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069" documentId="13_ncr:1_{DD7BF29C-79E5-4167-A37A-03A29B490B6B}" xr6:coauthVersionLast="47" xr6:coauthVersionMax="47" xr10:uidLastSave="{779FED1A-A2C9-474D-9D35-AAB615C81328}"/>
  <bookViews>
    <workbookView xWindow="2028" yWindow="732" windowWidth="20292" windowHeight="11316" activeTab="1" xr2:uid="{C8D39ADC-73A2-B74E-B694-CAFED05ED5D8}"/>
  </bookViews>
  <sheets>
    <sheet name="raw_sheet" sheetId="1" r:id="rId1"/>
    <sheet name="list" sheetId="2" r:id="rId2"/>
    <sheet name="Stock list data" sheetId="6" r:id="rId3"/>
    <sheet name="data validation" sheetId="3" r:id="rId4"/>
  </sheets>
  <externalReferences>
    <externalReference r:id="rId5"/>
  </externalReferences>
  <definedNames>
    <definedName name="_xlnm._FilterDatabase" localSheetId="3" hidden="1">'data validation'!$A$2:$D$2</definedName>
    <definedName name="_xlnm._FilterDatabase" localSheetId="1" hidden="1">list!#REF!</definedName>
    <definedName name="_xlnm._FilterDatabase" localSheetId="2" hidden="1">'Stock list data'!$B$4:$F$4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F3503" i="1"/>
  <c r="AE3503" i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I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J3499" i="1"/>
  <c r="AK3499" i="1" s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F3498" i="1"/>
  <c r="AE3498" i="1"/>
  <c r="AC3498" i="1"/>
  <c r="AB3498" i="1"/>
  <c r="Z3498" i="1"/>
  <c r="Y3498" i="1"/>
  <c r="P3498" i="1"/>
  <c r="I3498" i="1"/>
  <c r="D3498" i="1"/>
  <c r="AQ3497" i="1"/>
  <c r="AP3497" i="1"/>
  <c r="AI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F3467" i="1"/>
  <c r="AE3467" i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I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I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J3371" i="1"/>
  <c r="AK3371" i="1" s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F3368" i="1"/>
  <c r="AE3368" i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F3361" i="1"/>
  <c r="AE3361" i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J3355" i="1"/>
  <c r="AK3355" i="1" s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J3296" i="1" s="1"/>
  <c r="AK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J3294" i="1" s="1"/>
  <c r="AK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AJ3292" i="1" s="1"/>
  <c r="AK3292" i="1" s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J3290" i="1" s="1"/>
  <c r="AK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I3287" i="1" s="1"/>
  <c r="I3287" i="1"/>
  <c r="D3287" i="1"/>
  <c r="AQ3286" i="1"/>
  <c r="AP3286" i="1"/>
  <c r="AH3286" i="1"/>
  <c r="AG3286" i="1"/>
  <c r="AE3286" i="1"/>
  <c r="AF3286" i="1" s="1"/>
  <c r="AC3286" i="1"/>
  <c r="AB3286" i="1"/>
  <c r="Z3286" i="1"/>
  <c r="Y3286" i="1"/>
  <c r="P3286" i="1"/>
  <c r="I3286" i="1"/>
  <c r="D3286" i="1"/>
  <c r="AQ3285" i="1"/>
  <c r="AP3285" i="1"/>
  <c r="AH3285" i="1"/>
  <c r="AG3285" i="1"/>
  <c r="AE3285" i="1"/>
  <c r="AF3285" i="1" s="1"/>
  <c r="Z3285" i="1"/>
  <c r="AB3285" i="1" s="1"/>
  <c r="AC3285" i="1" s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AB3272" i="1" s="1"/>
  <c r="AC3272" i="1" s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AB3269" i="1" s="1"/>
  <c r="AC3269" i="1" s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1641" i="1" l="1"/>
  <c r="AC1641" i="1" s="1"/>
  <c r="AB3160" i="1"/>
  <c r="AC3160" i="1" s="1"/>
  <c r="AB3163" i="1"/>
  <c r="AC3163" i="1" s="1"/>
  <c r="AB3284" i="1"/>
  <c r="AC3284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293" i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268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30" i="1"/>
  <c r="AC3230" i="1" s="1"/>
  <c r="AB3242" i="1"/>
  <c r="AC3242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2717" i="1"/>
  <c r="AC2717" i="1" s="1"/>
  <c r="AB2867" i="1"/>
  <c r="AC2867" i="1" s="1"/>
  <c r="AB3039" i="1"/>
  <c r="AC3039" i="1" s="1"/>
  <c r="AB3091" i="1"/>
  <c r="AC3091" i="1" s="1"/>
  <c r="AB3097" i="1"/>
  <c r="AC3097" i="1" s="1"/>
  <c r="AB3131" i="1"/>
  <c r="AC3131" i="1" s="1"/>
  <c r="AB3229" i="1"/>
  <c r="AC3229" i="1" s="1"/>
  <c r="AB3241" i="1"/>
  <c r="AC3241" i="1" s="1"/>
  <c r="AB3244" i="1"/>
  <c r="AC3244" i="1" s="1"/>
  <c r="AB3247" i="1"/>
  <c r="AC3247" i="1" s="1"/>
  <c r="AI3294" i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188" i="1"/>
  <c r="AC3188" i="1" s="1"/>
  <c r="AB3203" i="1"/>
  <c r="AC3203" i="1" s="1"/>
  <c r="AB3215" i="1"/>
  <c r="AC3215" i="1" s="1"/>
  <c r="AB3243" i="1"/>
  <c r="AC3243" i="1" s="1"/>
  <c r="AB3246" i="1"/>
  <c r="AC3246" i="1" s="1"/>
  <c r="AB3249" i="1"/>
  <c r="AC3249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73" i="1"/>
  <c r="AC3273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290" i="1"/>
  <c r="AI3300" i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2923" i="1"/>
  <c r="AC2923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221" i="1"/>
  <c r="AC3221" i="1" s="1"/>
  <c r="AB3259" i="1"/>
  <c r="AC3259" i="1" s="1"/>
  <c r="AI3305" i="1"/>
  <c r="AI3317" i="1"/>
  <c r="AJ3362" i="1"/>
  <c r="AK3362" i="1" s="1"/>
  <c r="AI3377" i="1"/>
  <c r="AI3493" i="1"/>
  <c r="AB2077" i="1"/>
  <c r="AC2077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2409" i="1"/>
  <c r="AC2409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291" i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223" i="1"/>
  <c r="AC3223" i="1" s="1"/>
  <c r="AB3245" i="1"/>
  <c r="AC3245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3212" i="1"/>
  <c r="AC3212" i="1" s="1"/>
  <c r="AB3216" i="1"/>
  <c r="AC3216" i="1" s="1"/>
  <c r="AB3220" i="1"/>
  <c r="AC3220" i="1" s="1"/>
  <c r="AB3228" i="1"/>
  <c r="AC3228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187" i="1"/>
  <c r="AC3187" i="1" s="1"/>
  <c r="AB3192" i="1"/>
  <c r="AC3192" i="1" s="1"/>
  <c r="AB3202" i="1"/>
  <c r="AC3202" i="1" s="1"/>
  <c r="AB3211" i="1"/>
  <c r="AC3211" i="1" s="1"/>
  <c r="AB3222" i="1"/>
  <c r="AC3222" i="1" s="1"/>
  <c r="AB3227" i="1"/>
  <c r="AC3227" i="1" s="1"/>
  <c r="AB3231" i="1"/>
  <c r="AC3231" i="1" s="1"/>
  <c r="AB3248" i="1"/>
  <c r="AC3248" i="1" s="1"/>
  <c r="AB3256" i="1"/>
  <c r="AC3256" i="1" s="1"/>
  <c r="AB3278" i="1"/>
  <c r="AC3278" i="1" s="1"/>
  <c r="AI3296" i="1"/>
  <c r="AI3302" i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3214" i="1"/>
  <c r="AC3214" i="1" s="1"/>
  <c r="AB3233" i="1"/>
  <c r="AC3233" i="1" s="1"/>
  <c r="AB3250" i="1"/>
  <c r="AC325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10" i="1"/>
  <c r="AC3210" i="1" s="1"/>
  <c r="AB3217" i="1"/>
  <c r="AC3217" i="1" s="1"/>
  <c r="AB3225" i="1"/>
  <c r="AC3225" i="1" s="1"/>
  <c r="AB3232" i="1"/>
  <c r="AC3232" i="1" s="1"/>
  <c r="AB3236" i="1"/>
  <c r="AC3236" i="1" s="1"/>
  <c r="AB3239" i="1"/>
  <c r="AC3239" i="1" s="1"/>
  <c r="AB3254" i="1"/>
  <c r="AC3254" i="1" s="1"/>
  <c r="AB3260" i="1"/>
  <c r="AC3260" i="1" s="1"/>
  <c r="AB3270" i="1"/>
  <c r="AC3270" i="1" s="1"/>
  <c r="AB3276" i="1"/>
  <c r="AC3276" i="1" s="1"/>
  <c r="AI3298" i="1"/>
  <c r="AI3303" i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207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2686" i="1"/>
  <c r="AC268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2921" i="1"/>
  <c r="AC292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71" i="1"/>
  <c r="AC3271" i="1" s="1"/>
  <c r="AJ3289" i="1"/>
  <c r="AK3289" i="1" s="1"/>
  <c r="AI3289" i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2924" i="1"/>
  <c r="AC2924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3213" i="1"/>
  <c r="AC3213" i="1" s="1"/>
  <c r="AB3218" i="1"/>
  <c r="AC3218" i="1" s="1"/>
  <c r="AB3240" i="1"/>
  <c r="AC3240" i="1" s="1"/>
  <c r="AB3266" i="1"/>
  <c r="AC3266" i="1" s="1"/>
  <c r="AB3267" i="1"/>
  <c r="AC3267" i="1" s="1"/>
  <c r="AJ3287" i="1"/>
  <c r="AK3287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299" i="1"/>
  <c r="AK3299" i="1" s="1"/>
  <c r="AI3299" i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01" i="1"/>
  <c r="AK3301" i="1" s="1"/>
  <c r="AI3301" i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292" i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3219" i="1"/>
  <c r="AC3219" i="1" s="1"/>
  <c r="AB3255" i="1"/>
  <c r="AC3255" i="1" s="1"/>
  <c r="AB3263" i="1"/>
  <c r="AC3263" i="1" s="1"/>
  <c r="AB3275" i="1"/>
  <c r="AC3275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I655" i="1"/>
  <c r="AI650" i="1"/>
  <c r="AI643" i="1"/>
  <c r="AI652" i="1"/>
  <c r="AI645" i="1"/>
  <c r="AI640" i="1"/>
  <c r="AI638" i="1"/>
  <c r="AI636" i="1"/>
  <c r="AI634" i="1"/>
  <c r="AI632" i="1"/>
  <c r="AI630" i="1"/>
  <c r="AI628" i="1"/>
  <c r="AI626" i="1"/>
  <c r="AI624" i="1"/>
  <c r="AI622" i="1"/>
  <c r="AC445" i="1"/>
  <c r="AJ655" i="1" s="1"/>
  <c r="AI796" i="1"/>
  <c r="AI651" i="1"/>
  <c r="AI646" i="1"/>
  <c r="AI639" i="1"/>
  <c r="AI637" i="1"/>
  <c r="AI635" i="1"/>
  <c r="AI633" i="1"/>
  <c r="AI631" i="1"/>
  <c r="AI629" i="1"/>
  <c r="AI627" i="1"/>
  <c r="AI625" i="1"/>
  <c r="AI623" i="1"/>
  <c r="AI446" i="1"/>
  <c r="AI500" i="1"/>
  <c r="AI519" i="1"/>
  <c r="AJ557" i="1"/>
  <c r="AJ569" i="1"/>
  <c r="AJ595" i="1"/>
  <c r="AJ607" i="1"/>
  <c r="AJ619" i="1"/>
  <c r="AI660" i="1"/>
  <c r="AI668" i="1"/>
  <c r="AI673" i="1"/>
  <c r="AI689" i="1"/>
  <c r="AI732" i="1"/>
  <c r="AI740" i="1"/>
  <c r="AI745" i="1"/>
  <c r="AI22" i="1"/>
  <c r="AI58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41" i="1"/>
  <c r="AJ555" i="1"/>
  <c r="AJ567" i="1"/>
  <c r="AJ593" i="1"/>
  <c r="AJ605" i="1"/>
  <c r="AJ629" i="1"/>
  <c r="AI641" i="1"/>
  <c r="AI653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J627" i="1"/>
  <c r="AJ639" i="1"/>
  <c r="AJ646" i="1"/>
  <c r="AJ651" i="1"/>
  <c r="AI665" i="1"/>
  <c r="AI672" i="1"/>
  <c r="AI680" i="1"/>
  <c r="AI685" i="1"/>
  <c r="AJ2955" i="1"/>
  <c r="AJ2953" i="1"/>
  <c r="AJ2" i="1"/>
  <c r="AK2" i="1" s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187" i="1"/>
  <c r="AI187" i="1"/>
  <c r="AJ202" i="1"/>
  <c r="AK202" i="1" s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K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K537" i="1" s="1"/>
  <c r="AJ551" i="1"/>
  <c r="AJ563" i="1"/>
  <c r="AJ589" i="1"/>
  <c r="AJ601" i="1"/>
  <c r="AJ613" i="1"/>
  <c r="AJ625" i="1"/>
  <c r="AJ637" i="1"/>
  <c r="AI649" i="1"/>
  <c r="AJ650" i="1"/>
  <c r="AI49" i="1"/>
  <c r="AI10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J343" i="1"/>
  <c r="AI354" i="1"/>
  <c r="AI360" i="1"/>
  <c r="AJ385" i="1"/>
  <c r="AI390" i="1"/>
  <c r="AJ391" i="1"/>
  <c r="AJ397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J445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J623" i="1"/>
  <c r="AJ635" i="1"/>
  <c r="AI644" i="1"/>
  <c r="AI656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K16" i="1" s="1"/>
  <c r="AI52" i="1"/>
  <c r="AI106" i="1"/>
  <c r="AJ2308" i="1"/>
  <c r="AJ2305" i="1"/>
  <c r="AJ2302" i="1"/>
  <c r="AJ2299" i="1"/>
  <c r="AJ2287" i="1"/>
  <c r="AJ2284" i="1"/>
  <c r="AJ1976" i="1"/>
  <c r="AJ1979" i="1"/>
  <c r="AJ188" i="1"/>
  <c r="AJ189" i="1"/>
  <c r="AC203" i="1"/>
  <c r="AJ303" i="1" s="1"/>
  <c r="AI207" i="1"/>
  <c r="AI208" i="1"/>
  <c r="AC215" i="1"/>
  <c r="AJ375" i="1" s="1"/>
  <c r="AJ217" i="1"/>
  <c r="AJ218" i="1"/>
  <c r="AK218" i="1" s="1"/>
  <c r="AI219" i="1"/>
  <c r="AI220" i="1"/>
  <c r="AJ230" i="1"/>
  <c r="AI231" i="1"/>
  <c r="AI232" i="1"/>
  <c r="AI244" i="1"/>
  <c r="AJ253" i="1"/>
  <c r="AJ254" i="1"/>
  <c r="AI255" i="1"/>
  <c r="AI256" i="1"/>
  <c r="AJ26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J342" i="1"/>
  <c r="AK342" i="1" s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J414" i="1"/>
  <c r="AI415" i="1"/>
  <c r="AC420" i="1"/>
  <c r="AJ517" i="1" s="1"/>
  <c r="AI421" i="1"/>
  <c r="AI427" i="1"/>
  <c r="AJ432" i="1"/>
  <c r="AI433" i="1"/>
  <c r="AI439" i="1"/>
  <c r="AI445" i="1"/>
  <c r="AI499" i="1"/>
  <c r="AJ533" i="1"/>
  <c r="AJ545" i="1"/>
  <c r="AK545" i="1" s="1"/>
  <c r="AJ547" i="1"/>
  <c r="AJ559" i="1"/>
  <c r="AJ571" i="1"/>
  <c r="AJ583" i="1"/>
  <c r="AJ585" i="1"/>
  <c r="AJ597" i="1"/>
  <c r="AJ609" i="1"/>
  <c r="AJ621" i="1"/>
  <c r="AJ633" i="1"/>
  <c r="AI648" i="1"/>
  <c r="AJ683" i="1"/>
  <c r="AC692" i="1"/>
  <c r="AI706" i="1"/>
  <c r="AI699" i="1"/>
  <c r="AI694" i="1"/>
  <c r="AI761" i="1"/>
  <c r="AC691" i="1"/>
  <c r="AC722" i="1"/>
  <c r="AJ723" i="1" s="1"/>
  <c r="AI764" i="1"/>
  <c r="AI804" i="1"/>
  <c r="AI800" i="1"/>
  <c r="AC798" i="1"/>
  <c r="AI801" i="1"/>
  <c r="AI811" i="1"/>
  <c r="AI814" i="1"/>
  <c r="AI825" i="1"/>
  <c r="AI835" i="1"/>
  <c r="AI2987" i="1"/>
  <c r="AI840" i="1"/>
  <c r="AI836" i="1"/>
  <c r="AC836" i="1"/>
  <c r="AJ1011" i="1" s="1"/>
  <c r="AI838" i="1"/>
  <c r="AI857" i="1"/>
  <c r="AI860" i="1"/>
  <c r="AI871" i="1"/>
  <c r="AI883" i="1"/>
  <c r="AI900" i="1"/>
  <c r="AI994" i="1"/>
  <c r="AI1002" i="1"/>
  <c r="AI1010" i="1"/>
  <c r="AI1018" i="1"/>
  <c r="AI1026" i="1"/>
  <c r="AI1034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79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856" i="1"/>
  <c r="AI867" i="1"/>
  <c r="AI876" i="1"/>
  <c r="AI888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803" i="1"/>
  <c r="AI806" i="1"/>
  <c r="AI926" i="1"/>
  <c r="AI817" i="1"/>
  <c r="AI827" i="1"/>
  <c r="AI830" i="1"/>
  <c r="AI841" i="1"/>
  <c r="AI863" i="1"/>
  <c r="AI879" i="1"/>
  <c r="AI891" i="1"/>
  <c r="AJ1004" i="1"/>
  <c r="AJ2962" i="1"/>
  <c r="AJ2960" i="1"/>
  <c r="AI2937" i="1"/>
  <c r="AI2939" i="1"/>
  <c r="AI2941" i="1"/>
  <c r="AI2951" i="1"/>
  <c r="AI2929" i="1"/>
  <c r="AI2931" i="1"/>
  <c r="AI2933" i="1"/>
  <c r="AI2958" i="1"/>
  <c r="AI2957" i="1"/>
  <c r="AI642" i="1"/>
  <c r="AI647" i="1"/>
  <c r="AI654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799" i="1"/>
  <c r="AI802" i="1"/>
  <c r="AI813" i="1"/>
  <c r="AI823" i="1"/>
  <c r="AI832" i="1"/>
  <c r="AI828" i="1"/>
  <c r="AI824" i="1"/>
  <c r="AC824" i="1"/>
  <c r="AJ827" i="1" s="1"/>
  <c r="AI826" i="1"/>
  <c r="AI837" i="1"/>
  <c r="AJ837" i="1"/>
  <c r="AI859" i="1"/>
  <c r="AI872" i="1"/>
  <c r="AI884" i="1"/>
  <c r="AI896" i="1"/>
  <c r="AI998" i="1"/>
  <c r="AI1006" i="1"/>
  <c r="AI1014" i="1"/>
  <c r="AI1022" i="1"/>
  <c r="AI1030" i="1"/>
  <c r="AI1038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798" i="1"/>
  <c r="AI809" i="1"/>
  <c r="AI819" i="1"/>
  <c r="AI822" i="1"/>
  <c r="AI930" i="1"/>
  <c r="AI833" i="1"/>
  <c r="AI843" i="1"/>
  <c r="AJ843" i="1"/>
  <c r="AC844" i="1"/>
  <c r="AI855" i="1"/>
  <c r="AI865" i="1"/>
  <c r="AI868" i="1"/>
  <c r="AI875" i="1"/>
  <c r="AI887" i="1"/>
  <c r="AJ580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05" i="1"/>
  <c r="AI815" i="1"/>
  <c r="AI818" i="1"/>
  <c r="AI829" i="1"/>
  <c r="AI839" i="1"/>
  <c r="AJ839" i="1"/>
  <c r="AI842" i="1"/>
  <c r="AI861" i="1"/>
  <c r="AI864" i="1"/>
  <c r="AI880" i="1"/>
  <c r="AI892" i="1"/>
  <c r="AJ1000" i="1"/>
  <c r="AJ1008" i="1"/>
  <c r="AI2984" i="1"/>
  <c r="AI2981" i="1"/>
  <c r="AI2993" i="1"/>
  <c r="AI2996" i="1"/>
  <c r="AI2999" i="1"/>
  <c r="AI2990" i="1"/>
  <c r="AB846" i="1"/>
  <c r="AC922" i="1"/>
  <c r="AI1064" i="1"/>
  <c r="AC1233" i="1"/>
  <c r="AC797" i="1"/>
  <c r="AJ56" i="1" s="1"/>
  <c r="AC805" i="1"/>
  <c r="AJ2991" i="1" s="1"/>
  <c r="AI904" i="1"/>
  <c r="AI908" i="1"/>
  <c r="AI912" i="1"/>
  <c r="AI916" i="1"/>
  <c r="AC919" i="1"/>
  <c r="AI928" i="1"/>
  <c r="AC931" i="1"/>
  <c r="AI932" i="1"/>
  <c r="AI956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929" i="1"/>
  <c r="AI937" i="1"/>
  <c r="AI953" i="1"/>
  <c r="AI961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I3017" i="1"/>
  <c r="AI3014" i="1"/>
  <c r="AI3011" i="1"/>
  <c r="AB853" i="1"/>
  <c r="AJ873" i="1"/>
  <c r="AJ877" i="1"/>
  <c r="AJ881" i="1"/>
  <c r="AC924" i="1"/>
  <c r="AJ929" i="1"/>
  <c r="AJ933" i="1"/>
  <c r="AJ941" i="1"/>
  <c r="AJ945" i="1"/>
  <c r="AJ949" i="1"/>
  <c r="AJ957" i="1"/>
  <c r="AJ1001" i="1"/>
  <c r="AJ1005" i="1"/>
  <c r="AJ1009" i="1"/>
  <c r="AJ1013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895" i="1"/>
  <c r="AI899" i="1"/>
  <c r="AI903" i="1"/>
  <c r="AI907" i="1"/>
  <c r="AI911" i="1"/>
  <c r="AI915" i="1"/>
  <c r="AI927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I1740" i="1" s="1"/>
  <c r="AB1751" i="1"/>
  <c r="AI1742" i="1" s="1"/>
  <c r="AI1771" i="1"/>
  <c r="AI1775" i="1"/>
  <c r="AC1840" i="1"/>
  <c r="AC1767" i="1"/>
  <c r="AJ1794" i="1" s="1"/>
  <c r="AI1794" i="1"/>
  <c r="AI1791" i="1"/>
  <c r="AI1788" i="1"/>
  <c r="AI1785" i="1"/>
  <c r="AI1782" i="1"/>
  <c r="AI1779" i="1"/>
  <c r="AI1776" i="1"/>
  <c r="AI1773" i="1"/>
  <c r="AI1770" i="1"/>
  <c r="AI1769" i="1"/>
  <c r="AI1772" i="1"/>
  <c r="AI1786" i="1"/>
  <c r="AI1795" i="1"/>
  <c r="AI1804" i="1"/>
  <c r="AC1741" i="1"/>
  <c r="AB1757" i="1"/>
  <c r="AI100" i="1" s="1"/>
  <c r="AI1783" i="1"/>
  <c r="AI1780" i="1"/>
  <c r="AI1784" i="1"/>
  <c r="AI1792" i="1"/>
  <c r="AI3071" i="1"/>
  <c r="AI3068" i="1"/>
  <c r="AI3065" i="1"/>
  <c r="AI3062" i="1"/>
  <c r="AI3069" i="1"/>
  <c r="AI3066" i="1"/>
  <c r="AI3063" i="1"/>
  <c r="AI3061" i="1"/>
  <c r="AI1812" i="1"/>
  <c r="AI1809" i="1"/>
  <c r="AI1806" i="1"/>
  <c r="AI1803" i="1"/>
  <c r="AI1800" i="1"/>
  <c r="AI1797" i="1"/>
  <c r="AC1796" i="1"/>
  <c r="AJ106" i="1" s="1"/>
  <c r="AI1801" i="1"/>
  <c r="AI1810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I1777" i="1"/>
  <c r="AI1781" i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78" i="1"/>
  <c r="AI1789" i="1"/>
  <c r="AI1807" i="1"/>
  <c r="AI1787" i="1"/>
  <c r="AI1790" i="1"/>
  <c r="AI1793" i="1"/>
  <c r="AI1796" i="1"/>
  <c r="AI1799" i="1"/>
  <c r="AI1802" i="1"/>
  <c r="AI1805" i="1"/>
  <c r="AI1808" i="1"/>
  <c r="AI1811" i="1"/>
  <c r="AB1859" i="1"/>
  <c r="AI3079" i="1" s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307" i="1"/>
  <c r="AI2304" i="1"/>
  <c r="AI2301" i="1"/>
  <c r="AI2298" i="1"/>
  <c r="AI2286" i="1"/>
  <c r="AI2283" i="1"/>
  <c r="AI2309" i="1"/>
  <c r="AI2306" i="1"/>
  <c r="AI2303" i="1"/>
  <c r="AI2300" i="1"/>
  <c r="AI2285" i="1"/>
  <c r="AI2308" i="1"/>
  <c r="AI2305" i="1"/>
  <c r="AI2302" i="1"/>
  <c r="AI2299" i="1"/>
  <c r="AI2287" i="1"/>
  <c r="AI2284" i="1"/>
  <c r="AC1890" i="1"/>
  <c r="AC1929" i="1"/>
  <c r="AC2075" i="1"/>
  <c r="AI1979" i="1"/>
  <c r="AI2692" i="1"/>
  <c r="AI2695" i="1"/>
  <c r="AI2406" i="1"/>
  <c r="AI2403" i="1"/>
  <c r="AI2410" i="1"/>
  <c r="AI2404" i="1"/>
  <c r="AI2078" i="1"/>
  <c r="AC1984" i="1"/>
  <c r="AJ154" i="1" s="1"/>
  <c r="AB1820" i="1"/>
  <c r="AB1826" i="1"/>
  <c r="AC1826" i="1" s="1"/>
  <c r="AB1832" i="1"/>
  <c r="AC1832" i="1" s="1"/>
  <c r="AB1838" i="1"/>
  <c r="AC1838" i="1" s="1"/>
  <c r="AJ1977" i="1"/>
  <c r="AI1977" i="1"/>
  <c r="AJ1978" i="1"/>
  <c r="AI1985" i="1"/>
  <c r="AC2072" i="1"/>
  <c r="AI1978" i="1"/>
  <c r="AI1984" i="1"/>
  <c r="AB2208" i="1"/>
  <c r="AC2361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6" i="1"/>
  <c r="AC2076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37" i="1"/>
  <c r="AC2364" i="1"/>
  <c r="AC1974" i="1"/>
  <c r="AC1980" i="1"/>
  <c r="AC2071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3" i="1"/>
  <c r="AC2423" i="1"/>
  <c r="AI2424" i="1"/>
  <c r="AJ2285" i="1"/>
  <c r="AJ2300" i="1"/>
  <c r="AJ2303" i="1"/>
  <c r="AJ2306" i="1"/>
  <c r="AJ2309" i="1"/>
  <c r="AI2372" i="1"/>
  <c r="AC2290" i="1"/>
  <c r="AC2335" i="1"/>
  <c r="AC2360" i="1"/>
  <c r="AC2371" i="1"/>
  <c r="AJ2283" i="1"/>
  <c r="AJ2286" i="1"/>
  <c r="AJ2298" i="1"/>
  <c r="AJ2301" i="1"/>
  <c r="AJ2304" i="1"/>
  <c r="AJ2307" i="1"/>
  <c r="AC2288" i="1"/>
  <c r="AI3136" i="1"/>
  <c r="AI2422" i="1"/>
  <c r="AI2425" i="1"/>
  <c r="AI2428" i="1"/>
  <c r="AI2431" i="1"/>
  <c r="AI2434" i="1"/>
  <c r="AI2437" i="1"/>
  <c r="AI2440" i="1"/>
  <c r="AI2443" i="1"/>
  <c r="AI2572" i="1"/>
  <c r="AC2422" i="1"/>
  <c r="AB2467" i="1"/>
  <c r="AB2555" i="1"/>
  <c r="AC2555" i="1" s="1"/>
  <c r="AB2557" i="1"/>
  <c r="AC2557" i="1" s="1"/>
  <c r="AI2427" i="1"/>
  <c r="AI2430" i="1"/>
  <c r="AI2433" i="1"/>
  <c r="AI2436" i="1"/>
  <c r="AI2439" i="1"/>
  <c r="AI2442" i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11" i="1"/>
  <c r="AI2423" i="1"/>
  <c r="AI2426" i="1"/>
  <c r="AI2429" i="1"/>
  <c r="AI2432" i="1"/>
  <c r="AI2435" i="1"/>
  <c r="AI2438" i="1"/>
  <c r="AI2441" i="1"/>
  <c r="AI2444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I2597" i="1" s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I2648" i="1"/>
  <c r="AB2640" i="1"/>
  <c r="AB2652" i="1"/>
  <c r="AC2652" i="1" s="1"/>
  <c r="AI2693" i="1"/>
  <c r="AI2684" i="1"/>
  <c r="AI2687" i="1"/>
  <c r="AI2690" i="1"/>
  <c r="AI2656" i="1"/>
  <c r="AI3210" i="1"/>
  <c r="AI3279" i="1"/>
  <c r="AI2689" i="1"/>
  <c r="AC2689" i="1"/>
  <c r="AJ2717" i="1" s="1"/>
  <c r="AI2936" i="1"/>
  <c r="AI2948" i="1"/>
  <c r="AI2960" i="1"/>
  <c r="AJ2961" i="1"/>
  <c r="AI2961" i="1"/>
  <c r="AI2964" i="1"/>
  <c r="AJ2965" i="1"/>
  <c r="AI2965" i="1"/>
  <c r="AI2968" i="1"/>
  <c r="AJ2969" i="1"/>
  <c r="AI2969" i="1"/>
  <c r="AI2972" i="1"/>
  <c r="AJ2973" i="1"/>
  <c r="AI2973" i="1"/>
  <c r="AI2976" i="1"/>
  <c r="AI2977" i="1"/>
  <c r="AI2980" i="1"/>
  <c r="AJ2983" i="1"/>
  <c r="AI2983" i="1"/>
  <c r="AJ2986" i="1"/>
  <c r="AI2986" i="1"/>
  <c r="AJ2989" i="1"/>
  <c r="AI2989" i="1"/>
  <c r="AJ3007" i="1"/>
  <c r="AI3018" i="1"/>
  <c r="AI3045" i="1"/>
  <c r="AI2934" i="1"/>
  <c r="AI2946" i="1"/>
  <c r="AJ2954" i="1"/>
  <c r="AJ2996" i="1"/>
  <c r="AI2997" i="1"/>
  <c r="AJ3005" i="1"/>
  <c r="AI3006" i="1"/>
  <c r="AI2921" i="1"/>
  <c r="AI2932" i="1"/>
  <c r="AI2944" i="1"/>
  <c r="AJ3004" i="1"/>
  <c r="AI3012" i="1"/>
  <c r="AI3021" i="1"/>
  <c r="AI2930" i="1"/>
  <c r="AI2942" i="1"/>
  <c r="AI2952" i="1"/>
  <c r="AJ2958" i="1"/>
  <c r="AI2962" i="1"/>
  <c r="AJ2963" i="1"/>
  <c r="AI2963" i="1"/>
  <c r="AI2966" i="1"/>
  <c r="AJ2967" i="1"/>
  <c r="AI2967" i="1"/>
  <c r="AI2970" i="1"/>
  <c r="AJ2971" i="1"/>
  <c r="AI2971" i="1"/>
  <c r="AI2974" i="1"/>
  <c r="AI2975" i="1"/>
  <c r="AJ2993" i="1"/>
  <c r="AI2994" i="1"/>
  <c r="AJ3002" i="1"/>
  <c r="AI3003" i="1"/>
  <c r="AB2922" i="1"/>
  <c r="AC2922" i="1" s="1"/>
  <c r="AI2928" i="1"/>
  <c r="AI2940" i="1"/>
  <c r="AB2959" i="1"/>
  <c r="AJ2992" i="1"/>
  <c r="AI3015" i="1"/>
  <c r="AI3024" i="1"/>
  <c r="AI2926" i="1"/>
  <c r="AI2938" i="1"/>
  <c r="AI2950" i="1"/>
  <c r="AJ2956" i="1"/>
  <c r="AJ2978" i="1"/>
  <c r="AK2978" i="1" s="1"/>
  <c r="AI2979" i="1"/>
  <c r="AJ2981" i="1"/>
  <c r="AI2982" i="1"/>
  <c r="AJ2984" i="1"/>
  <c r="AI2985" i="1"/>
  <c r="AJ2987" i="1"/>
  <c r="AK2987" i="1" s="1"/>
  <c r="AI2988" i="1"/>
  <c r="AJ2990" i="1"/>
  <c r="AK2990" i="1" s="1"/>
  <c r="AI2991" i="1"/>
  <c r="AJ2999" i="1"/>
  <c r="AI3000" i="1"/>
  <c r="AJ3008" i="1"/>
  <c r="AI3009" i="1"/>
  <c r="AJ2926" i="1"/>
  <c r="AK2926" i="1" s="1"/>
  <c r="AJ2928" i="1"/>
  <c r="AJ2930" i="1"/>
  <c r="AJ2932" i="1"/>
  <c r="AJ2934" i="1"/>
  <c r="AJ2936" i="1"/>
  <c r="AJ2938" i="1"/>
  <c r="AJ2940" i="1"/>
  <c r="AJ2942" i="1"/>
  <c r="AJ2944" i="1"/>
  <c r="AJ2946" i="1"/>
  <c r="AJ2948" i="1"/>
  <c r="AJ2950" i="1"/>
  <c r="AJ2952" i="1"/>
  <c r="AJ3064" i="1"/>
  <c r="AJ3067" i="1"/>
  <c r="AJ3070" i="1"/>
  <c r="AI2992" i="1"/>
  <c r="AI2995" i="1"/>
  <c r="AI2998" i="1"/>
  <c r="AI3001" i="1"/>
  <c r="AI3004" i="1"/>
  <c r="AI3007" i="1"/>
  <c r="AI3010" i="1"/>
  <c r="AI3013" i="1"/>
  <c r="AI3016" i="1"/>
  <c r="AI3019" i="1"/>
  <c r="AI3022" i="1"/>
  <c r="AI3025" i="1"/>
  <c r="AI3052" i="1"/>
  <c r="AI3054" i="1"/>
  <c r="AI3058" i="1"/>
  <c r="AI3060" i="1"/>
  <c r="AI3064" i="1"/>
  <c r="AI3067" i="1"/>
  <c r="AJ3068" i="1"/>
  <c r="AK3068" i="1" s="1"/>
  <c r="AI3070" i="1"/>
  <c r="AJ3071" i="1"/>
  <c r="AI3076" i="1"/>
  <c r="AI3085" i="1"/>
  <c r="AJ3061" i="1"/>
  <c r="AK3061" i="1" s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I3147" i="1"/>
  <c r="AB3162" i="1"/>
  <c r="AC3162" i="1" s="1"/>
  <c r="AI3179" i="1"/>
  <c r="AI3233" i="1"/>
  <c r="AB3099" i="1"/>
  <c r="AI3125" i="1"/>
  <c r="AI3224" i="1"/>
  <c r="AB3133" i="1"/>
  <c r="AI2416" i="1" s="1"/>
  <c r="AB3141" i="1"/>
  <c r="AC3141" i="1" s="1"/>
  <c r="AI3146" i="1"/>
  <c r="AI3236" i="1"/>
  <c r="AI3251" i="1"/>
  <c r="AI3206" i="1"/>
  <c r="AB3265" i="1"/>
  <c r="AC3265" i="1" s="1"/>
  <c r="AI3278" i="1"/>
  <c r="AJ3278" i="1"/>
  <c r="AJ3295" i="1"/>
  <c r="AK3295" i="1" s="1"/>
  <c r="AI3295" i="1"/>
  <c r="AJ3195" i="1"/>
  <c r="AJ3288" i="1"/>
  <c r="AK3288" i="1" s="1"/>
  <c r="AI3288" i="1"/>
  <c r="AI3177" i="1"/>
  <c r="AI3195" i="1"/>
  <c r="AJ3203" i="1"/>
  <c r="AI3209" i="1"/>
  <c r="AI3227" i="1"/>
  <c r="AI3231" i="1"/>
  <c r="AB3268" i="1"/>
  <c r="AC3268" i="1" s="1"/>
  <c r="AJ3304" i="1"/>
  <c r="AK3304" i="1" s="1"/>
  <c r="AI3304" i="1"/>
  <c r="AB3261" i="1"/>
  <c r="AB3274" i="1"/>
  <c r="AC3274" i="1" s="1"/>
  <c r="AJ3297" i="1"/>
  <c r="AK3297" i="1" s="1"/>
  <c r="AI3297" i="1"/>
  <c r="AJ3251" i="1"/>
  <c r="AJ3286" i="1"/>
  <c r="AK3286" i="1" s="1"/>
  <c r="AI3286" i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J3192" i="1"/>
  <c r="AJ3204" i="1"/>
  <c r="AJ3246" i="1"/>
  <c r="AJ3252" i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2993" i="1" l="1"/>
  <c r="AK252" i="1"/>
  <c r="AI3082" i="1"/>
  <c r="AI3046" i="1"/>
  <c r="AI3027" i="1"/>
  <c r="AJ2977" i="1"/>
  <c r="AI957" i="1"/>
  <c r="AI933" i="1"/>
  <c r="AK933" i="1" s="1"/>
  <c r="AI1116" i="1"/>
  <c r="AI952" i="1"/>
  <c r="AJ3003" i="1"/>
  <c r="AI1113" i="1"/>
  <c r="AI1061" i="1"/>
  <c r="AJ265" i="1"/>
  <c r="AK265" i="1" s="1"/>
  <c r="AJ242" i="1"/>
  <c r="AI46" i="1"/>
  <c r="AI3031" i="1"/>
  <c r="AK2948" i="1"/>
  <c r="AJ2975" i="1"/>
  <c r="AI1134" i="1"/>
  <c r="AI1111" i="1"/>
  <c r="AI948" i="1"/>
  <c r="AI1106" i="1"/>
  <c r="AI1058" i="1"/>
  <c r="AI1096" i="1"/>
  <c r="AI1103" i="1"/>
  <c r="AJ378" i="1"/>
  <c r="AJ241" i="1"/>
  <c r="AI1097" i="1"/>
  <c r="AI1059" i="1"/>
  <c r="AI949" i="1"/>
  <c r="AI925" i="1"/>
  <c r="AI1131" i="1"/>
  <c r="AI1104" i="1"/>
  <c r="AI944" i="1"/>
  <c r="AI924" i="1"/>
  <c r="AI1094" i="1"/>
  <c r="AI3008" i="1"/>
  <c r="AK3008" i="1" s="1"/>
  <c r="AJ819" i="1"/>
  <c r="AI1078" i="1"/>
  <c r="AJ3210" i="1"/>
  <c r="AJ3279" i="1"/>
  <c r="AI3150" i="1"/>
  <c r="AI3200" i="1"/>
  <c r="AI1732" i="1"/>
  <c r="AK106" i="1"/>
  <c r="AI945" i="1"/>
  <c r="AI1128" i="1"/>
  <c r="AI1099" i="1"/>
  <c r="AI964" i="1"/>
  <c r="AI940" i="1"/>
  <c r="AI1089" i="1"/>
  <c r="AI3005" i="1"/>
  <c r="AJ313" i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J675" i="1"/>
  <c r="AJ408" i="1"/>
  <c r="AJ617" i="1"/>
  <c r="AJ529" i="1"/>
  <c r="AI1749" i="1"/>
  <c r="AJ3284" i="1"/>
  <c r="AJ3285" i="1"/>
  <c r="AJ653" i="1"/>
  <c r="AI1743" i="1"/>
  <c r="AK2954" i="1"/>
  <c r="AK294" i="1"/>
  <c r="AK3002" i="1"/>
  <c r="AJ319" i="1"/>
  <c r="AJ186" i="1"/>
  <c r="AJ2921" i="1"/>
  <c r="AI3051" i="1"/>
  <c r="AI1766" i="1"/>
  <c r="AJ965" i="1"/>
  <c r="AJ1012" i="1"/>
  <c r="AJ354" i="1"/>
  <c r="AK354" i="1" s="1"/>
  <c r="AK330" i="1"/>
  <c r="AJ367" i="1"/>
  <c r="AJ307" i="1"/>
  <c r="AK307" i="1" s="1"/>
  <c r="AI40" i="1"/>
  <c r="AI3284" i="1"/>
  <c r="AK3284" i="1" s="1"/>
  <c r="AI3285" i="1"/>
  <c r="AK3285" i="1" s="1"/>
  <c r="AK312" i="1"/>
  <c r="AK230" i="1"/>
  <c r="AK2984" i="1"/>
  <c r="AK625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K789" i="1" s="1"/>
  <c r="AJ815" i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J769" i="1"/>
  <c r="AJ777" i="1"/>
  <c r="AI157" i="1"/>
  <c r="AK2996" i="1"/>
  <c r="AK580" i="1"/>
  <c r="AK217" i="1"/>
  <c r="AK583" i="1"/>
  <c r="AK366" i="1"/>
  <c r="AK296" i="1"/>
  <c r="AI2877" i="1"/>
  <c r="AJ1790" i="1"/>
  <c r="AI1727" i="1"/>
  <c r="AJ909" i="1"/>
  <c r="AJ679" i="1"/>
  <c r="AK364" i="1"/>
  <c r="AJ3" i="1"/>
  <c r="AK3" i="1" s="1"/>
  <c r="AI2909" i="1"/>
  <c r="AI1718" i="1"/>
  <c r="AJ1811" i="1"/>
  <c r="AJ678" i="1"/>
  <c r="AI2885" i="1"/>
  <c r="AJ901" i="1"/>
  <c r="AK901" i="1" s="1"/>
  <c r="AJ521" i="1"/>
  <c r="AI2918" i="1"/>
  <c r="AI2873" i="1"/>
  <c r="AI2784" i="1"/>
  <c r="AJ1778" i="1"/>
  <c r="AK1778" i="1" s="1"/>
  <c r="AJ1781" i="1"/>
  <c r="AK1781" i="1" s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J634" i="1"/>
  <c r="AK634" i="1" s="1"/>
  <c r="AJ586" i="1"/>
  <c r="AI2844" i="1"/>
  <c r="AJ588" i="1"/>
  <c r="AI3107" i="1"/>
  <c r="AI2903" i="1"/>
  <c r="AI2914" i="1"/>
  <c r="AI2744" i="1"/>
  <c r="AJ647" i="1"/>
  <c r="AJ602" i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K937" i="1" s="1"/>
  <c r="AJ438" i="1"/>
  <c r="AK438" i="1" s="1"/>
  <c r="AK336" i="1"/>
  <c r="AJ573" i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K917" i="1" s="1"/>
  <c r="AJ893" i="1"/>
  <c r="AK893" i="1" s="1"/>
  <c r="AJ869" i="1"/>
  <c r="AK869" i="1" s="1"/>
  <c r="AJ379" i="1"/>
  <c r="AJ239" i="1"/>
  <c r="AK239" i="1" s="1"/>
  <c r="AJ590" i="1"/>
  <c r="AJ604" i="1"/>
  <c r="AI2809" i="1"/>
  <c r="AI2807" i="1"/>
  <c r="AI2797" i="1"/>
  <c r="AI1055" i="1"/>
  <c r="AJ913" i="1"/>
  <c r="AJ889" i="1"/>
  <c r="AJ543" i="1"/>
  <c r="AK543" i="1" s="1"/>
  <c r="AJ592" i="1"/>
  <c r="AJ612" i="1"/>
  <c r="AI2804" i="1"/>
  <c r="AI2805" i="1"/>
  <c r="AI2724" i="1"/>
  <c r="AJ531" i="1"/>
  <c r="AK531" i="1" s="1"/>
  <c r="AJ582" i="1"/>
  <c r="AJ594" i="1"/>
  <c r="AJ614" i="1"/>
  <c r="AK11" i="1"/>
  <c r="AI3105" i="1"/>
  <c r="AI3106" i="1"/>
  <c r="AI2813" i="1"/>
  <c r="AI2740" i="1"/>
  <c r="AI2880" i="1"/>
  <c r="AI2781" i="1"/>
  <c r="AI2768" i="1"/>
  <c r="AI2462" i="1"/>
  <c r="AJ584" i="1"/>
  <c r="AJ596" i="1"/>
  <c r="AK639" i="1"/>
  <c r="AK650" i="1"/>
  <c r="AK627" i="1"/>
  <c r="AK539" i="1"/>
  <c r="AK529" i="1"/>
  <c r="AK3251" i="1"/>
  <c r="AK378" i="1"/>
  <c r="AK2298" i="1"/>
  <c r="AK396" i="1"/>
  <c r="AK278" i="1"/>
  <c r="AK2309" i="1"/>
  <c r="AK375" i="1"/>
  <c r="AK213" i="1"/>
  <c r="AK2307" i="1"/>
  <c r="AK392" i="1"/>
  <c r="AI3104" i="1"/>
  <c r="AI2828" i="1"/>
  <c r="AI2785" i="1"/>
  <c r="AI2731" i="1"/>
  <c r="AI2733" i="1"/>
  <c r="AJ2693" i="1"/>
  <c r="AK2693" i="1" s="1"/>
  <c r="AJ2690" i="1"/>
  <c r="AK2690" i="1" s="1"/>
  <c r="AI1715" i="1"/>
  <c r="AJ644" i="1"/>
  <c r="AJ628" i="1"/>
  <c r="AK628" i="1" s="1"/>
  <c r="AJ640" i="1"/>
  <c r="AK640" i="1" s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J620" i="1"/>
  <c r="AK620" i="1" s="1"/>
  <c r="AJ1787" i="1"/>
  <c r="AJ641" i="1"/>
  <c r="AJ656" i="1"/>
  <c r="AJ632" i="1"/>
  <c r="AK632" i="1" s="1"/>
  <c r="AJ2970" i="1"/>
  <c r="AJ598" i="1"/>
  <c r="AJ610" i="1"/>
  <c r="AI2091" i="1"/>
  <c r="AJ2078" i="1"/>
  <c r="AK2078" i="1" s="1"/>
  <c r="AI2739" i="1"/>
  <c r="AI2741" i="1"/>
  <c r="AI2776" i="1"/>
  <c r="AI2696" i="1"/>
  <c r="AI2637" i="1"/>
  <c r="AI2450" i="1"/>
  <c r="AI2447" i="1"/>
  <c r="AJ624" i="1"/>
  <c r="AK624" i="1" s="1"/>
  <c r="AJ636" i="1"/>
  <c r="AK636" i="1" s="1"/>
  <c r="AJ643" i="1"/>
  <c r="AK643" i="1" s="1"/>
  <c r="AI55" i="1"/>
  <c r="AI3117" i="1"/>
  <c r="AI2737" i="1"/>
  <c r="AI2729" i="1"/>
  <c r="AJ796" i="1"/>
  <c r="AK796" i="1" s="1"/>
  <c r="AJ626" i="1"/>
  <c r="AK626" i="1" s="1"/>
  <c r="AJ638" i="1"/>
  <c r="AK638" i="1" s="1"/>
  <c r="AK386" i="1"/>
  <c r="AK432" i="1"/>
  <c r="AK414" i="1"/>
  <c r="AK274" i="1"/>
  <c r="AK2999" i="1"/>
  <c r="AK2956" i="1"/>
  <c r="AK517" i="1"/>
  <c r="AK637" i="1"/>
  <c r="AK3005" i="1"/>
  <c r="AK249" i="1"/>
  <c r="AK15" i="1"/>
  <c r="AK2936" i="1"/>
  <c r="AK783" i="1"/>
  <c r="AK651" i="1"/>
  <c r="AK3279" i="1"/>
  <c r="AK372" i="1"/>
  <c r="AK408" i="1"/>
  <c r="AK523" i="1"/>
  <c r="AK388" i="1"/>
  <c r="AK334" i="1"/>
  <c r="AK6" i="1"/>
  <c r="AK633" i="1"/>
  <c r="AK242" i="1"/>
  <c r="AK303" i="1"/>
  <c r="AK635" i="1"/>
  <c r="AK411" i="1"/>
  <c r="AK3210" i="1"/>
  <c r="AK777" i="1"/>
  <c r="AK241" i="1"/>
  <c r="AK623" i="1"/>
  <c r="AK525" i="1"/>
  <c r="AK250" i="1"/>
  <c r="AK945" i="1"/>
  <c r="AK675" i="1"/>
  <c r="AK446" i="1"/>
  <c r="AK527" i="1"/>
  <c r="AK368" i="1"/>
  <c r="AK521" i="1"/>
  <c r="AK266" i="1"/>
  <c r="AK332" i="1"/>
  <c r="AK877" i="1"/>
  <c r="AK771" i="1"/>
  <c r="AK2938" i="1"/>
  <c r="AK2283" i="1"/>
  <c r="AK225" i="1"/>
  <c r="AK2946" i="1"/>
  <c r="AK2304" i="1"/>
  <c r="AK769" i="1"/>
  <c r="AK276" i="1"/>
  <c r="AK251" i="1"/>
  <c r="AK572" i="1"/>
  <c r="AK646" i="1"/>
  <c r="AK581" i="1"/>
  <c r="AK277" i="1"/>
  <c r="AK275" i="1"/>
  <c r="AK273" i="1"/>
  <c r="AK214" i="1"/>
  <c r="AK629" i="1"/>
  <c r="AK541" i="1"/>
  <c r="AK3071" i="1"/>
  <c r="AK2942" i="1"/>
  <c r="AK2930" i="1"/>
  <c r="AK1977" i="1"/>
  <c r="AK1005" i="1"/>
  <c r="AK949" i="1"/>
  <c r="AK774" i="1"/>
  <c r="AK426" i="1"/>
  <c r="AK390" i="1"/>
  <c r="AK7" i="1"/>
  <c r="AK338" i="1"/>
  <c r="AK2286" i="1"/>
  <c r="AK2285" i="1"/>
  <c r="AK253" i="1"/>
  <c r="AK781" i="1"/>
  <c r="AK18" i="1"/>
  <c r="AI1148" i="1"/>
  <c r="AK2932" i="1"/>
  <c r="AK2921" i="1"/>
  <c r="AI2728" i="1"/>
  <c r="AI2821" i="1"/>
  <c r="AJ2712" i="1"/>
  <c r="AI2691" i="1"/>
  <c r="AI1191" i="1"/>
  <c r="AI1206" i="1"/>
  <c r="AK961" i="1"/>
  <c r="AJ813" i="1"/>
  <c r="AK813" i="1" s="1"/>
  <c r="AI3108" i="1"/>
  <c r="AK3064" i="1"/>
  <c r="AI2399" i="1"/>
  <c r="AK2301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K679" i="1"/>
  <c r="AI2473" i="1"/>
  <c r="AI2375" i="1"/>
  <c r="AI2134" i="1"/>
  <c r="AI1215" i="1"/>
  <c r="AI1231" i="1"/>
  <c r="AK837" i="1"/>
  <c r="AJ767" i="1"/>
  <c r="AK340" i="1"/>
  <c r="AI2381" i="1"/>
  <c r="AI2070" i="1"/>
  <c r="AI1834" i="1"/>
  <c r="AK1790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J773" i="1"/>
  <c r="AK773" i="1" s="1"/>
  <c r="AJ662" i="1"/>
  <c r="AK662" i="1" s="1"/>
  <c r="AJ361" i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K2300" i="1"/>
  <c r="AI1598" i="1"/>
  <c r="AI1765" i="1"/>
  <c r="AJ817" i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76" i="1"/>
  <c r="AI3127" i="1"/>
  <c r="AI3101" i="1"/>
  <c r="AI2714" i="1"/>
  <c r="AI2699" i="1"/>
  <c r="AI2669" i="1"/>
  <c r="AI3252" i="1"/>
  <c r="AK3252" i="1" s="1"/>
  <c r="AI2598" i="1"/>
  <c r="AI2606" i="1"/>
  <c r="AI2610" i="1"/>
  <c r="AI2603" i="1"/>
  <c r="AI2459" i="1"/>
  <c r="AI2390" i="1"/>
  <c r="AJ2372" i="1"/>
  <c r="AJ2403" i="1"/>
  <c r="AK2403" i="1" s="1"/>
  <c r="AI124" i="1"/>
  <c r="AK1808" i="1"/>
  <c r="AI1664" i="1"/>
  <c r="AI1665" i="1"/>
  <c r="AI1750" i="1"/>
  <c r="AI1721" i="1"/>
  <c r="AI1720" i="1"/>
  <c r="AI1218" i="1"/>
  <c r="AI1182" i="1"/>
  <c r="AK965" i="1"/>
  <c r="AK941" i="1"/>
  <c r="AK913" i="1"/>
  <c r="AK889" i="1"/>
  <c r="AK839" i="1"/>
  <c r="AK815" i="1"/>
  <c r="AJ833" i="1"/>
  <c r="AK833" i="1" s="1"/>
  <c r="AJ785" i="1"/>
  <c r="AK573" i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K17" i="1" s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K2306" i="1"/>
  <c r="AI2100" i="1"/>
  <c r="AI1756" i="1"/>
  <c r="AI1634" i="1"/>
  <c r="AI1659" i="1"/>
  <c r="AJ1784" i="1"/>
  <c r="AK1784" i="1" s="1"/>
  <c r="AI1739" i="1"/>
  <c r="AI1712" i="1"/>
  <c r="AJ1796" i="1"/>
  <c r="AI1738" i="1"/>
  <c r="AI1711" i="1"/>
  <c r="AI1522" i="1"/>
  <c r="AI1344" i="1"/>
  <c r="AI1456" i="1"/>
  <c r="AK1013" i="1"/>
  <c r="AK957" i="1"/>
  <c r="AK905" i="1"/>
  <c r="AK881" i="1"/>
  <c r="AJ832" i="1"/>
  <c r="AK832" i="1" s="1"/>
  <c r="AJ928" i="1"/>
  <c r="AJ670" i="1"/>
  <c r="AK670" i="1" s="1"/>
  <c r="AJ427" i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K3192" i="1" s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K2678" i="1" s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791" i="1"/>
  <c r="AK84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K189" i="1" s="1"/>
  <c r="AI48" i="1"/>
  <c r="AI156" i="1"/>
  <c r="AI154" i="1"/>
  <c r="AK154" i="1" s="1"/>
  <c r="AI2408" i="1"/>
  <c r="AI3159" i="1"/>
  <c r="AI3248" i="1"/>
  <c r="AI3140" i="1"/>
  <c r="AI3161" i="1"/>
  <c r="AK2989" i="1"/>
  <c r="AI2675" i="1"/>
  <c r="AJ2680" i="1"/>
  <c r="AI2712" i="1"/>
  <c r="AK2712" i="1" s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I2653" i="1"/>
  <c r="AI2576" i="1"/>
  <c r="AI2488" i="1"/>
  <c r="AK2429" i="1"/>
  <c r="AI2127" i="1"/>
  <c r="AI1653" i="1"/>
  <c r="AI1639" i="1"/>
  <c r="AI1581" i="1"/>
  <c r="AI1703" i="1"/>
  <c r="AI1625" i="1"/>
  <c r="AI78" i="1"/>
  <c r="AI1197" i="1"/>
  <c r="AC2988" i="1"/>
  <c r="AJ37" i="1" s="1"/>
  <c r="AK37" i="1" s="1"/>
  <c r="AI38" i="1"/>
  <c r="AI35" i="1"/>
  <c r="AI1774" i="1"/>
  <c r="AI186" i="1"/>
  <c r="AK186" i="1" s="1"/>
  <c r="AI56" i="1"/>
  <c r="AK56" i="1" s="1"/>
  <c r="AI104" i="1"/>
  <c r="AI3156" i="1"/>
  <c r="AI3270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67" i="1"/>
  <c r="AK723" i="1"/>
  <c r="AJ206" i="1"/>
  <c r="AK206" i="1" s="1"/>
  <c r="AJ226" i="1"/>
  <c r="AK226" i="1" s="1"/>
  <c r="AI36" i="1"/>
  <c r="AI45" i="1"/>
  <c r="AI108" i="1"/>
  <c r="AI188" i="1"/>
  <c r="AK188" i="1" s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K1794" i="1"/>
  <c r="AJ1775" i="1"/>
  <c r="AK1775" i="1" s="1"/>
  <c r="AI1202" i="1"/>
  <c r="AJ300" i="1"/>
  <c r="AK300" i="1" s="1"/>
  <c r="AJ205" i="1"/>
  <c r="AK205" i="1" s="1"/>
  <c r="AK268" i="1"/>
  <c r="AI2717" i="1"/>
  <c r="AK2717" i="1" s="1"/>
  <c r="AI1768" i="1"/>
  <c r="AI102" i="1"/>
  <c r="AI105" i="1"/>
  <c r="AI14" i="1"/>
  <c r="AI3249" i="1"/>
  <c r="AI3213" i="1"/>
  <c r="AI3261" i="1"/>
  <c r="AI3129" i="1"/>
  <c r="AI3135" i="1"/>
  <c r="AI3124" i="1"/>
  <c r="AI3115" i="1"/>
  <c r="AI3283" i="1"/>
  <c r="AI3188" i="1"/>
  <c r="AC3126" i="1"/>
  <c r="AI2106" i="1"/>
  <c r="AC3108" i="1"/>
  <c r="AJ3107" i="1" s="1"/>
  <c r="AK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K3003" i="1"/>
  <c r="AI3245" i="1"/>
  <c r="AI3212" i="1"/>
  <c r="AK3278" i="1"/>
  <c r="AI3123" i="1"/>
  <c r="AI3122" i="1"/>
  <c r="AI3113" i="1"/>
  <c r="AI3254" i="1"/>
  <c r="AC3105" i="1"/>
  <c r="AI2224" i="1"/>
  <c r="AI2230" i="1"/>
  <c r="AI2225" i="1"/>
  <c r="AI2202" i="1"/>
  <c r="AI2231" i="1"/>
  <c r="AI2234" i="1"/>
  <c r="AI2237" i="1"/>
  <c r="AI2211" i="1"/>
  <c r="AI3088" i="1"/>
  <c r="AK3070" i="1"/>
  <c r="AK2971" i="1"/>
  <c r="AK2963" i="1"/>
  <c r="AK3004" i="1"/>
  <c r="AK2998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K2440" i="1" s="1"/>
  <c r="AJ2422" i="1"/>
  <c r="AK2422" i="1" s="1"/>
  <c r="AJ2430" i="1"/>
  <c r="AK2430" i="1" s="1"/>
  <c r="AJ199" i="1"/>
  <c r="AK199" i="1" s="1"/>
  <c r="AJ198" i="1"/>
  <c r="AK198" i="1" s="1"/>
  <c r="AJ2437" i="1"/>
  <c r="AK2437" i="1" s="1"/>
  <c r="AJ200" i="1"/>
  <c r="AJ2435" i="1"/>
  <c r="AK2435" i="1" s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K2428" i="1" s="1"/>
  <c r="AJ2443" i="1"/>
  <c r="AK2443" i="1" s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K2995" i="1"/>
  <c r="AJ2689" i="1"/>
  <c r="AK268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K2991" i="1"/>
  <c r="AI3273" i="1"/>
  <c r="AC2640" i="1"/>
  <c r="AJ2723" i="1" s="1"/>
  <c r="AK2723" i="1" s="1"/>
  <c r="AI3259" i="1"/>
  <c r="AI3275" i="1"/>
  <c r="AI3220" i="1"/>
  <c r="AI2409" i="1"/>
  <c r="AI3229" i="1"/>
  <c r="AI3214" i="1"/>
  <c r="AI3255" i="1"/>
  <c r="AI3223" i="1"/>
  <c r="AI3274" i="1"/>
  <c r="AI3222" i="1"/>
  <c r="AI2075" i="1"/>
  <c r="AI3217" i="1"/>
  <c r="AI3263" i="1"/>
  <c r="AI3219" i="1"/>
  <c r="AI3243" i="1"/>
  <c r="AI3216" i="1"/>
  <c r="AI3244" i="1"/>
  <c r="AI3221" i="1"/>
  <c r="AI3256" i="1"/>
  <c r="AI268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J2606" i="1"/>
  <c r="AK2606" i="1" s="1"/>
  <c r="AI2076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42" i="1"/>
  <c r="AI3215" i="1"/>
  <c r="AI3118" i="1"/>
  <c r="AI3218" i="1"/>
  <c r="AC3114" i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2924" i="1"/>
  <c r="AK2992" i="1"/>
  <c r="AK297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72" i="1"/>
  <c r="AI3230" i="1"/>
  <c r="AI3260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86" i="1"/>
  <c r="AK2977" i="1"/>
  <c r="AK2969" i="1"/>
  <c r="AK2961" i="1"/>
  <c r="AI2588" i="1"/>
  <c r="AI2570" i="1"/>
  <c r="AI2640" i="1"/>
  <c r="AI2661" i="1"/>
  <c r="AJ3206" i="1"/>
  <c r="AK3206" i="1" s="1"/>
  <c r="AJ3199" i="1"/>
  <c r="AJ3202" i="1"/>
  <c r="AJ3205" i="1"/>
  <c r="AK3205" i="1" s="1"/>
  <c r="AJ3277" i="1"/>
  <c r="AK3277" i="1" s="1"/>
  <c r="AJ3236" i="1"/>
  <c r="AK3236" i="1" s="1"/>
  <c r="AJ3200" i="1"/>
  <c r="AJ3190" i="1"/>
  <c r="AK3190" i="1" s="1"/>
  <c r="AJ3247" i="1"/>
  <c r="AK3247" i="1" s="1"/>
  <c r="AJ2716" i="1"/>
  <c r="AK2716" i="1" s="1"/>
  <c r="AJ2713" i="1"/>
  <c r="AK2713" i="1" s="1"/>
  <c r="AJ2704" i="1"/>
  <c r="AK2704" i="1" s="1"/>
  <c r="AJ2701" i="1"/>
  <c r="AK2701" i="1" s="1"/>
  <c r="AJ2669" i="1"/>
  <c r="AJ2666" i="1"/>
  <c r="AJ2657" i="1"/>
  <c r="AJ2654" i="1"/>
  <c r="AK2654" i="1" s="1"/>
  <c r="AJ2651" i="1"/>
  <c r="AJ2645" i="1"/>
  <c r="AK2645" i="1" s="1"/>
  <c r="AJ2685" i="1"/>
  <c r="AK2685" i="1" s="1"/>
  <c r="AJ2682" i="1"/>
  <c r="AJ2679" i="1"/>
  <c r="AK2679" i="1" s="1"/>
  <c r="AJ2676" i="1"/>
  <c r="AK2676" i="1" s="1"/>
  <c r="AJ2673" i="1"/>
  <c r="AK2673" i="1" s="1"/>
  <c r="AJ2670" i="1"/>
  <c r="AK2670" i="1" s="1"/>
  <c r="AJ2664" i="1"/>
  <c r="AK2664" i="1" s="1"/>
  <c r="AJ2661" i="1"/>
  <c r="AJ2658" i="1"/>
  <c r="AK2658" i="1" s="1"/>
  <c r="AJ2655" i="1"/>
  <c r="AJ2649" i="1"/>
  <c r="AJ2646" i="1"/>
  <c r="AC2559" i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K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K2442" i="1" s="1"/>
  <c r="AI2564" i="1"/>
  <c r="AI2255" i="1"/>
  <c r="AI3181" i="1"/>
  <c r="AI3133" i="1"/>
  <c r="AJ2421" i="1"/>
  <c r="AI2502" i="1"/>
  <c r="AI2328" i="1"/>
  <c r="AJ2332" i="1"/>
  <c r="AI2244" i="1"/>
  <c r="AI118" i="1"/>
  <c r="AJ2397" i="1"/>
  <c r="AJ2399" i="1"/>
  <c r="AK2399" i="1" s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K1799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K1802" i="1" s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K1055" i="1" s="1"/>
  <c r="AI26" i="1"/>
  <c r="AI23" i="1"/>
  <c r="AI1156" i="1"/>
  <c r="AI1137" i="1"/>
  <c r="AI1225" i="1"/>
  <c r="AI1194" i="1"/>
  <c r="AI1162" i="1"/>
  <c r="AI1079" i="1"/>
  <c r="AK1001" i="1"/>
  <c r="AK953" i="1"/>
  <c r="AK929" i="1"/>
  <c r="AK909" i="1"/>
  <c r="AK885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K1131" i="1" s="1"/>
  <c r="AI1172" i="1"/>
  <c r="AJ855" i="1"/>
  <c r="AK855" i="1" s="1"/>
  <c r="AI1101" i="1"/>
  <c r="AI918" i="1"/>
  <c r="AJ952" i="1"/>
  <c r="AK952" i="1" s="1"/>
  <c r="AJ912" i="1"/>
  <c r="AK912" i="1" s="1"/>
  <c r="AJ878" i="1"/>
  <c r="AK878" i="1" s="1"/>
  <c r="AJ848" i="1"/>
  <c r="AJ2317" i="1"/>
  <c r="AK2317" i="1" s="1"/>
  <c r="AJ3113" i="1"/>
  <c r="AJ1904" i="1"/>
  <c r="AJ1922" i="1"/>
  <c r="AJ2121" i="1"/>
  <c r="AJ1797" i="1"/>
  <c r="AK1797" i="1" s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K797" i="1" s="1"/>
  <c r="AJ779" i="1"/>
  <c r="AK779" i="1" s="1"/>
  <c r="AJ924" i="1"/>
  <c r="AK924" i="1" s="1"/>
  <c r="AJ860" i="1"/>
  <c r="AK860" i="1" s="1"/>
  <c r="AJ755" i="1"/>
  <c r="AK755" i="1" s="1"/>
  <c r="AK621" i="1"/>
  <c r="AK559" i="1"/>
  <c r="AJ480" i="1"/>
  <c r="AJ462" i="1"/>
  <c r="AK1979" i="1"/>
  <c r="AK2305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67" i="1"/>
  <c r="AK343" i="1"/>
  <c r="AJ289" i="1"/>
  <c r="AK289" i="1" s="1"/>
  <c r="AJ167" i="1"/>
  <c r="AK167" i="1" s="1"/>
  <c r="AJ2627" i="1"/>
  <c r="AK2627" i="1" s="1"/>
  <c r="AJ2634" i="1"/>
  <c r="AJ3090" i="1"/>
  <c r="AJ139" i="1"/>
  <c r="AJ2536" i="1"/>
  <c r="AJ2548" i="1"/>
  <c r="AJ2550" i="1"/>
  <c r="AJ3139" i="1"/>
  <c r="AI84" i="1"/>
  <c r="AJ62" i="1"/>
  <c r="AJ1318" i="1"/>
  <c r="AJ1333" i="1"/>
  <c r="AJ1339" i="1"/>
  <c r="AJ1476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J136" i="1"/>
  <c r="AI82" i="1"/>
  <c r="AJ64" i="1"/>
  <c r="AJ836" i="1"/>
  <c r="AK836" i="1" s="1"/>
  <c r="AJ1002" i="1"/>
  <c r="AK1002" i="1" s="1"/>
  <c r="AJ46" i="1"/>
  <c r="AK46" i="1" s="1"/>
  <c r="AJ886" i="1"/>
  <c r="AK886" i="1" s="1"/>
  <c r="AJ898" i="1"/>
  <c r="AK898" i="1" s="1"/>
  <c r="AJ2994" i="1"/>
  <c r="AK2994" i="1" s="1"/>
  <c r="AJ24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K146" i="1" s="1"/>
  <c r="AJ2599" i="1"/>
  <c r="AK2599" i="1" s="1"/>
  <c r="AJ3146" i="1"/>
  <c r="AK3146" i="1" s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26" i="1"/>
  <c r="AJ308" i="1"/>
  <c r="AK308" i="1" s="1"/>
  <c r="AJ290" i="1"/>
  <c r="AK290" i="1" s="1"/>
  <c r="AJ270" i="1"/>
  <c r="AJ246" i="1"/>
  <c r="AK246" i="1" s="1"/>
  <c r="AJ1380" i="1"/>
  <c r="AJ1392" i="1"/>
  <c r="AJ1413" i="1"/>
  <c r="AJ1431" i="1"/>
  <c r="AJ2052" i="1"/>
  <c r="AJ2018" i="1"/>
  <c r="AJ2037" i="1"/>
  <c r="AK2037" i="1" s="1"/>
  <c r="AJ2061" i="1"/>
  <c r="AK2061" i="1" s="1"/>
  <c r="AJ2000" i="1"/>
  <c r="AJ2017" i="1"/>
  <c r="AJ2377" i="1"/>
  <c r="AJ2395" i="1"/>
  <c r="AJ2720" i="1"/>
  <c r="AJ2727" i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K2790" i="1" s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K648" i="1"/>
  <c r="AK2970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91" i="1"/>
  <c r="AK191" i="1" s="1"/>
  <c r="AJ155" i="1"/>
  <c r="AK155" i="1" s="1"/>
  <c r="AJ2362" i="1"/>
  <c r="AK2362" i="1" s="1"/>
  <c r="AJ2566" i="1"/>
  <c r="AK2566" i="1" s="1"/>
  <c r="AI126" i="1"/>
  <c r="AJ1774" i="1"/>
  <c r="AK1774" i="1" s="1"/>
  <c r="AJ1792" i="1"/>
  <c r="AK1792" i="1" s="1"/>
  <c r="AJ1779" i="1"/>
  <c r="AK1779" i="1" s="1"/>
  <c r="AI91" i="1"/>
  <c r="AK588" i="1"/>
  <c r="AK600" i="1"/>
  <c r="AK612" i="1"/>
  <c r="AJ530" i="1"/>
  <c r="AK530" i="1" s="1"/>
  <c r="AJ532" i="1"/>
  <c r="AK532" i="1" s="1"/>
  <c r="AJ26" i="1"/>
  <c r="AK26" i="1" s="1"/>
  <c r="AJ287" i="1"/>
  <c r="AK287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K2016" i="1" s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K1796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K944" i="1" s="1"/>
  <c r="AJ861" i="1"/>
  <c r="AK861" i="1" s="1"/>
  <c r="AJ805" i="1"/>
  <c r="AK805" i="1" s="1"/>
  <c r="AJ868" i="1"/>
  <c r="AK868" i="1" s="1"/>
  <c r="AI1159" i="1"/>
  <c r="AI3023" i="1"/>
  <c r="AJ798" i="1"/>
  <c r="AK798" i="1" s="1"/>
  <c r="AI1234" i="1"/>
  <c r="AJ936" i="1"/>
  <c r="AK936" i="1" s="1"/>
  <c r="AJ907" i="1"/>
  <c r="AK907" i="1" s="1"/>
  <c r="AI848" i="1"/>
  <c r="AJ2320" i="1"/>
  <c r="AJ3116" i="1"/>
  <c r="AK3116" i="1" s="1"/>
  <c r="AJ1907" i="1"/>
  <c r="AJ1925" i="1"/>
  <c r="AJ2127" i="1"/>
  <c r="AK2127" i="1" s="1"/>
  <c r="AJ1798" i="1"/>
  <c r="AJ1800" i="1"/>
  <c r="AK1800" i="1" s="1"/>
  <c r="AJ3066" i="1"/>
  <c r="AK3066" i="1" s="1"/>
  <c r="AJ1743" i="1"/>
  <c r="AK1743" i="1" s="1"/>
  <c r="AJ930" i="1"/>
  <c r="AK930" i="1" s="1"/>
  <c r="AJ943" i="1"/>
  <c r="AK943" i="1" s="1"/>
  <c r="AJ967" i="1"/>
  <c r="AK967" i="1" s="1"/>
  <c r="AJ954" i="1"/>
  <c r="AK954" i="1" s="1"/>
  <c r="AK2962" i="1"/>
  <c r="AJ956" i="1"/>
  <c r="AK956" i="1" s="1"/>
  <c r="AK817" i="1"/>
  <c r="AI1053" i="1"/>
  <c r="AJ821" i="1"/>
  <c r="AK821" i="1" s="1"/>
  <c r="AJ964" i="1"/>
  <c r="AJ919" i="1"/>
  <c r="AK919" i="1" s="1"/>
  <c r="AJ895" i="1"/>
  <c r="AK895" i="1" s="1"/>
  <c r="AJ828" i="1"/>
  <c r="AK828" i="1" s="1"/>
  <c r="AJ804" i="1"/>
  <c r="AK804" i="1" s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K361" i="1"/>
  <c r="AJ153" i="1"/>
  <c r="AJ2633" i="1"/>
  <c r="AJ2612" i="1"/>
  <c r="AK2612" i="1" s="1"/>
  <c r="AJ3182" i="1"/>
  <c r="AJ2542" i="1"/>
  <c r="AK2542" i="1" s="1"/>
  <c r="AJ2539" i="1"/>
  <c r="AK2539" i="1" s="1"/>
  <c r="AJ2553" i="1"/>
  <c r="AI121" i="1"/>
  <c r="AJ1233" i="1"/>
  <c r="AK1233" i="1" s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K2253" i="1" s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1205" i="1"/>
  <c r="AJ1151" i="1"/>
  <c r="AK1151" i="1" s="1"/>
  <c r="AJ3027" i="1"/>
  <c r="AK3027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K2365" i="1" s="1"/>
  <c r="AJ2604" i="1"/>
  <c r="AK2604" i="1" s="1"/>
  <c r="AJ3178" i="1"/>
  <c r="AK3178" i="1" s="1"/>
  <c r="AI96" i="1"/>
  <c r="AJ3045" i="1"/>
  <c r="AK3045" i="1" s="1"/>
  <c r="AJ43" i="1"/>
  <c r="AK43" i="1" s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404" i="1"/>
  <c r="AJ362" i="1"/>
  <c r="AK362" i="1" s="1"/>
  <c r="AJ269" i="1"/>
  <c r="AK269" i="1" s="1"/>
  <c r="AJ245" i="1"/>
  <c r="AK245" i="1" s="1"/>
  <c r="AJ1382" i="1"/>
  <c r="AJ1398" i="1"/>
  <c r="AJ1416" i="1"/>
  <c r="AJ1434" i="1"/>
  <c r="AK1434" i="1" s="1"/>
  <c r="AJ2058" i="1"/>
  <c r="AJ2020" i="1"/>
  <c r="AJ2040" i="1"/>
  <c r="AJ2067" i="1"/>
  <c r="AJ2003" i="1"/>
  <c r="AJ2021" i="1"/>
  <c r="AJ2380" i="1"/>
  <c r="AK2380" i="1" s="1"/>
  <c r="AJ2398" i="1"/>
  <c r="AK2398" i="1" s="1"/>
  <c r="AJ2839" i="1"/>
  <c r="AJ2722" i="1"/>
  <c r="AJ2733" i="1"/>
  <c r="AK2733" i="1" s="1"/>
  <c r="AJ2767" i="1"/>
  <c r="AK2767" i="1" s="1"/>
  <c r="AJ2831" i="1"/>
  <c r="AJ2803" i="1"/>
  <c r="AJ2810" i="1"/>
  <c r="AJ2753" i="1"/>
  <c r="AJ2811" i="1"/>
  <c r="AJ2763" i="1"/>
  <c r="AJ2835" i="1"/>
  <c r="AJ2855" i="1"/>
  <c r="AJ2875" i="1"/>
  <c r="AJ2882" i="1"/>
  <c r="AK2882" i="1" s="1"/>
  <c r="AJ2837" i="1"/>
  <c r="AK2837" i="1" s="1"/>
  <c r="AJ2861" i="1"/>
  <c r="AJ2907" i="1"/>
  <c r="AJ210" i="1"/>
  <c r="AK210" i="1" s="1"/>
  <c r="AI94" i="1"/>
  <c r="AJ1124" i="1"/>
  <c r="AK1124" i="1" s="1"/>
  <c r="AK653" i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K483" i="1" s="1"/>
  <c r="AJ465" i="1"/>
  <c r="AK465" i="1" s="1"/>
  <c r="AJ447" i="1"/>
  <c r="AK447" i="1" s="1"/>
  <c r="AJ441" i="1"/>
  <c r="AK441" i="1" s="1"/>
  <c r="AJ423" i="1"/>
  <c r="AK423" i="1" s="1"/>
  <c r="AJ405" i="1"/>
  <c r="AK405" i="1" s="1"/>
  <c r="AK387" i="1"/>
  <c r="AK369" i="1"/>
  <c r="AJ351" i="1"/>
  <c r="AK333" i="1"/>
  <c r="AJ315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2407" i="1"/>
  <c r="AJ2567" i="1"/>
  <c r="AJ109" i="1"/>
  <c r="AJ1771" i="1"/>
  <c r="AK1771" i="1" s="1"/>
  <c r="AJ1795" i="1"/>
  <c r="AK1795" i="1" s="1"/>
  <c r="AJ1782" i="1"/>
  <c r="AK1782" i="1" s="1"/>
  <c r="AK590" i="1"/>
  <c r="AK602" i="1"/>
  <c r="AK614" i="1"/>
  <c r="AJ534" i="1"/>
  <c r="AK534" i="1" s="1"/>
  <c r="AJ536" i="1"/>
  <c r="AK536" i="1" s="1"/>
  <c r="AJ356" i="1"/>
  <c r="AK356" i="1" s="1"/>
  <c r="AJ168" i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K1432" i="1" s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K1386" i="1" s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K948" i="1" s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K2323" i="1" s="1"/>
  <c r="AJ3119" i="1"/>
  <c r="AJ1892" i="1"/>
  <c r="AJ1910" i="1"/>
  <c r="AJ1928" i="1"/>
  <c r="AJ2133" i="1"/>
  <c r="AJ1801" i="1"/>
  <c r="AK1801" i="1" s="1"/>
  <c r="AJ1803" i="1"/>
  <c r="AK1803" i="1" s="1"/>
  <c r="AJ3069" i="1"/>
  <c r="AK3069" i="1" s="1"/>
  <c r="AJ1750" i="1"/>
  <c r="AK1750" i="1" s="1"/>
  <c r="AJ1608" i="1"/>
  <c r="AK1608" i="1" s="1"/>
  <c r="AJ872" i="1"/>
  <c r="AK872" i="1" s="1"/>
  <c r="AJ947" i="1"/>
  <c r="AK947" i="1" s="1"/>
  <c r="AJ934" i="1"/>
  <c r="AK934" i="1" s="1"/>
  <c r="AJ958" i="1"/>
  <c r="AK958" i="1" s="1"/>
  <c r="AJ891" i="1"/>
  <c r="AK891" i="1" s="1"/>
  <c r="AJ870" i="1"/>
  <c r="AK870" i="1" s="1"/>
  <c r="AJ834" i="1"/>
  <c r="AK834" i="1" s="1"/>
  <c r="AJ940" i="1"/>
  <c r="AK940" i="1" s="1"/>
  <c r="AJ916" i="1"/>
  <c r="AK916" i="1" s="1"/>
  <c r="AJ883" i="1"/>
  <c r="AK883" i="1" s="1"/>
  <c r="AJ857" i="1"/>
  <c r="AK857" i="1" s="1"/>
  <c r="AJ825" i="1"/>
  <c r="AK825" i="1" s="1"/>
  <c r="AJ801" i="1"/>
  <c r="AK801" i="1" s="1"/>
  <c r="AK683" i="1"/>
  <c r="AK597" i="1"/>
  <c r="AJ492" i="1"/>
  <c r="AJ474" i="1"/>
  <c r="AK474" i="1" s="1"/>
  <c r="AJ456" i="1"/>
  <c r="AK456" i="1" s="1"/>
  <c r="AI243" i="1"/>
  <c r="AJ193" i="1"/>
  <c r="AK2284" i="1"/>
  <c r="AI175" i="1"/>
  <c r="AI123" i="1"/>
  <c r="AI88" i="1"/>
  <c r="AI69" i="1"/>
  <c r="AJ756" i="1"/>
  <c r="AK756" i="1" s="1"/>
  <c r="AJ757" i="1"/>
  <c r="AK757" i="1" s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35" i="1"/>
  <c r="AJ2558" i="1"/>
  <c r="AK2558" i="1" s="1"/>
  <c r="AJ2551" i="1"/>
  <c r="AK2551" i="1" s="1"/>
  <c r="AJ3140" i="1"/>
  <c r="AJ103" i="1"/>
  <c r="AK103" i="1" s="1"/>
  <c r="AI67" i="1"/>
  <c r="AJ1295" i="1"/>
  <c r="AJ1336" i="1"/>
  <c r="AK1336" i="1" s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K2254" i="1" s="1"/>
  <c r="AJ169" i="1"/>
  <c r="AI81" i="1"/>
  <c r="AJ60" i="1"/>
  <c r="AK60" i="1" s="1"/>
  <c r="AJ999" i="1"/>
  <c r="AK999" i="1" s="1"/>
  <c r="AJ1010" i="1"/>
  <c r="AK1010" i="1" s="1"/>
  <c r="AJ41" i="1"/>
  <c r="AK41" i="1" s="1"/>
  <c r="AJ888" i="1"/>
  <c r="AK888" i="1" s="1"/>
  <c r="AJ906" i="1"/>
  <c r="AK906" i="1" s="1"/>
  <c r="AJ3000" i="1"/>
  <c r="AK3000" i="1" s="1"/>
  <c r="AJ1182" i="1"/>
  <c r="AJ1211" i="1"/>
  <c r="AJ1221" i="1"/>
  <c r="AJ1195" i="1"/>
  <c r="AK1195" i="1" s="1"/>
  <c r="AJ3030" i="1"/>
  <c r="AK303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1" i="1"/>
  <c r="AJ1734" i="1"/>
  <c r="AI79" i="1"/>
  <c r="AJ1488" i="1"/>
  <c r="AK1488" i="1" s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K2024" i="1" s="1"/>
  <c r="AJ2043" i="1"/>
  <c r="AJ1988" i="1"/>
  <c r="AJ2006" i="1"/>
  <c r="AJ2023" i="1"/>
  <c r="AK2023" i="1" s="1"/>
  <c r="AJ2383" i="1"/>
  <c r="AK2383" i="1" s="1"/>
  <c r="AJ2401" i="1"/>
  <c r="AK2401" i="1" s="1"/>
  <c r="AJ2775" i="1"/>
  <c r="AJ2725" i="1"/>
  <c r="AK2725" i="1" s="1"/>
  <c r="AJ2735" i="1"/>
  <c r="AK2735" i="1" s="1"/>
  <c r="AJ2779" i="1"/>
  <c r="AJ2749" i="1"/>
  <c r="AJ2806" i="1"/>
  <c r="AJ2847" i="1"/>
  <c r="AK2847" i="1" s="1"/>
  <c r="AJ2759" i="1"/>
  <c r="AJ2814" i="1"/>
  <c r="AK2814" i="1" s="1"/>
  <c r="AJ2777" i="1"/>
  <c r="AJ2864" i="1"/>
  <c r="AK2864" i="1" s="1"/>
  <c r="AJ2859" i="1"/>
  <c r="AJ2878" i="1"/>
  <c r="AJ2885" i="1"/>
  <c r="AK2885" i="1" s="1"/>
  <c r="AJ2841" i="1"/>
  <c r="AJ2892" i="1"/>
  <c r="AJ2910" i="1"/>
  <c r="AJ234" i="1"/>
  <c r="AK234" i="1" s="1"/>
  <c r="AJ209" i="1"/>
  <c r="AK209" i="1" s="1"/>
  <c r="AI129" i="1"/>
  <c r="AJ94" i="1"/>
  <c r="AK94" i="1" s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K2562" i="1" s="1"/>
  <c r="AJ2569" i="1"/>
  <c r="AK2569" i="1" s="1"/>
  <c r="AJ105" i="1"/>
  <c r="AK105" i="1" s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04" i="1"/>
  <c r="AK616" i="1"/>
  <c r="AJ538" i="1"/>
  <c r="AK538" i="1" s="1"/>
  <c r="AJ540" i="1"/>
  <c r="AK540" i="1" s="1"/>
  <c r="AJ5" i="1"/>
  <c r="AJ14" i="1"/>
  <c r="AJ157" i="1"/>
  <c r="AK157" i="1" s="1"/>
  <c r="AJ394" i="1"/>
  <c r="AK394" i="1" s="1"/>
  <c r="AJ95" i="1"/>
  <c r="AK95" i="1" s="1"/>
  <c r="AK2372" i="1"/>
  <c r="AJ2384" i="1"/>
  <c r="AK2384" i="1" s="1"/>
  <c r="AI2182" i="1"/>
  <c r="AI2164" i="1"/>
  <c r="AI2146" i="1"/>
  <c r="AI2128" i="1"/>
  <c r="AI2094" i="1"/>
  <c r="AI2058" i="1"/>
  <c r="AI2240" i="1"/>
  <c r="AJ2057" i="1"/>
  <c r="AK2057" i="1" s="1"/>
  <c r="AJ2019" i="1"/>
  <c r="AI2218" i="1"/>
  <c r="AJ3262" i="1"/>
  <c r="AJ3265" i="1"/>
  <c r="AJ3232" i="1"/>
  <c r="AJ3238" i="1"/>
  <c r="AJ3241" i="1"/>
  <c r="AK3241" i="1" s="1"/>
  <c r="AJ2062" i="1"/>
  <c r="AK2062" i="1" s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K1830" i="1" s="1"/>
  <c r="AI113" i="1"/>
  <c r="AI110" i="1"/>
  <c r="AJ2005" i="1"/>
  <c r="AJ1987" i="1"/>
  <c r="AJ1981" i="1"/>
  <c r="AK1981" i="1" s="1"/>
  <c r="AI1838" i="1"/>
  <c r="AI2138" i="1"/>
  <c r="AI2156" i="1"/>
  <c r="AI2141" i="1"/>
  <c r="AI2120" i="1"/>
  <c r="AI2122" i="1"/>
  <c r="AI1867" i="1"/>
  <c r="AI1860" i="1"/>
  <c r="AI1825" i="1"/>
  <c r="AJ2010" i="1"/>
  <c r="AK2010" i="1" s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J1748" i="1"/>
  <c r="AK1748" i="1" s="1"/>
  <c r="AI1697" i="1"/>
  <c r="AI1679" i="1"/>
  <c r="AI1649" i="1"/>
  <c r="AI1613" i="1"/>
  <c r="AI1577" i="1"/>
  <c r="AI1902" i="1"/>
  <c r="AK1787" i="1"/>
  <c r="AI3057" i="1"/>
  <c r="AI1690" i="1"/>
  <c r="AI1672" i="1"/>
  <c r="AI1848" i="1"/>
  <c r="AI3075" i="1"/>
  <c r="AI3083" i="1"/>
  <c r="AJ1447" i="1"/>
  <c r="AJ1429" i="1"/>
  <c r="AK1429" i="1" s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J1707" i="1"/>
  <c r="AI1516" i="1"/>
  <c r="AJ1436" i="1"/>
  <c r="AK1436" i="1" s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K1383" i="1" s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K897" i="1"/>
  <c r="AK873" i="1"/>
  <c r="AJ1222" i="1"/>
  <c r="AK1222" i="1" s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K1008" i="1"/>
  <c r="AJ854" i="1"/>
  <c r="AK854" i="1" s="1"/>
  <c r="AJ1083" i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K785" i="1"/>
  <c r="AJ2329" i="1"/>
  <c r="AJ3122" i="1"/>
  <c r="AJ1895" i="1"/>
  <c r="AJ1913" i="1"/>
  <c r="AJ2124" i="1"/>
  <c r="AK2124" i="1" s="1"/>
  <c r="AJ3042" i="1"/>
  <c r="AK3042" i="1" s="1"/>
  <c r="AJ1804" i="1"/>
  <c r="AK1804" i="1" s="1"/>
  <c r="AJ1806" i="1"/>
  <c r="AK1806" i="1" s="1"/>
  <c r="AJ3062" i="1"/>
  <c r="AK3062" i="1" s="1"/>
  <c r="AJ1744" i="1"/>
  <c r="AJ1610" i="1"/>
  <c r="AJ1646" i="1"/>
  <c r="AJ1612" i="1"/>
  <c r="AK1612" i="1" s="1"/>
  <c r="AJ1630" i="1"/>
  <c r="AK1630" i="1" s="1"/>
  <c r="AJ1667" i="1"/>
  <c r="AK1667" i="1" s="1"/>
  <c r="AJ876" i="1"/>
  <c r="AK876" i="1" s="1"/>
  <c r="AJ951" i="1"/>
  <c r="AK951" i="1" s="1"/>
  <c r="AJ938" i="1"/>
  <c r="AK938" i="1" s="1"/>
  <c r="AJ962" i="1"/>
  <c r="AK962" i="1" s="1"/>
  <c r="AJ1177" i="1"/>
  <c r="AK1177" i="1" s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K2287" i="1"/>
  <c r="AI34" i="1"/>
  <c r="AJ1051" i="1"/>
  <c r="AJ1087" i="1"/>
  <c r="AJ1189" i="1"/>
  <c r="AK1189" i="1" s="1"/>
  <c r="AJ1170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K678" i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K2371" i="1" s="1"/>
  <c r="AJ2616" i="1"/>
  <c r="AK2616" i="1" s="1"/>
  <c r="AJ2624" i="1"/>
  <c r="AK2624" i="1" s="1"/>
  <c r="AJ3181" i="1"/>
  <c r="AK3181" i="1" s="1"/>
  <c r="AJ134" i="1"/>
  <c r="AJ2545" i="1"/>
  <c r="AK2545" i="1" s="1"/>
  <c r="AJ2554" i="1"/>
  <c r="AK2554" i="1" s="1"/>
  <c r="AJ3170" i="1"/>
  <c r="AI120" i="1"/>
  <c r="AJ1853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K187" i="1"/>
  <c r="AJ2257" i="1"/>
  <c r="AK2257" i="1" s="1"/>
  <c r="AI168" i="1"/>
  <c r="AJ150" i="1"/>
  <c r="AK150" i="1" s="1"/>
  <c r="AJ59" i="1"/>
  <c r="AK59" i="1" s="1"/>
  <c r="AJ1003" i="1"/>
  <c r="AK1003" i="1" s="1"/>
  <c r="AJ2985" i="1"/>
  <c r="AK2985" i="1" s="1"/>
  <c r="AJ894" i="1"/>
  <c r="AK894" i="1" s="1"/>
  <c r="AJ892" i="1"/>
  <c r="AK892" i="1" s="1"/>
  <c r="AJ910" i="1"/>
  <c r="AK910" i="1" s="1"/>
  <c r="AI28" i="1"/>
  <c r="AJ1199" i="1"/>
  <c r="AK1199" i="1" s="1"/>
  <c r="AJ1215" i="1"/>
  <c r="AK1215" i="1" s="1"/>
  <c r="AJ1179" i="1"/>
  <c r="AK1179" i="1" s="1"/>
  <c r="AJ1202" i="1"/>
  <c r="AJ3033" i="1"/>
  <c r="AK3033" i="1" s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K151" i="1" s="1"/>
  <c r="AJ2603" i="1"/>
  <c r="AK2603" i="1" s="1"/>
  <c r="AJ2597" i="1"/>
  <c r="AK2597" i="1" s="1"/>
  <c r="AJ1820" i="1"/>
  <c r="AJ2097" i="1"/>
  <c r="AJ92" i="1"/>
  <c r="AJ1740" i="1"/>
  <c r="AK1740" i="1" s="1"/>
  <c r="AJ1720" i="1"/>
  <c r="AK1720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K654" i="1"/>
  <c r="AK617" i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K2026" i="1" s="1"/>
  <c r="AJ2046" i="1"/>
  <c r="AJ1991" i="1"/>
  <c r="AJ2009" i="1"/>
  <c r="AK2009" i="1" s="1"/>
  <c r="AJ2027" i="1"/>
  <c r="AJ2386" i="1"/>
  <c r="AK2386" i="1" s="1"/>
  <c r="AJ2688" i="1"/>
  <c r="AK2688" i="1" s="1"/>
  <c r="AJ2791" i="1"/>
  <c r="AJ2782" i="1"/>
  <c r="AJ2737" i="1"/>
  <c r="AK2737" i="1" s="1"/>
  <c r="AJ2799" i="1"/>
  <c r="AJ2755" i="1"/>
  <c r="AJ2827" i="1"/>
  <c r="AJ2867" i="1"/>
  <c r="AK2867" i="1" s="1"/>
  <c r="AJ2765" i="1"/>
  <c r="AJ2843" i="1"/>
  <c r="AK2843" i="1" s="1"/>
  <c r="AJ2795" i="1"/>
  <c r="AK2795" i="1" s="1"/>
  <c r="AJ2870" i="1"/>
  <c r="AK2870" i="1" s="1"/>
  <c r="AJ2863" i="1"/>
  <c r="AJ2881" i="1"/>
  <c r="AJ2888" i="1"/>
  <c r="AK2888" i="1" s="1"/>
  <c r="AJ2845" i="1"/>
  <c r="AJ2895" i="1"/>
  <c r="AJ2913" i="1"/>
  <c r="AI181" i="1"/>
  <c r="AI162" i="1"/>
  <c r="AJ148" i="1"/>
  <c r="AK148" i="1" s="1"/>
  <c r="AI112" i="1"/>
  <c r="AI93" i="1"/>
  <c r="AJ58" i="1"/>
  <c r="AK58" i="1" s="1"/>
  <c r="AJ1092" i="1"/>
  <c r="AK1092" i="1" s="1"/>
  <c r="AJ22" i="1"/>
  <c r="AK22" i="1" s="1"/>
  <c r="AK644" i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27" i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K104" i="1" s="1"/>
  <c r="AJ1780" i="1"/>
  <c r="AK1780" i="1" s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K156" i="1" s="1"/>
  <c r="AJ45" i="1"/>
  <c r="AK45" i="1" s="1"/>
  <c r="AJ108" i="1"/>
  <c r="AK108" i="1" s="1"/>
  <c r="AJ2382" i="1"/>
  <c r="AI2052" i="1"/>
  <c r="AI3269" i="1"/>
  <c r="AI3211" i="1"/>
  <c r="AI3187" i="1"/>
  <c r="AI3282" i="1"/>
  <c r="AI3228" i="1"/>
  <c r="AI3281" i="1"/>
  <c r="AI3250" i="1"/>
  <c r="AI3280" i="1"/>
  <c r="AI3271" i="1"/>
  <c r="AI3268" i="1"/>
  <c r="AI3267" i="1"/>
  <c r="AI2922" i="1"/>
  <c r="AI3091" i="1"/>
  <c r="AI2923" i="1"/>
  <c r="AI2074" i="1"/>
  <c r="AC2073" i="1"/>
  <c r="AI2077" i="1"/>
  <c r="AJ2056" i="1"/>
  <c r="AI2228" i="1"/>
  <c r="AI2181" i="1"/>
  <c r="AI2145" i="1"/>
  <c r="AI2109" i="1"/>
  <c r="AI2073" i="1"/>
  <c r="AI2043" i="1"/>
  <c r="AI2019" i="1"/>
  <c r="AI1995" i="1"/>
  <c r="AJ2066" i="1"/>
  <c r="AK2066" i="1" s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K2032" i="1" s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K1986" i="1" s="1"/>
  <c r="AI1970" i="1"/>
  <c r="AI1953" i="1"/>
  <c r="AI1943" i="1"/>
  <c r="AI1832" i="1"/>
  <c r="AJ3274" i="1"/>
  <c r="AK3274" i="1" s="1"/>
  <c r="AJ3263" i="1"/>
  <c r="AJ3275" i="1"/>
  <c r="AJ3242" i="1"/>
  <c r="AJ3214" i="1"/>
  <c r="AK3214" i="1" s="1"/>
  <c r="AJ3217" i="1"/>
  <c r="AK3217" i="1" s="1"/>
  <c r="AJ3256" i="1"/>
  <c r="AK3256" i="1" s="1"/>
  <c r="AJ3220" i="1"/>
  <c r="AK3220" i="1" s="1"/>
  <c r="AJ3260" i="1"/>
  <c r="AJ3259" i="1"/>
  <c r="AJ3223" i="1"/>
  <c r="AJ3254" i="1"/>
  <c r="AJ3244" i="1"/>
  <c r="AK3244" i="1" s="1"/>
  <c r="AJ3218" i="1"/>
  <c r="AK3218" i="1" s="1"/>
  <c r="AJ3229" i="1"/>
  <c r="AK3229" i="1" s="1"/>
  <c r="AJ2640" i="1"/>
  <c r="AK2640" i="1" s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K1444" i="1" s="1"/>
  <c r="AJ1426" i="1"/>
  <c r="AJ1408" i="1"/>
  <c r="AK1408" i="1" s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J1145" i="1"/>
  <c r="AI1080" i="1"/>
  <c r="AJ1046" i="1"/>
  <c r="AK1046" i="1" s="1"/>
  <c r="AJ920" i="1"/>
  <c r="AK920" i="1" s="1"/>
  <c r="AK826" i="1"/>
  <c r="AK823" i="1"/>
  <c r="AJ799" i="1"/>
  <c r="AK799" i="1" s="1"/>
  <c r="AJ2311" i="1"/>
  <c r="AK2311" i="1" s="1"/>
  <c r="AJ2326" i="1"/>
  <c r="AK2326" i="1" s="1"/>
  <c r="AJ1898" i="1"/>
  <c r="AJ1916" i="1"/>
  <c r="AJ2130" i="1"/>
  <c r="AK2130" i="1" s="1"/>
  <c r="AJ1807" i="1"/>
  <c r="AK1807" i="1" s="1"/>
  <c r="AJ1809" i="1"/>
  <c r="AK1809" i="1" s="1"/>
  <c r="AJ3065" i="1"/>
  <c r="AK3065" i="1" s="1"/>
  <c r="AJ1749" i="1"/>
  <c r="AK1749" i="1" s="1"/>
  <c r="AJ1616" i="1"/>
  <c r="AK1616" i="1" s="1"/>
  <c r="AJ1652" i="1"/>
  <c r="AK1652" i="1" s="1"/>
  <c r="AJ1614" i="1"/>
  <c r="AK1614" i="1" s="1"/>
  <c r="AJ1637" i="1"/>
  <c r="AJ1240" i="1"/>
  <c r="AJ880" i="1"/>
  <c r="AK880" i="1" s="1"/>
  <c r="AJ955" i="1"/>
  <c r="AK955" i="1" s="1"/>
  <c r="AJ942" i="1"/>
  <c r="AK942" i="1" s="1"/>
  <c r="AJ966" i="1"/>
  <c r="AK966" i="1" s="1"/>
  <c r="AJ1167" i="1"/>
  <c r="AK1167" i="1" s="1"/>
  <c r="AJ1052" i="1"/>
  <c r="AK1004" i="1"/>
  <c r="AJ879" i="1"/>
  <c r="AK879" i="1" s="1"/>
  <c r="AJ2404" i="1"/>
  <c r="AK2404" i="1" s="1"/>
  <c r="AJ1178" i="1"/>
  <c r="AI1170" i="1"/>
  <c r="AJ831" i="1"/>
  <c r="AK831" i="1" s="1"/>
  <c r="AJ765" i="1"/>
  <c r="AK765" i="1" s="1"/>
  <c r="AJ1050" i="1"/>
  <c r="AK1050" i="1" s="1"/>
  <c r="AJ932" i="1"/>
  <c r="AK932" i="1" s="1"/>
  <c r="AJ908" i="1"/>
  <c r="AK908" i="1" s="1"/>
  <c r="AJ871" i="1"/>
  <c r="AK871" i="1" s="1"/>
  <c r="AJ850" i="1"/>
  <c r="AJ762" i="1"/>
  <c r="AK762" i="1" s="1"/>
  <c r="AJ486" i="1"/>
  <c r="AK486" i="1" s="1"/>
  <c r="AJ468" i="1"/>
  <c r="AK2299" i="1"/>
  <c r="AJ138" i="1"/>
  <c r="AK138" i="1" s="1"/>
  <c r="AJ65" i="1"/>
  <c r="AK65" i="1" s="1"/>
  <c r="AJ1084" i="1"/>
  <c r="AK1084" i="1" s="1"/>
  <c r="AJ1136" i="1"/>
  <c r="AK1136" i="1" s="1"/>
  <c r="AJ1218" i="1"/>
  <c r="AK1218" i="1" s="1"/>
  <c r="AJ1214" i="1"/>
  <c r="AK1214" i="1" s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45" i="1"/>
  <c r="AK427" i="1"/>
  <c r="AK415" i="1"/>
  <c r="AK403" i="1"/>
  <c r="AK379" i="1"/>
  <c r="AK331" i="1"/>
  <c r="AK313" i="1"/>
  <c r="AK295" i="1"/>
  <c r="AJ203" i="1"/>
  <c r="AK203" i="1" s="1"/>
  <c r="AJ2615" i="1"/>
  <c r="AK2615" i="1" s="1"/>
  <c r="AJ2622" i="1"/>
  <c r="AJ2630" i="1"/>
  <c r="AK2630" i="1" s="1"/>
  <c r="AJ3148" i="1"/>
  <c r="AJ2359" i="1"/>
  <c r="AJ2534" i="1"/>
  <c r="AK2534" i="1" s="1"/>
  <c r="AJ2556" i="1"/>
  <c r="AK2556" i="1" s="1"/>
  <c r="AJ3142" i="1"/>
  <c r="AK3142" i="1" s="1"/>
  <c r="AJ117" i="1"/>
  <c r="AJ1856" i="1"/>
  <c r="AJ1848" i="1"/>
  <c r="AK1848" i="1" s="1"/>
  <c r="AJ1865" i="1"/>
  <c r="AK1865" i="1" s="1"/>
  <c r="AJ3081" i="1"/>
  <c r="AI85" i="1"/>
  <c r="AI66" i="1"/>
  <c r="AJ1285" i="1"/>
  <c r="AK1285" i="1" s="1"/>
  <c r="AJ1297" i="1"/>
  <c r="AK1297" i="1" s="1"/>
  <c r="AJ1321" i="1"/>
  <c r="AK1321" i="1" s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K149" i="1" s="1"/>
  <c r="AI99" i="1"/>
  <c r="AJ838" i="1"/>
  <c r="AK838" i="1" s="1"/>
  <c r="AJ1007" i="1"/>
  <c r="AK1007" i="1" s="1"/>
  <c r="AJ3018" i="1"/>
  <c r="AK3018" i="1" s="1"/>
  <c r="AJ806" i="1"/>
  <c r="AK806" i="1" s="1"/>
  <c r="AJ896" i="1"/>
  <c r="AK896" i="1" s="1"/>
  <c r="AJ914" i="1"/>
  <c r="AK914" i="1" s="1"/>
  <c r="AJ28" i="1"/>
  <c r="AJ1163" i="1"/>
  <c r="AJ1056" i="1"/>
  <c r="AK1056" i="1" s="1"/>
  <c r="AJ1190" i="1"/>
  <c r="AJ1208" i="1"/>
  <c r="AK1208" i="1" s="1"/>
  <c r="AJ3036" i="1"/>
  <c r="AK3036" i="1" s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K2609" i="1" s="1"/>
  <c r="AJ2600" i="1"/>
  <c r="AK2600" i="1" s="1"/>
  <c r="AI114" i="1"/>
  <c r="AJ1826" i="1"/>
  <c r="AJ1824" i="1"/>
  <c r="AJ3072" i="1"/>
  <c r="AK3072" i="1" s="1"/>
  <c r="AJ1376" i="1"/>
  <c r="AJ1719" i="1"/>
  <c r="AK1719" i="1" s="1"/>
  <c r="AJ1729" i="1"/>
  <c r="AK1729" i="1" s="1"/>
  <c r="AJ1717" i="1"/>
  <c r="AK1717" i="1" s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K1384" i="1" s="1"/>
  <c r="AJ1407" i="1"/>
  <c r="AK1407" i="1" s="1"/>
  <c r="AJ1425" i="1"/>
  <c r="AJ1443" i="1"/>
  <c r="AJ2012" i="1"/>
  <c r="AJ2030" i="1"/>
  <c r="AJ2049" i="1"/>
  <c r="AK2049" i="1" s="1"/>
  <c r="AJ1994" i="1"/>
  <c r="AK1994" i="1" s="1"/>
  <c r="AJ2011" i="1"/>
  <c r="AJ2029" i="1"/>
  <c r="AJ2389" i="1"/>
  <c r="AK2389" i="1" s="1"/>
  <c r="AJ2691" i="1"/>
  <c r="AK2691" i="1" s="1"/>
  <c r="AJ2818" i="1"/>
  <c r="AK2818" i="1" s="1"/>
  <c r="AJ2815" i="1"/>
  <c r="AK2815" i="1" s="1"/>
  <c r="AJ2739" i="1"/>
  <c r="AK2739" i="1" s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K2916" i="1" s="1"/>
  <c r="AJ2849" i="1"/>
  <c r="AK2849" i="1" s="1"/>
  <c r="AJ2898" i="1"/>
  <c r="AJ3193" i="1"/>
  <c r="AI161" i="1"/>
  <c r="AJ112" i="1"/>
  <c r="AI76" i="1"/>
  <c r="AJ40" i="1"/>
  <c r="AK40" i="1" s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K141" i="1" s="1"/>
  <c r="AJ2560" i="1"/>
  <c r="AK2560" i="1" s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K608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K2050" i="1" s="1"/>
  <c r="AI2175" i="1"/>
  <c r="AI2139" i="1"/>
  <c r="AI2067" i="1"/>
  <c r="AI2040" i="1"/>
  <c r="AI2013" i="1"/>
  <c r="AI1992" i="1"/>
  <c r="AI2242" i="1"/>
  <c r="AC2172" i="1"/>
  <c r="AJ174" i="1" s="1"/>
  <c r="AK174" i="1" s="1"/>
  <c r="AI176" i="1"/>
  <c r="AI2236" i="1"/>
  <c r="AJ2071" i="1"/>
  <c r="AK2071" i="1" s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K1940" i="1" s="1"/>
  <c r="AI173" i="1"/>
  <c r="AI170" i="1"/>
  <c r="AI1853" i="1"/>
  <c r="AI1899" i="1"/>
  <c r="AI1849" i="1"/>
  <c r="AI1852" i="1"/>
  <c r="AI1905" i="1"/>
  <c r="AJ1827" i="1"/>
  <c r="AI1824" i="1"/>
  <c r="AK1793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J1837" i="1"/>
  <c r="AI1757" i="1"/>
  <c r="AJ1441" i="1"/>
  <c r="AK1441" i="1" s="1"/>
  <c r="AJ1423" i="1"/>
  <c r="AK1423" i="1" s="1"/>
  <c r="AJ1405" i="1"/>
  <c r="AI1543" i="1"/>
  <c r="AI1489" i="1"/>
  <c r="AJ1448" i="1"/>
  <c r="AK1448" i="1" s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K1430" i="1" s="1"/>
  <c r="AJ1412" i="1"/>
  <c r="AI1374" i="1"/>
  <c r="AI1728" i="1"/>
  <c r="AI1722" i="1"/>
  <c r="AC1368" i="1"/>
  <c r="AJ1584" i="1" s="1"/>
  <c r="AK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919" i="1"/>
  <c r="AJ2136" i="1"/>
  <c r="AK2136" i="1" s="1"/>
  <c r="AJ1810" i="1"/>
  <c r="AK1810" i="1" s="1"/>
  <c r="AJ1812" i="1"/>
  <c r="AK1812" i="1" s="1"/>
  <c r="AJ1746" i="1"/>
  <c r="AJ3057" i="1"/>
  <c r="AK3057" i="1" s="1"/>
  <c r="AJ1622" i="1"/>
  <c r="AK1622" i="1" s="1"/>
  <c r="AJ1658" i="1"/>
  <c r="AK1658" i="1" s="1"/>
  <c r="AJ1618" i="1"/>
  <c r="AJ1643" i="1"/>
  <c r="AK1643" i="1" s="1"/>
  <c r="AJ1276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143" i="1"/>
  <c r="AJ1085" i="1"/>
  <c r="AK1085" i="1" s="1"/>
  <c r="AJ856" i="1"/>
  <c r="AK856" i="1" s="1"/>
  <c r="AJ800" i="1"/>
  <c r="AK800" i="1" s="1"/>
  <c r="AJ1168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K137" i="1" s="1"/>
  <c r="AJ84" i="1"/>
  <c r="AI33" i="1"/>
  <c r="AJ1156" i="1"/>
  <c r="AK1156" i="1" s="1"/>
  <c r="AJ1140" i="1"/>
  <c r="AJ1165" i="1"/>
  <c r="AJ770" i="1"/>
  <c r="AK770" i="1" s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K116" i="1" s="1"/>
  <c r="AJ1862" i="1"/>
  <c r="AK1862" i="1" s="1"/>
  <c r="AJ1851" i="1"/>
  <c r="AJ1869" i="1"/>
  <c r="AJ1756" i="1"/>
  <c r="AK1756" i="1" s="1"/>
  <c r="AJ63" i="1"/>
  <c r="AK63" i="1" s="1"/>
  <c r="AJ1300" i="1"/>
  <c r="AJ1315" i="1"/>
  <c r="AJ1330" i="1"/>
  <c r="AJ1470" i="1"/>
  <c r="AK1470" i="1" s="1"/>
  <c r="AJ735" i="1"/>
  <c r="AK735" i="1" s="1"/>
  <c r="AJ575" i="1"/>
  <c r="AK575" i="1" s="1"/>
  <c r="AJ509" i="1"/>
  <c r="AK509" i="1" s="1"/>
  <c r="AJ490" i="1"/>
  <c r="AK490" i="1" s="1"/>
  <c r="AJ472" i="1"/>
  <c r="AJ454" i="1"/>
  <c r="AK454" i="1" s="1"/>
  <c r="AJ262" i="1"/>
  <c r="AK262" i="1" s="1"/>
  <c r="AJ182" i="1"/>
  <c r="AK182" i="1" s="1"/>
  <c r="AJ2263" i="1"/>
  <c r="AK2263" i="1" s="1"/>
  <c r="AJ2281" i="1"/>
  <c r="AK2281" i="1" s="1"/>
  <c r="AJ2259" i="1"/>
  <c r="AK2259" i="1" s="1"/>
  <c r="AI117" i="1"/>
  <c r="AI64" i="1"/>
  <c r="AJ840" i="1"/>
  <c r="AK840" i="1" s="1"/>
  <c r="AJ890" i="1"/>
  <c r="AK890" i="1" s="1"/>
  <c r="AJ900" i="1"/>
  <c r="AK900" i="1" s="1"/>
  <c r="AI27" i="1"/>
  <c r="AJ1176" i="1"/>
  <c r="AK1176" i="1" s="1"/>
  <c r="AJ1153" i="1"/>
  <c r="AJ1224" i="1"/>
  <c r="AK1224" i="1" s="1"/>
  <c r="AJ1230" i="1"/>
  <c r="AK1230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K479" i="1" s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K147" i="1" s="1"/>
  <c r="AJ2596" i="1"/>
  <c r="AK2596" i="1" s="1"/>
  <c r="AJ111" i="1"/>
  <c r="AJ1832" i="1"/>
  <c r="AK1832" i="1" s="1"/>
  <c r="AI97" i="1"/>
  <c r="AJ1375" i="1"/>
  <c r="AK1375" i="1" s="1"/>
  <c r="AJ1728" i="1"/>
  <c r="AK1728" i="1" s="1"/>
  <c r="AJ1738" i="1"/>
  <c r="AK1738" i="1" s="1"/>
  <c r="AJ1726" i="1"/>
  <c r="AK1726" i="1" s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K488" i="1" s="1"/>
  <c r="AJ470" i="1"/>
  <c r="AJ452" i="1"/>
  <c r="AJ410" i="1"/>
  <c r="AK410" i="1" s="1"/>
  <c r="AJ257" i="1"/>
  <c r="AK257" i="1" s="1"/>
  <c r="AJ1378" i="1"/>
  <c r="AJ1389" i="1"/>
  <c r="AK1389" i="1" s="1"/>
  <c r="AJ1410" i="1"/>
  <c r="AK1410" i="1" s="1"/>
  <c r="AJ1428" i="1"/>
  <c r="AK1428" i="1" s="1"/>
  <c r="AJ1446" i="1"/>
  <c r="AJ2014" i="1"/>
  <c r="AK2014" i="1" s="1"/>
  <c r="AJ2034" i="1"/>
  <c r="AJ2055" i="1"/>
  <c r="AK2055" i="1" s="1"/>
  <c r="AJ1997" i="1"/>
  <c r="AJ2015" i="1"/>
  <c r="AK2015" i="1" s="1"/>
  <c r="AJ2374" i="1"/>
  <c r="AJ2392" i="1"/>
  <c r="AJ2794" i="1"/>
  <c r="AK2794" i="1" s="1"/>
  <c r="AJ2721" i="1"/>
  <c r="AK2721" i="1" s="1"/>
  <c r="AJ2729" i="1"/>
  <c r="AK2729" i="1" s="1"/>
  <c r="AJ2741" i="1"/>
  <c r="AK2741" i="1" s="1"/>
  <c r="AJ2823" i="1"/>
  <c r="AJ2769" i="1"/>
  <c r="AK2769" i="1" s="1"/>
  <c r="AJ2771" i="1"/>
  <c r="AJ2879" i="1"/>
  <c r="AK2879" i="1" s="1"/>
  <c r="AJ2787" i="1"/>
  <c r="AJ2751" i="1"/>
  <c r="AJ2819" i="1"/>
  <c r="AK2819" i="1" s="1"/>
  <c r="AJ2917" i="1"/>
  <c r="AK2917" i="1" s="1"/>
  <c r="AJ2869" i="1"/>
  <c r="AJ2887" i="1"/>
  <c r="AJ2829" i="1"/>
  <c r="AK2829" i="1" s="1"/>
  <c r="AJ2853" i="1"/>
  <c r="AJ2901" i="1"/>
  <c r="AJ3253" i="1"/>
  <c r="AK3253" i="1" s="1"/>
  <c r="AJ222" i="1"/>
  <c r="AK222" i="1" s="1"/>
  <c r="AI180" i="1"/>
  <c r="AJ1961" i="1"/>
  <c r="AK1961" i="1" s="1"/>
  <c r="AJ2196" i="1"/>
  <c r="AK2196" i="1" s="1"/>
  <c r="AI111" i="1"/>
  <c r="AJ36" i="1"/>
  <c r="AK36" i="1" s="1"/>
  <c r="AJ1108" i="1"/>
  <c r="AK1108" i="1" s="1"/>
  <c r="AJ1089" i="1"/>
  <c r="AK1089" i="1" s="1"/>
  <c r="AJ1104" i="1"/>
  <c r="AK1104" i="1" s="1"/>
  <c r="AJ1059" i="1"/>
  <c r="AK1059" i="1" s="1"/>
  <c r="AJ2988" i="1"/>
  <c r="AK2988" i="1" s="1"/>
  <c r="AK641" i="1"/>
  <c r="AK656" i="1"/>
  <c r="AJ2947" i="1"/>
  <c r="AK2947" i="1" s="1"/>
  <c r="AJ690" i="1"/>
  <c r="AK690" i="1" s="1"/>
  <c r="AK595" i="1"/>
  <c r="AJ489" i="1"/>
  <c r="AK489" i="1" s="1"/>
  <c r="AJ471" i="1"/>
  <c r="AK471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K1768" i="1" s="1"/>
  <c r="AJ1789" i="1"/>
  <c r="AK1789" i="1" s="1"/>
  <c r="AJ1776" i="1"/>
  <c r="AK1776" i="1" s="1"/>
  <c r="AK586" i="1"/>
  <c r="AK598" i="1"/>
  <c r="AK610" i="1"/>
  <c r="AJ526" i="1"/>
  <c r="AK526" i="1" s="1"/>
  <c r="AK2677" i="1" l="1"/>
  <c r="AK84" i="1"/>
  <c r="AK1618" i="1"/>
  <c r="AK1412" i="1"/>
  <c r="AK192" i="1"/>
  <c r="AJ1512" i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K2634" i="1"/>
  <c r="AJ1105" i="1"/>
  <c r="AK1105" i="1" s="1"/>
  <c r="AK2682" i="1"/>
  <c r="AK2666" i="1"/>
  <c r="AJ1515" i="1"/>
  <c r="AJ1548" i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J2248" i="1"/>
  <c r="AK2248" i="1" s="1"/>
  <c r="AK964" i="1"/>
  <c r="AJ1102" i="1"/>
  <c r="AK1102" i="1" s="1"/>
  <c r="AJ1111" i="1"/>
  <c r="AK1111" i="1" s="1"/>
  <c r="AK270" i="1"/>
  <c r="AJ2247" i="1"/>
  <c r="AJ1068" i="1"/>
  <c r="AK1068" i="1" s="1"/>
  <c r="AJ1117" i="1"/>
  <c r="AK1117" i="1" s="1"/>
  <c r="AK2669" i="1"/>
  <c r="AK485" i="1"/>
  <c r="AJ2271" i="1"/>
  <c r="AJ1130" i="1"/>
  <c r="AK1130" i="1" s="1"/>
  <c r="AJ2268" i="1"/>
  <c r="AJ1098" i="1"/>
  <c r="AK1098" i="1" s="1"/>
  <c r="AJ1975" i="1"/>
  <c r="AJ1120" i="1"/>
  <c r="AK1120" i="1" s="1"/>
  <c r="AJ1094" i="1"/>
  <c r="AK1094" i="1" s="1"/>
  <c r="AJ2266" i="1"/>
  <c r="AK2266" i="1" s="1"/>
  <c r="AK2548" i="1"/>
  <c r="AJ1107" i="1"/>
  <c r="AK1107" i="1" s="1"/>
  <c r="AK3200" i="1"/>
  <c r="AK1497" i="1"/>
  <c r="AJ1360" i="1"/>
  <c r="AK2540" i="1"/>
  <c r="AJ1258" i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J1076" i="1"/>
  <c r="AK1076" i="1" s="1"/>
  <c r="AK109" i="1"/>
  <c r="AJ1116" i="1"/>
  <c r="AK1116" i="1" s="1"/>
  <c r="AJ1062" i="1"/>
  <c r="AK1062" i="1" s="1"/>
  <c r="AJ1118" i="1"/>
  <c r="AK1118" i="1" s="1"/>
  <c r="AJ2250" i="1"/>
  <c r="AJ1093" i="1"/>
  <c r="AK1093" i="1" s="1"/>
  <c r="AK1276" i="1"/>
  <c r="AJ1363" i="1"/>
  <c r="AK1363" i="1" s="1"/>
  <c r="AJ1357" i="1"/>
  <c r="AK1357" i="1" s="1"/>
  <c r="AJ75" i="1"/>
  <c r="AK75" i="1" s="1"/>
  <c r="AK1851" i="1"/>
  <c r="AJ1331" i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960" i="1"/>
  <c r="AJ1506" i="1"/>
  <c r="AK1182" i="1"/>
  <c r="AJ2272" i="1"/>
  <c r="AK3119" i="1"/>
  <c r="AJ1097" i="1"/>
  <c r="AK1097" i="1" s="1"/>
  <c r="AJ1106" i="1"/>
  <c r="AK1106" i="1" s="1"/>
  <c r="AJ2265" i="1"/>
  <c r="AK2265" i="1" s="1"/>
  <c r="AK2553" i="1"/>
  <c r="AK153" i="1"/>
  <c r="AJ1112" i="1"/>
  <c r="AK1112" i="1" s="1"/>
  <c r="AJ1090" i="1"/>
  <c r="AK1090" i="1" s="1"/>
  <c r="AJ35" i="1"/>
  <c r="AK35" i="1" s="1"/>
  <c r="AK2727" i="1"/>
  <c r="AK326" i="1"/>
  <c r="AK2392" i="1"/>
  <c r="AJ1566" i="1"/>
  <c r="AK1566" i="1" s="1"/>
  <c r="AK1464" i="1"/>
  <c r="AK2003" i="1"/>
  <c r="AJ1568" i="1"/>
  <c r="AK1568" i="1" s="1"/>
  <c r="AJ1822" i="1"/>
  <c r="AJ3078" i="1"/>
  <c r="AJ93" i="1"/>
  <c r="AJ1148" i="1"/>
  <c r="AJ2652" i="1"/>
  <c r="AK2652" i="1" s="1"/>
  <c r="AJ2667" i="1"/>
  <c r="AJ2660" i="1"/>
  <c r="AJ2707" i="1"/>
  <c r="AK2707" i="1" s="1"/>
  <c r="AJ1863" i="1"/>
  <c r="AJ1172" i="1"/>
  <c r="AJ2642" i="1"/>
  <c r="AK2642" i="1" s="1"/>
  <c r="AJ2710" i="1"/>
  <c r="AJ2663" i="1"/>
  <c r="AJ1845" i="1"/>
  <c r="AK1845" i="1" s="1"/>
  <c r="AJ1192" i="1"/>
  <c r="AK2421" i="1"/>
  <c r="AJ1711" i="1"/>
  <c r="AK1711" i="1" s="1"/>
  <c r="AJ115" i="1"/>
  <c r="AK115" i="1" s="1"/>
  <c r="AJ1186" i="1"/>
  <c r="AK1856" i="1"/>
  <c r="AK1892" i="1"/>
  <c r="AK1512" i="1"/>
  <c r="AK2008" i="1"/>
  <c r="AK2012" i="1"/>
  <c r="AK459" i="1"/>
  <c r="AK2827" i="1"/>
  <c r="AK492" i="1"/>
  <c r="AK2811" i="1"/>
  <c r="AK2773" i="1"/>
  <c r="AK169" i="1"/>
  <c r="AK1922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1258" i="1"/>
  <c r="AK2866" i="1"/>
  <c r="AK2359" i="1"/>
  <c r="AK3254" i="1"/>
  <c r="AK2035" i="1"/>
  <c r="AK1202" i="1"/>
  <c r="AK1313" i="1"/>
  <c r="AK3170" i="1"/>
  <c r="AK1646" i="1"/>
  <c r="AK1731" i="1"/>
  <c r="AK1221" i="1"/>
  <c r="AK1975" i="1"/>
  <c r="AK3182" i="1"/>
  <c r="AK2250" i="1"/>
  <c r="AK2787" i="1"/>
  <c r="AK2034" i="1"/>
  <c r="AK3223" i="1"/>
  <c r="AK1610" i="1"/>
  <c r="AK2245" i="1"/>
  <c r="AK1148" i="1"/>
  <c r="AK136" i="1"/>
  <c r="AK2660" i="1"/>
  <c r="AK851" i="1"/>
  <c r="AK3238" i="1"/>
  <c r="AK2633" i="1"/>
  <c r="AK3110" i="1"/>
  <c r="AK3090" i="1"/>
  <c r="AK2663" i="1"/>
  <c r="AK200" i="1"/>
  <c r="AK1330" i="1"/>
  <c r="AK1548" i="1"/>
  <c r="AK1075" i="1"/>
  <c r="AK3260" i="1"/>
  <c r="AK3275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2683" i="1"/>
  <c r="AJ1047" i="1"/>
  <c r="AK2887" i="1"/>
  <c r="AK1919" i="1"/>
  <c r="AK2884" i="1"/>
  <c r="AK1426" i="1"/>
  <c r="AK2004" i="1"/>
  <c r="AK1820" i="1"/>
  <c r="AK2329" i="1"/>
  <c r="AK3262" i="1"/>
  <c r="AK2022" i="1"/>
  <c r="AK453" i="1"/>
  <c r="AK2771" i="1"/>
  <c r="AK1200" i="1"/>
  <c r="AK852" i="1"/>
  <c r="AK327" i="1"/>
  <c r="AK2268" i="1"/>
  <c r="AK1414" i="1"/>
  <c r="AK23" i="1"/>
  <c r="AK1827" i="1"/>
  <c r="AK1145" i="1"/>
  <c r="AK2271" i="1"/>
  <c r="AK460" i="1"/>
  <c r="AK3140" i="1"/>
  <c r="AK2639" i="1"/>
  <c r="AK2823" i="1"/>
  <c r="AK1381" i="1"/>
  <c r="AK28" i="1"/>
  <c r="AK3242" i="1"/>
  <c r="AK3145" i="1"/>
  <c r="AK1606" i="1"/>
  <c r="AK351" i="1"/>
  <c r="AK139" i="1"/>
  <c r="AK2332" i="1"/>
  <c r="AK2657" i="1"/>
  <c r="AK3199" i="1"/>
  <c r="AK452" i="1"/>
  <c r="AK1315" i="1"/>
  <c r="AK1425" i="1"/>
  <c r="AK1376" i="1"/>
  <c r="AK3172" i="1"/>
  <c r="AK2097" i="1"/>
  <c r="AK1447" i="1"/>
  <c r="AK3113" i="1"/>
  <c r="AJ1252" i="1"/>
  <c r="AK1252" i="1" s="1"/>
  <c r="AJ171" i="1"/>
  <c r="AJ1752" i="1"/>
  <c r="AK1752" i="1" s="1"/>
  <c r="AJ1640" i="1"/>
  <c r="AJ1604" i="1"/>
  <c r="AJ1661" i="1"/>
  <c r="AK1661" i="1" s="1"/>
  <c r="AJ1229" i="1"/>
  <c r="AJ2160" i="1"/>
  <c r="AK2160" i="1" s="1"/>
  <c r="AJ1626" i="1"/>
  <c r="AK1626" i="1" s="1"/>
  <c r="AJ2706" i="1"/>
  <c r="AK2706" i="1" s="1"/>
  <c r="AJ2671" i="1"/>
  <c r="AK2671" i="1" s="1"/>
  <c r="AJ2643" i="1"/>
  <c r="AJ2378" i="1"/>
  <c r="AK2378" i="1" s="1"/>
  <c r="AJ2711" i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J2705" i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K2842" i="1"/>
  <c r="AK2756" i="1"/>
  <c r="AJ2387" i="1"/>
  <c r="AK2387" i="1" s="1"/>
  <c r="AK2668" i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K2766" i="1"/>
  <c r="AK2862" i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K2846" i="1"/>
  <c r="AK2758" i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910" i="1"/>
  <c r="AK1524" i="1"/>
  <c r="AK1190" i="1"/>
  <c r="AK62" i="1"/>
  <c r="AK2705" i="1"/>
  <c r="AK1378" i="1"/>
  <c r="AK1515" i="1"/>
  <c r="AK461" i="1"/>
  <c r="AK1153" i="1"/>
  <c r="AK1990" i="1"/>
  <c r="AK90" i="1"/>
  <c r="AK2382" i="1"/>
  <c r="AK2046" i="1"/>
  <c r="AK467" i="1"/>
  <c r="AK2779" i="1"/>
  <c r="AK1358" i="1"/>
  <c r="AK2536" i="1"/>
  <c r="AK2649" i="1"/>
  <c r="AK1446" i="1"/>
  <c r="AK472" i="1"/>
  <c r="AK1901" i="1"/>
  <c r="AK2047" i="1"/>
  <c r="AK3259" i="1"/>
  <c r="AK2755" i="1"/>
  <c r="AK92" i="1"/>
  <c r="AK2133" i="1"/>
  <c r="AK2320" i="1"/>
  <c r="AK2901" i="1"/>
  <c r="AK1916" i="1"/>
  <c r="AK2275" i="1"/>
  <c r="AK3232" i="1"/>
  <c r="AK2272" i="1"/>
  <c r="AK152" i="1"/>
  <c r="AK1999" i="1"/>
  <c r="AK2655" i="1"/>
  <c r="AK2636" i="1"/>
  <c r="AK2798" i="1"/>
  <c r="AK2029" i="1"/>
  <c r="AK3263" i="1"/>
  <c r="AK3122" i="1"/>
  <c r="AK3265" i="1"/>
  <c r="AK14" i="1"/>
  <c r="AK2610" i="1"/>
  <c r="AK193" i="1"/>
  <c r="AK2247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99" i="1"/>
  <c r="AK2681" i="1"/>
  <c r="AK1904" i="1"/>
  <c r="AK2680" i="1"/>
  <c r="AK2711" i="1"/>
  <c r="AK1869" i="1"/>
  <c r="AK2045" i="1"/>
  <c r="AK2745" i="1"/>
  <c r="AK1178" i="1"/>
  <c r="AK1240" i="1"/>
  <c r="AK1261" i="1"/>
  <c r="AK2765" i="1"/>
  <c r="AK1227" i="1"/>
  <c r="AK5" i="1"/>
  <c r="AK2368" i="1"/>
  <c r="AK135" i="1"/>
  <c r="AK315" i="1"/>
  <c r="AK1485" i="1"/>
  <c r="AK2044" i="1"/>
  <c r="AK3202" i="1"/>
  <c r="AK2869" i="1"/>
  <c r="AK1405" i="1"/>
  <c r="AK2069" i="1"/>
  <c r="AK2791" i="1"/>
  <c r="AK1418" i="1"/>
  <c r="AK1143" i="1"/>
  <c r="AK112" i="1"/>
  <c r="AK1360" i="1"/>
  <c r="AK98" i="1"/>
  <c r="AK847" i="1"/>
  <c r="AK1411" i="1"/>
  <c r="AK1506" i="1"/>
  <c r="AK1379" i="1"/>
  <c r="AK2667" i="1"/>
  <c r="AK931" i="1"/>
  <c r="AK2374" i="1"/>
  <c r="AK477" i="1"/>
  <c r="AK478" i="1"/>
  <c r="AK1863" i="1"/>
  <c r="AK1913" i="1"/>
  <c r="AK2567" i="1"/>
  <c r="AK1172" i="1"/>
  <c r="AK2710" i="1"/>
  <c r="AK2751" i="1"/>
  <c r="AK1331" i="1"/>
  <c r="AK2761" i="1"/>
  <c r="AK1163" i="1"/>
  <c r="AK1440" i="1"/>
  <c r="AK1216" i="1"/>
  <c r="AK1707" i="1"/>
  <c r="AK1928" i="1"/>
  <c r="AK2407" i="1"/>
  <c r="AK1416" i="1"/>
  <c r="AK404" i="1"/>
  <c r="AK1479" i="1"/>
  <c r="AK1798" i="1"/>
  <c r="AK3139" i="1"/>
  <c r="AK1746" i="1"/>
  <c r="AK1165" i="1"/>
  <c r="AK1898" i="1"/>
  <c r="AK2661" i="1"/>
  <c r="AK1445" i="1"/>
  <c r="AK1837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K171" i="1"/>
  <c r="AJ1814" i="1"/>
  <c r="AK1998" i="1"/>
  <c r="AK111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2643" i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925" i="1"/>
  <c r="AK1388" i="1"/>
  <c r="AJ1958" i="1"/>
  <c r="AK1958" i="1" s="1"/>
  <c r="AK2890" i="1"/>
  <c r="AK2747" i="1"/>
  <c r="AK1392" i="1"/>
  <c r="AJ1716" i="1"/>
  <c r="AK1716" i="1" s="1"/>
  <c r="AJ110" i="1"/>
  <c r="AK110" i="1" s="1"/>
  <c r="AK1192" i="1"/>
  <c r="AJ3039" i="1"/>
  <c r="AK3039" i="1" s="1"/>
  <c r="AJ1868" i="1"/>
  <c r="AK1868" i="1" s="1"/>
  <c r="AJ30" i="1"/>
  <c r="AK30" i="1" s="1"/>
  <c r="AJ1649" i="1"/>
  <c r="AK1649" i="1" s="1"/>
  <c r="AK1229" i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2075" i="1"/>
  <c r="AK2075" i="1" s="1"/>
  <c r="AJ2686" i="1"/>
  <c r="AK2686" i="1" s="1"/>
  <c r="AJ3212" i="1"/>
  <c r="AK3212" i="1" s="1"/>
  <c r="AJ3221" i="1"/>
  <c r="AK3221" i="1" s="1"/>
  <c r="AJ3243" i="1"/>
  <c r="AK3243" i="1" s="1"/>
  <c r="AJ2409" i="1"/>
  <c r="AK2409" i="1" s="1"/>
  <c r="AJ3255" i="1"/>
  <c r="AK3255" i="1" s="1"/>
  <c r="AJ3273" i="1"/>
  <c r="AK3273" i="1" s="1"/>
  <c r="AJ3215" i="1"/>
  <c r="AK3215" i="1" s="1"/>
  <c r="AJ3230" i="1"/>
  <c r="AK3230" i="1" s="1"/>
  <c r="AJ3216" i="1"/>
  <c r="AK3216" i="1" s="1"/>
  <c r="AJ3219" i="1"/>
  <c r="AK3219" i="1" s="1"/>
  <c r="AJ3213" i="1"/>
  <c r="AK3213" i="1" s="1"/>
  <c r="AJ3222" i="1"/>
  <c r="AK3222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K1824" i="1"/>
  <c r="AJ1564" i="1"/>
  <c r="AK1564" i="1" s="1"/>
  <c r="AK463" i="1"/>
  <c r="AJ1161" i="1"/>
  <c r="AK1161" i="1" s="1"/>
  <c r="AJ3280" i="1"/>
  <c r="AK3280" i="1" s="1"/>
  <c r="AJ3268" i="1"/>
  <c r="AK3268" i="1" s="1"/>
  <c r="AJ3282" i="1"/>
  <c r="AK3282" i="1" s="1"/>
  <c r="AJ3250" i="1"/>
  <c r="AK3250" i="1" s="1"/>
  <c r="AJ3271" i="1"/>
  <c r="AK3271" i="1" s="1"/>
  <c r="AJ3269" i="1"/>
  <c r="AK3269" i="1" s="1"/>
  <c r="AJ3187" i="1"/>
  <c r="AK3187" i="1" s="1"/>
  <c r="AJ3211" i="1"/>
  <c r="AK3211" i="1" s="1"/>
  <c r="AJ3188" i="1"/>
  <c r="AK3188" i="1" s="1"/>
  <c r="AJ2922" i="1"/>
  <c r="AK2922" i="1" s="1"/>
  <c r="AJ2923" i="1"/>
  <c r="AK2923" i="1" s="1"/>
  <c r="AJ2073" i="1"/>
  <c r="AK2073" i="1" s="1"/>
  <c r="AJ2076" i="1"/>
  <c r="AK2076" i="1" s="1"/>
  <c r="AJ2077" i="1"/>
  <c r="AK2077" i="1" s="1"/>
  <c r="AJ2074" i="1"/>
  <c r="AK2074" i="1" s="1"/>
  <c r="AJ3228" i="1"/>
  <c r="AK3228" i="1" s="1"/>
  <c r="AJ3270" i="1"/>
  <c r="AK3270" i="1" s="1"/>
  <c r="AJ3276" i="1"/>
  <c r="AK3276" i="1" s="1"/>
  <c r="AJ2924" i="1"/>
  <c r="AK2924" i="1" s="1"/>
  <c r="AJ3272" i="1"/>
  <c r="AK3272" i="1" s="1"/>
  <c r="AJ3248" i="1"/>
  <c r="AK3248" i="1" s="1"/>
  <c r="AJ3249" i="1"/>
  <c r="AK3249" i="1" s="1"/>
  <c r="AJ3283" i="1"/>
  <c r="AK3283" i="1" s="1"/>
  <c r="AJ3267" i="1"/>
  <c r="AK3267" i="1" s="1"/>
  <c r="AJ3091" i="1"/>
  <c r="AK3091" i="1" s="1"/>
  <c r="AJ3281" i="1"/>
  <c r="AK3281" i="1" s="1"/>
  <c r="AJ3245" i="1"/>
  <c r="AK3245" i="1" s="1"/>
  <c r="AJ73" i="1"/>
  <c r="AK73" i="1" s="1"/>
  <c r="AJ2184" i="1"/>
  <c r="AK2184" i="1" s="1"/>
  <c r="AK2782" i="1"/>
  <c r="AK1404" i="1"/>
  <c r="AK494" i="1"/>
  <c r="AK1822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K3078" i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K1144" i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168" i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186" i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K1814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K93" i="1"/>
  <c r="AJ31" i="1"/>
  <c r="AK31" i="1" s="1"/>
  <c r="AJ1539" i="1"/>
  <c r="AK1539" i="1" s="1"/>
  <c r="AJ3075" i="1"/>
  <c r="AK3075" i="1" s="1"/>
  <c r="AK451" i="1"/>
  <c r="AK1047" i="1"/>
  <c r="AJ844" i="1"/>
  <c r="AK844" i="1" s="1"/>
  <c r="AJ1267" i="1"/>
  <c r="AK1267" i="1" s="1"/>
  <c r="AK1604" i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K1170" i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5" i="6" l="1" a="1"/>
  <c r="A5" i="6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<sst xmlns="http://schemas.openxmlformats.org/spreadsheetml/2006/main" count="43284" uniqueCount="3293">
  <si>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</si>
  <si>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</si>
  <si>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</si>
  <si>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</si>
  <si>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</si>
  <si>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</si>
  <si>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</si>
  <si>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</si>
  <si>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</si>
  <si>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</si>
  <si>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</si>
  <si>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</si>
  <si>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</si>
  <si>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</si>
  <si>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</si>
  <si>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</si>
  <si>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</si>
  <si>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</si>
  <si>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</si>
  <si>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</si>
  <si>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</si>
  <si>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</si>
  <si>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</si>
  <si>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</si>
  <si>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</si>
  <si>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</si>
  <si>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</si>
  <si>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</si>
  <si>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</si>
  <si>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</si>
  <si>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</si>
  <si>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</si>
  <si>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</si>
  <si>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</si>
  <si>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</si>
  <si>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</si>
  <si>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</si>
  <si>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</si>
  <si>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</si>
  <si>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</si>
  <si>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</si>
  <si>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</si>
  <si>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</si>
  <si>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</si>
  <si>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</si>
  <si>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</si>
  <si>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</si>
  <si>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</si>
  <si>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</si>
  <si>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</si>
  <si>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</si>
  <si>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</si>
  <si>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</si>
  <si>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</si>
  <si>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</si>
  <si>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</si>
  <si>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</si>
  <si>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</si>
  <si>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</si>
  <si>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</si>
  <si>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</si>
  <si>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</si>
  <si>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</si>
  <si>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</si>
  <si>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</si>
  <si>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</si>
  <si>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</si>
  <si>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</si>
  <si>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</si>
  <si>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</si>
  <si>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</si>
  <si>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</si>
  <si>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</si>
  <si>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</si>
  <si>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</si>
  <si>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</si>
  <si>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</si>
  <si>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</si>
  <si>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</si>
  <si>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</si>
  <si>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</si>
  <si>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</si>
  <si>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</si>
  <si>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</si>
  <si>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</si>
  <si>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</si>
  <si>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</si>
  <si>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</si>
  <si>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</si>
  <si>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</si>
  <si>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</si>
  <si>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</si>
  <si>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</si>
  <si>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</si>
  <si>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</si>
  <si>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</si>
  <si>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</si>
  <si>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</si>
  <si>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</si>
  <si>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</si>
  <si>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</si>
  <si>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</si>
  <si>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</si>
  <si>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</si>
  <si>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</si>
  <si>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</si>
  <si>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</si>
  <si>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</si>
  <si>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</si>
  <si>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</si>
  <si>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</si>
  <si>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</si>
  <si>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</si>
  <si>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</si>
  <si>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</si>
  <si>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</si>
  <si>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</si>
  <si>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</si>
  <si>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</si>
  <si>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</si>
  <si>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</si>
  <si>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</si>
  <si>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</si>
  <si>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</si>
  <si>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</si>
  <si>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</si>
  <si>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</si>
  <si>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</si>
  <si>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</si>
  <si>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</si>
  <si>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</si>
  <si>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</si>
  <si>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</si>
  <si>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</si>
  <si>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</si>
  <si>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</si>
  <si>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</si>
  <si>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</si>
  <si>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</si>
  <si>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</si>
  <si>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</si>
  <si>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</si>
  <si>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</si>
  <si>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</si>
  <si>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</si>
  <si>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</si>
  <si>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</si>
  <si>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</si>
  <si>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</si>
  <si>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</si>
  <si>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</si>
  <si>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</si>
  <si>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</si>
  <si>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</si>
  <si>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</si>
  <si>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</si>
  <si>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</si>
  <si>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</si>
  <si>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</si>
  <si>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</si>
  <si>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</si>
  <si>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</si>
  <si>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</si>
  <si>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</si>
  <si>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</si>
  <si>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</si>
  <si>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</si>
  <si>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</si>
  <si>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</si>
  <si>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</si>
  <si>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</si>
  <si>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</si>
  <si>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</si>
  <si>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</si>
  <si>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</si>
  <si>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</si>
  <si>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</si>
  <si>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</si>
  <si>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</si>
  <si>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</si>
  <si>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</si>
  <si>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</si>
  <si>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</si>
  <si>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</si>
  <si>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</si>
  <si>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</si>
  <si>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</si>
  <si>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</si>
  <si>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</si>
  <si>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</si>
  <si>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</si>
  <si>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</si>
  <si>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</si>
  <si>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</si>
  <si>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</si>
  <si>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</si>
  <si>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</si>
  <si>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</si>
  <si>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</si>
  <si>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</si>
  <si>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</si>
  <si>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</si>
  <si>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</si>
  <si>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</si>
  <si>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</si>
  <si>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</si>
  <si>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</si>
  <si>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</si>
  <si>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</si>
  <si>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</si>
  <si>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</si>
  <si>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</si>
  <si>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</si>
  <si>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</si>
  <si>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</si>
  <si>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</si>
  <si>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</si>
  <si>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</si>
  <si>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</si>
  <si>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</si>
  <si>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</si>
  <si>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</si>
  <si>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</si>
  <si>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</si>
  <si>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</si>
  <si>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</si>
  <si>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</si>
  <si>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</si>
  <si>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</si>
  <si>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</si>
  <si>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</si>
  <si>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</si>
  <si>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</si>
  <si>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</si>
  <si>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</si>
  <si>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</si>
  <si>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</si>
  <si>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</si>
  <si>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</si>
  <si>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</si>
  <si>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</si>
  <si>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</si>
  <si>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</si>
  <si>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</si>
  <si>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</si>
  <si>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</si>
  <si>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</si>
  <si>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</si>
  <si>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</si>
  <si>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</si>
  <si>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</si>
  <si>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</si>
  <si>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</si>
  <si>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</si>
  <si>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</si>
  <si>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</si>
  <si>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</si>
  <si>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</si>
  <si>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</si>
  <si>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</si>
  <si>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</si>
  <si>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</si>
  <si>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</si>
  <si>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</si>
  <si>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</si>
  <si>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</si>
  <si>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</si>
  <si>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</si>
  <si>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</si>
  <si>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</si>
  <si>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</si>
  <si>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</si>
  <si>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</si>
  <si>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</si>
  <si>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</si>
  <si>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</si>
  <si>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</si>
  <si>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</si>
  <si>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</si>
  <si>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</si>
  <si>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</si>
  <si>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</si>
  <si>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</si>
  <si>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</si>
  <si>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</si>
  <si>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</si>
  <si>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</si>
  <si>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</si>
  <si>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</si>
  <si>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</si>
  <si>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</si>
  <si>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</si>
  <si>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</si>
  <si>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</si>
  <si>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</si>
  <si>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</si>
  <si>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</si>
  <si>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</si>
  <si>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</si>
  <si>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</si>
  <si>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</si>
  <si>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</si>
  <si>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</si>
  <si>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</si>
  <si>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</si>
  <si>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</si>
  <si>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</si>
  <si>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</si>
  <si>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</si>
  <si>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</si>
  <si>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</si>
  <si>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</si>
  <si>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</si>
  <si>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</si>
  <si>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</si>
  <si>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</si>
  <si>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</si>
  <si>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</si>
  <si>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</si>
  <si>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</si>
  <si>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</si>
  <si>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</si>
  <si>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</si>
  <si>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</si>
  <si>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</si>
  <si>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</si>
  <si>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</si>
  <si>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</si>
  <si>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</si>
  <si>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</si>
  <si>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</si>
  <si>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</si>
  <si>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</si>
  <si>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</si>
  <si>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</si>
  <si>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</si>
  <si>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</si>
  <si>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</si>
  <si>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</si>
  <si>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</si>
  <si>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</si>
  <si>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</si>
  <si>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</si>
  <si>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</si>
  <si>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</si>
  <si>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</si>
  <si>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</si>
  <si>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</si>
  <si>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</si>
  <si>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</si>
  <si>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</si>
  <si>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</si>
  <si>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</si>
  <si>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</si>
  <si>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</si>
  <si>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</si>
  <si>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</si>
  <si>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</si>
  <si>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</si>
  <si>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</si>
  <si>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</si>
  <si>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</si>
  <si>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</si>
  <si>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</si>
  <si>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</si>
  <si>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</si>
  <si>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</si>
  <si>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</si>
  <si>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</si>
  <si>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</si>
  <si>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</si>
  <si>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</si>
  <si>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</si>
  <si>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</si>
  <si>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</si>
  <si>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</si>
  <si>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</si>
  <si>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</si>
  <si>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</si>
  <si>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</si>
  <si>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</si>
  <si>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</si>
  <si>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</si>
  <si>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</si>
  <si>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</si>
  <si>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</si>
  <si>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</si>
  <si>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</si>
  <si>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</si>
  <si>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</si>
  <si>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</si>
  <si>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</si>
  <si>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</si>
  <si>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</si>
  <si>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</si>
  <si>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</si>
  <si>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</si>
  <si>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</si>
  <si>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</si>
  <si>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</si>
  <si>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</si>
  <si>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</si>
  <si>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</si>
  <si>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</si>
  <si>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</si>
  <si>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</si>
  <si>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</si>
  <si>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</si>
  <si>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</si>
  <si>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</si>
  <si>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</si>
  <si>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</si>
  <si>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</si>
  <si>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</si>
  <si>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</si>
  <si>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</si>
  <si>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</si>
  <si>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</si>
  <si>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</si>
  <si>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</si>
  <si>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</si>
  <si>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</si>
  <si>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</si>
  <si>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</si>
  <si>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</si>
  <si>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</si>
  <si>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</si>
  <si>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</si>
  <si>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</si>
  <si>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</si>
  <si>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</si>
  <si>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</si>
  <si>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</si>
  <si>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</si>
  <si>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</si>
  <si>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</si>
  <si>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</si>
  <si>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</si>
  <si>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</si>
  <si>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</si>
  <si>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</si>
  <si>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</si>
  <si>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</si>
  <si>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</si>
  <si>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</si>
  <si>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</si>
  <si>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</si>
  <si>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</si>
  <si>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</si>
  <si>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</si>
  <si>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</si>
  <si>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</si>
  <si>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</si>
  <si>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</si>
  <si>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</si>
  <si>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</si>
  <si>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</si>
  <si>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</si>
  <si>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</si>
  <si>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</si>
  <si>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</si>
  <si>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</si>
  <si>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</si>
  <si>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</si>
  <si>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</si>
  <si>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</si>
  <si>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</si>
  <si>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</si>
  <si>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</si>
  <si>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</si>
  <si>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</si>
  <si>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</si>
  <si>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</si>
  <si>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</si>
  <si>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</si>
  <si>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</si>
  <si>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</si>
  <si>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</si>
  <si>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</si>
  <si>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</si>
  <si>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</si>
  <si>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</si>
  <si>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</si>
  <si>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</si>
  <si>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</si>
  <si>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</si>
  <si>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</si>
  <si>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</si>
  <si>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</si>
  <si>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</si>
  <si>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</si>
  <si>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</si>
  <si>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</si>
  <si>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</si>
  <si>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</si>
  <si>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</si>
  <si>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</si>
  <si>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</si>
  <si>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</si>
  <si>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</si>
  <si>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</si>
  <si>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</si>
  <si>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</si>
  <si>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</si>
  <si>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</si>
  <si>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</si>
  <si>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</si>
  <si>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</si>
  <si>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</si>
  <si>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</si>
  <si>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</si>
  <si>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</si>
  <si>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</si>
  <si>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</si>
  <si>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</si>
  <si>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</si>
  <si>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</si>
  <si>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</si>
  <si>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</si>
  <si>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</si>
  <si>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</si>
  <si>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</si>
  <si>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</si>
  <si>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</si>
  <si>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</si>
  <si>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</si>
  <si>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</si>
  <si>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</si>
  <si>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</si>
  <si>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</si>
  <si>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</si>
  <si>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</si>
  <si>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</si>
  <si>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</si>
  <si>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</si>
  <si>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</si>
  <si>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</si>
  <si>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</si>
  <si>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</si>
  <si>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</si>
  <si>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</si>
  <si>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</si>
  <si>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</si>
  <si>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</si>
  <si>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</si>
  <si>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</si>
  <si>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</si>
  <si>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</si>
  <si>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</si>
  <si>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</si>
  <si>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</si>
  <si>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</si>
  <si>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</si>
  <si>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</si>
  <si>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</si>
  <si>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</si>
  <si>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</si>
  <si>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</si>
  <si>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</si>
  <si>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</si>
  <si>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</si>
  <si>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</si>
  <si>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</si>
  <si>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</si>
  <si>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</si>
  <si>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</si>
  <si>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</si>
  <si>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</si>
  <si>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</si>
  <si>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</si>
  <si>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</si>
  <si>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</si>
  <si>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</si>
  <si>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</si>
  <si>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</si>
  <si>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</si>
  <si>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</si>
  <si>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</si>
  <si>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</si>
  <si>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</si>
  <si>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</si>
  <si>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</si>
  <si>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</si>
  <si>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</si>
  <si>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</si>
  <si>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</si>
  <si>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</si>
  <si>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</si>
  <si>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</si>
  <si>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</si>
  <si>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</si>
  <si>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</si>
  <si>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</si>
  <si>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</si>
  <si>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</si>
  <si>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</si>
  <si>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</si>
  <si>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</si>
  <si>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</si>
  <si>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</si>
  <si>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</si>
  <si>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</si>
  <si>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</si>
  <si>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</si>
  <si>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</si>
  <si>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</si>
  <si>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</si>
  <si>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</si>
  <si>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</si>
  <si>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</si>
  <si>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</si>
  <si>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</si>
  <si>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</si>
  <si>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</si>
  <si>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</si>
  <si>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</si>
  <si>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</si>
  <si>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</si>
  <si>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</si>
  <si>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</si>
  <si>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</si>
  <si>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</si>
  <si>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</si>
  <si>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</si>
  <si>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</si>
  <si>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</si>
  <si>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</si>
  <si>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</si>
  <si>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</si>
  <si>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</si>
  <si>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</si>
  <si>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</si>
  <si>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</si>
  <si>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</si>
  <si>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</si>
  <si>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</si>
  <si>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</si>
  <si>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</si>
  <si>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</si>
  <si>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</si>
  <si>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</si>
  <si>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</si>
  <si>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</si>
  <si>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</si>
  <si>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</si>
  <si>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</si>
  <si>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</si>
  <si>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</si>
  <si>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</si>
  <si>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</si>
  <si>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</si>
  <si>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</si>
  <si>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</si>
  <si>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</si>
  <si>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</si>
  <si>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</si>
  <si>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</si>
  <si>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</si>
  <si>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</si>
  <si>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</si>
  <si>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</si>
  <si>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</si>
  <si>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</si>
  <si>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</si>
  <si>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</si>
  <si>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</si>
  <si>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</si>
  <si>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</si>
  <si>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</si>
  <si>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</si>
  <si>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</si>
  <si>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</si>
  <si>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</si>
  <si>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</si>
  <si>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</si>
  <si>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</si>
  <si>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</si>
  <si>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</si>
  <si>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</si>
  <si>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</si>
  <si>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</si>
  <si>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</si>
  <si>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</si>
  <si>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</si>
  <si>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</si>
  <si>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</si>
  <si>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</si>
  <si>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</si>
  <si>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</si>
  <si>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</si>
  <si>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</si>
  <si>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</si>
  <si>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</si>
  <si>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</si>
  <si>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</si>
  <si>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</si>
  <si>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</si>
  <si>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</si>
  <si>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</si>
  <si>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</si>
  <si>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</si>
  <si>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</si>
  <si>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</si>
  <si>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</si>
  <si>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</si>
  <si>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</si>
  <si>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</si>
  <si>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</si>
  <si>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</si>
  <si>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</si>
  <si>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</si>
  <si>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</si>
  <si>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</si>
  <si>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</si>
  <si>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</si>
  <si>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</si>
  <si>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</si>
  <si>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</si>
  <si>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</si>
  <si>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</si>
  <si>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</si>
  <si>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</si>
  <si>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</si>
  <si>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</si>
  <si>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</si>
  <si>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</si>
  <si>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</si>
  <si>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</si>
  <si>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</si>
  <si>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</si>
  <si>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</si>
  <si>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</si>
  <si>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</si>
  <si>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</si>
  <si>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</si>
  <si>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</si>
  <si>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</si>
  <si>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</si>
  <si>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</si>
  <si>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</si>
  <si>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</si>
  <si>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</si>
  <si>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</si>
  <si>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</si>
  <si>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</si>
  <si>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</si>
  <si>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</si>
  <si>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</si>
  <si>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</si>
  <si>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</si>
  <si>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</si>
  <si>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</si>
  <si>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</si>
  <si>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</si>
  <si>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</si>
  <si>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</si>
  <si>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</si>
  <si>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</si>
  <si>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</si>
  <si>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</si>
  <si>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</si>
  <si>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</si>
  <si>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</si>
  <si>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</si>
  <si>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</si>
  <si>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</si>
  <si>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</si>
  <si>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</si>
  <si>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</si>
  <si>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</si>
  <si>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</si>
  <si>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</si>
  <si>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</si>
  <si>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</si>
  <si>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</si>
  <si>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</si>
  <si>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</si>
  <si>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</si>
  <si>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</si>
  <si>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</si>
  <si>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</si>
  <si>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</si>
  <si>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</si>
  <si>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</si>
  <si>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</si>
  <si>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</si>
  <si>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</si>
  <si>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</si>
  <si>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</si>
  <si>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</si>
  <si>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</si>
  <si>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</si>
  <si>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</si>
  <si>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</si>
  <si>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</si>
  <si>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</si>
  <si>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</si>
  <si>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</si>
  <si>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</si>
  <si>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</si>
  <si>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</si>
  <si>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</si>
  <si>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</si>
  <si>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</si>
  <si>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</si>
  <si>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</si>
  <si>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</si>
  <si>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</si>
  <si>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</si>
  <si>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</si>
  <si>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</si>
  <si>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</si>
  <si>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</si>
  <si>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</si>
  <si>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</si>
  <si>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</si>
  <si>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</si>
  <si>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</si>
  <si>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</si>
  <si>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</si>
  <si>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</si>
  <si>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</si>
  <si>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</si>
  <si>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</si>
  <si>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</si>
  <si>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</si>
  <si>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</si>
  <si>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</si>
  <si>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</si>
  <si>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</si>
  <si>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</si>
  <si>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</si>
  <si>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</si>
  <si>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</si>
  <si>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</si>
  <si>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</si>
  <si>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</si>
  <si>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</si>
  <si>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</si>
  <si>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</si>
  <si>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</si>
  <si>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</si>
  <si>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</si>
  <si>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</si>
  <si>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</si>
  <si>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</si>
  <si>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</si>
  <si>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</si>
  <si>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</si>
  <si>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</si>
  <si>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</si>
  <si>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</si>
  <si>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</si>
  <si>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</si>
  <si>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</si>
  <si>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</si>
  <si>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</si>
  <si>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</si>
  <si>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</si>
  <si>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</si>
  <si>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</si>
  <si>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</si>
  <si>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</si>
  <si>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</si>
  <si>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</si>
  <si>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</si>
  <si>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</si>
  <si>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</si>
  <si>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</si>
  <si>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</si>
  <si>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</si>
  <si>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</si>
  <si>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</si>
  <si>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</si>
  <si>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</si>
  <si>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</si>
  <si>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</si>
  <si>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</si>
  <si>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</si>
  <si>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</si>
  <si>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</si>
  <si>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</si>
  <si>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</si>
  <si>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</si>
  <si>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</si>
  <si>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</si>
  <si>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</si>
  <si>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</si>
  <si>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</si>
  <si>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</si>
  <si>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</si>
  <si>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</si>
  <si>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</si>
  <si>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</si>
  <si>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</si>
  <si>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</si>
  <si>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</si>
  <si>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</si>
  <si>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</si>
  <si>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</si>
  <si>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</si>
  <si>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</si>
  <si>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</si>
  <si>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</si>
  <si>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</si>
  <si>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</si>
  <si>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</si>
  <si>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</si>
  <si>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</si>
  <si>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</si>
  <si>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</si>
  <si>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</si>
  <si>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</si>
  <si>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</si>
  <si>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</si>
  <si>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</si>
  <si>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</si>
  <si>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</si>
  <si>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</si>
  <si>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</si>
  <si>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</si>
  <si>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</si>
  <si>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</si>
  <si>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</si>
  <si>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</si>
  <si>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</si>
  <si>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</si>
  <si>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</si>
  <si>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</si>
  <si>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</si>
  <si>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</si>
  <si>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</si>
  <si>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</si>
  <si>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</si>
  <si>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</si>
  <si>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</si>
  <si>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</si>
  <si>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</si>
  <si>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</si>
  <si>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</si>
  <si>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</si>
  <si>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</si>
  <si>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</si>
  <si>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</si>
  <si>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</si>
  <si>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</si>
  <si>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</si>
  <si>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</si>
  <si>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</si>
  <si>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</si>
  <si>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</si>
  <si>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</si>
  <si>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</si>
  <si>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</si>
  <si>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</si>
  <si>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</si>
  <si>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</si>
  <si>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</si>
  <si>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</si>
  <si>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</si>
  <si>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</si>
  <si>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</si>
  <si>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</si>
  <si>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</si>
  <si>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</si>
  <si>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</si>
  <si>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</si>
  <si>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</si>
  <si>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</si>
  <si>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</si>
  <si>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</si>
  <si>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</si>
  <si>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</si>
  <si>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</si>
  <si>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</si>
  <si>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</si>
  <si>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</si>
  <si>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</si>
  <si>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</si>
  <si>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</si>
  <si>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</si>
  <si>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</si>
  <si>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</si>
  <si>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</si>
  <si>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</si>
  <si>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</si>
  <si>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</si>
  <si>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</si>
  <si>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</si>
  <si>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</si>
  <si>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</si>
  <si>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</si>
  <si>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</si>
  <si>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</si>
  <si>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</si>
  <si>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</si>
  <si>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</si>
  <si>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</si>
  <si>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</si>
  <si>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</si>
  <si>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</si>
  <si>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</si>
  <si>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</si>
  <si>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</si>
  <si>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</si>
  <si>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</si>
  <si>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</si>
  <si>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</si>
  <si>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</si>
  <si>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</si>
  <si>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</si>
  <si>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</si>
  <si>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</si>
  <si>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</si>
  <si>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</si>
  <si>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</si>
  <si>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</si>
  <si>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</si>
  <si>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</si>
  <si>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</si>
  <si>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</si>
  <si>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</si>
  <si>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</si>
  <si>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</si>
  <si>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</si>
  <si>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</si>
  <si>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</si>
  <si>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</si>
  <si>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</si>
  <si>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</si>
  <si>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</si>
  <si>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</si>
  <si>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</si>
  <si>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</si>
  <si>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</si>
  <si>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</si>
  <si>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</si>
  <si>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</si>
  <si>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</si>
  <si>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</si>
  <si>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</si>
  <si>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</si>
  <si>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</si>
  <si>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</si>
  <si>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</si>
  <si>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</si>
  <si>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</si>
  <si>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</si>
  <si>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</si>
  <si>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</si>
  <si>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</si>
  <si>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</si>
  <si>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</si>
  <si>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</si>
  <si>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</si>
  <si>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</si>
  <si>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</si>
  <si>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</si>
  <si>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</si>
  <si>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</si>
  <si>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</si>
  <si>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</si>
  <si>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</si>
  <si>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</si>
  <si>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</si>
  <si>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</si>
  <si>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</si>
  <si>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</si>
  <si>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</si>
  <si>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</si>
  <si>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</si>
  <si>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</si>
  <si>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</si>
  <si>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</si>
  <si>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</si>
  <si>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</si>
  <si>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</si>
  <si>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</si>
  <si>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</si>
  <si>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</si>
  <si>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</si>
  <si>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</si>
  <si>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</si>
  <si>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</si>
  <si>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</si>
  <si>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</si>
  <si>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</si>
  <si>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</si>
  <si>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</si>
  <si>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</si>
  <si>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</si>
  <si>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</si>
  <si>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</si>
  <si>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</si>
  <si>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</si>
  <si>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</si>
  <si>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</si>
  <si>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</si>
  <si>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</si>
  <si>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</si>
  <si>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</si>
  <si>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</si>
  <si>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</si>
  <si>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</si>
  <si>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</si>
  <si>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</si>
  <si>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</si>
  <si>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</si>
  <si>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</si>
  <si>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</si>
  <si>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</si>
  <si>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</si>
  <si>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</si>
  <si>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</si>
  <si>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</si>
  <si>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</si>
  <si>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</si>
  <si>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</si>
  <si>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</si>
  <si>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</si>
  <si>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</si>
  <si>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</si>
  <si>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</si>
  <si>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</si>
  <si>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</si>
  <si>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</si>
  <si>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</si>
  <si>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</si>
  <si>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</si>
  <si>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</si>
  <si>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</si>
  <si>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</si>
  <si>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</si>
  <si>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</si>
  <si>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</si>
  <si>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</si>
  <si>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</si>
  <si>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</si>
  <si>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</si>
  <si>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</si>
  <si>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</si>
  <si>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</si>
  <si>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</si>
  <si>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</si>
  <si>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</si>
  <si>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</si>
  <si>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</si>
  <si>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</si>
  <si>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</si>
  <si>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</si>
  <si>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</si>
  <si>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</si>
  <si>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</si>
  <si>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</si>
  <si>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</si>
  <si>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</si>
  <si>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</si>
  <si>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</si>
  <si>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</si>
  <si>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</si>
  <si>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</si>
  <si>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</si>
  <si>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</si>
  <si>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</si>
  <si>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</si>
  <si>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</si>
  <si>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</si>
  <si>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</si>
  <si>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</si>
  <si>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</si>
  <si>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</si>
  <si>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</si>
  <si>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</si>
  <si>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</si>
  <si>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</si>
  <si>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</si>
  <si>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</si>
  <si>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</si>
  <si>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</si>
  <si>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</si>
  <si>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</si>
  <si>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</si>
  <si>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</si>
  <si>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</si>
  <si>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</si>
  <si>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</si>
  <si>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</si>
  <si>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</si>
  <si>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</si>
  <si>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</si>
  <si>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</si>
  <si>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</si>
  <si>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</si>
  <si>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</si>
  <si>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</si>
  <si>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</si>
  <si>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</si>
  <si>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</si>
  <si>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</si>
  <si>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</si>
  <si>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</si>
  <si>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</si>
  <si>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</si>
  <si>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</si>
  <si>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</si>
  <si>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</si>
  <si>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</si>
  <si>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</si>
  <si>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</si>
  <si>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</si>
  <si>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</si>
  <si>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</si>
  <si>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</si>
  <si>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</si>
  <si>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</si>
  <si>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</si>
  <si>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</si>
  <si>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</si>
  <si>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</si>
  <si>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</si>
  <si>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</si>
  <si>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</si>
  <si>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</si>
  <si>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</si>
  <si>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</si>
  <si>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</si>
  <si>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</si>
  <si>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</si>
  <si>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</si>
  <si>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</si>
  <si>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</si>
  <si>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</si>
  <si>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</si>
  <si>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</si>
  <si>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</si>
  <si>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</si>
  <si>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</si>
  <si>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</si>
  <si>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</si>
  <si>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</si>
  <si>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</si>
  <si>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</si>
  <si>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</si>
  <si>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</si>
  <si>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</si>
  <si>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</si>
  <si>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</si>
  <si>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</si>
  <si>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</si>
  <si>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</si>
  <si>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</si>
  <si>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</si>
  <si>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</si>
  <si>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</si>
  <si>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</si>
  <si>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</si>
  <si>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</si>
  <si>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</si>
  <si>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</si>
  <si>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</si>
  <si>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</si>
  <si>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</si>
  <si>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</si>
  <si>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</si>
  <si>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</si>
  <si>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</si>
  <si>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</si>
  <si>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</si>
  <si>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</si>
  <si>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</si>
  <si>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</si>
  <si>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</si>
  <si>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</si>
  <si>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</si>
  <si>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</si>
  <si>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</si>
  <si>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</si>
  <si>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</si>
  <si>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</si>
  <si>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</si>
  <si>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</si>
  <si>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</si>
  <si>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</si>
  <si>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</si>
  <si>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</si>
  <si>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</si>
  <si>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</si>
  <si>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</si>
  <si>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</si>
  <si>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</si>
  <si>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</si>
  <si>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</si>
  <si>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</si>
  <si>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</si>
  <si>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</si>
  <si>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</si>
  <si>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</si>
  <si>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</si>
  <si>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</si>
  <si>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</si>
  <si>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</si>
  <si>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</si>
  <si>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</si>
  <si>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</si>
  <si>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</si>
  <si>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</si>
  <si>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</si>
  <si>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</si>
  <si>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</si>
  <si>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</si>
  <si>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</si>
  <si>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</si>
  <si>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</si>
  <si>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</si>
  <si>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</si>
  <si>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</si>
  <si>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</si>
  <si>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</si>
  <si>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</si>
  <si>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</si>
  <si>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</si>
  <si>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</si>
  <si>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</si>
  <si>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</si>
  <si>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</si>
  <si>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</si>
  <si>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</si>
  <si>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</si>
  <si>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</si>
  <si>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</si>
  <si>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</si>
  <si>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</si>
  <si>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</si>
  <si>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</si>
  <si>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</si>
  <si>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</si>
  <si>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</si>
  <si>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</si>
  <si>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</si>
  <si>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</si>
  <si>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</si>
  <si>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</si>
  <si>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</si>
  <si>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</si>
  <si>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</si>
  <si>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</si>
  <si>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</si>
  <si>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</si>
  <si>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</si>
  <si>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</si>
  <si>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</si>
  <si>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</si>
  <si>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</si>
  <si>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</si>
  <si>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</si>
  <si>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</si>
  <si>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</si>
  <si>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</si>
  <si>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</si>
  <si>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</si>
  <si>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</si>
  <si>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</si>
  <si>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</si>
  <si>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</si>
  <si>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</si>
  <si>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</si>
  <si>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</si>
  <si>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</si>
  <si>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</si>
  <si>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</si>
  <si>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</si>
  <si>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</si>
  <si>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</si>
  <si>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</si>
  <si>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</si>
  <si>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</si>
  <si>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</si>
  <si>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</si>
  <si>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</si>
  <si>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</si>
  <si>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</si>
  <si>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</si>
  <si>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</si>
  <si>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</si>
  <si>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</si>
  <si>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</si>
  <si>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</si>
  <si>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</si>
  <si>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</si>
  <si>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</si>
  <si>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</si>
  <si>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</si>
  <si>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</si>
  <si>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</si>
  <si>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</si>
  <si>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</si>
  <si>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</si>
  <si>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</si>
  <si>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</si>
  <si>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</si>
  <si>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</si>
  <si>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</si>
  <si>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</si>
  <si>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</si>
  <si>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</si>
  <si>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</si>
  <si>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</si>
  <si>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</si>
  <si>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</si>
  <si>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</si>
  <si>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</si>
  <si>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</si>
  <si>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</si>
  <si>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</si>
  <si>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</si>
  <si>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</si>
  <si>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</si>
  <si>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</si>
  <si>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</si>
  <si>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</si>
  <si>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</si>
  <si>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</si>
  <si>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</si>
  <si>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</si>
  <si>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</si>
  <si>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</si>
  <si>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</si>
  <si>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</si>
  <si>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</si>
  <si>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</si>
  <si>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</si>
  <si>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</si>
  <si>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</si>
  <si>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</si>
  <si>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</si>
  <si>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</si>
  <si>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</si>
  <si>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</si>
  <si>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</si>
  <si>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</si>
  <si>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</si>
  <si>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</si>
  <si>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</si>
  <si>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</si>
  <si>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</si>
  <si>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</si>
  <si>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</si>
  <si>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</si>
  <si>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</si>
  <si>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</si>
  <si>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</si>
  <si>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</si>
  <si>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</si>
  <si>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</si>
  <si>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</si>
  <si>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</si>
  <si>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</si>
  <si>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</si>
  <si>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</si>
  <si>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</si>
  <si>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</si>
  <si>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</si>
  <si>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</si>
  <si>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</si>
  <si>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</si>
  <si>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</si>
  <si>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</si>
  <si>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</si>
  <si>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</si>
  <si>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</si>
  <si>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</si>
  <si>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</si>
  <si>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</si>
  <si>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</si>
  <si>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</si>
  <si>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</si>
  <si>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</si>
  <si>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</si>
  <si>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</si>
  <si>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</si>
  <si>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</si>
  <si>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</si>
  <si>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</si>
  <si>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</si>
  <si>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</si>
  <si>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</si>
  <si>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</si>
  <si>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</si>
  <si>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</si>
  <si>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</si>
  <si>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</si>
  <si>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</si>
  <si>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</si>
  <si>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</si>
  <si>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</si>
  <si>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</si>
  <si>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</si>
  <si>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</si>
  <si>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</si>
  <si>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</si>
  <si>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</si>
  <si>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</si>
  <si>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</si>
  <si>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</si>
  <si>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</si>
  <si>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</si>
  <si>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</si>
  <si>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</si>
  <si>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</si>
  <si>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</si>
  <si>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</si>
  <si>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</si>
  <si>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</si>
  <si>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</si>
  <si>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</si>
  <si>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</si>
  <si>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</si>
  <si>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</si>
  <si>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</si>
  <si>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</si>
  <si>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</si>
  <si>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</si>
  <si>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</si>
  <si>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</si>
  <si>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</si>
  <si>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</si>
  <si>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</si>
  <si>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</si>
  <si>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</si>
  <si>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</si>
  <si>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</si>
  <si>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</si>
  <si>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</si>
  <si>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</si>
  <si>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</si>
  <si>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</si>
  <si>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</si>
  <si>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</si>
  <si>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</si>
  <si>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</si>
  <si>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</si>
  <si>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</si>
  <si>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</si>
  <si>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</si>
  <si>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</si>
  <si>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</si>
  <si>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</si>
  <si>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</si>
  <si>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</si>
  <si>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</si>
  <si>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</si>
  <si>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</si>
  <si>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</si>
  <si>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</si>
  <si>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</si>
  <si>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</si>
  <si>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</si>
  <si>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</si>
  <si>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</si>
  <si>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</si>
  <si>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</si>
  <si>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</si>
  <si>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</si>
  <si>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</si>
  <si>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</si>
  <si>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</si>
  <si>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</si>
  <si>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</si>
  <si>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</si>
  <si>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</si>
  <si>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</si>
  <si>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</si>
  <si>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</si>
  <si>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</si>
  <si>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</si>
  <si>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</si>
  <si>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</si>
  <si>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</si>
  <si>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</si>
  <si>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</si>
  <si>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</si>
  <si>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</si>
  <si>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</si>
  <si>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</si>
  <si>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</si>
  <si>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</si>
  <si>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</si>
  <si>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</si>
  <si>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</si>
  <si>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</si>
  <si>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</si>
  <si>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</si>
  <si>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</si>
  <si>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</si>
  <si>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</si>
  <si>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</si>
  <si>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</si>
  <si>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</si>
  <si>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</si>
  <si>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</si>
  <si>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</si>
  <si>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</si>
  <si>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</si>
  <si>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</si>
  <si>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</si>
  <si>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</si>
  <si>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</si>
  <si>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</si>
  <si>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</si>
  <si>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</si>
  <si>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</si>
  <si>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</si>
  <si>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</si>
  <si>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</si>
  <si>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</si>
  <si>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</si>
  <si>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</si>
  <si>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</si>
  <si>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</si>
  <si>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</si>
  <si>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</si>
  <si>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</si>
  <si>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</si>
  <si>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</si>
  <si>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</si>
  <si>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</si>
  <si>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</si>
  <si>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</si>
  <si>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</si>
  <si>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</si>
  <si>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</si>
  <si>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</si>
  <si>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</si>
  <si>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</si>
  <si>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</si>
  <si>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</si>
  <si>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</si>
  <si>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</si>
  <si>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</si>
  <si>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</si>
  <si>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</si>
  <si>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</si>
  <si>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</si>
  <si>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</si>
  <si>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</si>
  <si>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</si>
  <si>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</si>
  <si>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</si>
  <si>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</si>
  <si>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</si>
  <si>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</si>
  <si>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</si>
  <si>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</si>
  <si>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</si>
  <si>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</si>
  <si>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</si>
  <si>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</si>
  <si>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</si>
  <si>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</si>
  <si>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</si>
  <si>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</si>
  <si>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</si>
  <si>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</si>
  <si>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</si>
  <si>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</si>
  <si>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</si>
  <si>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</si>
  <si>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</si>
  <si>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</si>
  <si>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</si>
  <si>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</si>
  <si>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</si>
  <si>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</si>
  <si>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</si>
  <si>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</si>
  <si>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</si>
  <si>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</si>
  <si>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</si>
  <si>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</si>
  <si>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</si>
  <si>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</si>
  <si>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</si>
  <si>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</si>
  <si>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</si>
  <si>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</si>
  <si>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</si>
  <si>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</si>
  <si>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</si>
  <si>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</si>
  <si>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</si>
  <si>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</si>
  <si>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</si>
  <si>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</si>
  <si>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</si>
  <si>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</si>
  <si>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</si>
  <si>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</si>
  <si>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</si>
  <si>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</si>
  <si>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</si>
  <si>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</si>
  <si>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</si>
  <si>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</si>
  <si>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</si>
  <si>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</si>
  <si>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</si>
  <si>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</si>
  <si>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</si>
  <si>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</si>
  <si>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</si>
  <si>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</si>
  <si>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</si>
  <si>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</si>
  <si>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</si>
  <si>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</si>
  <si>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</si>
  <si>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</si>
  <si>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</si>
  <si>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</si>
  <si>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</si>
  <si>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</si>
  <si>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</si>
  <si>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</si>
  <si>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</si>
  <si>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</si>
  <si>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</si>
  <si>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</si>
  <si>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</si>
  <si>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</si>
  <si>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</si>
  <si>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</si>
  <si>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</si>
  <si>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</si>
  <si>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</si>
  <si>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</si>
  <si>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</si>
  <si>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</si>
  <si>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</si>
  <si>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</si>
  <si>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</si>
  <si>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</si>
  <si>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</si>
  <si>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</si>
  <si>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</si>
  <si>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</si>
  <si>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</si>
  <si>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</si>
  <si>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</si>
  <si>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</si>
  <si>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</si>
  <si>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</si>
  <si>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</si>
  <si>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</si>
  <si>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</si>
  <si>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</si>
  <si>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</si>
  <si>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</si>
  <si>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</si>
  <si>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</si>
  <si>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</si>
  <si>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</si>
  <si>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</si>
  <si>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</si>
  <si>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</si>
  <si>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</si>
  <si>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</si>
  <si>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</si>
  <si>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</si>
  <si>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</si>
  <si>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</si>
  <si>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</si>
  <si>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</si>
  <si>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</si>
  <si>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</si>
  <si>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</si>
  <si>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</si>
  <si>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</si>
  <si>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</si>
  <si>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</si>
  <si>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</si>
  <si>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</si>
  <si>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</si>
  <si>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</si>
  <si>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</si>
  <si>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</si>
  <si>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</si>
  <si>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</si>
  <si>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</si>
  <si>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</si>
  <si>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</si>
  <si>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</si>
  <si>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</si>
  <si>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</si>
  <si>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</si>
  <si>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</si>
  <si>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</si>
  <si>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</si>
  <si>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</si>
  <si>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</si>
  <si>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</si>
  <si>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</si>
  <si>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</si>
  <si>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</si>
  <si>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</si>
  <si>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</si>
  <si>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</si>
  <si>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</si>
  <si>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</si>
  <si>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</si>
  <si>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</si>
  <si>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</si>
  <si>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</si>
  <si>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</si>
  <si>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</si>
  <si>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</si>
  <si>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</si>
  <si>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</si>
  <si>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</si>
  <si>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</si>
  <si>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</si>
  <si>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</si>
  <si>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</si>
  <si>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</si>
  <si>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</si>
  <si>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</si>
  <si>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</si>
  <si>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</si>
  <si>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</si>
  <si>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</si>
  <si>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</si>
  <si>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</si>
  <si>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</si>
  <si>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</si>
  <si>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</si>
  <si>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</si>
  <si>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</si>
  <si>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</si>
  <si>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</si>
  <si>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</si>
  <si>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</si>
  <si>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</si>
  <si>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</si>
  <si>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</si>
  <si>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</si>
  <si>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</si>
  <si>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</si>
  <si>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</si>
  <si>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</si>
  <si>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</si>
  <si>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</si>
  <si>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</si>
  <si>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</si>
  <si>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</si>
  <si>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</si>
  <si>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</si>
  <si>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</si>
  <si>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</si>
  <si>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</si>
  <si>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</si>
  <si>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</si>
  <si>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</si>
  <si>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</si>
  <si>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</si>
  <si>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</si>
  <si>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</si>
  <si>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</si>
  <si>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</si>
  <si>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</si>
  <si>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</si>
  <si>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</si>
  <si>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</si>
  <si>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</si>
  <si>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</si>
  <si>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</si>
  <si>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</si>
  <si>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</si>
  <si>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</si>
  <si>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</si>
  <si>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</si>
  <si>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</si>
  <si>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</si>
  <si>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</si>
  <si>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</si>
  <si>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</si>
  <si>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</si>
  <si>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</si>
  <si>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</si>
  <si>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</si>
  <si>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</si>
  <si>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</si>
  <si>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</si>
  <si>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</si>
  <si>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</si>
  <si>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</si>
  <si>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</si>
  <si>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</si>
  <si>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</si>
  <si>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</si>
  <si>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</si>
  <si>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</si>
  <si>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</si>
  <si>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</si>
  <si>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</si>
  <si>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</si>
  <si>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</si>
  <si>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</si>
  <si>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</si>
  <si>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</si>
  <si>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</si>
  <si>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</si>
  <si>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</si>
  <si>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</si>
  <si>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</si>
  <si>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</si>
  <si>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</si>
  <si>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</si>
  <si>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</si>
  <si>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</si>
  <si>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</si>
  <si>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</si>
  <si>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</si>
  <si>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</si>
  <si>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</si>
  <si>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</si>
  <si>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</si>
  <si>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</si>
  <si>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</si>
  <si>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</si>
  <si>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</si>
  <si>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</si>
  <si>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</si>
  <si>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</si>
  <si>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</si>
  <si>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</si>
  <si>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</si>
  <si>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</si>
  <si>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</si>
  <si>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</si>
  <si>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</si>
  <si>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</si>
  <si>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</si>
  <si>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</si>
  <si>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</si>
  <si>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</si>
  <si>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</si>
  <si>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</si>
  <si>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</si>
  <si>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</si>
  <si>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</si>
  <si>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</si>
  <si>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</si>
  <si>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</si>
  <si>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</si>
  <si>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</si>
  <si>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</si>
  <si>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</si>
  <si>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</si>
  <si>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</si>
  <si>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</si>
  <si>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</si>
  <si>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</si>
  <si>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</si>
  <si>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</si>
  <si>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</si>
  <si>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</si>
  <si>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</si>
  <si>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</si>
  <si>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</si>
  <si>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</si>
  <si>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</si>
  <si>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</si>
  <si>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</si>
  <si>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</si>
  <si>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</si>
  <si>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</si>
  <si>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</si>
  <si>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</si>
  <si>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</si>
  <si>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</si>
  <si>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</si>
  <si>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</si>
  <si>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</si>
  <si>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</si>
  <si>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</si>
  <si>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</si>
  <si>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</si>
  <si>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</si>
  <si>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</si>
  <si>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</si>
  <si>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</si>
  <si>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</si>
  <si>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</si>
  <si>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</si>
  <si>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</si>
  <si>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</si>
  <si>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</si>
  <si>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</si>
  <si>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</si>
  <si>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</si>
  <si>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</si>
  <si>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</si>
  <si>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</si>
  <si>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</si>
  <si>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</si>
  <si>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</si>
  <si>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</si>
  <si>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</si>
  <si>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</si>
  <si>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</si>
  <si>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</si>
  <si>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</si>
  <si>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</si>
  <si>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</si>
  <si>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</si>
  <si>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</si>
  <si>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</si>
  <si>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</si>
  <si>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</si>
  <si>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</si>
  <si>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</si>
  <si>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</si>
  <si>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</si>
  <si>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</si>
  <si>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</si>
  <si>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</si>
  <si>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</si>
  <si>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</si>
  <si>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</si>
  <si>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</si>
  <si>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</si>
  <si>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</si>
  <si>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</si>
  <si>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</si>
  <si>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</si>
  <si>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</si>
  <si>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</si>
  <si>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</si>
  <si>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</si>
  <si>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</si>
  <si>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</si>
  <si>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</si>
  <si>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</si>
  <si>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</si>
  <si>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</si>
  <si>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</si>
  <si>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</si>
  <si>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</si>
  <si>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</si>
  <si>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</si>
  <si>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</si>
  <si>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</si>
  <si>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</si>
  <si>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</si>
  <si>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</si>
  <si>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</si>
  <si>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</si>
  <si>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</si>
  <si>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</si>
  <si>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</si>
  <si>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</si>
  <si>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</si>
  <si>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</si>
  <si>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</si>
  <si>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</si>
  <si>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</si>
  <si>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</si>
  <si>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</si>
  <si>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</si>
  <si>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</si>
  <si>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</si>
  <si>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</si>
  <si>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</si>
  <si>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</si>
  <si>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</si>
  <si>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</si>
  <si>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</si>
  <si>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</si>
  <si>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</si>
  <si>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</si>
  <si>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</si>
  <si>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</si>
  <si>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</si>
  <si>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</si>
  <si>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</si>
  <si>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</si>
  <si>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</si>
  <si>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</si>
  <si>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</si>
  <si>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</si>
  <si>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</si>
  <si>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</si>
  <si>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</si>
  <si>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</si>
  <si>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</si>
  <si>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</si>
  <si>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</si>
  <si>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</si>
  <si>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</si>
  <si>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</si>
  <si>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</si>
  <si>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</si>
  <si>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</si>
  <si>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</si>
  <si>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</si>
  <si>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</si>
  <si>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</si>
  <si>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</si>
  <si>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</si>
  <si>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</si>
  <si>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</si>
  <si>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</si>
  <si>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</si>
  <si>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</si>
  <si>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</si>
  <si>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</si>
  <si>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</si>
  <si>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</si>
  <si>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</si>
  <si>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</si>
  <si>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</si>
  <si>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</si>
  <si>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</si>
  <si>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</si>
  <si>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</si>
  <si>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</si>
  <si>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</si>
  <si>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</si>
  <si>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</si>
  <si>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</si>
  <si>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</si>
  <si>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</si>
  <si>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</si>
  <si>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</si>
  <si>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</si>
  <si>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</si>
  <si>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</si>
  <si>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</si>
  <si>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</si>
  <si>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</si>
  <si>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</si>
  <si>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</si>
  <si>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</si>
  <si>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</si>
  <si>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</si>
  <si>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</si>
  <si>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</si>
  <si>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</si>
  <si>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</si>
  <si>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</si>
  <si>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</si>
  <si>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</si>
  <si>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</si>
  <si>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</si>
  <si>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</si>
  <si>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</si>
  <si>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</si>
  <si>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</si>
  <si>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</si>
  <si>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</si>
  <si>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</si>
  <si>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</si>
  <si>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</si>
  <si>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</si>
  <si>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</si>
  <si>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</si>
  <si>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</si>
  <si>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</si>
  <si>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</si>
  <si>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</si>
  <si>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</si>
  <si>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</si>
  <si>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</si>
  <si>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</si>
  <si>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</si>
  <si>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</si>
  <si>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</si>
  <si>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</si>
  <si>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</si>
  <si>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</si>
  <si>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</si>
  <si>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</si>
  <si>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</si>
  <si>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</si>
  <si>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</si>
  <si>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</si>
  <si>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</si>
  <si>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</si>
  <si>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</si>
  <si>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</si>
  <si>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</si>
  <si>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</si>
  <si>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</si>
  <si>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</si>
  <si>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</si>
  <si>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</si>
  <si>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</si>
  <si>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</si>
  <si>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</si>
  <si>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</si>
  <si>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</si>
  <si>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</si>
  <si>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</si>
  <si>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</si>
  <si>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</si>
  <si>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</si>
  <si>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</si>
  <si>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</si>
  <si>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</si>
  <si>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</si>
  <si>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</si>
  <si>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</si>
  <si>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</si>
  <si>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</si>
  <si>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</si>
  <si>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</si>
  <si>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</si>
  <si>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</si>
  <si>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</si>
  <si>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</si>
  <si>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</si>
  <si>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</si>
  <si>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</si>
  <si>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</si>
  <si>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</si>
  <si>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</si>
  <si>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</si>
  <si>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</si>
  <si>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</si>
  <si>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</si>
  <si>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</si>
  <si>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</si>
  <si>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</si>
  <si>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</si>
  <si>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</si>
  <si>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</si>
  <si>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</si>
  <si>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</si>
  <si>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</si>
  <si>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</si>
  <si>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</si>
  <si>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</si>
  <si>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</si>
  <si>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</si>
  <si>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</si>
  <si>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</si>
  <si>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</si>
  <si>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</si>
  <si>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</si>
  <si>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</si>
  <si>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</si>
  <si>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</si>
  <si>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</si>
  <si>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</si>
  <si>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</si>
  <si>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</si>
  <si>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</si>
  <si>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</si>
  <si>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</si>
  <si>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</si>
  <si>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</si>
  <si>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</si>
  <si>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</si>
  <si>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</si>
  <si>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</si>
  <si>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</si>
  <si>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</si>
  <si>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</si>
  <si>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</si>
  <si>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</si>
  <si>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</si>
  <si>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</si>
  <si>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</si>
  <si>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</si>
  <si>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</si>
  <si>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</si>
  <si>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</si>
  <si>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</si>
  <si>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</si>
  <si>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</si>
  <si>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</si>
  <si>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</si>
  <si>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</si>
  <si>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</si>
  <si>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</si>
  <si>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</si>
  <si>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</si>
  <si>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</si>
  <si>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</si>
  <si>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</si>
  <si>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</si>
  <si>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</si>
  <si>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</si>
  <si>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</si>
  <si>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</si>
  <si>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</si>
  <si>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</si>
  <si>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</si>
  <si>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</si>
  <si>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</si>
  <si>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</si>
  <si>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</si>
  <si>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</si>
  <si>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</si>
  <si>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</si>
  <si>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</si>
  <si>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</si>
  <si>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</si>
  <si>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</si>
  <si>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</si>
  <si>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</si>
  <si>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</si>
  <si>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</si>
  <si>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</si>
  <si>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</si>
  <si>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</si>
  <si>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</si>
  <si>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</si>
  <si>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</si>
  <si>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</si>
  <si>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</si>
  <si>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</si>
  <si>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</si>
  <si>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</si>
  <si>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</si>
  <si>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</si>
  <si>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</si>
  <si>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</si>
  <si>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</si>
  <si>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</si>
  <si>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</si>
  <si>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</si>
  <si>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</si>
  <si>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</si>
  <si>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</si>
  <si>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</si>
  <si>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</si>
  <si>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</si>
  <si>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</si>
  <si>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</si>
  <si>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</si>
  <si>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</si>
  <si>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</si>
  <si>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</si>
  <si>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</si>
  <si>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</si>
  <si>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</si>
  <si>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</si>
  <si>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</si>
  <si>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</si>
  <si>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</si>
  <si>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</si>
  <si>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</si>
  <si>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</si>
  <si>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</si>
  <si>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</si>
  <si>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</si>
  <si>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</si>
  <si>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</si>
  <si>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</si>
  <si>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</si>
  <si>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</si>
  <si>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</si>
  <si>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</si>
  <si>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</si>
  <si>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</si>
  <si>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</si>
  <si>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</si>
  <si>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</si>
  <si>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</si>
  <si>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</si>
  <si>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</si>
  <si>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</si>
  <si>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</si>
  <si>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</si>
  <si>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</si>
  <si>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</si>
  <si>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</si>
  <si>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</si>
  <si>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</si>
  <si>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</si>
  <si>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</si>
  <si>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</si>
  <si>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</si>
  <si>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</si>
  <si>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</si>
  <si>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</si>
  <si>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</si>
  <si>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</si>
  <si>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</si>
  <si>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</si>
  <si>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</si>
  <si>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</si>
  <si>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</si>
  <si>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</si>
  <si>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</si>
  <si>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</si>
  <si>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</si>
  <si>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</si>
  <si>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</si>
  <si>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</si>
  <si>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</si>
  <si>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</si>
  <si>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</si>
  <si>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</si>
  <si>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</si>
  <si>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</si>
  <si>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</si>
  <si>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</si>
  <si>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</si>
  <si>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</si>
  <si>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</si>
  <si>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</si>
  <si>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</si>
  <si>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</si>
  <si>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</si>
  <si>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</si>
  <si>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</si>
  <si>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</si>
  <si>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</si>
  <si>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</si>
  <si>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</si>
  <si>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</si>
  <si>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</si>
  <si>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</si>
  <si>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</si>
  <si>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</si>
  <si>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</si>
  <si>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</si>
  <si>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</si>
  <si>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</si>
  <si>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</si>
  <si>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</si>
  <si>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</si>
  <si>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</si>
  <si>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</si>
  <si>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</si>
  <si>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</si>
  <si>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</si>
  <si>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</si>
  <si>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</si>
  <si>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</si>
  <si>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</si>
  <si>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</si>
  <si>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</si>
  <si>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</si>
  <si>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</si>
  <si>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</si>
  <si>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</si>
  <si>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</si>
  <si>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</si>
  <si>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</si>
  <si>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</si>
  <si>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</si>
  <si>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</si>
  <si>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</si>
  <si>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</si>
  <si>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</si>
  <si>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</si>
  <si>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</si>
  <si>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</si>
  <si>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</si>
  <si>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</si>
  <si>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</si>
  <si>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</si>
  <si>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</si>
  <si>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</si>
  <si>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</si>
  <si>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</si>
  <si>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</si>
  <si>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</si>
  <si>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</si>
  <si>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</si>
  <si>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</si>
  <si>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</si>
  <si>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</si>
  <si>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</si>
  <si>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</si>
  <si>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</si>
  <si>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</si>
  <si>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</si>
  <si>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</si>
  <si>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</si>
  <si>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</si>
  <si>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</si>
  <si>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</si>
  <si>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</si>
  <si>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</si>
  <si>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</si>
  <si>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</si>
  <si>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</si>
  <si>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</si>
  <si>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</si>
  <si>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</si>
  <si>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</si>
  <si>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</si>
  <si>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</si>
  <si>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</si>
  <si>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</si>
  <si>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</si>
  <si>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</si>
  <si>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</si>
  <si>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</si>
  <si>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</si>
  <si>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</si>
  <si>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</si>
  <si>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</si>
  <si>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</si>
  <si>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</si>
  <si>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</si>
  <si>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</si>
  <si>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</si>
  <si>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</si>
  <si>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</si>
  <si>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</si>
  <si>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</si>
  <si>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</si>
  <si>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</si>
  <si>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</si>
  <si>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</si>
  <si>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</si>
  <si>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</si>
  <si>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</si>
  <si>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</si>
  <si>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</si>
  <si>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</si>
  <si>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</si>
  <si>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</si>
  <si>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</si>
  <si>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</si>
  <si>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</si>
  <si>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</si>
  <si>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</si>
  <si>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</si>
  <si>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</si>
  <si>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</si>
  <si>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</si>
  <si>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</si>
  <si>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</si>
  <si>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</si>
  <si>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</si>
  <si>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</si>
  <si>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</si>
  <si>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</si>
  <si>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</si>
  <si>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</si>
  <si>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</si>
  <si>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</si>
  <si>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</si>
  <si>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</si>
  <si>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</si>
  <si>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</si>
  <si>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</si>
  <si>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</si>
  <si>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</si>
  <si>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</si>
  <si>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</si>
  <si>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</si>
  <si>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</si>
  <si>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</si>
  <si>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</si>
  <si>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</si>
  <si>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</si>
  <si>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</si>
  <si>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</si>
  <si>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</si>
  <si>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</si>
  <si>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</si>
  <si>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</si>
  <si>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</si>
  <si>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</si>
  <si>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</si>
  <si>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</si>
  <si>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</si>
  <si>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</si>
  <si>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</si>
  <si>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</si>
  <si>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</si>
  <si>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</si>
  <si>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</si>
  <si>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</si>
  <si>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</si>
  <si>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</si>
  <si>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</si>
  <si>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</si>
  <si>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</si>
  <si>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</si>
  <si>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</si>
  <si>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</si>
  <si>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</si>
  <si>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</si>
  <si>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</si>
  <si>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</si>
  <si>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</si>
  <si>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</si>
  <si>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</si>
  <si>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</si>
  <si>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</si>
  <si>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</si>
  <si>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</si>
  <si>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</si>
  <si>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</si>
  <si>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</si>
  <si>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</si>
  <si>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</si>
  <si>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</si>
  <si>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</si>
  <si>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</si>
  <si>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</si>
  <si>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</si>
  <si>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</si>
  <si>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</si>
  <si>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</si>
  <si>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</si>
  <si>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</si>
  <si>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</si>
  <si>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</si>
  <si>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</si>
  <si>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</si>
  <si>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</si>
  <si>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</si>
  <si>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</si>
  <si>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</si>
  <si>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</si>
  <si>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</si>
  <si>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</si>
  <si>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</si>
  <si>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</si>
  <si>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</si>
  <si>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</si>
  <si>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</si>
  <si>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</si>
  <si>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</si>
  <si>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</si>
  <si>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</si>
  <si>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</si>
  <si>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</si>
  <si>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</si>
  <si>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</si>
  <si>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</si>
  <si>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</si>
  <si>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</si>
  <si>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</si>
  <si>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</si>
  <si>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</si>
  <si>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</si>
  <si>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</si>
  <si>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</si>
  <si>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</si>
  <si>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</si>
  <si>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</si>
  <si>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</si>
  <si>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</si>
  <si>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</si>
  <si>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</si>
  <si>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</si>
  <si>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</si>
  <si>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</si>
  <si>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</si>
  <si>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</si>
  <si>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</si>
  <si>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</si>
  <si>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</si>
  <si>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</si>
  <si>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</si>
  <si>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</si>
  <si>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</si>
  <si>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</si>
  <si>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</si>
  <si>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</si>
  <si>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</si>
  <si>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</si>
  <si>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</si>
  <si>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</si>
  <si>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</si>
  <si>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</si>
  <si>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</si>
  <si>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</si>
  <si>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</si>
  <si>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</si>
  <si>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</si>
  <si>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</si>
  <si>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</si>
  <si>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</si>
  <si>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</si>
  <si>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</si>
  <si>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</si>
  <si>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</si>
  <si>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</si>
  <si>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</si>
  <si>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</si>
  <si>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</si>
  <si>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</si>
  <si>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</si>
  <si>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</si>
  <si>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</si>
  <si>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</si>
  <si>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</si>
  <si>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</si>
  <si>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</si>
  <si>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</si>
  <si>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</si>
  <si>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</si>
  <si>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</si>
  <si>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</si>
  <si>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</si>
  <si>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</si>
  <si>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</si>
  <si>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</si>
  <si>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</si>
  <si>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</si>
  <si>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</si>
  <si>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</si>
  <si>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</si>
  <si>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</si>
  <si>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</si>
  <si>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</si>
  <si>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</si>
  <si>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</si>
  <si>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</si>
  <si>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</si>
  <si>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</si>
  <si>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</si>
  <si>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</si>
  <si>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</si>
  <si>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</si>
  <si>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</si>
  <si>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</si>
  <si>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</si>
  <si>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</si>
  <si>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</si>
  <si>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</si>
  <si>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</si>
  <si>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</si>
  <si>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</si>
  <si>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</si>
  <si>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</si>
  <si>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</si>
  <si>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</si>
  <si>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</si>
  <si>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</si>
  <si>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</si>
  <si>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</si>
  <si>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</si>
  <si>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</si>
  <si>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</si>
  <si>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</si>
  <si>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</si>
  <si>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</si>
  <si>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</si>
  <si>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</si>
  <si>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</si>
  <si>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</si>
  <si>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</si>
  <si>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</si>
  <si>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</si>
  <si>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</si>
  <si>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</si>
  <si>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</si>
  <si>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</si>
  <si>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</si>
  <si>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</si>
  <si>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</si>
  <si>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</si>
  <si>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</si>
  <si>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</si>
  <si>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</si>
  <si>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</si>
  <si>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</si>
  <si>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</si>
  <si>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</si>
  <si>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</si>
  <si>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</si>
  <si>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</si>
  <si>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</si>
  <si>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</si>
  <si>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</si>
  <si>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</si>
  <si>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</si>
  <si>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</si>
  <si>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</si>
  <si>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</si>
  <si>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</si>
  <si>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</si>
  <si>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</si>
  <si>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</si>
  <si>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</si>
  <si>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</si>
  <si>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</si>
  <si>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</si>
  <si>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</si>
  <si>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</si>
  <si>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</si>
  <si>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</si>
  <si>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</si>
  <si>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</si>
  <si>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</si>
  <si>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</si>
  <si>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</si>
  <si>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</si>
  <si>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</si>
  <si>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</si>
  <si>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</si>
  <si>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</si>
  <si>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</si>
  <si>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</si>
  <si>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</si>
  <si>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</si>
  <si>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</si>
  <si>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</si>
  <si>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</si>
  <si>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</si>
  <si>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</si>
  <si>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</si>
  <si>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</si>
  <si>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</si>
  <si>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</si>
  <si>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</si>
  <si>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</si>
  <si>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</si>
  <si>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</si>
  <si>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</si>
  <si>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</si>
  <si>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</si>
  <si>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</si>
  <si>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</si>
  <si>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</si>
  <si>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</si>
  <si>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</si>
  <si>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</si>
  <si>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</si>
  <si>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</si>
  <si>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</si>
  <si>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</si>
  <si>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</si>
  <si>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</si>
  <si>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</si>
  <si>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</si>
  <si>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</si>
  <si>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</si>
  <si>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</si>
  <si>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</si>
  <si>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</si>
  <si>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</si>
  <si>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</si>
  <si>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</si>
  <si>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</si>
  <si>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</si>
  <si>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</si>
  <si>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</si>
  <si>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</si>
  <si>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</si>
  <si>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</si>
  <si>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</si>
  <si>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</si>
  <si>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</si>
  <si>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</si>
  <si>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</si>
  <si>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</si>
  <si>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</si>
  <si>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</si>
  <si>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</si>
  <si>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</si>
  <si>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</si>
  <si>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</si>
  <si>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</si>
  <si>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</si>
  <si>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</si>
  <si>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</si>
  <si>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</si>
  <si>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</si>
  <si>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</si>
  <si>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</si>
  <si>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</si>
  <si>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</si>
  <si>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</si>
  <si>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</si>
  <si>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</si>
  <si>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</si>
  <si>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</si>
  <si>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</si>
  <si>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</si>
  <si>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</si>
  <si>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</si>
  <si>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</si>
  <si>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</si>
  <si>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</si>
  <si>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</si>
  <si>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</si>
  <si>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</si>
  <si>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</si>
  <si>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</si>
  <si>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</si>
  <si>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</si>
  <si>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</si>
  <si>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</si>
  <si>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</si>
  <si>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</si>
  <si>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</si>
  <si>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</si>
  <si>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</si>
  <si>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</si>
  <si>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</si>
  <si>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</si>
  <si>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</si>
  <si>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</si>
  <si>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</si>
  <si>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</si>
  <si>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</si>
  <si>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</si>
  <si>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</si>
  <si>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</si>
  <si>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</si>
  <si>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</si>
  <si>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</si>
  <si>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</si>
  <si>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</si>
  <si>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</si>
  <si>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</si>
  <si>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</si>
  <si>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</si>
  <si>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</si>
  <si>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</si>
  <si>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</si>
  <si>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</si>
  <si>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</si>
  <si>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</si>
  <si>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</si>
  <si>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</si>
  <si>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</si>
  <si>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</si>
  <si>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</si>
  <si>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</si>
  <si>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</si>
  <si>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</si>
  <si>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</si>
  <si>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</si>
  <si>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</si>
  <si>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</si>
  <si>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</si>
  <si>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</si>
  <si>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</si>
  <si>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</si>
  <si>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</si>
  <si>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</si>
  <si>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</si>
  <si>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</si>
  <si>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</si>
  <si>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</si>
  <si>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</si>
  <si>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</si>
  <si>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</si>
  <si>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</si>
  <si>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</si>
  <si>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</si>
  <si>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</si>
  <si>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</si>
  <si>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</si>
  <si>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</si>
  <si>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</si>
  <si>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</si>
  <si>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</si>
  <si>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</si>
  <si>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</si>
  <si>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</si>
  <si>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</si>
  <si>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</si>
  <si>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</si>
  <si>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</si>
  <si>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</si>
  <si>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</si>
  <si>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</si>
  <si>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</si>
  <si>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</si>
  <si>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</si>
  <si>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</si>
  <si>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</si>
  <si>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</si>
  <si>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</si>
  <si>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</si>
  <si>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</si>
  <si>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</si>
  <si>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</si>
  <si>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</si>
  <si>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</si>
  <si>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</si>
  <si>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</si>
  <si>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</si>
  <si>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</si>
  <si>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</si>
  <si>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</si>
  <si>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</si>
  <si>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</si>
  <si>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</si>
  <si>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</si>
  <si>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</si>
  <si>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</si>
  <si>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</si>
  <si>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</si>
  <si>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</si>
  <si>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</si>
  <si>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</si>
  <si>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</si>
  <si>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</si>
  <si>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</si>
  <si>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</si>
  <si>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</si>
  <si>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</si>
  <si>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</si>
  <si>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</si>
  <si>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</si>
  <si>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</si>
  <si>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</si>
  <si>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</si>
  <si>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</si>
  <si>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</si>
  <si>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</si>
  <si>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</si>
  <si>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</si>
  <si>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</si>
  <si>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</si>
  <si>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</si>
  <si>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</si>
  <si>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</si>
  <si>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</si>
  <si>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</si>
  <si>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</si>
  <si>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</si>
  <si>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</si>
  <si>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</si>
  <si>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</si>
  <si>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</si>
  <si>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</si>
  <si>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</si>
  <si>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</si>
  <si>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</si>
  <si>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</si>
  <si>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</si>
  <si>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</si>
  <si>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</si>
  <si>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</si>
  <si>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</si>
  <si>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</si>
  <si>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</si>
  <si>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</si>
  <si>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</si>
  <si>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</si>
  <si>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</si>
  <si>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</si>
  <si>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</si>
  <si>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</si>
  <si>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</si>
  <si>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</si>
  <si>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</si>
  <si>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</si>
  <si>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</si>
  <si>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</si>
  <si>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</si>
  <si>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</si>
  <si>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</si>
  <si>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</si>
  <si>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</si>
  <si>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</si>
  <si>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</si>
  <si>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</si>
  <si>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</si>
  <si>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</si>
  <si>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</si>
  <si>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</si>
  <si>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</si>
  <si>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</si>
  <si>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</si>
  <si>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</si>
  <si>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</si>
  <si>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</si>
  <si>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</si>
  <si>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</si>
  <si>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</si>
  <si>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</si>
  <si>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</si>
  <si>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</si>
  <si>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</si>
  <si>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</si>
  <si>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</si>
  <si>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</si>
  <si>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</si>
  <si>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</si>
  <si>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</si>
  <si>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</si>
  <si>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</si>
  <si>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</si>
  <si>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</si>
  <si>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</si>
  <si>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</si>
  <si>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</si>
  <si>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</si>
  <si>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</si>
  <si>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</si>
  <si>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</si>
  <si>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</si>
  <si>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</si>
  <si>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</si>
  <si>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</si>
  <si>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</si>
  <si>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</si>
  <si>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</si>
  <si>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</si>
  <si>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</si>
  <si>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</si>
  <si>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</si>
  <si>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</si>
  <si>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</si>
  <si>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</si>
  <si>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</si>
  <si>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</si>
  <si>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</si>
  <si>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</si>
  <si>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</si>
  <si>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</si>
  <si>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</si>
  <si>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</si>
  <si>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</si>
  <si>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</si>
  <si>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</si>
  <si>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</si>
  <si>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</si>
  <si>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</si>
  <si>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</si>
  <si>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</si>
  <si>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</si>
  <si>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</si>
  <si>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</si>
  <si>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</si>
  <si>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</si>
  <si>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</si>
  <si>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</si>
  <si>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</si>
  <si>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</si>
  <si>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</si>
  <si>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</si>
  <si>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</si>
  <si>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</si>
  <si>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</si>
  <si>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</si>
  <si>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</si>
  <si>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</si>
  <si>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</si>
  <si>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</si>
  <si>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</si>
  <si>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</si>
  <si>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</si>
  <si>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</si>
  <si>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</si>
  <si>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</si>
  <si>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</si>
  <si>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</si>
  <si>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</si>
  <si>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</si>
  <si>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</si>
  <si>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</si>
  <si>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</si>
  <si>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</si>
  <si>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</si>
  <si>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</si>
  <si>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</si>
  <si>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</si>
  <si>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</si>
  <si>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</si>
  <si>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</si>
  <si>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</si>
  <si>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</si>
  <si>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</si>
  <si>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</si>
  <si>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</si>
  <si>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</si>
  <si>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</si>
  <si>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</si>
  <si>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</si>
  <si>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</si>
  <si>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</si>
  <si>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</si>
  <si>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</si>
  <si>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</si>
  <si>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</si>
  <si>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</si>
  <si>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</si>
  <si>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</si>
  <si>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</si>
  <si>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</si>
  <si>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</si>
  <si>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</si>
  <si>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</si>
  <si>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</si>
  <si>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</si>
  <si>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</si>
  <si>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</si>
  <si>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</si>
  <si>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</si>
  <si>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</si>
  <si>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</si>
  <si>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</si>
  <si>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</si>
  <si>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</si>
  <si>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</si>
  <si>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</si>
  <si>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</si>
  <si>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</si>
  <si>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</si>
  <si>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</si>
  <si>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</si>
  <si>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</si>
  <si>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</si>
  <si>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</si>
  <si>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</si>
  <si>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</si>
  <si>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</si>
  <si>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</si>
  <si>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</si>
  <si>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Deposit received?</t>
  </si>
  <si>
    <t>Delivery schedule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</si>
  <si>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</si>
  <si>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</si>
  <si>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</si>
  <si>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</si>
  <si>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</si>
  <si>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</si>
  <si>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</si>
  <si>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</si>
  <si>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</si>
  <si>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</si>
  <si>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</si>
  <si>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</si>
  <si>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</si>
  <si>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</si>
  <si>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</si>
  <si>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</si>
  <si>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</si>
  <si>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</si>
  <si>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</si>
  <si>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</si>
  <si>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</si>
  <si>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</si>
  <si>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</si>
  <si>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</si>
  <si>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</si>
  <si>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</si>
  <si>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</si>
  <si>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</si>
  <si>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</si>
  <si>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</si>
  <si>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</si>
  <si>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</si>
  <si>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</si>
  <si>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</si>
  <si>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</si>
  <si>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</si>
  <si>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</si>
  <si>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</si>
  <si>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</si>
  <si>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</si>
  <si>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</si>
  <si>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Contract#</t>
  </si>
  <si>
    <t>Customer</t>
  </si>
  <si>
    <t>blank</t>
  </si>
  <si>
    <t>Item</t>
  </si>
  <si>
    <t>ETA HK</t>
    <phoneticPr fontId="4" type="noConversion"/>
  </si>
  <si>
    <t>C49SZX20170085JL </t>
  </si>
  <si>
    <t>C49SZX20170152YJ</t>
  </si>
  <si>
    <t>C49SZX20170168ZX</t>
  </si>
  <si>
    <t>C49SZX20170178DZ</t>
  </si>
  <si>
    <t>C49SZX20170189JL</t>
  </si>
  <si>
    <t>C49SZX20180020SX</t>
  </si>
  <si>
    <t>C49SZX20180079DZ</t>
  </si>
  <si>
    <t>C49SZX20180121SX</t>
  </si>
  <si>
    <t>C49SZX20180126SX</t>
  </si>
  <si>
    <t>C49SZX20180168SX</t>
  </si>
  <si>
    <t>C49SZX20180138RY</t>
  </si>
  <si>
    <t>C49SZX20180139RY</t>
  </si>
  <si>
    <t>C49SZX20180140SS</t>
  </si>
  <si>
    <t>C49SZX20180143KW</t>
  </si>
  <si>
    <t>C49SZX20180149JY</t>
  </si>
  <si>
    <t>C49SZX20180150JY</t>
  </si>
  <si>
    <t>C49SZX20180151SS</t>
  </si>
  <si>
    <t>C49SZX20180183RW</t>
  </si>
  <si>
    <t>C49SZX20180184RW</t>
  </si>
  <si>
    <t>C49SZX20190001JY</t>
  </si>
  <si>
    <t>C49SZX20190009SS</t>
  </si>
  <si>
    <t>C49SZX20190054JL</t>
  </si>
  <si>
    <t>C49SZX20190062ZX</t>
  </si>
  <si>
    <t>C49SZX20200086JL</t>
  </si>
  <si>
    <t>C49SZX20200105SS</t>
  </si>
  <si>
    <t>C49SZX20200139JZ</t>
  </si>
  <si>
    <t>C49SZX20200089JL-R1</t>
  </si>
  <si>
    <t>C49SZX20240002SX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</si>
</sst>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  <numFmt numFmtId="173" formatCode="[$-409]d\-mmm;@"/>
  </numFmts>
  <fonts count="55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5" fontId="0" fillId="0" borderId="0" xfId="0" applyNumberFormat="1" applyAlignment="1" applyProtection="1">
      <alignment horizontal="center" vertical="center"/>
      <protection locked="0"/>
    </xf>
    <xf numFmtId="15" fontId="0" fillId="0" borderId="0" xfId="0" applyNumberFormat="1" applyAlignment="1">
      <alignment horizontal="center" vertical="center"/>
    </xf>
    <xf numFmtId="173" fontId="4" fillId="16" borderId="1" xfId="0" applyNumberFormat="1" applyFont="1" applyFill="1" applyBorder="1" applyAlignment="1" applyProtection="1">
      <alignment horizontal="center" vertical="center" wrapText="1"/>
      <protection locked="0"/>
    </xf>
    <xf numFmtId="173" fontId="4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73" fontId="4" fillId="19" borderId="1" xfId="0" applyNumberFormat="1" applyFont="1" applyFill="1" applyBorder="1" applyAlignment="1" applyProtection="1">
      <alignment horizontal="center" vertical="center" wrapText="1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10" fontId="51" fillId="0" borderId="0" xfId="0" applyNumberFormat="1" applyFon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0" fontId="1" fillId="0" borderId="16" xfId="0" applyFont="1" applyBorder="1" applyAlignment="1" applyProtection="1"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548555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74630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8375586" y="473686"/>
          <a:ext cx="2297026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555813</xdr:colOff>
      <xdr:row>14</xdr:row>
      <xdr:rowOff>179296</xdr:rowOff>
    </xdr:from>
    <xdr:to>
      <xdr:col>9</xdr:col>
      <xdr:colOff>618566</xdr:colOff>
      <xdr:row>18</xdr:row>
      <xdr:rowOff>71719</xdr:rowOff>
    </xdr:to>
    <xdr:sp macro="[0]!Create_new_flash_report" textlink="">
      <xdr:nvSpPr>
        <xdr:cNvPr id="17" name="Scroll: Horizontal 16">
          <a:extLst>
            <a:ext uri="{FF2B5EF4-FFF2-40B4-BE49-F238E27FC236}">
              <a16:creationId xmlns:a16="http://schemas.microsoft.com/office/drawing/2014/main" id="{8A5BE1E7-7D64-7C65-2F82-CEA127E19EC9}"/>
            </a:ext>
          </a:extLst>
        </xdr:cNvPr>
        <xdr:cNvSpPr/>
      </xdr:nvSpPr>
      <xdr:spPr>
        <a:xfrm>
          <a:off x="5674660" y="3065931"/>
          <a:ext cx="2788024" cy="717176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Generate</a:t>
          </a:r>
          <a:r>
            <a:rPr lang="en-HK" sz="2000" b="1" baseline="0"/>
            <a:t> Flash Report</a:t>
          </a:r>
          <a:endParaRPr lang="en-HK" sz="2000" b="1"/>
        </a:p>
      </xdr:txBody>
    </xdr:sp>
    <xdr:clientData/>
  </xdr:twoCellAnchor>
  <xdr:twoCellAnchor>
    <xdr:from>
      <xdr:col>5</xdr:col>
      <xdr:colOff>259976</xdr:colOff>
      <xdr:row>18</xdr:row>
      <xdr:rowOff>143435</xdr:rowOff>
    </xdr:from>
    <xdr:to>
      <xdr:col>11</xdr:col>
      <xdr:colOff>116540</xdr:colOff>
      <xdr:row>22</xdr:row>
      <xdr:rowOff>62753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8823" y="3854823"/>
          <a:ext cx="3836893" cy="744071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/>
            <a:t>Generate</a:t>
          </a:r>
          <a:r>
            <a:rPr lang="en-HK" sz="1600" b="1" baseline="0"/>
            <a:t> 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277905</xdr:colOff>
      <xdr:row>23</xdr:row>
      <xdr:rowOff>0</xdr:rowOff>
    </xdr:from>
    <xdr:to>
      <xdr:col>11</xdr:col>
      <xdr:colOff>134469</xdr:colOff>
      <xdr:row>26</xdr:row>
      <xdr:rowOff>143436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96752" y="4733365"/>
          <a:ext cx="3836893" cy="744071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/>
            <a:t>Generate</a:t>
          </a:r>
          <a:r>
            <a:rPr lang="en-HK" sz="1600" b="1" baseline="0"/>
            <a:t> Contract# Change List(SOUTH)</a:t>
          </a:r>
          <a:endParaRPr lang="en-HK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175260</xdr:rowOff>
    </xdr:from>
    <xdr:to>
      <xdr:col>2</xdr:col>
      <xdr:colOff>601980</xdr:colOff>
      <xdr:row>2</xdr:row>
      <xdr:rowOff>30480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10DD6852-89F6-0ADB-57E3-C6877B81258B}"/>
            </a:ext>
          </a:extLst>
        </xdr:cNvPr>
        <xdr:cNvSpPr/>
      </xdr:nvSpPr>
      <xdr:spPr>
        <a:xfrm>
          <a:off x="2560320" y="175260"/>
          <a:ext cx="510540" cy="25146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2</xdr:col>
      <xdr:colOff>632460</xdr:colOff>
      <xdr:row>0</xdr:row>
      <xdr:rowOff>121920</xdr:rowOff>
    </xdr:from>
    <xdr:to>
      <xdr:col>2</xdr:col>
      <xdr:colOff>1661160</xdr:colOff>
      <xdr:row>2</xdr:row>
      <xdr:rowOff>45720</xdr:rowOff>
    </xdr:to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9BFF4B4F-36CA-754D-7CAB-E298416EA285}"/>
            </a:ext>
          </a:extLst>
        </xdr:cNvPr>
        <xdr:cNvSpPr/>
      </xdr:nvSpPr>
      <xdr:spPr>
        <a:xfrm>
          <a:off x="3101340" y="121920"/>
          <a:ext cx="1028700" cy="320040"/>
        </a:xfrm>
        <a:prstGeom prst="flowChartAlternateProcess">
          <a:avLst/>
        </a:prstGeom>
        <a:solidFill>
          <a:srgbClr val="00B0F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400" b="1"/>
            <a:t>輸入</a:t>
          </a:r>
          <a:endParaRPr lang="en-HK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stock%20list.xlsx" TargetMode="External"/><Relationship Id="rId1" Type="http://schemas.openxmlformats.org/officeDocument/2006/relationships/externalLinkPath" Target="/Shared%20Documents/c49/c49szx.cs-common/stock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Stock list "/>
      <sheetName val="NEW Feeder Reserved"/>
      <sheetName val="Feeder Summary"/>
      <sheetName val="Nozzle"/>
      <sheetName val="Nozzle Summary"/>
      <sheetName val="Moving chart"/>
      <sheetName val="Feeder Data"/>
      <sheetName val="NEW Feeder Reserved 2022-11-29前"/>
      <sheetName val="PO Summary"/>
      <sheetName val="BY modle"/>
      <sheetName val="By month"/>
      <sheetName val="delivery forecast"/>
      <sheetName val="Sheet5"/>
      <sheetName val="Data pick slip"/>
      <sheetName val="Sheet1"/>
      <sheetName val="Sheet3"/>
      <sheetName val="Sheet4"/>
    </sheetNames>
    <sheetDataSet>
      <sheetData sheetId="0"/>
      <sheetData sheetId="1">
        <row r="1">
          <cell r="A1" t="str">
            <v>序号</v>
          </cell>
          <cell r="B1" t="str">
            <v>ETA Month</v>
          </cell>
          <cell r="C1" t="str">
            <v xml:space="preserve">Org. </v>
          </cell>
          <cell r="D1" t="str">
            <v>PO Number</v>
          </cell>
          <cell r="E1" t="str">
            <v>Customer name or STK</v>
          </cell>
          <cell r="F1" t="str">
            <v>Item</v>
          </cell>
          <cell r="G1" t="str">
            <v>Direction</v>
          </cell>
          <cell r="H1" t="str">
            <v>Item w config</v>
          </cell>
          <cell r="I1" t="str">
            <v>SN</v>
          </cell>
          <cell r="J1" t="str">
            <v>QTY</v>
          </cell>
          <cell r="K1" t="str">
            <v>Warehouse</v>
          </cell>
          <cell r="L1" t="str">
            <v>ETA HK</v>
          </cell>
          <cell r="M1" t="str">
            <v>Rate (JPY/CNY）</v>
          </cell>
          <cell r="N1" t="str">
            <v>Delivery schedule</v>
          </cell>
          <cell r="O1" t="str">
            <v>生产日期</v>
          </cell>
          <cell r="P1" t="str">
            <v>Currency</v>
          </cell>
          <cell r="Q1" t="str">
            <v>Customer Reserved Contract No.</v>
          </cell>
          <cell r="R1" t="str">
            <v>Customer Reserved</v>
          </cell>
          <cell r="S1" t="str">
            <v>Item</v>
          </cell>
          <cell r="T1" t="str">
            <v>Direction</v>
          </cell>
          <cell r="U1" t="str">
            <v>Item w config</v>
          </cell>
          <cell r="V1" t="str">
            <v>Config Match</v>
          </cell>
          <cell r="W1" t="str">
            <v>Delivery  terms</v>
          </cell>
          <cell r="X1" t="str">
            <v>Contract date</v>
          </cell>
          <cell r="Y1" t="str">
            <v>Deposit received?</v>
          </cell>
          <cell r="Z1" t="str">
            <v>Date of reservation</v>
          </cell>
          <cell r="AA1" t="str">
            <v>Expired date</v>
          </cell>
          <cell r="AB1" t="str">
            <v>Queuing</v>
          </cell>
          <cell r="AC1" t="str">
            <v>stock information 是否已发</v>
          </cell>
          <cell r="AD1" t="str">
            <v>随机Nozzle TYPE</v>
          </cell>
          <cell r="AE1" t="str">
            <v>QTY</v>
          </cell>
          <cell r="AF1" t="str">
            <v>随机Nozzle TYPE</v>
          </cell>
          <cell r="AG1" t="str">
            <v>QTY</v>
          </cell>
          <cell r="AH1" t="str">
            <v>随机Nozzle TYPE</v>
          </cell>
          <cell r="AI1" t="str">
            <v>QTY</v>
          </cell>
          <cell r="AJ1" t="str">
            <v>随机Nozzle TYPE</v>
          </cell>
          <cell r="AK1" t="str">
            <v>QTY</v>
          </cell>
          <cell r="AL1" t="str">
            <v>随机Nozzle TYPE</v>
          </cell>
          <cell r="AM1" t="str">
            <v>QTY</v>
          </cell>
          <cell r="AN1" t="str">
            <v>机器是否有异像，一年内搬动机器</v>
          </cell>
          <cell r="AO1" t="str">
            <v>Deposit</v>
          </cell>
          <cell r="AP1" t="str">
            <v>Delivery Schedule</v>
          </cell>
        </row>
        <row r="2">
          <cell r="A2">
            <v>518</v>
          </cell>
          <cell r="B2" t="str">
            <v>已发货</v>
          </cell>
          <cell r="C2" t="str">
            <v>C49</v>
          </cell>
          <cell r="D2">
            <v>109218</v>
          </cell>
          <cell r="E2" t="str">
            <v>EASTER</v>
          </cell>
          <cell r="F2" t="str">
            <v>YSM40R-4</v>
          </cell>
          <cell r="G2" t="str">
            <v>NO</v>
          </cell>
          <cell r="H2" t="str">
            <v>No</v>
          </cell>
          <cell r="I2" t="str">
            <v>Y44465</v>
          </cell>
          <cell r="J2">
            <v>1</v>
          </cell>
          <cell r="K2" t="str">
            <v>福保仓库</v>
          </cell>
          <cell r="L2">
            <v>43278</v>
          </cell>
          <cell r="M2">
            <v>5.9499999999999997E-2</v>
          </cell>
          <cell r="N2" t="str">
            <v>DEC 19</v>
          </cell>
          <cell r="O2"/>
          <cell r="P2" t="str">
            <v>RMB</v>
          </cell>
          <cell r="Q2" t="str">
            <v>C49SZX20190175SX</v>
          </cell>
          <cell r="R2" t="str">
            <v>安林</v>
          </cell>
          <cell r="S2" t="str">
            <v>YSM40R-4</v>
          </cell>
          <cell r="T2" t="str">
            <v>L-&gt;R</v>
          </cell>
          <cell r="U2" t="str">
            <v>No</v>
          </cell>
          <cell r="V2" t="str">
            <v>WRONG</v>
          </cell>
          <cell r="W2" t="str">
            <v>DDP DG</v>
          </cell>
          <cell r="X2">
            <v>43796</v>
          </cell>
          <cell r="Y2" t="str">
            <v>Yes</v>
          </cell>
          <cell r="Z2">
            <v>43315</v>
          </cell>
          <cell r="AA2">
            <v>43328</v>
          </cell>
          <cell r="AB2"/>
          <cell r="AC2" t="str">
            <v>C200537294</v>
          </cell>
          <cell r="AN2"/>
          <cell r="AO2" t="str">
            <v>Yes</v>
          </cell>
          <cell r="AP2" t="str">
            <v>DEC 19</v>
          </cell>
        </row>
        <row r="3">
          <cell r="A3">
            <v>123</v>
          </cell>
          <cell r="B3" t="str">
            <v>已发货</v>
          </cell>
          <cell r="C3" t="str">
            <v>C49</v>
          </cell>
          <cell r="D3">
            <v>109282</v>
          </cell>
          <cell r="E3" t="str">
            <v>STK</v>
          </cell>
          <cell r="F3" t="str">
            <v>YSM10</v>
          </cell>
          <cell r="G3" t="str">
            <v>L-&gt;R</v>
          </cell>
          <cell r="H3" t="str">
            <v>MVC+ATS15</v>
          </cell>
          <cell r="I3" t="str">
            <v>Y44481</v>
          </cell>
          <cell r="J3">
            <v>1</v>
          </cell>
          <cell r="K3" t="str">
            <v>福保仓库</v>
          </cell>
          <cell r="L3">
            <v>43278</v>
          </cell>
          <cell r="M3">
            <v>5.9499999999999997E-2</v>
          </cell>
          <cell r="N3" t="str">
            <v>DEC 18</v>
          </cell>
          <cell r="O3"/>
          <cell r="P3" t="str">
            <v>JPY</v>
          </cell>
          <cell r="Q3" t="str">
            <v>C49SZX20180133SX</v>
          </cell>
          <cell r="R3" t="str">
            <v>维众</v>
          </cell>
          <cell r="S3" t="str">
            <v>YSM10</v>
          </cell>
          <cell r="T3" t="str">
            <v>L-&gt;R</v>
          </cell>
          <cell r="U3" t="str">
            <v>MVC+ATS15</v>
          </cell>
          <cell r="V3" t="str">
            <v>OK</v>
          </cell>
          <cell r="W3" t="str">
            <v>DAP 东莞</v>
          </cell>
          <cell r="X3">
            <v>43335</v>
          </cell>
          <cell r="Y3" t="str">
            <v>Yes</v>
          </cell>
          <cell r="Z3" t="str">
            <v>Na</v>
          </cell>
          <cell r="AA3" t="str">
            <v>Na</v>
          </cell>
          <cell r="AB3"/>
          <cell r="AC3" t="str">
            <v>Yes</v>
          </cell>
          <cell r="AN3"/>
          <cell r="AO3" t="str">
            <v>Yes</v>
          </cell>
          <cell r="AP3" t="str">
            <v>DEC 18</v>
          </cell>
        </row>
        <row r="4">
          <cell r="A4">
            <v>124</v>
          </cell>
          <cell r="B4" t="str">
            <v>已发货</v>
          </cell>
          <cell r="C4" t="str">
            <v>C49</v>
          </cell>
          <cell r="D4">
            <v>109282</v>
          </cell>
          <cell r="E4" t="str">
            <v>STK</v>
          </cell>
          <cell r="F4" t="str">
            <v>YSM10</v>
          </cell>
          <cell r="G4" t="str">
            <v>L-&gt;R</v>
          </cell>
          <cell r="H4" t="str">
            <v>MVC+ATS15</v>
          </cell>
          <cell r="I4" t="str">
            <v>Y44483</v>
          </cell>
          <cell r="J4">
            <v>1</v>
          </cell>
          <cell r="K4" t="str">
            <v>福保仓库</v>
          </cell>
          <cell r="L4">
            <v>43278</v>
          </cell>
          <cell r="M4">
            <v>5.9499999999999997E-2</v>
          </cell>
          <cell r="N4" t="str">
            <v>DEC 18</v>
          </cell>
          <cell r="O4"/>
          <cell r="P4" t="str">
            <v>JPY</v>
          </cell>
          <cell r="Q4" t="str">
            <v>C49SZX20180133SX</v>
          </cell>
          <cell r="R4" t="str">
            <v>维众</v>
          </cell>
          <cell r="S4" t="str">
            <v>YSM10</v>
          </cell>
          <cell r="T4" t="str">
            <v>L-&gt;R</v>
          </cell>
          <cell r="U4" t="str">
            <v>MVC+ATS15</v>
          </cell>
          <cell r="V4" t="str">
            <v>OK</v>
          </cell>
          <cell r="W4" t="str">
            <v>DAP 东莞</v>
          </cell>
          <cell r="X4">
            <v>43335</v>
          </cell>
          <cell r="Y4" t="str">
            <v>Yes</v>
          </cell>
          <cell r="Z4" t="str">
            <v>Na</v>
          </cell>
          <cell r="AA4" t="str">
            <v>Na</v>
          </cell>
          <cell r="AB4"/>
          <cell r="AC4" t="str">
            <v>Yes</v>
          </cell>
          <cell r="AN4"/>
          <cell r="AO4" t="str">
            <v>Yes</v>
          </cell>
          <cell r="AP4" t="str">
            <v>DEC 18</v>
          </cell>
        </row>
        <row r="5">
          <cell r="A5">
            <v>152</v>
          </cell>
          <cell r="B5" t="str">
            <v>已发货</v>
          </cell>
          <cell r="C5" t="str">
            <v>C49</v>
          </cell>
          <cell r="D5">
            <v>109218</v>
          </cell>
          <cell r="E5" t="str">
            <v>EASTER</v>
          </cell>
          <cell r="F5" t="str">
            <v>YSM40R-4</v>
          </cell>
          <cell r="G5" t="str">
            <v>NO</v>
          </cell>
          <cell r="H5" t="str">
            <v>No</v>
          </cell>
          <cell r="I5" t="str">
            <v>Y44464</v>
          </cell>
          <cell r="J5">
            <v>1</v>
          </cell>
          <cell r="K5" t="str">
            <v>力合仓库(已经清关)</v>
          </cell>
          <cell r="L5">
            <v>43278</v>
          </cell>
          <cell r="M5">
            <v>5.9499999999999997E-2</v>
          </cell>
          <cell r="N5" t="str">
            <v>JAN 19</v>
          </cell>
          <cell r="O5"/>
          <cell r="P5" t="str">
            <v>RMB</v>
          </cell>
          <cell r="Q5" t="str">
            <v>C49SZX20180162SS</v>
          </cell>
          <cell r="R5" t="str">
            <v>龙大光电</v>
          </cell>
          <cell r="S5" t="str">
            <v>YSM40R-4</v>
          </cell>
          <cell r="T5" t="str">
            <v>R-&gt;L</v>
          </cell>
          <cell r="U5" t="str">
            <v>No</v>
          </cell>
          <cell r="V5" t="str">
            <v>WRONG</v>
          </cell>
          <cell r="W5" t="str">
            <v>含税到厂</v>
          </cell>
          <cell r="X5">
            <v>43411</v>
          </cell>
          <cell r="Y5" t="str">
            <v>Yes</v>
          </cell>
          <cell r="Z5">
            <v>43388</v>
          </cell>
          <cell r="AA5">
            <v>43399</v>
          </cell>
          <cell r="AB5"/>
          <cell r="AC5" t="str">
            <v>Yes</v>
          </cell>
          <cell r="AN5"/>
          <cell r="AO5" t="str">
            <v>Yes</v>
          </cell>
          <cell r="AP5" t="str">
            <v>JAN 19</v>
          </cell>
        </row>
        <row r="6">
          <cell r="A6">
            <v>153</v>
          </cell>
          <cell r="B6" t="str">
            <v>已发货</v>
          </cell>
          <cell r="C6" t="str">
            <v>C49</v>
          </cell>
          <cell r="D6">
            <v>109218</v>
          </cell>
          <cell r="E6" t="str">
            <v>EASTER</v>
          </cell>
          <cell r="F6" t="str">
            <v>YSM40R-4</v>
          </cell>
          <cell r="G6" t="str">
            <v>NO</v>
          </cell>
          <cell r="H6" t="str">
            <v>No</v>
          </cell>
          <cell r="I6" t="str">
            <v>Y45399</v>
          </cell>
          <cell r="J6">
            <v>1</v>
          </cell>
          <cell r="K6" t="str">
            <v>力合仓库(已经清关)</v>
          </cell>
          <cell r="L6">
            <v>43278</v>
          </cell>
          <cell r="M6">
            <v>5.9499999999999997E-2</v>
          </cell>
          <cell r="N6" t="str">
            <v>JAN 19</v>
          </cell>
          <cell r="O6"/>
          <cell r="P6" t="str">
            <v>RMB</v>
          </cell>
          <cell r="Q6" t="str">
            <v>C49SZX20180162SS</v>
          </cell>
          <cell r="R6" t="str">
            <v>龙大光电</v>
          </cell>
          <cell r="S6" t="str">
            <v>YSM40R-4</v>
          </cell>
          <cell r="T6" t="str">
            <v>R-&gt;L</v>
          </cell>
          <cell r="U6" t="str">
            <v>No</v>
          </cell>
          <cell r="V6" t="str">
            <v>WRONG</v>
          </cell>
          <cell r="W6" t="str">
            <v>含税到厂</v>
          </cell>
          <cell r="X6">
            <v>43411</v>
          </cell>
          <cell r="Y6" t="str">
            <v>Yes</v>
          </cell>
          <cell r="Z6">
            <v>43315</v>
          </cell>
          <cell r="AA6">
            <v>43328</v>
          </cell>
          <cell r="AB6"/>
          <cell r="AC6" t="str">
            <v>Yes</v>
          </cell>
          <cell r="AN6"/>
          <cell r="AO6" t="str">
            <v>Yes</v>
          </cell>
          <cell r="AP6" t="str">
            <v>JAN 19</v>
          </cell>
        </row>
        <row r="7">
          <cell r="A7">
            <v>563</v>
          </cell>
          <cell r="B7" t="str">
            <v>已发货</v>
          </cell>
          <cell r="C7" t="str">
            <v>C49</v>
          </cell>
          <cell r="D7">
            <v>109218</v>
          </cell>
          <cell r="E7" t="str">
            <v>EASTER</v>
          </cell>
          <cell r="F7" t="str">
            <v>YSM40R-4</v>
          </cell>
          <cell r="G7" t="str">
            <v>NO</v>
          </cell>
          <cell r="H7" t="str">
            <v>No</v>
          </cell>
          <cell r="I7" t="str">
            <v>Y44467</v>
          </cell>
          <cell r="J7">
            <v>1</v>
          </cell>
          <cell r="K7" t="str">
            <v>力合仓库(已经清关)</v>
          </cell>
          <cell r="L7">
            <v>43278</v>
          </cell>
          <cell r="M7">
            <v>5.9499999999999997E-2</v>
          </cell>
          <cell r="N7" t="str">
            <v>JUL 20</v>
          </cell>
          <cell r="O7"/>
          <cell r="P7" t="str">
            <v>RMB</v>
          </cell>
          <cell r="Q7" t="str">
            <v>C49SZX20190193SS</v>
          </cell>
          <cell r="R7" t="str">
            <v>明昌</v>
          </cell>
          <cell r="S7" t="str">
            <v>YSM40R-4</v>
          </cell>
          <cell r="T7" t="str">
            <v>L-&gt;R</v>
          </cell>
          <cell r="U7" t="str">
            <v>No</v>
          </cell>
          <cell r="V7" t="str">
            <v>WRONG</v>
          </cell>
          <cell r="W7" t="str">
            <v>含税到厂</v>
          </cell>
          <cell r="X7">
            <v>43838</v>
          </cell>
          <cell r="Y7" t="str">
            <v>Yes</v>
          </cell>
          <cell r="Z7"/>
          <cell r="AA7"/>
          <cell r="AB7"/>
          <cell r="AC7" t="str">
            <v>C171030457</v>
          </cell>
          <cell r="AN7"/>
          <cell r="AO7" t="str">
            <v>Yes</v>
          </cell>
          <cell r="AP7" t="str">
            <v>JUL 20</v>
          </cell>
        </row>
        <row r="8">
          <cell r="A8">
            <v>166</v>
          </cell>
          <cell r="B8" t="str">
            <v>已发货</v>
          </cell>
          <cell r="C8" t="str">
            <v>C49</v>
          </cell>
          <cell r="D8">
            <v>109482</v>
          </cell>
          <cell r="E8" t="str">
            <v>比泰利</v>
          </cell>
          <cell r="F8" t="str">
            <v>YS12</v>
          </cell>
          <cell r="G8" t="str">
            <v>R-&gt;L</v>
          </cell>
          <cell r="H8" t="str">
            <v>No</v>
          </cell>
          <cell r="I8" t="str">
            <v>Y41087</v>
          </cell>
          <cell r="J8">
            <v>1</v>
          </cell>
          <cell r="K8" t="str">
            <v>WKK HK 仓库</v>
          </cell>
          <cell r="L8" t="str">
            <v>Wkk 仓库</v>
          </cell>
          <cell r="M8" t="str">
            <v>No</v>
          </cell>
          <cell r="N8" t="str">
            <v>DEC 18</v>
          </cell>
          <cell r="O8"/>
          <cell r="P8" t="str">
            <v>JPY</v>
          </cell>
          <cell r="Q8" t="str">
            <v>C49SZX20180166ZX</v>
          </cell>
          <cell r="R8" t="str">
            <v>比泰利</v>
          </cell>
          <cell r="S8" t="str">
            <v>YS12</v>
          </cell>
          <cell r="T8" t="str">
            <v>L-&gt;R</v>
          </cell>
          <cell r="U8" t="str">
            <v>MVC+Rear 站位</v>
          </cell>
          <cell r="V8" t="str">
            <v>WRONG</v>
          </cell>
          <cell r="W8" t="str">
            <v>DAP</v>
          </cell>
          <cell r="X8">
            <v>43416</v>
          </cell>
          <cell r="Y8" t="str">
            <v>Yes</v>
          </cell>
          <cell r="Z8" t="str">
            <v>Na</v>
          </cell>
          <cell r="AA8" t="str">
            <v>Na</v>
          </cell>
          <cell r="AB8"/>
          <cell r="AC8" t="str">
            <v>Yes</v>
          </cell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/>
          <cell r="AO8" t="str">
            <v>Yes</v>
          </cell>
          <cell r="AP8" t="str">
            <v>DEC 18</v>
          </cell>
        </row>
        <row r="9">
          <cell r="A9">
            <v>167</v>
          </cell>
          <cell r="B9" t="str">
            <v>已发货</v>
          </cell>
          <cell r="C9" t="str">
            <v>C49</v>
          </cell>
          <cell r="D9">
            <v>109482</v>
          </cell>
          <cell r="E9" t="str">
            <v>比泰利</v>
          </cell>
          <cell r="F9" t="str">
            <v>YS12</v>
          </cell>
          <cell r="G9" t="str">
            <v>R-&gt;L</v>
          </cell>
          <cell r="H9" t="str">
            <v>No</v>
          </cell>
          <cell r="I9" t="str">
            <v>Y42858</v>
          </cell>
          <cell r="J9">
            <v>1</v>
          </cell>
          <cell r="K9" t="str">
            <v>WKK HK 仓库</v>
          </cell>
          <cell r="L9" t="str">
            <v>Wkk 仓库</v>
          </cell>
          <cell r="M9" t="str">
            <v>No</v>
          </cell>
          <cell r="N9" t="str">
            <v>DEC 18</v>
          </cell>
          <cell r="O9"/>
          <cell r="P9" t="str">
            <v>JPY</v>
          </cell>
          <cell r="Q9" t="str">
            <v>C49SZX20180166ZX</v>
          </cell>
          <cell r="R9" t="str">
            <v>比泰利</v>
          </cell>
          <cell r="S9" t="str">
            <v>YS12</v>
          </cell>
          <cell r="T9" t="str">
            <v>R-&gt;L</v>
          </cell>
          <cell r="U9" t="str">
            <v>MVC+Rear 站位</v>
          </cell>
          <cell r="V9" t="str">
            <v>WRONG</v>
          </cell>
          <cell r="W9" t="str">
            <v>DAP</v>
          </cell>
          <cell r="X9">
            <v>43416</v>
          </cell>
          <cell r="Y9" t="str">
            <v>Yes</v>
          </cell>
          <cell r="Z9" t="str">
            <v>Na</v>
          </cell>
          <cell r="AA9" t="str">
            <v>Na</v>
          </cell>
          <cell r="AB9"/>
          <cell r="AC9" t="str">
            <v>Yes</v>
          </cell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 t="str">
            <v>Yes</v>
          </cell>
          <cell r="AP9" t="str">
            <v>DEC 18</v>
          </cell>
        </row>
        <row r="10">
          <cell r="A10">
            <v>96</v>
          </cell>
          <cell r="B10" t="str">
            <v>已发货</v>
          </cell>
          <cell r="C10" t="str">
            <v>C49</v>
          </cell>
          <cell r="D10">
            <v>109382</v>
          </cell>
          <cell r="E10" t="str">
            <v>易而达</v>
          </cell>
          <cell r="F10" t="str">
            <v>YSM20R(SV)-2</v>
          </cell>
          <cell r="G10" t="str">
            <v>L-&gt;R</v>
          </cell>
          <cell r="H10" t="str">
            <v>cATS10+MVC+special layout</v>
          </cell>
          <cell r="I10" t="str">
            <v>Y46512</v>
          </cell>
          <cell r="J10">
            <v>1</v>
          </cell>
          <cell r="K10" t="str">
            <v>CY仓库</v>
          </cell>
          <cell r="L10" t="str">
            <v>已经发货</v>
          </cell>
          <cell r="M10">
            <v>6.1600000000000002E-2</v>
          </cell>
          <cell r="N10" t="str">
            <v>OCT 18</v>
          </cell>
          <cell r="O10"/>
          <cell r="P10" t="str">
            <v>JPY</v>
          </cell>
          <cell r="Q10" t="str">
            <v>C49SZX20180101JL</v>
          </cell>
          <cell r="R10" t="str">
            <v>易而达</v>
          </cell>
          <cell r="S10" t="str">
            <v>YSM20-2</v>
          </cell>
          <cell r="T10" t="str">
            <v>L-&gt;R</v>
          </cell>
          <cell r="U10" t="str">
            <v>cATS10+MVC+special layout</v>
          </cell>
          <cell r="V10" t="str">
            <v>OK</v>
          </cell>
          <cell r="W10" t="str">
            <v>DAP 广州</v>
          </cell>
          <cell r="X10">
            <v>43266</v>
          </cell>
          <cell r="Y10" t="str">
            <v>Yes</v>
          </cell>
          <cell r="Z10" t="str">
            <v>Na</v>
          </cell>
          <cell r="AA10" t="str">
            <v>Na</v>
          </cell>
          <cell r="AB10"/>
          <cell r="AC10" t="str">
            <v>Yes</v>
          </cell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 t="str">
            <v>Yes</v>
          </cell>
          <cell r="AP10" t="str">
            <v>OCT 18</v>
          </cell>
        </row>
        <row r="11">
          <cell r="A11">
            <v>97</v>
          </cell>
          <cell r="B11" t="str">
            <v>已发货</v>
          </cell>
          <cell r="C11" t="str">
            <v>C49</v>
          </cell>
          <cell r="D11">
            <v>109382</v>
          </cell>
          <cell r="E11" t="str">
            <v>易而达</v>
          </cell>
          <cell r="F11" t="str">
            <v>YSM20R(SV)-2</v>
          </cell>
          <cell r="G11" t="str">
            <v>L-&gt;R</v>
          </cell>
          <cell r="H11" t="str">
            <v>No</v>
          </cell>
          <cell r="I11" t="str">
            <v>Y46511</v>
          </cell>
          <cell r="J11">
            <v>1</v>
          </cell>
          <cell r="K11" t="str">
            <v>CY仓库</v>
          </cell>
          <cell r="L11" t="str">
            <v>已经发货</v>
          </cell>
          <cell r="M11">
            <v>6.1600000000000002E-2</v>
          </cell>
          <cell r="N11" t="str">
            <v>OCT 18</v>
          </cell>
          <cell r="O11"/>
          <cell r="P11" t="str">
            <v>JPY</v>
          </cell>
          <cell r="Q11" t="str">
            <v>C49SZX20180101JL</v>
          </cell>
          <cell r="R11" t="str">
            <v>易而达</v>
          </cell>
          <cell r="S11" t="str">
            <v>YSM20-2</v>
          </cell>
          <cell r="T11" t="str">
            <v>L-&gt;R</v>
          </cell>
          <cell r="U11" t="str">
            <v>No</v>
          </cell>
          <cell r="V11" t="str">
            <v>OK</v>
          </cell>
          <cell r="W11" t="str">
            <v>DAP 广州</v>
          </cell>
          <cell r="X11">
            <v>43266</v>
          </cell>
          <cell r="Y11" t="str">
            <v>Yes</v>
          </cell>
          <cell r="Z11" t="str">
            <v>Na</v>
          </cell>
          <cell r="AA11" t="str">
            <v>Na</v>
          </cell>
          <cell r="AB11"/>
          <cell r="AC11" t="str">
            <v>Yes</v>
          </cell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 t="str">
            <v>Yes</v>
          </cell>
          <cell r="AP11" t="str">
            <v>OCT 18</v>
          </cell>
        </row>
        <row r="12">
          <cell r="A12">
            <v>146</v>
          </cell>
          <cell r="B12" t="str">
            <v>已发货</v>
          </cell>
          <cell r="C12" t="str">
            <v>C49</v>
          </cell>
          <cell r="D12">
            <v>109264</v>
          </cell>
          <cell r="E12" t="str">
            <v>立昇</v>
          </cell>
          <cell r="F12" t="str">
            <v>YSM20R(SV)-2</v>
          </cell>
          <cell r="G12" t="str">
            <v>L-&gt;R</v>
          </cell>
          <cell r="H12" t="str">
            <v>No</v>
          </cell>
          <cell r="I12" t="str">
            <v>Y45374</v>
          </cell>
          <cell r="J12">
            <v>1</v>
          </cell>
          <cell r="K12" t="str">
            <v>CY仓库</v>
          </cell>
          <cell r="L12" t="str">
            <v>已经发货</v>
          </cell>
          <cell r="M12">
            <v>6.2399999999999997E-2</v>
          </cell>
          <cell r="N12" t="str">
            <v>OCT 18</v>
          </cell>
          <cell r="O12"/>
          <cell r="P12" t="str">
            <v>JPY</v>
          </cell>
          <cell r="Q12" t="str">
            <v>C49SZX20180152ZX</v>
          </cell>
          <cell r="R12" t="str">
            <v>雅鑫特</v>
          </cell>
          <cell r="S12" t="str">
            <v>C49SZX20210065JD</v>
          </cell>
          <cell r="T12" t="str">
            <v>L-&gt;R</v>
          </cell>
          <cell r="U12" t="str">
            <v>No</v>
          </cell>
          <cell r="V12" t="str">
            <v>OK</v>
          </cell>
          <cell r="W12" t="str">
            <v>CIF</v>
          </cell>
          <cell r="X12">
            <v>43383</v>
          </cell>
          <cell r="Y12" t="str">
            <v>Yes</v>
          </cell>
          <cell r="Z12" t="str">
            <v>Na</v>
          </cell>
          <cell r="AA12" t="str">
            <v>Na</v>
          </cell>
          <cell r="AB12"/>
          <cell r="AC12" t="str">
            <v>Yes</v>
          </cell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 t="str">
            <v>Yes</v>
          </cell>
          <cell r="AP12" t="str">
            <v>OCT 18</v>
          </cell>
        </row>
        <row r="13">
          <cell r="A13">
            <v>147</v>
          </cell>
          <cell r="B13" t="str">
            <v>已发货</v>
          </cell>
          <cell r="C13" t="str">
            <v>C49</v>
          </cell>
          <cell r="D13">
            <v>109264</v>
          </cell>
          <cell r="E13" t="str">
            <v>立昇</v>
          </cell>
          <cell r="F13" t="str">
            <v>YSM20R(SV)-2</v>
          </cell>
          <cell r="G13" t="str">
            <v>L-&gt;R</v>
          </cell>
          <cell r="H13" t="str">
            <v>No</v>
          </cell>
          <cell r="I13" t="str">
            <v>Y45375</v>
          </cell>
          <cell r="J13">
            <v>1</v>
          </cell>
          <cell r="K13" t="str">
            <v>CY仓库</v>
          </cell>
          <cell r="L13" t="str">
            <v>已经发货</v>
          </cell>
          <cell r="M13">
            <v>6.2399999999999997E-2</v>
          </cell>
          <cell r="N13" t="str">
            <v>OCT 18</v>
          </cell>
          <cell r="O13"/>
          <cell r="P13" t="str">
            <v>JPY</v>
          </cell>
          <cell r="Q13" t="str">
            <v>C49SZX20180152ZX</v>
          </cell>
          <cell r="R13" t="str">
            <v>雅鑫特</v>
          </cell>
          <cell r="S13" t="str">
            <v>YSM20R(SV)-2</v>
          </cell>
          <cell r="T13" t="str">
            <v>L-&gt;R</v>
          </cell>
          <cell r="U13" t="str">
            <v>No</v>
          </cell>
          <cell r="V13" t="str">
            <v>OK</v>
          </cell>
          <cell r="W13" t="str">
            <v>CIF</v>
          </cell>
          <cell r="X13">
            <v>43383</v>
          </cell>
          <cell r="Y13" t="str">
            <v>Yes</v>
          </cell>
          <cell r="Z13" t="str">
            <v>Na</v>
          </cell>
          <cell r="AA13" t="str">
            <v>Na</v>
          </cell>
          <cell r="AB13"/>
          <cell r="AC13" t="str">
            <v>Yes</v>
          </cell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 t="str">
            <v>Yes</v>
          </cell>
          <cell r="AP13" t="str">
            <v>OCT 18</v>
          </cell>
        </row>
        <row r="14">
          <cell r="A14">
            <v>404</v>
          </cell>
          <cell r="B14" t="str">
            <v>已发货</v>
          </cell>
          <cell r="C14" t="str">
            <v>C49</v>
          </cell>
          <cell r="D14" t="str">
            <v xml:space="preserve">此台机器预留了上海的Y48836 </v>
          </cell>
          <cell r="E14"/>
          <cell r="F14"/>
          <cell r="G14"/>
          <cell r="H14"/>
          <cell r="I14" t="str">
            <v>Y48836</v>
          </cell>
          <cell r="J14">
            <v>1</v>
          </cell>
          <cell r="K14"/>
          <cell r="L14"/>
          <cell r="M14">
            <v>6.4799999999999996E-2</v>
          </cell>
          <cell r="N14" t="str">
            <v>SEP 19</v>
          </cell>
          <cell r="O14"/>
          <cell r="P14" t="str">
            <v>RMB</v>
          </cell>
          <cell r="Q14" t="str">
            <v>C49SZX20190121JY</v>
          </cell>
          <cell r="R14" t="str">
            <v>建航</v>
          </cell>
          <cell r="S14" t="str">
            <v>YSM10</v>
          </cell>
          <cell r="T14" t="str">
            <v>L-&gt;R</v>
          </cell>
          <cell r="U14" t="str">
            <v>MVC</v>
          </cell>
          <cell r="V14" t="str">
            <v>WRONG</v>
          </cell>
          <cell r="W14" t="str">
            <v>含税到厂</v>
          </cell>
          <cell r="X14">
            <v>43698</v>
          </cell>
          <cell r="Y14" t="str">
            <v>Yes</v>
          </cell>
          <cell r="Z14"/>
          <cell r="AA14"/>
          <cell r="AB14"/>
          <cell r="AC14" t="str">
            <v>C170529430</v>
          </cell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 t="str">
            <v>Yes</v>
          </cell>
          <cell r="AP14" t="str">
            <v>SEP 19</v>
          </cell>
        </row>
        <row r="15">
          <cell r="A15">
            <v>375</v>
          </cell>
          <cell r="B15" t="str">
            <v>已发货</v>
          </cell>
          <cell r="C15" t="str">
            <v>C49</v>
          </cell>
          <cell r="D15">
            <v>109285</v>
          </cell>
          <cell r="E15" t="str">
            <v>STK</v>
          </cell>
          <cell r="F15" t="str">
            <v>YS24X</v>
          </cell>
          <cell r="G15" t="str">
            <v>L-&gt;R</v>
          </cell>
          <cell r="H15" t="str">
            <v>sATSII</v>
          </cell>
          <cell r="I15" t="str">
            <v>Y44428</v>
          </cell>
          <cell r="J15">
            <v>1</v>
          </cell>
          <cell r="K15" t="str">
            <v>力合仓库(已经清关)</v>
          </cell>
          <cell r="L15">
            <v>43292</v>
          </cell>
          <cell r="M15">
            <v>6.08E-2</v>
          </cell>
          <cell r="N15" t="str">
            <v>JUL 19</v>
          </cell>
          <cell r="O15"/>
          <cell r="P15" t="str">
            <v>RMB</v>
          </cell>
          <cell r="Q15" t="str">
            <v>C49SZX20190107DZ</v>
          </cell>
          <cell r="R15" t="str">
            <v>方案集</v>
          </cell>
          <cell r="S15" t="str">
            <v>YS24X</v>
          </cell>
          <cell r="T15" t="str">
            <v>L-&gt;R</v>
          </cell>
          <cell r="U15" t="str">
            <v>No</v>
          </cell>
          <cell r="V15" t="str">
            <v>WRONG</v>
          </cell>
          <cell r="W15" t="str">
            <v>含税到厂</v>
          </cell>
          <cell r="X15">
            <v>43649</v>
          </cell>
          <cell r="Y15" t="str">
            <v>Yes</v>
          </cell>
          <cell r="Z15"/>
          <cell r="AA15"/>
          <cell r="AB15"/>
          <cell r="AC15" t="str">
            <v>C180331577</v>
          </cell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 t="str">
            <v>Yes</v>
          </cell>
          <cell r="AP15" t="str">
            <v>JUL 19</v>
          </cell>
        </row>
        <row r="16">
          <cell r="A16">
            <v>142</v>
          </cell>
          <cell r="B16" t="str">
            <v>已发货</v>
          </cell>
          <cell r="C16" t="str">
            <v>C49</v>
          </cell>
          <cell r="D16">
            <v>109322</v>
          </cell>
          <cell r="E16" t="str">
            <v>上达</v>
          </cell>
          <cell r="F16" t="str">
            <v>YSM10</v>
          </cell>
          <cell r="G16" t="str">
            <v>L-&gt;R</v>
          </cell>
          <cell r="H16" t="str">
            <v>No</v>
          </cell>
          <cell r="I16" t="str">
            <v>Y45234</v>
          </cell>
          <cell r="J16">
            <v>1</v>
          </cell>
          <cell r="K16" t="str">
            <v>力合仓库(已经清关)</v>
          </cell>
          <cell r="L16">
            <v>43292</v>
          </cell>
          <cell r="M16">
            <v>6.08E-2</v>
          </cell>
          <cell r="N16" t="str">
            <v>DEC 18</v>
          </cell>
          <cell r="O16"/>
          <cell r="P16" t="str">
            <v>RMB</v>
          </cell>
          <cell r="Q16" t="str">
            <v>SDPUR-20180047</v>
          </cell>
          <cell r="R16" t="str">
            <v>上达</v>
          </cell>
          <cell r="S16" t="str">
            <v>YSM10</v>
          </cell>
          <cell r="T16" t="str">
            <v>L-&gt;R</v>
          </cell>
          <cell r="U16" t="str">
            <v>MVC</v>
          </cell>
          <cell r="V16" t="str">
            <v>WRONG</v>
          </cell>
          <cell r="W16" t="str">
            <v>含税到厂</v>
          </cell>
          <cell r="X16">
            <v>43279</v>
          </cell>
          <cell r="Y16" t="str">
            <v>Yes</v>
          </cell>
          <cell r="Z16" t="str">
            <v>Na</v>
          </cell>
          <cell r="AA16" t="str">
            <v>Na</v>
          </cell>
          <cell r="AB16"/>
          <cell r="AC16" t="str">
            <v>Yes</v>
          </cell>
          <cell r="AN16"/>
          <cell r="AO16" t="str">
            <v>Yes</v>
          </cell>
          <cell r="AP16" t="str">
            <v>DEC 18</v>
          </cell>
        </row>
        <row r="17">
          <cell r="A17">
            <v>143</v>
          </cell>
          <cell r="B17" t="str">
            <v>已发货</v>
          </cell>
          <cell r="C17" t="str">
            <v>C49</v>
          </cell>
          <cell r="D17">
            <v>109322</v>
          </cell>
          <cell r="E17" t="str">
            <v>上达</v>
          </cell>
          <cell r="F17" t="str">
            <v>YSM10</v>
          </cell>
          <cell r="G17" t="str">
            <v>L-&gt;R</v>
          </cell>
          <cell r="H17" t="str">
            <v>No</v>
          </cell>
          <cell r="I17" t="str">
            <v>Y45235</v>
          </cell>
          <cell r="J17">
            <v>1</v>
          </cell>
          <cell r="K17" t="str">
            <v>力合仓库(已经清关)</v>
          </cell>
          <cell r="L17">
            <v>43292</v>
          </cell>
          <cell r="M17">
            <v>6.08E-2</v>
          </cell>
          <cell r="N17" t="str">
            <v>DEC 18</v>
          </cell>
          <cell r="O17"/>
          <cell r="P17" t="str">
            <v>RMB</v>
          </cell>
          <cell r="Q17" t="str">
            <v>SDPUR-20180047</v>
          </cell>
          <cell r="R17" t="str">
            <v>上达</v>
          </cell>
          <cell r="S17" t="str">
            <v>YSM10</v>
          </cell>
          <cell r="T17" t="str">
            <v>L-&gt;R</v>
          </cell>
          <cell r="U17" t="str">
            <v>MVC</v>
          </cell>
          <cell r="V17" t="str">
            <v>WRONG</v>
          </cell>
          <cell r="W17" t="str">
            <v>含税到厂</v>
          </cell>
          <cell r="X17">
            <v>43279</v>
          </cell>
          <cell r="Y17" t="str">
            <v>Yes</v>
          </cell>
          <cell r="Z17" t="str">
            <v>Na</v>
          </cell>
          <cell r="AA17" t="str">
            <v>Na</v>
          </cell>
          <cell r="AB17"/>
          <cell r="AC17" t="str">
            <v>Yes</v>
          </cell>
          <cell r="AN17"/>
          <cell r="AO17" t="str">
            <v>Yes</v>
          </cell>
          <cell r="AP17" t="str">
            <v>DEC 18</v>
          </cell>
        </row>
        <row r="18">
          <cell r="A18">
            <v>120</v>
          </cell>
          <cell r="B18" t="str">
            <v>已发货</v>
          </cell>
          <cell r="C18" t="str">
            <v>C49</v>
          </cell>
          <cell r="D18">
            <v>109284</v>
          </cell>
          <cell r="E18" t="str">
            <v>STK</v>
          </cell>
          <cell r="F18" t="str">
            <v>YSM10</v>
          </cell>
          <cell r="G18" t="str">
            <v>L-&gt;R</v>
          </cell>
          <cell r="H18" t="str">
            <v>MVC+ATS15</v>
          </cell>
          <cell r="I18" t="str">
            <v>Y44479</v>
          </cell>
          <cell r="J18">
            <v>1</v>
          </cell>
          <cell r="K18" t="str">
            <v>CY仓库</v>
          </cell>
          <cell r="L18">
            <v>43310</v>
          </cell>
          <cell r="M18">
            <v>6.08E-2</v>
          </cell>
          <cell r="N18" t="str">
            <v>DEC 18</v>
          </cell>
          <cell r="O18"/>
          <cell r="P18" t="str">
            <v>JPY</v>
          </cell>
          <cell r="Q18" t="str">
            <v>C49SZX20180131DZ</v>
          </cell>
          <cell r="R18" t="str">
            <v>朗特</v>
          </cell>
          <cell r="S18" t="str">
            <v>YSM10</v>
          </cell>
          <cell r="T18" t="str">
            <v>R-&gt;L</v>
          </cell>
          <cell r="U18" t="str">
            <v>MVC+ATS15</v>
          </cell>
          <cell r="V18" t="str">
            <v>WRONG</v>
          </cell>
          <cell r="W18" t="str">
            <v>CIF</v>
          </cell>
          <cell r="X18">
            <v>43325</v>
          </cell>
          <cell r="Y18" t="str">
            <v>Yes</v>
          </cell>
          <cell r="Z18" t="str">
            <v>Na</v>
          </cell>
          <cell r="AA18" t="str">
            <v>Na</v>
          </cell>
          <cell r="AB18"/>
          <cell r="AC18" t="str">
            <v>Yes</v>
          </cell>
          <cell r="AN18"/>
          <cell r="AO18" t="str">
            <v>Yes</v>
          </cell>
          <cell r="AP18" t="str">
            <v>DEC 18</v>
          </cell>
        </row>
        <row r="19">
          <cell r="A19">
            <v>145</v>
          </cell>
          <cell r="B19" t="str">
            <v>已发货</v>
          </cell>
          <cell r="C19" t="str">
            <v>C49</v>
          </cell>
          <cell r="D19">
            <v>109284</v>
          </cell>
          <cell r="E19" t="str">
            <v>STK</v>
          </cell>
          <cell r="F19" t="str">
            <v>YSM10</v>
          </cell>
          <cell r="G19" t="str">
            <v>L-&gt;R</v>
          </cell>
          <cell r="H19" t="str">
            <v>MVC+ATS15</v>
          </cell>
          <cell r="I19" t="str">
            <v>Y44468</v>
          </cell>
          <cell r="J19">
            <v>1</v>
          </cell>
          <cell r="K19" t="str">
            <v>福保仓库</v>
          </cell>
          <cell r="L19">
            <v>43310</v>
          </cell>
          <cell r="M19">
            <v>6.08E-2</v>
          </cell>
          <cell r="N19" t="str">
            <v>OCT 18</v>
          </cell>
          <cell r="O19"/>
          <cell r="P19" t="str">
            <v>JPY</v>
          </cell>
          <cell r="Q19" t="str">
            <v>C49SZX20180152ZX</v>
          </cell>
          <cell r="R19" t="str">
            <v>雅鑫特</v>
          </cell>
          <cell r="S19" t="str">
            <v>YSM10</v>
          </cell>
          <cell r="T19" t="str">
            <v>L-&gt;R</v>
          </cell>
          <cell r="U19" t="str">
            <v>MVC+ATS15</v>
          </cell>
          <cell r="V19" t="str">
            <v>OK</v>
          </cell>
          <cell r="W19" t="str">
            <v>CIF</v>
          </cell>
          <cell r="X19">
            <v>43383</v>
          </cell>
          <cell r="Y19" t="str">
            <v>Yes</v>
          </cell>
          <cell r="Z19" t="str">
            <v>Na</v>
          </cell>
          <cell r="AA19" t="str">
            <v>Na</v>
          </cell>
          <cell r="AB19"/>
          <cell r="AC19" t="str">
            <v>Yes</v>
          </cell>
          <cell r="AN19"/>
          <cell r="AO19" t="str">
            <v>Yes</v>
          </cell>
          <cell r="AP19" t="str">
            <v>OCT 18</v>
          </cell>
        </row>
        <row r="20">
          <cell r="A20">
            <v>78</v>
          </cell>
          <cell r="B20" t="str">
            <v>已发货</v>
          </cell>
          <cell r="C20" t="str">
            <v>C49</v>
          </cell>
          <cell r="D20">
            <v>109238</v>
          </cell>
          <cell r="E20" t="str">
            <v>STK</v>
          </cell>
          <cell r="F20" t="str">
            <v>YSM10</v>
          </cell>
          <cell r="G20" t="str">
            <v>L-&gt;R</v>
          </cell>
          <cell r="H20" t="str">
            <v>MVC+ATS15</v>
          </cell>
          <cell r="I20" t="str">
            <v>Y44961</v>
          </cell>
          <cell r="J20">
            <v>1</v>
          </cell>
          <cell r="K20" t="str">
            <v>福保仓库</v>
          </cell>
          <cell r="L20">
            <v>43327</v>
          </cell>
          <cell r="M20">
            <v>6.1499999999999999E-2</v>
          </cell>
          <cell r="N20" t="str">
            <v>MAR 19</v>
          </cell>
          <cell r="O20"/>
          <cell r="P20" t="str">
            <v>JPY</v>
          </cell>
          <cell r="Q20" t="str">
            <v>C49SZX20180086DZ</v>
          </cell>
          <cell r="R20" t="str">
            <v>BBS好兄弟</v>
          </cell>
          <cell r="S20" t="str">
            <v>YSM10</v>
          </cell>
          <cell r="T20" t="str">
            <v>L-&gt;R</v>
          </cell>
          <cell r="U20" t="str">
            <v>MVC+ATS15</v>
          </cell>
          <cell r="V20" t="str">
            <v>OK</v>
          </cell>
          <cell r="W20" t="str">
            <v>CIF HK</v>
          </cell>
          <cell r="X20">
            <v>43251</v>
          </cell>
          <cell r="Y20" t="str">
            <v>Yes</v>
          </cell>
          <cell r="Z20" t="str">
            <v>Na</v>
          </cell>
          <cell r="AA20" t="str">
            <v>Na</v>
          </cell>
          <cell r="AB20"/>
          <cell r="AC20" t="str">
            <v>Yes</v>
          </cell>
          <cell r="AN20"/>
          <cell r="AO20" t="str">
            <v>Yes</v>
          </cell>
          <cell r="AP20" t="str">
            <v>MAR 19</v>
          </cell>
        </row>
        <row r="21">
          <cell r="A21">
            <v>79</v>
          </cell>
          <cell r="B21" t="str">
            <v>已发货</v>
          </cell>
          <cell r="C21" t="str">
            <v>C49</v>
          </cell>
          <cell r="D21">
            <v>109238</v>
          </cell>
          <cell r="E21" t="str">
            <v>STK</v>
          </cell>
          <cell r="F21" t="str">
            <v>YSM10</v>
          </cell>
          <cell r="G21" t="str">
            <v>L-&gt;R</v>
          </cell>
          <cell r="H21" t="str">
            <v>MVC+ATS15</v>
          </cell>
          <cell r="I21" t="str">
            <v>Y44962</v>
          </cell>
          <cell r="J21">
            <v>1</v>
          </cell>
          <cell r="K21" t="str">
            <v>福保仓库</v>
          </cell>
          <cell r="L21">
            <v>43327</v>
          </cell>
          <cell r="M21">
            <v>6.1499999999999999E-2</v>
          </cell>
          <cell r="N21" t="str">
            <v>MAR 19</v>
          </cell>
          <cell r="O21"/>
          <cell r="P21" t="str">
            <v>JPY</v>
          </cell>
          <cell r="Q21" t="str">
            <v>C49SZX20180086DZ</v>
          </cell>
          <cell r="R21" t="str">
            <v>BBS好兄弟</v>
          </cell>
          <cell r="S21" t="str">
            <v>YSM10</v>
          </cell>
          <cell r="T21" t="str">
            <v>L-&gt;R</v>
          </cell>
          <cell r="U21" t="str">
            <v>MVC+ATS15</v>
          </cell>
          <cell r="V21" t="str">
            <v>OK</v>
          </cell>
          <cell r="W21" t="str">
            <v>CIF HK</v>
          </cell>
          <cell r="X21">
            <v>43251</v>
          </cell>
          <cell r="Y21" t="str">
            <v>Yes</v>
          </cell>
          <cell r="Z21" t="str">
            <v>Na</v>
          </cell>
          <cell r="AA21" t="str">
            <v>Na</v>
          </cell>
          <cell r="AB21"/>
          <cell r="AC21" t="str">
            <v>Yes</v>
          </cell>
          <cell r="AN21"/>
          <cell r="AO21" t="str">
            <v>Yes</v>
          </cell>
          <cell r="AP21" t="str">
            <v>MAR 19</v>
          </cell>
        </row>
        <row r="22">
          <cell r="A22">
            <v>186</v>
          </cell>
          <cell r="B22" t="str">
            <v>已发货</v>
          </cell>
          <cell r="C22" t="str">
            <v>C49</v>
          </cell>
          <cell r="D22">
            <v>109238</v>
          </cell>
          <cell r="E22" t="str">
            <v>STK</v>
          </cell>
          <cell r="F22" t="str">
            <v>YSM10</v>
          </cell>
          <cell r="G22" t="str">
            <v>L-&gt;R</v>
          </cell>
          <cell r="H22" t="str">
            <v>MVC</v>
          </cell>
          <cell r="I22" t="str">
            <v>Y44960</v>
          </cell>
          <cell r="J22">
            <v>1</v>
          </cell>
          <cell r="K22" t="str">
            <v>福保仓库</v>
          </cell>
          <cell r="L22">
            <v>43327</v>
          </cell>
          <cell r="M22">
            <v>6.1499999999999999E-2</v>
          </cell>
          <cell r="N22" t="str">
            <v>DEC 18</v>
          </cell>
          <cell r="O22"/>
          <cell r="P22" t="str">
            <v>JPY</v>
          </cell>
          <cell r="Q22" t="str">
            <v>C49SZX20180180ZX</v>
          </cell>
          <cell r="R22" t="str">
            <v>世达威</v>
          </cell>
          <cell r="S22" t="str">
            <v>YSM10</v>
          </cell>
          <cell r="T22" t="str">
            <v>L-&gt;R</v>
          </cell>
          <cell r="U22" t="str">
            <v>MVC</v>
          </cell>
          <cell r="V22" t="str">
            <v>OK</v>
          </cell>
          <cell r="W22" t="str">
            <v>DAP深圳</v>
          </cell>
          <cell r="X22">
            <v>43431</v>
          </cell>
          <cell r="Y22" t="str">
            <v>Yes</v>
          </cell>
          <cell r="Z22" t="str">
            <v>Na</v>
          </cell>
          <cell r="AA22" t="str">
            <v>Na</v>
          </cell>
          <cell r="AB22"/>
          <cell r="AC22" t="str">
            <v>Yes</v>
          </cell>
          <cell r="AN22"/>
          <cell r="AO22" t="str">
            <v>Yes</v>
          </cell>
          <cell r="AP22" t="str">
            <v>DEC 18</v>
          </cell>
        </row>
        <row r="23">
          <cell r="A23">
            <v>177</v>
          </cell>
          <cell r="B23" t="str">
            <v>已发货</v>
          </cell>
          <cell r="C23" t="str">
            <v>C49</v>
          </cell>
          <cell r="D23">
            <v>109238</v>
          </cell>
          <cell r="E23" t="str">
            <v>STK</v>
          </cell>
          <cell r="F23" t="str">
            <v>YSM10</v>
          </cell>
          <cell r="G23" t="str">
            <v>L-&gt;R</v>
          </cell>
          <cell r="H23" t="str">
            <v>MVC+ATS15</v>
          </cell>
          <cell r="I23" t="str">
            <v>Y44963</v>
          </cell>
          <cell r="J23">
            <v>1</v>
          </cell>
          <cell r="K23" t="str">
            <v>力合仓库(已经清关)</v>
          </cell>
          <cell r="L23">
            <v>43327</v>
          </cell>
          <cell r="M23">
            <v>6.1499999999999999E-2</v>
          </cell>
          <cell r="N23" t="str">
            <v>JUL 19</v>
          </cell>
          <cell r="O23"/>
          <cell r="P23" t="str">
            <v>JPY</v>
          </cell>
          <cell r="Q23" t="str">
            <v>C49SZX20180154JL</v>
          </cell>
          <cell r="R23" t="str">
            <v>奥晨</v>
          </cell>
          <cell r="S23" t="str">
            <v>YSM10</v>
          </cell>
          <cell r="T23" t="str">
            <v>L-&gt;R</v>
          </cell>
          <cell r="U23" t="str">
            <v>MVC+ATS15</v>
          </cell>
          <cell r="V23" t="str">
            <v>OK</v>
          </cell>
          <cell r="W23" t="str">
            <v>DAP东莞</v>
          </cell>
          <cell r="X23">
            <v>43388</v>
          </cell>
          <cell r="Y23" t="str">
            <v>Yes</v>
          </cell>
          <cell r="Z23" t="str">
            <v>Na</v>
          </cell>
          <cell r="AA23" t="str">
            <v>Na</v>
          </cell>
          <cell r="AB23"/>
          <cell r="AC23" t="str">
            <v>C181133465</v>
          </cell>
          <cell r="AN23"/>
          <cell r="AO23" t="str">
            <v>Yes</v>
          </cell>
          <cell r="AP23" t="str">
            <v>JUL 19</v>
          </cell>
        </row>
        <row r="24">
          <cell r="A24">
            <v>30</v>
          </cell>
          <cell r="B24" t="str">
            <v>已发货</v>
          </cell>
          <cell r="C24" t="str">
            <v>C49</v>
          </cell>
          <cell r="D24">
            <v>109238</v>
          </cell>
          <cell r="E24" t="str">
            <v>STK</v>
          </cell>
          <cell r="F24" t="str">
            <v>SIGMA-G5S2</v>
          </cell>
          <cell r="G24" t="str">
            <v>L-&gt;R</v>
          </cell>
          <cell r="H24" t="str">
            <v>MVC</v>
          </cell>
          <cell r="I24" t="str">
            <v>Y44956</v>
          </cell>
          <cell r="J24">
            <v>1</v>
          </cell>
          <cell r="K24" t="str">
            <v>力合仓库(已经清关)</v>
          </cell>
          <cell r="L24">
            <v>43327</v>
          </cell>
          <cell r="M24">
            <v>6.1499999999999999E-2</v>
          </cell>
          <cell r="N24" t="str">
            <v>APR 19</v>
          </cell>
          <cell r="O24"/>
          <cell r="P24" t="str">
            <v>RMB</v>
          </cell>
          <cell r="Q24" t="str">
            <v>C49SZX20180058KW</v>
          </cell>
          <cell r="R24" t="str">
            <v>STK深台</v>
          </cell>
          <cell r="S24" t="str">
            <v>YSM10</v>
          </cell>
          <cell r="T24" t="str">
            <v>L-&gt;R</v>
          </cell>
          <cell r="U24" t="str">
            <v>MVC</v>
          </cell>
          <cell r="V24" t="str">
            <v>OK</v>
          </cell>
          <cell r="W24" t="str">
            <v>DDP SZ</v>
          </cell>
          <cell r="X24">
            <v>43230</v>
          </cell>
          <cell r="Y24" t="str">
            <v>Yes</v>
          </cell>
          <cell r="Z24"/>
          <cell r="AA24"/>
          <cell r="AB24"/>
          <cell r="AC24" t="str">
            <v>Yes</v>
          </cell>
          <cell r="AN24"/>
          <cell r="AO24" t="str">
            <v>Yes</v>
          </cell>
          <cell r="AP24" t="str">
            <v>APR 19</v>
          </cell>
        </row>
        <row r="25">
          <cell r="A25">
            <v>115</v>
          </cell>
          <cell r="B25" t="str">
            <v>已发货</v>
          </cell>
          <cell r="C25" t="str">
            <v>C49</v>
          </cell>
          <cell r="D25">
            <v>109202</v>
          </cell>
          <cell r="E25" t="str">
            <v>中润互联</v>
          </cell>
          <cell r="F25" t="str">
            <v>YSM20-2</v>
          </cell>
          <cell r="G25" t="str">
            <v>L-&gt;R</v>
          </cell>
          <cell r="H25" t="str">
            <v>No</v>
          </cell>
          <cell r="I25" t="str">
            <v>Y44214</v>
          </cell>
          <cell r="J25">
            <v>1</v>
          </cell>
          <cell r="K25" t="str">
            <v>CY仓库</v>
          </cell>
          <cell r="L25">
            <v>43348</v>
          </cell>
          <cell r="M25">
            <v>6.3E-2</v>
          </cell>
          <cell r="N25" t="str">
            <v>NOV 18</v>
          </cell>
          <cell r="O25"/>
          <cell r="P25" t="str">
            <v>JPY</v>
          </cell>
          <cell r="Q25" t="str">
            <v>C49SZX20180124JL</v>
          </cell>
          <cell r="R25" t="str">
            <v>通通旺</v>
          </cell>
          <cell r="S25" t="str">
            <v>YSM20R(SV)-2</v>
          </cell>
          <cell r="T25" t="str">
            <v>L-&gt;R</v>
          </cell>
          <cell r="U25" t="str">
            <v>No</v>
          </cell>
          <cell r="V25" t="str">
            <v>OK</v>
          </cell>
          <cell r="W25" t="str">
            <v>CIF HK</v>
          </cell>
          <cell r="X25">
            <v>43322</v>
          </cell>
          <cell r="Y25" t="str">
            <v>Yes</v>
          </cell>
          <cell r="Z25" t="str">
            <v>Na</v>
          </cell>
          <cell r="AA25" t="str">
            <v>Na</v>
          </cell>
          <cell r="AB25"/>
          <cell r="AC25" t="str">
            <v>Yes</v>
          </cell>
          <cell r="AN25"/>
          <cell r="AO25" t="str">
            <v>Yes</v>
          </cell>
          <cell r="AP25" t="str">
            <v>NOV 18</v>
          </cell>
        </row>
        <row r="26">
          <cell r="A26">
            <v>98</v>
          </cell>
          <cell r="B26" t="str">
            <v>已发货</v>
          </cell>
          <cell r="C26" t="str">
            <v>C49</v>
          </cell>
          <cell r="D26">
            <v>109202</v>
          </cell>
          <cell r="E26" t="str">
            <v>中润互联</v>
          </cell>
          <cell r="F26" t="str">
            <v>YSM20-2</v>
          </cell>
          <cell r="G26" t="str">
            <v>L-&gt;R</v>
          </cell>
          <cell r="H26" t="str">
            <v>cATS10+MVC+special layout</v>
          </cell>
          <cell r="I26" t="str">
            <v>Y46126</v>
          </cell>
          <cell r="J26">
            <v>1</v>
          </cell>
          <cell r="K26" t="str">
            <v>CY仓库</v>
          </cell>
          <cell r="L26">
            <v>43348</v>
          </cell>
          <cell r="M26">
            <v>6.3E-2</v>
          </cell>
          <cell r="N26" t="str">
            <v>DEC 18</v>
          </cell>
          <cell r="O26"/>
          <cell r="P26" t="str">
            <v>JPY</v>
          </cell>
          <cell r="Q26" t="str">
            <v>C49SZX20180102JL</v>
          </cell>
          <cell r="R26" t="str">
            <v>易而达</v>
          </cell>
          <cell r="S26" t="str">
            <v>YSM20-2</v>
          </cell>
          <cell r="T26" t="str">
            <v>L-&gt;R</v>
          </cell>
          <cell r="U26" t="str">
            <v>cATS10+MVC+special layout</v>
          </cell>
          <cell r="V26" t="str">
            <v>OK</v>
          </cell>
          <cell r="W26" t="str">
            <v>DAP 广州</v>
          </cell>
          <cell r="X26">
            <v>43266</v>
          </cell>
          <cell r="Y26" t="str">
            <v>Yes</v>
          </cell>
          <cell r="Z26" t="str">
            <v>Na</v>
          </cell>
          <cell r="AA26" t="str">
            <v>Na</v>
          </cell>
          <cell r="AB26"/>
          <cell r="AC26" t="str">
            <v>Yes</v>
          </cell>
          <cell r="AN26"/>
          <cell r="AO26" t="str">
            <v>Yes</v>
          </cell>
          <cell r="AP26" t="str">
            <v>DEC 18</v>
          </cell>
        </row>
        <row r="27">
          <cell r="A27">
            <v>104</v>
          </cell>
          <cell r="B27" t="str">
            <v>已发货</v>
          </cell>
          <cell r="C27" t="str">
            <v>C49</v>
          </cell>
          <cell r="D27">
            <v>109202</v>
          </cell>
          <cell r="E27" t="str">
            <v>中润互联</v>
          </cell>
          <cell r="F27" t="str">
            <v>YSM20-2</v>
          </cell>
          <cell r="G27" t="str">
            <v>L-&gt;R</v>
          </cell>
          <cell r="H27" t="str">
            <v>No</v>
          </cell>
          <cell r="I27" t="str">
            <v>Y46124</v>
          </cell>
          <cell r="J27">
            <v>1</v>
          </cell>
          <cell r="K27" t="str">
            <v>CY仓库</v>
          </cell>
          <cell r="L27">
            <v>43348</v>
          </cell>
          <cell r="M27">
            <v>6.3E-2</v>
          </cell>
          <cell r="N27" t="str">
            <v>OCT 18</v>
          </cell>
          <cell r="O27"/>
          <cell r="P27" t="str">
            <v>JPY</v>
          </cell>
          <cell r="Q27" t="str">
            <v>C49SZX20180109SX</v>
          </cell>
          <cell r="R27" t="str">
            <v>利速达</v>
          </cell>
          <cell r="S27" t="str">
            <v>YSM20-2</v>
          </cell>
          <cell r="T27" t="str">
            <v>L-&gt;R</v>
          </cell>
          <cell r="U27" t="str">
            <v>No</v>
          </cell>
          <cell r="V27" t="str">
            <v>OK</v>
          </cell>
          <cell r="W27" t="str">
            <v>DAP SZ</v>
          </cell>
          <cell r="X27">
            <v>43264</v>
          </cell>
          <cell r="Y27" t="str">
            <v>Yes</v>
          </cell>
          <cell r="Z27" t="str">
            <v>Na</v>
          </cell>
          <cell r="AA27" t="str">
            <v>Na</v>
          </cell>
          <cell r="AB27"/>
          <cell r="AC27" t="str">
            <v>Yes</v>
          </cell>
          <cell r="AN27"/>
          <cell r="AO27" t="str">
            <v>Yes</v>
          </cell>
          <cell r="AP27" t="str">
            <v>OCT 18</v>
          </cell>
        </row>
        <row r="28">
          <cell r="A28">
            <v>141</v>
          </cell>
          <cell r="B28" t="str">
            <v>已发货</v>
          </cell>
          <cell r="C28" t="str">
            <v>C49</v>
          </cell>
          <cell r="D28">
            <v>109239</v>
          </cell>
          <cell r="E28" t="str">
            <v>STK</v>
          </cell>
          <cell r="F28" t="str">
            <v>YSM10</v>
          </cell>
          <cell r="G28" t="str">
            <v>L-&gt;R</v>
          </cell>
          <cell r="H28" t="str">
            <v>No</v>
          </cell>
          <cell r="I28" t="str">
            <v>Y44970</v>
          </cell>
          <cell r="J28">
            <v>1</v>
          </cell>
          <cell r="K28" t="str">
            <v>CY仓库</v>
          </cell>
          <cell r="L28">
            <v>43350</v>
          </cell>
          <cell r="M28">
            <v>6.3E-2</v>
          </cell>
          <cell r="N28" t="str">
            <v>NOV 18</v>
          </cell>
          <cell r="O28"/>
          <cell r="P28" t="str">
            <v>JPY</v>
          </cell>
          <cell r="Q28" t="str">
            <v>P8544EQYM44</v>
          </cell>
          <cell r="R28" t="str">
            <v>PROTECH</v>
          </cell>
          <cell r="S28" t="str">
            <v>YSM10</v>
          </cell>
          <cell r="T28" t="str">
            <v>L-&gt;R</v>
          </cell>
          <cell r="U28" t="str">
            <v>No</v>
          </cell>
          <cell r="V28" t="str">
            <v>OK</v>
          </cell>
          <cell r="W28" t="str">
            <v xml:space="preserve">CIF  </v>
          </cell>
          <cell r="X28">
            <v>43340</v>
          </cell>
          <cell r="Y28" t="str">
            <v>Yes</v>
          </cell>
          <cell r="Z28" t="str">
            <v>Na</v>
          </cell>
          <cell r="AA28" t="str">
            <v>Na</v>
          </cell>
          <cell r="AB28"/>
          <cell r="AC28" t="str">
            <v>Yes</v>
          </cell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 t="str">
            <v>Yes</v>
          </cell>
          <cell r="AP28" t="str">
            <v>NOV 18</v>
          </cell>
        </row>
        <row r="29">
          <cell r="A29">
            <v>76</v>
          </cell>
          <cell r="B29" t="str">
            <v>已发货</v>
          </cell>
          <cell r="C29" t="str">
            <v>C49</v>
          </cell>
          <cell r="D29">
            <v>109239</v>
          </cell>
          <cell r="E29" t="str">
            <v>STK</v>
          </cell>
          <cell r="F29" t="str">
            <v>YSM10</v>
          </cell>
          <cell r="G29" t="str">
            <v>L-&gt;R</v>
          </cell>
          <cell r="H29" t="str">
            <v>No</v>
          </cell>
          <cell r="I29" t="str">
            <v>Y44971</v>
          </cell>
          <cell r="J29">
            <v>1</v>
          </cell>
          <cell r="K29" t="str">
            <v>CY仓库</v>
          </cell>
          <cell r="L29">
            <v>43350</v>
          </cell>
          <cell r="M29">
            <v>6.3E-2</v>
          </cell>
          <cell r="N29" t="str">
            <v>NOV 18</v>
          </cell>
          <cell r="O29"/>
          <cell r="P29" t="str">
            <v>JPY</v>
          </cell>
          <cell r="Q29" t="str">
            <v>C49SZX20180083DZ</v>
          </cell>
          <cell r="R29" t="str">
            <v>HangTe航特</v>
          </cell>
          <cell r="S29" t="str">
            <v>YSM10</v>
          </cell>
          <cell r="T29" t="str">
            <v>L-&gt;R</v>
          </cell>
          <cell r="U29" t="str">
            <v>No</v>
          </cell>
          <cell r="V29" t="str">
            <v>OK</v>
          </cell>
          <cell r="W29" t="str">
            <v>DAP SZ</v>
          </cell>
          <cell r="X29">
            <v>43238</v>
          </cell>
          <cell r="Y29" t="str">
            <v>Yes</v>
          </cell>
          <cell r="Z29" t="str">
            <v>Na</v>
          </cell>
          <cell r="AA29" t="str">
            <v>Na</v>
          </cell>
          <cell r="AB29"/>
          <cell r="AC29" t="str">
            <v>Yes</v>
          </cell>
          <cell r="AN29"/>
          <cell r="AO29" t="str">
            <v>Yes</v>
          </cell>
          <cell r="AP29" t="str">
            <v>NOV 18</v>
          </cell>
        </row>
        <row r="30">
          <cell r="A30">
            <v>77</v>
          </cell>
          <cell r="B30" t="str">
            <v>已发货</v>
          </cell>
          <cell r="C30" t="str">
            <v>C49</v>
          </cell>
          <cell r="D30">
            <v>109239</v>
          </cell>
          <cell r="E30" t="str">
            <v>STK</v>
          </cell>
          <cell r="F30" t="str">
            <v>YSM10</v>
          </cell>
          <cell r="G30" t="str">
            <v>L-&gt;R</v>
          </cell>
          <cell r="H30" t="str">
            <v>No</v>
          </cell>
          <cell r="I30" t="str">
            <v>Y44973</v>
          </cell>
          <cell r="J30">
            <v>1</v>
          </cell>
          <cell r="K30" t="str">
            <v>福保仓库</v>
          </cell>
          <cell r="L30">
            <v>43350</v>
          </cell>
          <cell r="M30">
            <v>6.3E-2</v>
          </cell>
          <cell r="N30" t="str">
            <v>NOV 18</v>
          </cell>
          <cell r="O30"/>
          <cell r="P30" t="str">
            <v>JPY</v>
          </cell>
          <cell r="Q30" t="str">
            <v>C49SZX20180083DZ</v>
          </cell>
          <cell r="R30" t="str">
            <v>HangTe航特</v>
          </cell>
          <cell r="S30" t="str">
            <v>YSM10</v>
          </cell>
          <cell r="T30" t="str">
            <v>L-&gt;R</v>
          </cell>
          <cell r="U30" t="str">
            <v>No</v>
          </cell>
          <cell r="V30" t="str">
            <v>OK</v>
          </cell>
          <cell r="W30" t="str">
            <v>DAP SZ</v>
          </cell>
          <cell r="X30">
            <v>43238</v>
          </cell>
          <cell r="Y30" t="str">
            <v>Yes</v>
          </cell>
          <cell r="Z30" t="str">
            <v>Na</v>
          </cell>
          <cell r="AA30" t="str">
            <v>Na</v>
          </cell>
          <cell r="AB30"/>
          <cell r="AC30" t="str">
            <v>Yes</v>
          </cell>
          <cell r="AN30"/>
          <cell r="AO30" t="str">
            <v>Yes</v>
          </cell>
          <cell r="AP30" t="str">
            <v>NOV 18</v>
          </cell>
        </row>
        <row r="31">
          <cell r="A31">
            <v>125</v>
          </cell>
          <cell r="B31" t="str">
            <v>已发货</v>
          </cell>
          <cell r="C31" t="str">
            <v>C49</v>
          </cell>
          <cell r="D31">
            <v>109239</v>
          </cell>
          <cell r="E31" t="str">
            <v>STK</v>
          </cell>
          <cell r="F31" t="str">
            <v>YSM10</v>
          </cell>
          <cell r="G31" t="str">
            <v>L-&gt;R</v>
          </cell>
          <cell r="H31" t="str">
            <v>No</v>
          </cell>
          <cell r="I31" t="str">
            <v>Y44974</v>
          </cell>
          <cell r="J31">
            <v>1</v>
          </cell>
          <cell r="K31" t="str">
            <v>福保仓库</v>
          </cell>
          <cell r="L31">
            <v>43350</v>
          </cell>
          <cell r="M31">
            <v>6.3E-2</v>
          </cell>
          <cell r="N31" t="str">
            <v>DEC 18</v>
          </cell>
          <cell r="O31"/>
          <cell r="P31" t="str">
            <v>JPY</v>
          </cell>
          <cell r="Q31" t="str">
            <v>C49SZX20180133SX</v>
          </cell>
          <cell r="R31" t="str">
            <v>维众</v>
          </cell>
          <cell r="S31" t="str">
            <v>YSM10</v>
          </cell>
          <cell r="T31" t="str">
            <v>L-&gt;R</v>
          </cell>
          <cell r="U31" t="str">
            <v>No</v>
          </cell>
          <cell r="V31" t="str">
            <v>OK</v>
          </cell>
          <cell r="W31" t="str">
            <v>DAP 东莞</v>
          </cell>
          <cell r="X31">
            <v>43335</v>
          </cell>
          <cell r="Y31" t="str">
            <v>Yes</v>
          </cell>
          <cell r="Z31" t="str">
            <v>Na</v>
          </cell>
          <cell r="AA31" t="str">
            <v>Na</v>
          </cell>
          <cell r="AB31"/>
          <cell r="AC31" t="str">
            <v>Yes</v>
          </cell>
          <cell r="AN31"/>
          <cell r="AO31" t="str">
            <v>Yes</v>
          </cell>
          <cell r="AP31" t="str">
            <v>DEC 18</v>
          </cell>
        </row>
        <row r="32">
          <cell r="A32">
            <v>99</v>
          </cell>
          <cell r="B32" t="str">
            <v>已发货</v>
          </cell>
          <cell r="C32" t="str">
            <v>C49</v>
          </cell>
          <cell r="D32">
            <v>109352</v>
          </cell>
          <cell r="E32" t="str">
            <v>康佳</v>
          </cell>
          <cell r="F32" t="str">
            <v>YSM20-2</v>
          </cell>
          <cell r="G32" t="str">
            <v>L-&gt;R</v>
          </cell>
          <cell r="H32" t="str">
            <v>No</v>
          </cell>
          <cell r="I32" t="str">
            <v>Y45141</v>
          </cell>
          <cell r="J32">
            <v>1</v>
          </cell>
          <cell r="K32" t="str">
            <v>CY仓库</v>
          </cell>
          <cell r="L32">
            <v>43358</v>
          </cell>
          <cell r="M32">
            <v>6.3E-2</v>
          </cell>
          <cell r="N32" t="str">
            <v>DEC 18</v>
          </cell>
          <cell r="O32"/>
          <cell r="P32" t="str">
            <v>JPY</v>
          </cell>
          <cell r="Q32" t="str">
            <v>C49SZX20180102JL</v>
          </cell>
          <cell r="R32" t="str">
            <v>易而达</v>
          </cell>
          <cell r="S32" t="str">
            <v>YSM20-2</v>
          </cell>
          <cell r="T32" t="str">
            <v>L-&gt;R</v>
          </cell>
          <cell r="U32" t="str">
            <v>No</v>
          </cell>
          <cell r="V32" t="str">
            <v>OK</v>
          </cell>
          <cell r="W32" t="str">
            <v>DAP 广州</v>
          </cell>
          <cell r="X32">
            <v>43266</v>
          </cell>
          <cell r="Y32" t="str">
            <v>Yes</v>
          </cell>
          <cell r="Z32" t="str">
            <v>Na</v>
          </cell>
          <cell r="AA32" t="str">
            <v>Na</v>
          </cell>
          <cell r="AB32"/>
          <cell r="AC32" t="str">
            <v>Yes</v>
          </cell>
          <cell r="AN32"/>
          <cell r="AO32" t="str">
            <v>Yes</v>
          </cell>
          <cell r="AP32" t="str">
            <v>DEC 18</v>
          </cell>
        </row>
        <row r="33">
          <cell r="A33">
            <v>265</v>
          </cell>
          <cell r="B33" t="str">
            <v>已发货</v>
          </cell>
          <cell r="C33" t="str">
            <v>C49</v>
          </cell>
          <cell r="D33">
            <v>109352</v>
          </cell>
          <cell r="E33" t="str">
            <v>康佳</v>
          </cell>
          <cell r="F33" t="str">
            <v>YSM20-2</v>
          </cell>
          <cell r="G33" t="str">
            <v>L-&gt;R</v>
          </cell>
          <cell r="H33" t="str">
            <v>No</v>
          </cell>
          <cell r="I33" t="str">
            <v>Y45142</v>
          </cell>
          <cell r="J33">
            <v>1</v>
          </cell>
          <cell r="K33" t="str">
            <v>CY仓库</v>
          </cell>
          <cell r="L33">
            <v>43358</v>
          </cell>
          <cell r="M33">
            <v>6.3E-2</v>
          </cell>
          <cell r="N33" t="str">
            <v>APR 19</v>
          </cell>
          <cell r="O33"/>
          <cell r="P33" t="str">
            <v>JPY</v>
          </cell>
          <cell r="Q33" t="str">
            <v>C49SZX20190032SX</v>
          </cell>
          <cell r="R33" t="str">
            <v>凌鑫</v>
          </cell>
          <cell r="S33" t="str">
            <v>YSM20-2</v>
          </cell>
          <cell r="T33" t="str">
            <v>L-&gt;R</v>
          </cell>
          <cell r="U33" t="str">
            <v>No</v>
          </cell>
          <cell r="V33" t="str">
            <v>OK</v>
          </cell>
          <cell r="W33" t="str">
            <v>DAP 深圳</v>
          </cell>
          <cell r="X33">
            <v>43545</v>
          </cell>
          <cell r="Y33" t="str">
            <v>Yes</v>
          </cell>
          <cell r="Z33" t="str">
            <v>Na</v>
          </cell>
          <cell r="AA33" t="str">
            <v>Na</v>
          </cell>
          <cell r="AB33"/>
          <cell r="AC33" t="str">
            <v>Yes</v>
          </cell>
          <cell r="AN33"/>
          <cell r="AO33" t="str">
            <v>Yes</v>
          </cell>
          <cell r="AP33" t="str">
            <v>APR 19</v>
          </cell>
        </row>
        <row r="34">
          <cell r="A34">
            <v>267</v>
          </cell>
          <cell r="B34" t="str">
            <v>已发货</v>
          </cell>
          <cell r="C34" t="str">
            <v>C49</v>
          </cell>
          <cell r="D34">
            <v>109352</v>
          </cell>
          <cell r="E34" t="str">
            <v>康佳</v>
          </cell>
          <cell r="F34" t="str">
            <v>YSM20-2</v>
          </cell>
          <cell r="G34" t="str">
            <v>L-&gt;R</v>
          </cell>
          <cell r="H34" t="str">
            <v>No</v>
          </cell>
          <cell r="I34" t="str">
            <v>Y45138</v>
          </cell>
          <cell r="J34">
            <v>1</v>
          </cell>
          <cell r="K34" t="str">
            <v>CY仓库</v>
          </cell>
          <cell r="L34">
            <v>43358</v>
          </cell>
          <cell r="M34">
            <v>6.3E-2</v>
          </cell>
          <cell r="N34" t="str">
            <v>APR 19</v>
          </cell>
          <cell r="O34"/>
          <cell r="P34" t="str">
            <v>JPY</v>
          </cell>
          <cell r="Q34" t="str">
            <v>C49SZX20190046SX</v>
          </cell>
          <cell r="R34" t="str">
            <v>永顺创</v>
          </cell>
          <cell r="S34" t="str">
            <v>YSM20-2</v>
          </cell>
          <cell r="T34" t="str">
            <v>L-&gt;R</v>
          </cell>
          <cell r="U34" t="str">
            <v>MVC</v>
          </cell>
          <cell r="V34" t="str">
            <v>WRONG</v>
          </cell>
          <cell r="W34" t="str">
            <v>DAP 深圳</v>
          </cell>
          <cell r="X34">
            <v>43546</v>
          </cell>
          <cell r="Y34" t="str">
            <v>Yes</v>
          </cell>
          <cell r="Z34" t="str">
            <v>Na</v>
          </cell>
          <cell r="AA34" t="str">
            <v>Na</v>
          </cell>
          <cell r="AB34"/>
          <cell r="AC34" t="str">
            <v>Yes</v>
          </cell>
          <cell r="AN34"/>
          <cell r="AO34" t="str">
            <v>Yes</v>
          </cell>
          <cell r="AP34" t="str">
            <v>APR 19</v>
          </cell>
        </row>
        <row r="35">
          <cell r="A35">
            <v>149</v>
          </cell>
          <cell r="B35" t="str">
            <v>已发货</v>
          </cell>
          <cell r="C35" t="str">
            <v>C49</v>
          </cell>
          <cell r="D35">
            <v>109352</v>
          </cell>
          <cell r="E35" t="str">
            <v>康佳</v>
          </cell>
          <cell r="F35" t="str">
            <v>YSM20-2</v>
          </cell>
          <cell r="G35" t="str">
            <v>L-&gt;R</v>
          </cell>
          <cell r="H35" t="str">
            <v>No</v>
          </cell>
          <cell r="I35" t="str">
            <v>Y45140</v>
          </cell>
          <cell r="J35">
            <v>1</v>
          </cell>
          <cell r="K35" t="str">
            <v>CY仓库</v>
          </cell>
          <cell r="L35">
            <v>43358</v>
          </cell>
          <cell r="M35">
            <v>6.3E-2</v>
          </cell>
          <cell r="N35" t="str">
            <v>NOV 18</v>
          </cell>
          <cell r="O35"/>
          <cell r="P35" t="str">
            <v>JPY</v>
          </cell>
          <cell r="Q35" t="str">
            <v>C49SZX20180158ZX</v>
          </cell>
          <cell r="R35" t="str">
            <v>德兰明海</v>
          </cell>
          <cell r="S35" t="str">
            <v>YSM20-2</v>
          </cell>
          <cell r="T35" t="str">
            <v>L-&gt;R</v>
          </cell>
          <cell r="U35" t="str">
            <v>No</v>
          </cell>
          <cell r="V35" t="str">
            <v>OK</v>
          </cell>
          <cell r="W35" t="str">
            <v>DAP 深圳</v>
          </cell>
          <cell r="X35">
            <v>43397</v>
          </cell>
          <cell r="Y35" t="str">
            <v>Yes</v>
          </cell>
          <cell r="Z35" t="str">
            <v>Na</v>
          </cell>
          <cell r="AA35" t="str">
            <v>Na</v>
          </cell>
          <cell r="AB35"/>
          <cell r="AC35" t="str">
            <v>Yes</v>
          </cell>
          <cell r="AN35"/>
          <cell r="AO35" t="str">
            <v>Yes</v>
          </cell>
          <cell r="AP35" t="str">
            <v>NOV 18</v>
          </cell>
        </row>
        <row r="36">
          <cell r="A36">
            <v>271</v>
          </cell>
          <cell r="B36" t="str">
            <v>已发货</v>
          </cell>
          <cell r="C36" t="str">
            <v>C49</v>
          </cell>
          <cell r="D36">
            <v>109352</v>
          </cell>
          <cell r="E36" t="str">
            <v>康佳</v>
          </cell>
          <cell r="F36" t="str">
            <v>YSM20-2</v>
          </cell>
          <cell r="G36" t="str">
            <v>L-&gt;R</v>
          </cell>
          <cell r="H36" t="str">
            <v>No</v>
          </cell>
          <cell r="I36" t="str">
            <v>Y45797</v>
          </cell>
          <cell r="J36">
            <v>1</v>
          </cell>
          <cell r="K36" t="str">
            <v>CY仓库</v>
          </cell>
          <cell r="L36">
            <v>43358</v>
          </cell>
          <cell r="M36">
            <v>6.3E-2</v>
          </cell>
          <cell r="N36" t="str">
            <v>APR 19</v>
          </cell>
          <cell r="O36"/>
          <cell r="P36" t="str">
            <v>JPY</v>
          </cell>
          <cell r="Q36" t="str">
            <v>C49SZX20190040JL</v>
          </cell>
          <cell r="R36" t="str">
            <v>瑞福联</v>
          </cell>
          <cell r="S36" t="str">
            <v>YSM20-2</v>
          </cell>
          <cell r="T36" t="str">
            <v>L-&gt;R</v>
          </cell>
          <cell r="U36" t="str">
            <v>No</v>
          </cell>
          <cell r="V36" t="str">
            <v>OK</v>
          </cell>
          <cell r="W36" t="str">
            <v>CIF HK</v>
          </cell>
          <cell r="X36">
            <v>43549</v>
          </cell>
          <cell r="Y36" t="str">
            <v>Yes</v>
          </cell>
          <cell r="Z36" t="str">
            <v>Na</v>
          </cell>
          <cell r="AA36" t="str">
            <v>Na</v>
          </cell>
          <cell r="AB36"/>
          <cell r="AC36" t="str">
            <v>Yes</v>
          </cell>
          <cell r="AN36"/>
          <cell r="AO36" t="str">
            <v>Yes</v>
          </cell>
          <cell r="AP36" t="str">
            <v>APR 19</v>
          </cell>
        </row>
        <row r="37">
          <cell r="A37">
            <v>272</v>
          </cell>
          <cell r="B37" t="str">
            <v>已发货</v>
          </cell>
          <cell r="C37" t="str">
            <v>C49</v>
          </cell>
          <cell r="D37">
            <v>109352</v>
          </cell>
          <cell r="E37" t="str">
            <v>康佳</v>
          </cell>
          <cell r="F37" t="str">
            <v>YSM20-2</v>
          </cell>
          <cell r="G37" t="str">
            <v>L-&gt;R</v>
          </cell>
          <cell r="H37" t="str">
            <v>No</v>
          </cell>
          <cell r="I37" t="str">
            <v>Y45798</v>
          </cell>
          <cell r="J37">
            <v>1</v>
          </cell>
          <cell r="K37" t="str">
            <v>CY仓库</v>
          </cell>
          <cell r="L37">
            <v>43358</v>
          </cell>
          <cell r="M37">
            <v>6.3E-2</v>
          </cell>
          <cell r="N37" t="str">
            <v>APR 19</v>
          </cell>
          <cell r="O37"/>
          <cell r="P37" t="str">
            <v>JPY</v>
          </cell>
          <cell r="Q37" t="str">
            <v>C49SZX20190040JL</v>
          </cell>
          <cell r="R37" t="str">
            <v>瑞福联</v>
          </cell>
          <cell r="S37" t="str">
            <v>YSM20-2</v>
          </cell>
          <cell r="T37" t="str">
            <v>L-&gt;R</v>
          </cell>
          <cell r="U37" t="str">
            <v>No</v>
          </cell>
          <cell r="V37" t="str">
            <v>OK</v>
          </cell>
          <cell r="W37" t="str">
            <v>CIF HK</v>
          </cell>
          <cell r="X37">
            <v>43549</v>
          </cell>
          <cell r="Y37" t="str">
            <v>Yes</v>
          </cell>
          <cell r="Z37" t="str">
            <v>Na</v>
          </cell>
          <cell r="AA37" t="str">
            <v>Na</v>
          </cell>
          <cell r="AB37"/>
          <cell r="AC37" t="str">
            <v>Yes</v>
          </cell>
          <cell r="AN37"/>
          <cell r="AO37" t="str">
            <v>Yes</v>
          </cell>
          <cell r="AP37" t="str">
            <v>APR 19</v>
          </cell>
        </row>
        <row r="38">
          <cell r="A38">
            <v>278</v>
          </cell>
          <cell r="B38" t="str">
            <v>已发货</v>
          </cell>
          <cell r="C38" t="str">
            <v>C49</v>
          </cell>
          <cell r="D38">
            <v>109352</v>
          </cell>
          <cell r="E38" t="str">
            <v>康佳</v>
          </cell>
          <cell r="F38" t="str">
            <v>YSM20-2</v>
          </cell>
          <cell r="G38" t="str">
            <v>L-&gt;R</v>
          </cell>
          <cell r="H38" t="str">
            <v>No</v>
          </cell>
          <cell r="I38" t="str">
            <v>Y45799</v>
          </cell>
          <cell r="J38">
            <v>1</v>
          </cell>
          <cell r="K38" t="str">
            <v>CY仓库</v>
          </cell>
          <cell r="L38">
            <v>43358</v>
          </cell>
          <cell r="M38">
            <v>6.3E-2</v>
          </cell>
          <cell r="N38" t="str">
            <v>APR 19</v>
          </cell>
          <cell r="O38"/>
          <cell r="P38" t="str">
            <v>JPY</v>
          </cell>
          <cell r="Q38" t="str">
            <v>C49SZX20190048JY</v>
          </cell>
          <cell r="R38" t="str">
            <v>络鑫</v>
          </cell>
          <cell r="S38" t="str">
            <v>YSM20-2</v>
          </cell>
          <cell r="T38" t="str">
            <v>L-&gt;R</v>
          </cell>
          <cell r="U38" t="str">
            <v>No</v>
          </cell>
          <cell r="V38" t="str">
            <v>OK</v>
          </cell>
          <cell r="W38" t="str">
            <v>DAP东莞</v>
          </cell>
          <cell r="X38">
            <v>43558</v>
          </cell>
          <cell r="Y38" t="str">
            <v>Yes</v>
          </cell>
          <cell r="Z38" t="str">
            <v>Na</v>
          </cell>
          <cell r="AA38" t="str">
            <v>Na</v>
          </cell>
          <cell r="AB38"/>
          <cell r="AC38" t="str">
            <v>Yes</v>
          </cell>
          <cell r="AN38"/>
          <cell r="AO38" t="str">
            <v>Yes</v>
          </cell>
          <cell r="AP38" t="str">
            <v>APR 19</v>
          </cell>
        </row>
        <row r="39">
          <cell r="A39">
            <v>31</v>
          </cell>
          <cell r="B39" t="str">
            <v>已发货</v>
          </cell>
          <cell r="C39" t="str">
            <v>C49</v>
          </cell>
          <cell r="D39">
            <v>109352</v>
          </cell>
          <cell r="E39" t="str">
            <v>康佳</v>
          </cell>
          <cell r="F39" t="str">
            <v>YSM20-2</v>
          </cell>
          <cell r="G39" t="str">
            <v>L-&gt;R</v>
          </cell>
          <cell r="H39" t="str">
            <v>No</v>
          </cell>
          <cell r="I39" t="str">
            <v xml:space="preserve">Y45139 </v>
          </cell>
          <cell r="J39">
            <v>1</v>
          </cell>
          <cell r="K39" t="str">
            <v>力合仓库(已经清关)</v>
          </cell>
          <cell r="L39">
            <v>43358</v>
          </cell>
          <cell r="M39">
            <v>6.3E-2</v>
          </cell>
          <cell r="N39" t="str">
            <v>APR 19</v>
          </cell>
          <cell r="O39"/>
          <cell r="P39" t="str">
            <v>RMB</v>
          </cell>
          <cell r="Q39" t="str">
            <v>C49SZX20180058KW</v>
          </cell>
          <cell r="R39" t="str">
            <v>STK深台</v>
          </cell>
          <cell r="S39" t="str">
            <v>YSM20-2</v>
          </cell>
          <cell r="T39" t="str">
            <v>L-&gt;R</v>
          </cell>
          <cell r="U39" t="str">
            <v>No</v>
          </cell>
          <cell r="V39" t="str">
            <v>OK</v>
          </cell>
          <cell r="W39" t="str">
            <v>DDP SZ</v>
          </cell>
          <cell r="X39">
            <v>43230</v>
          </cell>
          <cell r="Y39" t="str">
            <v>Yes</v>
          </cell>
          <cell r="Z39" t="str">
            <v>Na</v>
          </cell>
          <cell r="AA39" t="str">
            <v>Na</v>
          </cell>
          <cell r="AB39"/>
          <cell r="AC39" t="str">
            <v>Yes</v>
          </cell>
          <cell r="AN39"/>
          <cell r="AO39" t="str">
            <v>Yes</v>
          </cell>
          <cell r="AP39" t="str">
            <v>APR 19</v>
          </cell>
        </row>
        <row r="40">
          <cell r="A40">
            <v>187</v>
          </cell>
          <cell r="B40" t="str">
            <v>已发货</v>
          </cell>
          <cell r="C40" t="str">
            <v>C49</v>
          </cell>
          <cell r="D40">
            <v>109360</v>
          </cell>
          <cell r="E40" t="str">
            <v>STK</v>
          </cell>
          <cell r="F40" t="str">
            <v>YSM10</v>
          </cell>
          <cell r="G40" t="str">
            <v>L-&gt;R</v>
          </cell>
          <cell r="H40" t="str">
            <v>No</v>
          </cell>
          <cell r="I40" t="str">
            <v>Y44952</v>
          </cell>
          <cell r="J40">
            <v>1</v>
          </cell>
          <cell r="K40" t="str">
            <v>福保仓库</v>
          </cell>
          <cell r="L40">
            <v>43362</v>
          </cell>
          <cell r="M40">
            <v>6.3E-2</v>
          </cell>
          <cell r="N40" t="str">
            <v>FEB 19</v>
          </cell>
          <cell r="O40"/>
          <cell r="P40" t="str">
            <v>JPY</v>
          </cell>
          <cell r="Q40" t="str">
            <v>C49SZX20180161RY</v>
          </cell>
          <cell r="R40" t="str">
            <v>恩圣</v>
          </cell>
          <cell r="S40" t="str">
            <v>YSM10</v>
          </cell>
          <cell r="T40" t="str">
            <v>L-&gt;R</v>
          </cell>
          <cell r="U40" t="str">
            <v>No</v>
          </cell>
          <cell r="V40" t="str">
            <v>OK</v>
          </cell>
          <cell r="W40" t="str">
            <v>DAP深圳</v>
          </cell>
          <cell r="X40">
            <v>43445</v>
          </cell>
          <cell r="Y40" t="str">
            <v>Yes</v>
          </cell>
          <cell r="Z40" t="str">
            <v>Na</v>
          </cell>
          <cell r="AA40" t="str">
            <v>Na</v>
          </cell>
          <cell r="AB40"/>
          <cell r="AC40" t="str">
            <v>Yes</v>
          </cell>
          <cell r="AN40"/>
          <cell r="AO40" t="str">
            <v>Yes</v>
          </cell>
          <cell r="AP40" t="str">
            <v>FEB 19</v>
          </cell>
        </row>
        <row r="41">
          <cell r="A41">
            <v>213</v>
          </cell>
          <cell r="B41" t="str">
            <v>已发货</v>
          </cell>
          <cell r="C41" t="str">
            <v>C49</v>
          </cell>
          <cell r="D41">
            <v>109360</v>
          </cell>
          <cell r="E41" t="str">
            <v>STK</v>
          </cell>
          <cell r="F41" t="str">
            <v>YSM10</v>
          </cell>
          <cell r="G41" t="str">
            <v>L-&gt;R</v>
          </cell>
          <cell r="H41" t="str">
            <v>No</v>
          </cell>
          <cell r="I41" t="str">
            <v>Y44953</v>
          </cell>
          <cell r="J41">
            <v>1</v>
          </cell>
          <cell r="K41" t="str">
            <v>福保仓库</v>
          </cell>
          <cell r="L41">
            <v>43362</v>
          </cell>
          <cell r="M41">
            <v>6.3E-2</v>
          </cell>
          <cell r="N41" t="str">
            <v>MAR 19</v>
          </cell>
          <cell r="O41"/>
          <cell r="P41" t="str">
            <v>JPY</v>
          </cell>
          <cell r="Q41" t="str">
            <v>C49SZX20190007JL</v>
          </cell>
          <cell r="R41" t="str">
            <v>昶达CHEERSTAR</v>
          </cell>
          <cell r="S41" t="str">
            <v>YSM10</v>
          </cell>
          <cell r="T41" t="str">
            <v>R-&gt;L</v>
          </cell>
          <cell r="U41" t="str">
            <v>No</v>
          </cell>
          <cell r="V41" t="str">
            <v>WRONG</v>
          </cell>
          <cell r="W41" t="str">
            <v>CIF</v>
          </cell>
          <cell r="X41">
            <v>43480</v>
          </cell>
          <cell r="Y41" t="str">
            <v>Yes</v>
          </cell>
          <cell r="Z41" t="str">
            <v>Na</v>
          </cell>
          <cell r="AA41" t="str">
            <v>Na</v>
          </cell>
          <cell r="AB41"/>
          <cell r="AC41" t="str">
            <v>Yes</v>
          </cell>
          <cell r="AN41"/>
          <cell r="AO41" t="str">
            <v>Yes</v>
          </cell>
          <cell r="AP41" t="str">
            <v>MAR 19</v>
          </cell>
        </row>
        <row r="42">
          <cell r="A42">
            <v>234</v>
          </cell>
          <cell r="B42" t="str">
            <v>已发货</v>
          </cell>
          <cell r="C42" t="str">
            <v>C49</v>
          </cell>
          <cell r="D42">
            <v>109416</v>
          </cell>
          <cell r="E42" t="str">
            <v>STK</v>
          </cell>
          <cell r="F42" t="str">
            <v>YSM10</v>
          </cell>
          <cell r="G42" t="str">
            <v>L-&gt;R</v>
          </cell>
          <cell r="H42" t="str">
            <v>MVC+ATS15</v>
          </cell>
          <cell r="I42" t="str">
            <v>Y46111</v>
          </cell>
          <cell r="J42">
            <v>1</v>
          </cell>
          <cell r="K42" t="str">
            <v>福保仓库</v>
          </cell>
          <cell r="L42">
            <v>43362</v>
          </cell>
          <cell r="M42">
            <v>6.3E-2</v>
          </cell>
          <cell r="N42" t="str">
            <v>APR 19</v>
          </cell>
          <cell r="O42"/>
          <cell r="P42" t="str">
            <v>RMB</v>
          </cell>
          <cell r="Q42" t="str">
            <v>C49SZX20190016KW</v>
          </cell>
          <cell r="R42" t="str">
            <v>同基</v>
          </cell>
          <cell r="S42" t="str">
            <v>YSM10</v>
          </cell>
          <cell r="T42" t="str">
            <v>L-&gt;R</v>
          </cell>
          <cell r="U42" t="str">
            <v>MVC+ATS15</v>
          </cell>
          <cell r="V42" t="str">
            <v>OK</v>
          </cell>
          <cell r="W42" t="str">
            <v>DAP 深圳</v>
          </cell>
          <cell r="X42">
            <v>43490</v>
          </cell>
          <cell r="Y42" t="str">
            <v>Yes</v>
          </cell>
          <cell r="Z42" t="str">
            <v>Na</v>
          </cell>
          <cell r="AA42" t="str">
            <v>Na</v>
          </cell>
          <cell r="AB42"/>
          <cell r="AC42" t="str">
            <v>Yes</v>
          </cell>
          <cell r="AN42"/>
          <cell r="AO42" t="str">
            <v>Yes</v>
          </cell>
          <cell r="AP42" t="str">
            <v>APR 19</v>
          </cell>
        </row>
        <row r="43">
          <cell r="A43">
            <v>235</v>
          </cell>
          <cell r="B43" t="str">
            <v>已发货</v>
          </cell>
          <cell r="C43" t="str">
            <v>C49</v>
          </cell>
          <cell r="D43">
            <v>109416</v>
          </cell>
          <cell r="E43" t="str">
            <v>STK</v>
          </cell>
          <cell r="F43" t="str">
            <v>YSM10</v>
          </cell>
          <cell r="G43" t="str">
            <v>L-&gt;R</v>
          </cell>
          <cell r="H43" t="str">
            <v>MVC+ATS15</v>
          </cell>
          <cell r="I43" t="str">
            <v>Y46112</v>
          </cell>
          <cell r="J43">
            <v>1</v>
          </cell>
          <cell r="K43" t="str">
            <v>福保仓库</v>
          </cell>
          <cell r="L43">
            <v>43362</v>
          </cell>
          <cell r="M43">
            <v>6.3E-2</v>
          </cell>
          <cell r="N43" t="str">
            <v>APR 19</v>
          </cell>
          <cell r="O43"/>
          <cell r="P43" t="str">
            <v>RMB</v>
          </cell>
          <cell r="Q43" t="str">
            <v>C49SZX20190016KW</v>
          </cell>
          <cell r="R43" t="str">
            <v>同基</v>
          </cell>
          <cell r="S43" t="str">
            <v>YSM10</v>
          </cell>
          <cell r="T43" t="str">
            <v>L-&gt;R</v>
          </cell>
          <cell r="U43" t="str">
            <v>MVC+ATS15</v>
          </cell>
          <cell r="V43" t="str">
            <v>OK</v>
          </cell>
          <cell r="W43" t="str">
            <v>DAP 深圳</v>
          </cell>
          <cell r="X43">
            <v>43490</v>
          </cell>
          <cell r="Y43" t="str">
            <v>Yes</v>
          </cell>
          <cell r="Z43" t="str">
            <v>Na</v>
          </cell>
          <cell r="AA43" t="str">
            <v>Na</v>
          </cell>
          <cell r="AB43"/>
          <cell r="AC43" t="str">
            <v>Yes</v>
          </cell>
          <cell r="AN43"/>
          <cell r="AO43" t="str">
            <v>Yes</v>
          </cell>
          <cell r="AP43" t="str">
            <v>APR 19</v>
          </cell>
        </row>
        <row r="44">
          <cell r="A44">
            <v>212</v>
          </cell>
          <cell r="B44" t="str">
            <v>已发货</v>
          </cell>
          <cell r="C44" t="str">
            <v>C49</v>
          </cell>
          <cell r="D44">
            <v>109381</v>
          </cell>
          <cell r="E44" t="str">
            <v>STK</v>
          </cell>
          <cell r="F44" t="str">
            <v>YSM10</v>
          </cell>
          <cell r="G44" t="str">
            <v>L-&gt;R</v>
          </cell>
          <cell r="H44" t="str">
            <v>MVC</v>
          </cell>
          <cell r="I44" t="str">
            <v>Y44983</v>
          </cell>
          <cell r="J44">
            <v>1</v>
          </cell>
          <cell r="K44" t="str">
            <v>2019.4.3拖CY</v>
          </cell>
          <cell r="L44">
            <v>43385</v>
          </cell>
          <cell r="M44">
            <v>6.2399999999999997E-2</v>
          </cell>
          <cell r="N44" t="str">
            <v>MAR 19</v>
          </cell>
          <cell r="O44"/>
          <cell r="P44" t="str">
            <v>JPY</v>
          </cell>
          <cell r="Q44" t="str">
            <v>C49SZX20190007JL</v>
          </cell>
          <cell r="R44" t="str">
            <v>昶达CHEERSTAR</v>
          </cell>
          <cell r="S44" t="str">
            <v>YSM10</v>
          </cell>
          <cell r="T44" t="str">
            <v>R-&gt;L</v>
          </cell>
          <cell r="U44" t="str">
            <v>MVC</v>
          </cell>
          <cell r="V44" t="str">
            <v>WRONG</v>
          </cell>
          <cell r="W44" t="str">
            <v>CIF</v>
          </cell>
          <cell r="X44">
            <v>43480</v>
          </cell>
          <cell r="Y44" t="str">
            <v>Yes</v>
          </cell>
          <cell r="Z44" t="str">
            <v>Na</v>
          </cell>
          <cell r="AA44" t="str">
            <v>Na</v>
          </cell>
          <cell r="AB44"/>
          <cell r="AC44" t="str">
            <v>Yes</v>
          </cell>
          <cell r="AN44"/>
          <cell r="AO44" t="str">
            <v>Yes</v>
          </cell>
          <cell r="AP44" t="str">
            <v>MAR 19</v>
          </cell>
        </row>
        <row r="45">
          <cell r="A45">
            <v>181</v>
          </cell>
          <cell r="B45" t="str">
            <v>已发货</v>
          </cell>
          <cell r="C45" t="str">
            <v>C49</v>
          </cell>
          <cell r="D45">
            <v>109381</v>
          </cell>
          <cell r="E45" t="str">
            <v>STK</v>
          </cell>
          <cell r="F45" t="str">
            <v>YSM10</v>
          </cell>
          <cell r="G45" t="str">
            <v>L-&gt;R</v>
          </cell>
          <cell r="H45" t="str">
            <v>MVC</v>
          </cell>
          <cell r="I45" t="str">
            <v>Y44984</v>
          </cell>
          <cell r="J45">
            <v>1</v>
          </cell>
          <cell r="K45" t="str">
            <v>福保仓库</v>
          </cell>
          <cell r="L45">
            <v>43385</v>
          </cell>
          <cell r="M45">
            <v>6.2399999999999997E-2</v>
          </cell>
          <cell r="N45" t="str">
            <v>DEC 18</v>
          </cell>
          <cell r="O45"/>
          <cell r="P45" t="str">
            <v>JPY</v>
          </cell>
          <cell r="Q45" t="str">
            <v>C49SZX20180172ZX</v>
          </cell>
          <cell r="R45" t="str">
            <v>网娱视通</v>
          </cell>
          <cell r="S45" t="str">
            <v>YSM10</v>
          </cell>
          <cell r="T45" t="str">
            <v>L-&gt;R</v>
          </cell>
          <cell r="U45" t="str">
            <v>MVC</v>
          </cell>
          <cell r="V45" t="str">
            <v>OK</v>
          </cell>
          <cell r="W45" t="str">
            <v>DAP深圳</v>
          </cell>
          <cell r="X45">
            <v>43425</v>
          </cell>
          <cell r="Y45" t="str">
            <v>Yes</v>
          </cell>
          <cell r="Z45" t="str">
            <v>Na</v>
          </cell>
          <cell r="AA45" t="str">
            <v>Na</v>
          </cell>
          <cell r="AB45"/>
          <cell r="AC45" t="str">
            <v>Yes</v>
          </cell>
          <cell r="AN45"/>
          <cell r="AO45" t="str">
            <v>Yes</v>
          </cell>
          <cell r="AP45" t="str">
            <v>DEC 18</v>
          </cell>
        </row>
        <row r="46">
          <cell r="A46">
            <v>253</v>
          </cell>
          <cell r="B46" t="str">
            <v>已发货</v>
          </cell>
          <cell r="C46" t="str">
            <v>C49</v>
          </cell>
          <cell r="D46">
            <v>109381</v>
          </cell>
          <cell r="E46" t="str">
            <v>STK</v>
          </cell>
          <cell r="F46" t="str">
            <v>YSM10</v>
          </cell>
          <cell r="G46" t="str">
            <v>L-&gt;R</v>
          </cell>
          <cell r="H46" t="str">
            <v>MVC+ATS15</v>
          </cell>
          <cell r="I46" t="str">
            <v>Y44985</v>
          </cell>
          <cell r="J46">
            <v>1</v>
          </cell>
          <cell r="K46" t="str">
            <v>福保仓库</v>
          </cell>
          <cell r="L46">
            <v>43385</v>
          </cell>
          <cell r="M46">
            <v>6.2399999999999997E-2</v>
          </cell>
          <cell r="N46" t="str">
            <v>APR 19</v>
          </cell>
          <cell r="O46"/>
          <cell r="P46" t="str">
            <v>JPY</v>
          </cell>
          <cell r="Q46" t="str">
            <v>C49SZX20190027MZ</v>
          </cell>
          <cell r="R46" t="str">
            <v>魔乐视/end user:拓普赛特</v>
          </cell>
          <cell r="S46" t="str">
            <v>YSM10</v>
          </cell>
          <cell r="T46" t="str">
            <v>L-&gt;R</v>
          </cell>
          <cell r="U46" t="str">
            <v>MVC+ATS15</v>
          </cell>
          <cell r="V46" t="str">
            <v>OK</v>
          </cell>
          <cell r="W46" t="str">
            <v>DAP 深圳</v>
          </cell>
          <cell r="X46">
            <v>43536</v>
          </cell>
          <cell r="Y46" t="str">
            <v>Yes</v>
          </cell>
          <cell r="Z46" t="str">
            <v>Na</v>
          </cell>
          <cell r="AA46" t="str">
            <v>Na</v>
          </cell>
          <cell r="AB46"/>
          <cell r="AC46" t="str">
            <v>Yes end user 拓普塞特</v>
          </cell>
          <cell r="AN46"/>
          <cell r="AO46" t="str">
            <v>Yes</v>
          </cell>
          <cell r="AP46" t="str">
            <v>APR 19</v>
          </cell>
        </row>
        <row r="47">
          <cell r="A47">
            <v>276</v>
          </cell>
          <cell r="B47" t="str">
            <v>已发货</v>
          </cell>
          <cell r="C47" t="str">
            <v>C49</v>
          </cell>
          <cell r="D47">
            <v>109381</v>
          </cell>
          <cell r="E47" t="str">
            <v>STK</v>
          </cell>
          <cell r="F47" t="str">
            <v>YSM10</v>
          </cell>
          <cell r="G47" t="str">
            <v>L-&gt;R</v>
          </cell>
          <cell r="H47" t="str">
            <v>MVC+ATS15</v>
          </cell>
          <cell r="I47" t="str">
            <v>Y44986</v>
          </cell>
          <cell r="J47">
            <v>1</v>
          </cell>
          <cell r="K47" t="str">
            <v>福保仓库</v>
          </cell>
          <cell r="L47">
            <v>43385</v>
          </cell>
          <cell r="M47">
            <v>6.2399999999999997E-2</v>
          </cell>
          <cell r="N47" t="str">
            <v>APR 19</v>
          </cell>
          <cell r="O47"/>
          <cell r="P47" t="str">
            <v>JPY</v>
          </cell>
          <cell r="Q47" t="str">
            <v>C49SZX20190049SS</v>
          </cell>
          <cell r="R47" t="str">
            <v>存封</v>
          </cell>
          <cell r="S47" t="str">
            <v>YSM10</v>
          </cell>
          <cell r="T47" t="str">
            <v>L-&gt;R</v>
          </cell>
          <cell r="U47" t="str">
            <v>MVC+ATS15</v>
          </cell>
          <cell r="V47" t="str">
            <v>OK</v>
          </cell>
          <cell r="W47" t="str">
            <v>DAP 深圳</v>
          </cell>
          <cell r="X47">
            <v>43557</v>
          </cell>
          <cell r="Y47" t="str">
            <v>Yes</v>
          </cell>
          <cell r="Z47">
            <v>43342</v>
          </cell>
          <cell r="AA47">
            <v>43355</v>
          </cell>
          <cell r="AB47"/>
          <cell r="AC47" t="str">
            <v>C180131261</v>
          </cell>
          <cell r="AN47"/>
          <cell r="AO47" t="str">
            <v>Yes</v>
          </cell>
          <cell r="AP47" t="str">
            <v>APR 19</v>
          </cell>
        </row>
        <row r="48">
          <cell r="A48">
            <v>263</v>
          </cell>
          <cell r="B48" t="str">
            <v>已发货</v>
          </cell>
          <cell r="C48" t="str">
            <v>C49</v>
          </cell>
          <cell r="D48">
            <v>109381</v>
          </cell>
          <cell r="E48" t="str">
            <v>STK</v>
          </cell>
          <cell r="F48" t="str">
            <v>YSM10</v>
          </cell>
          <cell r="G48" t="str">
            <v>L-&gt;R</v>
          </cell>
          <cell r="H48" t="str">
            <v>No</v>
          </cell>
          <cell r="I48" t="str">
            <v>Y44979</v>
          </cell>
          <cell r="J48">
            <v>1</v>
          </cell>
          <cell r="K48" t="str">
            <v>福保仓库</v>
          </cell>
          <cell r="L48">
            <v>43385</v>
          </cell>
          <cell r="M48">
            <v>6.2399999999999997E-2</v>
          </cell>
          <cell r="N48" t="str">
            <v>APR 19</v>
          </cell>
          <cell r="O48"/>
          <cell r="P48" t="str">
            <v>JPY</v>
          </cell>
          <cell r="Q48" t="str">
            <v>C49SZX20190035ZX</v>
          </cell>
          <cell r="R48" t="str">
            <v>恒泰创新</v>
          </cell>
          <cell r="S48" t="str">
            <v>YSM10</v>
          </cell>
          <cell r="T48" t="str">
            <v>L-&gt;R</v>
          </cell>
          <cell r="U48" t="str">
            <v>MVC</v>
          </cell>
          <cell r="V48" t="str">
            <v>WRONG</v>
          </cell>
          <cell r="W48" t="str">
            <v>DAP 深圳</v>
          </cell>
          <cell r="X48">
            <v>43544</v>
          </cell>
          <cell r="Y48" t="str">
            <v>Yes</v>
          </cell>
          <cell r="Z48" t="str">
            <v>Na</v>
          </cell>
          <cell r="AA48" t="str">
            <v>Na</v>
          </cell>
          <cell r="AB48"/>
          <cell r="AC48" t="str">
            <v>Yes</v>
          </cell>
          <cell r="AN48"/>
          <cell r="AO48" t="str">
            <v>Yes</v>
          </cell>
          <cell r="AP48" t="str">
            <v>APR 19</v>
          </cell>
        </row>
        <row r="49">
          <cell r="A49">
            <v>275</v>
          </cell>
          <cell r="B49" t="str">
            <v>已发货</v>
          </cell>
          <cell r="C49" t="str">
            <v>C49</v>
          </cell>
          <cell r="D49">
            <v>109381</v>
          </cell>
          <cell r="E49" t="str">
            <v>STK</v>
          </cell>
          <cell r="F49" t="str">
            <v>YSM10</v>
          </cell>
          <cell r="G49" t="str">
            <v>L-&gt;R</v>
          </cell>
          <cell r="H49" t="str">
            <v>No</v>
          </cell>
          <cell r="I49" t="str">
            <v>Y44981</v>
          </cell>
          <cell r="J49">
            <v>1</v>
          </cell>
          <cell r="K49" t="str">
            <v>福保仓库</v>
          </cell>
          <cell r="L49">
            <v>43385</v>
          </cell>
          <cell r="M49">
            <v>6.2399999999999997E-2</v>
          </cell>
          <cell r="N49" t="str">
            <v>APR 19</v>
          </cell>
          <cell r="O49"/>
          <cell r="P49" t="str">
            <v>JPY</v>
          </cell>
          <cell r="Q49" t="str">
            <v>C49SZX20190047SS</v>
          </cell>
          <cell r="R49" t="str">
            <v>卡迪圣</v>
          </cell>
          <cell r="S49" t="str">
            <v>YSM10</v>
          </cell>
          <cell r="T49" t="str">
            <v>L-&gt;R</v>
          </cell>
          <cell r="U49" t="str">
            <v>MVC</v>
          </cell>
          <cell r="V49" t="str">
            <v>WRONG</v>
          </cell>
          <cell r="W49" t="str">
            <v>DAP 深圳</v>
          </cell>
          <cell r="X49">
            <v>43556</v>
          </cell>
          <cell r="Y49" t="str">
            <v>Yes</v>
          </cell>
          <cell r="Z49">
            <v>43266</v>
          </cell>
          <cell r="AA49">
            <v>43283</v>
          </cell>
          <cell r="AB49"/>
          <cell r="AC49" t="str">
            <v>Yes</v>
          </cell>
          <cell r="AN49"/>
          <cell r="AO49" t="str">
            <v>Yes</v>
          </cell>
          <cell r="AP49" t="str">
            <v>APR 19</v>
          </cell>
        </row>
        <row r="50">
          <cell r="A50">
            <v>42</v>
          </cell>
          <cell r="B50" t="str">
            <v>已发货</v>
          </cell>
          <cell r="C50" t="str">
            <v>C49</v>
          </cell>
          <cell r="D50">
            <v>109381</v>
          </cell>
          <cell r="E50" t="str">
            <v>STK</v>
          </cell>
          <cell r="F50" t="str">
            <v>YSM10</v>
          </cell>
          <cell r="G50" t="str">
            <v>L-&gt;R</v>
          </cell>
          <cell r="H50" t="str">
            <v>No</v>
          </cell>
          <cell r="I50" t="str">
            <v>Y44980</v>
          </cell>
          <cell r="J50">
            <v>1</v>
          </cell>
          <cell r="K50" t="str">
            <v>福保仓库</v>
          </cell>
          <cell r="L50">
            <v>43385</v>
          </cell>
          <cell r="M50">
            <v>6.2399999999999997E-2</v>
          </cell>
          <cell r="N50" t="str">
            <v>MAR 19</v>
          </cell>
          <cell r="O50"/>
          <cell r="P50" t="str">
            <v>JPY</v>
          </cell>
          <cell r="Q50" t="str">
            <v>C49SZX20180066JY</v>
          </cell>
          <cell r="R50" t="str">
            <v>格力创</v>
          </cell>
          <cell r="S50" t="str">
            <v>YSM10</v>
          </cell>
          <cell r="T50" t="str">
            <v>R-&gt;L</v>
          </cell>
          <cell r="U50" t="str">
            <v>No</v>
          </cell>
          <cell r="V50" t="str">
            <v>WRONG</v>
          </cell>
          <cell r="W50" t="str">
            <v>DAP SZ</v>
          </cell>
          <cell r="X50">
            <v>43256</v>
          </cell>
          <cell r="Y50" t="str">
            <v>Yes</v>
          </cell>
          <cell r="Z50"/>
          <cell r="AA50"/>
          <cell r="AB50"/>
          <cell r="AC50" t="str">
            <v>Yes</v>
          </cell>
          <cell r="AN50"/>
          <cell r="AO50" t="str">
            <v>Yes</v>
          </cell>
          <cell r="AP50" t="str">
            <v>MAR 19</v>
          </cell>
        </row>
        <row r="51">
          <cell r="A51">
            <v>43</v>
          </cell>
          <cell r="B51" t="str">
            <v>已发货</v>
          </cell>
          <cell r="C51" t="str">
            <v>C49</v>
          </cell>
          <cell r="D51">
            <v>109381</v>
          </cell>
          <cell r="E51" t="str">
            <v>STK</v>
          </cell>
          <cell r="F51" t="str">
            <v>YSM10</v>
          </cell>
          <cell r="G51" t="str">
            <v>L-&gt;R</v>
          </cell>
          <cell r="H51" t="str">
            <v>No</v>
          </cell>
          <cell r="I51" t="str">
            <v>Y44982</v>
          </cell>
          <cell r="J51">
            <v>1</v>
          </cell>
          <cell r="K51" t="str">
            <v>福保仓库</v>
          </cell>
          <cell r="L51">
            <v>43385</v>
          </cell>
          <cell r="M51">
            <v>6.2399999999999997E-2</v>
          </cell>
          <cell r="N51" t="str">
            <v>MAR 19</v>
          </cell>
          <cell r="O51"/>
          <cell r="P51" t="str">
            <v>JPY</v>
          </cell>
          <cell r="Q51" t="str">
            <v>C49SZX20180066JY</v>
          </cell>
          <cell r="R51" t="str">
            <v>格力创</v>
          </cell>
          <cell r="S51" t="str">
            <v>YSM10</v>
          </cell>
          <cell r="T51" t="str">
            <v>L-&gt;R</v>
          </cell>
          <cell r="U51" t="str">
            <v>No</v>
          </cell>
          <cell r="V51" t="str">
            <v>OK</v>
          </cell>
          <cell r="W51" t="str">
            <v>DAP SZ</v>
          </cell>
          <cell r="X51">
            <v>43256</v>
          </cell>
          <cell r="Y51" t="str">
            <v>Yes</v>
          </cell>
          <cell r="Z51"/>
          <cell r="AA51"/>
          <cell r="AB51"/>
          <cell r="AC51" t="str">
            <v>Yes</v>
          </cell>
          <cell r="AN51"/>
          <cell r="AO51" t="str">
            <v>Yes</v>
          </cell>
          <cell r="AP51" t="str">
            <v>MAR 19</v>
          </cell>
        </row>
        <row r="52">
          <cell r="A52">
            <v>281</v>
          </cell>
          <cell r="B52" t="str">
            <v>已发货</v>
          </cell>
          <cell r="C52" t="str">
            <v>C49</v>
          </cell>
          <cell r="D52">
            <v>109381</v>
          </cell>
          <cell r="E52" t="str">
            <v>STK</v>
          </cell>
          <cell r="F52" t="str">
            <v>YSM10</v>
          </cell>
          <cell r="G52" t="str">
            <v>L-&gt;R</v>
          </cell>
          <cell r="H52" t="str">
            <v>No</v>
          </cell>
          <cell r="I52" t="str">
            <v>Y44975</v>
          </cell>
          <cell r="J52">
            <v>1</v>
          </cell>
          <cell r="K52" t="str">
            <v>福保仓库</v>
          </cell>
          <cell r="L52">
            <v>43385</v>
          </cell>
          <cell r="M52">
            <v>6.2399999999999997E-2</v>
          </cell>
          <cell r="N52" t="str">
            <v>APR 19</v>
          </cell>
          <cell r="O52"/>
          <cell r="P52" t="str">
            <v>JPY</v>
          </cell>
          <cell r="Q52" t="str">
            <v>C49SZX20190052SS</v>
          </cell>
          <cell r="R52" t="str">
            <v>乐上</v>
          </cell>
          <cell r="S52" t="str">
            <v>YSM10</v>
          </cell>
          <cell r="T52" t="str">
            <v>L-&gt;R</v>
          </cell>
          <cell r="U52" t="str">
            <v>MVC</v>
          </cell>
          <cell r="V52" t="str">
            <v>WRONG</v>
          </cell>
          <cell r="W52" t="str">
            <v>DAP东莞</v>
          </cell>
          <cell r="X52">
            <v>43567</v>
          </cell>
          <cell r="Y52" t="str">
            <v>Yes</v>
          </cell>
          <cell r="Z52" t="str">
            <v>Na</v>
          </cell>
          <cell r="AA52" t="str">
            <v>Na</v>
          </cell>
          <cell r="AB52"/>
          <cell r="AC52" t="str">
            <v>Yes</v>
          </cell>
          <cell r="AN52"/>
          <cell r="AO52" t="str">
            <v>Yes</v>
          </cell>
          <cell r="AP52" t="str">
            <v>APR 19</v>
          </cell>
        </row>
        <row r="53">
          <cell r="A53">
            <v>282</v>
          </cell>
          <cell r="B53" t="str">
            <v>已发货</v>
          </cell>
          <cell r="C53" t="str">
            <v>C49</v>
          </cell>
          <cell r="D53">
            <v>109381</v>
          </cell>
          <cell r="E53" t="str">
            <v>STK</v>
          </cell>
          <cell r="F53" t="str">
            <v>YSM10</v>
          </cell>
          <cell r="G53" t="str">
            <v>L-&gt;R</v>
          </cell>
          <cell r="H53" t="str">
            <v>No</v>
          </cell>
          <cell r="I53" t="str">
            <v>Y44976</v>
          </cell>
          <cell r="J53">
            <v>1</v>
          </cell>
          <cell r="K53" t="str">
            <v>福保仓库</v>
          </cell>
          <cell r="L53">
            <v>43385</v>
          </cell>
          <cell r="M53">
            <v>6.2399999999999997E-2</v>
          </cell>
          <cell r="N53" t="str">
            <v>APR 19</v>
          </cell>
          <cell r="O53"/>
          <cell r="P53" t="str">
            <v>JPY</v>
          </cell>
          <cell r="Q53" t="str">
            <v>C49SZX20190052SS</v>
          </cell>
          <cell r="R53" t="str">
            <v>乐上</v>
          </cell>
          <cell r="S53" t="str">
            <v>YSM10</v>
          </cell>
          <cell r="T53" t="str">
            <v>L-&gt;R</v>
          </cell>
          <cell r="U53" t="str">
            <v>MVC</v>
          </cell>
          <cell r="V53" t="str">
            <v>WRONG</v>
          </cell>
          <cell r="W53" t="str">
            <v>DAP东莞</v>
          </cell>
          <cell r="X53">
            <v>43567</v>
          </cell>
          <cell r="Y53" t="str">
            <v>Yes</v>
          </cell>
          <cell r="Z53" t="str">
            <v>Na</v>
          </cell>
          <cell r="AA53" t="str">
            <v>Na</v>
          </cell>
          <cell r="AB53"/>
          <cell r="AC53" t="str">
            <v>Yes</v>
          </cell>
          <cell r="AN53"/>
          <cell r="AO53" t="str">
            <v>Yes</v>
          </cell>
          <cell r="AP53" t="str">
            <v>APR 19</v>
          </cell>
        </row>
        <row r="54">
          <cell r="A54">
            <v>298</v>
          </cell>
          <cell r="B54" t="str">
            <v>已发货</v>
          </cell>
          <cell r="C54" t="str">
            <v>C49</v>
          </cell>
          <cell r="D54">
            <v>109381</v>
          </cell>
          <cell r="E54" t="str">
            <v>STK</v>
          </cell>
          <cell r="F54" t="str">
            <v>YSM10</v>
          </cell>
          <cell r="G54" t="str">
            <v>L-&gt;R</v>
          </cell>
          <cell r="H54" t="str">
            <v>No</v>
          </cell>
          <cell r="I54" t="str">
            <v>Y44977</v>
          </cell>
          <cell r="J54">
            <v>1</v>
          </cell>
          <cell r="K54" t="str">
            <v>福保仓库</v>
          </cell>
          <cell r="L54">
            <v>43385</v>
          </cell>
          <cell r="M54">
            <v>6.2399999999999997E-2</v>
          </cell>
          <cell r="N54" t="str">
            <v>MAY 19</v>
          </cell>
          <cell r="O54"/>
          <cell r="P54" t="str">
            <v>JPY</v>
          </cell>
          <cell r="Q54" t="str">
            <v>C49SZX20190061JL</v>
          </cell>
          <cell r="R54" t="str">
            <v>微力创/end user 昶达</v>
          </cell>
          <cell r="S54" t="str">
            <v>YSM10</v>
          </cell>
          <cell r="T54" t="str">
            <v>L-&gt;R</v>
          </cell>
          <cell r="U54" t="str">
            <v>MVC</v>
          </cell>
          <cell r="V54" t="str">
            <v>WRONG</v>
          </cell>
          <cell r="W54" t="str">
            <v>CIF HK</v>
          </cell>
          <cell r="X54">
            <v>43582</v>
          </cell>
          <cell r="Y54" t="str">
            <v>Yes</v>
          </cell>
          <cell r="Z54" t="str">
            <v>Na</v>
          </cell>
          <cell r="AA54" t="str">
            <v>Na</v>
          </cell>
          <cell r="AB54"/>
          <cell r="AC54" t="str">
            <v>Yes,end user 昶达</v>
          </cell>
          <cell r="AN54"/>
          <cell r="AO54" t="str">
            <v>Yes</v>
          </cell>
          <cell r="AP54" t="str">
            <v>MAY 19</v>
          </cell>
        </row>
        <row r="55">
          <cell r="A55">
            <v>243</v>
          </cell>
          <cell r="B55" t="str">
            <v>已发货</v>
          </cell>
          <cell r="C55" t="str">
            <v>C49</v>
          </cell>
          <cell r="D55">
            <v>109381</v>
          </cell>
          <cell r="E55" t="str">
            <v>STK</v>
          </cell>
          <cell r="F55" t="str">
            <v>YSM10</v>
          </cell>
          <cell r="G55" t="str">
            <v>L-&gt;R</v>
          </cell>
          <cell r="H55" t="str">
            <v>No</v>
          </cell>
          <cell r="I55" t="str">
            <v>Y44978</v>
          </cell>
          <cell r="J55">
            <v>1</v>
          </cell>
          <cell r="K55" t="str">
            <v>福保仓库</v>
          </cell>
          <cell r="L55">
            <v>43385</v>
          </cell>
          <cell r="M55">
            <v>6.2399999999999997E-2</v>
          </cell>
          <cell r="N55" t="str">
            <v>MAR 19</v>
          </cell>
          <cell r="O55"/>
          <cell r="P55" t="str">
            <v>JPY</v>
          </cell>
          <cell r="Q55" t="str">
            <v>C49SZX20190023SS</v>
          </cell>
          <cell r="R55" t="str">
            <v>世启纳</v>
          </cell>
          <cell r="S55" t="str">
            <v>YSM10</v>
          </cell>
          <cell r="T55" t="str">
            <v>R-&gt;L</v>
          </cell>
          <cell r="U55" t="str">
            <v>MVC</v>
          </cell>
          <cell r="V55" t="str">
            <v>WRONG</v>
          </cell>
          <cell r="W55" t="str">
            <v>DAP 深圳</v>
          </cell>
          <cell r="X55">
            <v>43523</v>
          </cell>
          <cell r="Y55" t="str">
            <v>Yes</v>
          </cell>
          <cell r="Z55"/>
          <cell r="AA55" t="str">
            <v>Na</v>
          </cell>
          <cell r="AB55"/>
          <cell r="AC55" t="str">
            <v>Yes</v>
          </cell>
          <cell r="AN55"/>
          <cell r="AO55" t="str">
            <v>Yes</v>
          </cell>
          <cell r="AP55" t="str">
            <v>MAR 19</v>
          </cell>
        </row>
        <row r="56">
          <cell r="A56">
            <v>266</v>
          </cell>
          <cell r="B56" t="str">
            <v>已发货</v>
          </cell>
          <cell r="C56" t="str">
            <v>C49</v>
          </cell>
          <cell r="D56">
            <v>109413</v>
          </cell>
          <cell r="E56" t="str">
            <v>STK</v>
          </cell>
          <cell r="F56" t="str">
            <v>YSM10</v>
          </cell>
          <cell r="G56" t="str">
            <v>L-&gt;R</v>
          </cell>
          <cell r="H56" t="str">
            <v>MVC</v>
          </cell>
          <cell r="I56" t="str">
            <v>Y46673</v>
          </cell>
          <cell r="J56">
            <v>1</v>
          </cell>
          <cell r="K56" t="str">
            <v>福保仓库</v>
          </cell>
          <cell r="L56">
            <v>43385</v>
          </cell>
          <cell r="M56">
            <v>6.2399999999999997E-2</v>
          </cell>
          <cell r="N56" t="str">
            <v>APR 19</v>
          </cell>
          <cell r="O56"/>
          <cell r="P56" t="str">
            <v>JPY</v>
          </cell>
          <cell r="Q56" t="str">
            <v>C49SZX20190032SX</v>
          </cell>
          <cell r="R56" t="str">
            <v>凌鑫</v>
          </cell>
          <cell r="S56" t="str">
            <v>YSM10</v>
          </cell>
          <cell r="T56" t="str">
            <v>L-&gt;R</v>
          </cell>
          <cell r="U56" t="str">
            <v>MVC</v>
          </cell>
          <cell r="V56" t="str">
            <v>OK</v>
          </cell>
          <cell r="W56" t="str">
            <v>DAP 深圳</v>
          </cell>
          <cell r="X56">
            <v>43545</v>
          </cell>
          <cell r="Y56" t="str">
            <v>Yes</v>
          </cell>
          <cell r="Z56" t="str">
            <v>Na</v>
          </cell>
          <cell r="AA56" t="str">
            <v>Na</v>
          </cell>
          <cell r="AB56"/>
          <cell r="AC56" t="str">
            <v>Yes</v>
          </cell>
          <cell r="AN56"/>
          <cell r="AO56" t="str">
            <v>Yes</v>
          </cell>
          <cell r="AP56" t="str">
            <v>APR 19</v>
          </cell>
        </row>
        <row r="57">
          <cell r="A57">
            <v>242</v>
          </cell>
          <cell r="B57" t="str">
            <v>已发货</v>
          </cell>
          <cell r="C57" t="str">
            <v>C49</v>
          </cell>
          <cell r="D57">
            <v>109413</v>
          </cell>
          <cell r="E57" t="str">
            <v>STK</v>
          </cell>
          <cell r="F57" t="str">
            <v>YSM10</v>
          </cell>
          <cell r="G57" t="str">
            <v>L-&gt;R</v>
          </cell>
          <cell r="H57" t="str">
            <v>No</v>
          </cell>
          <cell r="I57" t="str">
            <v>Y46674</v>
          </cell>
          <cell r="J57">
            <v>1</v>
          </cell>
          <cell r="K57" t="str">
            <v>福保仓库</v>
          </cell>
          <cell r="L57">
            <v>43385</v>
          </cell>
          <cell r="M57">
            <v>6.2399999999999997E-2</v>
          </cell>
          <cell r="N57" t="str">
            <v>MAR 19</v>
          </cell>
          <cell r="O57"/>
          <cell r="P57" t="str">
            <v>JPY</v>
          </cell>
          <cell r="Q57" t="str">
            <v>C49SZX20190023SS</v>
          </cell>
          <cell r="R57" t="str">
            <v>世启纳</v>
          </cell>
          <cell r="S57" t="str">
            <v>YSM10</v>
          </cell>
          <cell r="T57" t="str">
            <v>L-&gt;R</v>
          </cell>
          <cell r="U57" t="str">
            <v>MVC</v>
          </cell>
          <cell r="V57" t="str">
            <v>WRONG</v>
          </cell>
          <cell r="W57" t="str">
            <v>DAP 深圳</v>
          </cell>
          <cell r="X57">
            <v>43523</v>
          </cell>
          <cell r="Y57" t="str">
            <v>Yes</v>
          </cell>
          <cell r="Z57"/>
          <cell r="AA57" t="str">
            <v>Na</v>
          </cell>
          <cell r="AB57"/>
          <cell r="AC57" t="str">
            <v>Yes</v>
          </cell>
          <cell r="AN57"/>
          <cell r="AO57" t="str">
            <v>Yes</v>
          </cell>
          <cell r="AP57" t="str">
            <v>MAR 19</v>
          </cell>
        </row>
        <row r="58">
          <cell r="A58">
            <v>48</v>
          </cell>
          <cell r="B58" t="str">
            <v>已发货</v>
          </cell>
          <cell r="C58" t="str">
            <v>C49</v>
          </cell>
          <cell r="D58">
            <v>109331</v>
          </cell>
          <cell r="E58" t="str">
            <v>永顺创</v>
          </cell>
          <cell r="F58" t="str">
            <v>YSM20R(SV)-2</v>
          </cell>
          <cell r="G58" t="str">
            <v>L-&gt;R</v>
          </cell>
          <cell r="H58" t="str">
            <v>MVC</v>
          </cell>
          <cell r="I58" t="str">
            <v>Y46418</v>
          </cell>
          <cell r="J58">
            <v>1</v>
          </cell>
          <cell r="K58" t="str">
            <v>码头</v>
          </cell>
          <cell r="L58">
            <v>43405</v>
          </cell>
          <cell r="M58">
            <v>6.1600000000000002E-2</v>
          </cell>
          <cell r="N58" t="str">
            <v>NOV 18</v>
          </cell>
          <cell r="P58" t="str">
            <v>JPY</v>
          </cell>
          <cell r="Q58" t="str">
            <v>C49SZX20180070SX</v>
          </cell>
          <cell r="R58" t="str">
            <v>永顺创（Sales accurel in Oct)</v>
          </cell>
          <cell r="S58" t="str">
            <v>YSM20-2</v>
          </cell>
          <cell r="T58" t="str">
            <v>L-&gt;R</v>
          </cell>
          <cell r="U58" t="str">
            <v>MVC</v>
          </cell>
          <cell r="V58" t="str">
            <v>OK</v>
          </cell>
          <cell r="W58" t="str">
            <v>DAP SZ</v>
          </cell>
          <cell r="X58">
            <v>43208</v>
          </cell>
          <cell r="Y58" t="str">
            <v>Yes</v>
          </cell>
          <cell r="Z58" t="str">
            <v>Na</v>
          </cell>
          <cell r="AA58" t="str">
            <v>Na</v>
          </cell>
          <cell r="AB58" t="str">
            <v>OEF已做</v>
          </cell>
          <cell r="AC58" t="str">
            <v>Yes</v>
          </cell>
          <cell r="AN58"/>
          <cell r="AO58" t="str">
            <v>Yes</v>
          </cell>
          <cell r="AP58" t="str">
            <v>NOV 18</v>
          </cell>
        </row>
        <row r="59">
          <cell r="A59">
            <v>49</v>
          </cell>
          <cell r="B59" t="str">
            <v>已发货</v>
          </cell>
          <cell r="C59" t="str">
            <v>C49</v>
          </cell>
          <cell r="D59">
            <v>109331</v>
          </cell>
          <cell r="E59" t="str">
            <v>永顺创</v>
          </cell>
          <cell r="F59" t="str">
            <v>YSM20R(SV)-2</v>
          </cell>
          <cell r="G59" t="str">
            <v>L-&gt;R</v>
          </cell>
          <cell r="H59" t="str">
            <v>MVC</v>
          </cell>
          <cell r="I59" t="str">
            <v>Y46419</v>
          </cell>
          <cell r="J59">
            <v>1</v>
          </cell>
          <cell r="K59" t="str">
            <v>码头</v>
          </cell>
          <cell r="L59">
            <v>43405</v>
          </cell>
          <cell r="M59">
            <v>6.1600000000000002E-2</v>
          </cell>
          <cell r="N59" t="str">
            <v>NOV 18</v>
          </cell>
          <cell r="P59" t="str">
            <v>JPY</v>
          </cell>
          <cell r="Q59" t="str">
            <v>C49SZX20180070SX</v>
          </cell>
          <cell r="R59" t="str">
            <v>永顺创（Sales accurel in Oct)</v>
          </cell>
          <cell r="S59" t="str">
            <v>YSM20-2</v>
          </cell>
          <cell r="T59" t="str">
            <v>L-&gt;R</v>
          </cell>
          <cell r="U59" t="str">
            <v>MVC</v>
          </cell>
          <cell r="V59" t="str">
            <v>OK</v>
          </cell>
          <cell r="W59" t="str">
            <v>DAP SZ</v>
          </cell>
          <cell r="X59">
            <v>43208</v>
          </cell>
          <cell r="Y59" t="str">
            <v>Yes</v>
          </cell>
          <cell r="Z59" t="str">
            <v>Na</v>
          </cell>
          <cell r="AA59" t="str">
            <v>Na</v>
          </cell>
          <cell r="AB59" t="str">
            <v>OEF已做</v>
          </cell>
          <cell r="AC59" t="str">
            <v>Yes</v>
          </cell>
          <cell r="AN59"/>
          <cell r="AO59" t="str">
            <v>Yes</v>
          </cell>
          <cell r="AP59" t="str">
            <v>NOV 18</v>
          </cell>
        </row>
        <row r="60">
          <cell r="A60">
            <v>127</v>
          </cell>
          <cell r="B60" t="str">
            <v>已发货</v>
          </cell>
          <cell r="C60" t="str">
            <v>C49</v>
          </cell>
          <cell r="D60">
            <v>109288</v>
          </cell>
          <cell r="E60" t="str">
            <v>亿联</v>
          </cell>
          <cell r="F60" t="str">
            <v>YSM20R(SV)-2</v>
          </cell>
          <cell r="G60" t="str">
            <v>L-&gt;R</v>
          </cell>
          <cell r="H60" t="str">
            <v>No</v>
          </cell>
          <cell r="I60" t="str">
            <v>Y45637</v>
          </cell>
          <cell r="J60">
            <v>1</v>
          </cell>
          <cell r="K60" t="str">
            <v>码头</v>
          </cell>
          <cell r="L60">
            <v>43407</v>
          </cell>
          <cell r="M60">
            <v>6.1600000000000002E-2</v>
          </cell>
          <cell r="N60" t="str">
            <v>NOV 18</v>
          </cell>
          <cell r="P60" t="str">
            <v>JPY</v>
          </cell>
          <cell r="Q60" t="str">
            <v>C49SZX20180135SX</v>
          </cell>
          <cell r="R60" t="str">
            <v>兴开泰</v>
          </cell>
          <cell r="S60" t="str">
            <v>YSM20R(SV)-2</v>
          </cell>
          <cell r="T60" t="str">
            <v>L-&gt;R</v>
          </cell>
          <cell r="U60" t="str">
            <v>No</v>
          </cell>
          <cell r="V60" t="str">
            <v>OK</v>
          </cell>
          <cell r="W60" t="str">
            <v xml:space="preserve">CIF </v>
          </cell>
          <cell r="X60">
            <v>43341</v>
          </cell>
          <cell r="Y60" t="str">
            <v>Yes</v>
          </cell>
          <cell r="Z60" t="str">
            <v>Na</v>
          </cell>
          <cell r="AA60" t="str">
            <v>Na</v>
          </cell>
          <cell r="AB60"/>
          <cell r="AC60" t="str">
            <v>Yes</v>
          </cell>
          <cell r="AN60"/>
          <cell r="AO60" t="str">
            <v>Yes</v>
          </cell>
          <cell r="AP60" t="str">
            <v>NOV 18</v>
          </cell>
        </row>
        <row r="61">
          <cell r="A61">
            <v>128</v>
          </cell>
          <cell r="B61" t="str">
            <v>已发货</v>
          </cell>
          <cell r="C61" t="str">
            <v>C49</v>
          </cell>
          <cell r="D61">
            <v>109288</v>
          </cell>
          <cell r="E61" t="str">
            <v>亿联</v>
          </cell>
          <cell r="F61" t="str">
            <v>YSM20R(SV)-2</v>
          </cell>
          <cell r="G61" t="str">
            <v>L-&gt;R</v>
          </cell>
          <cell r="H61" t="str">
            <v>No</v>
          </cell>
          <cell r="I61" t="str">
            <v>Y45638</v>
          </cell>
          <cell r="J61">
            <v>1</v>
          </cell>
          <cell r="K61" t="str">
            <v>码头</v>
          </cell>
          <cell r="L61">
            <v>43407</v>
          </cell>
          <cell r="M61">
            <v>6.1600000000000002E-2</v>
          </cell>
          <cell r="N61" t="str">
            <v>NOV 18</v>
          </cell>
          <cell r="P61" t="str">
            <v>JPY</v>
          </cell>
          <cell r="Q61" t="str">
            <v>C49SZX20180135SX</v>
          </cell>
          <cell r="R61" t="str">
            <v>兴开泰</v>
          </cell>
          <cell r="S61" t="str">
            <v>YSM20R(SV)-2</v>
          </cell>
          <cell r="T61" t="str">
            <v>L-&gt;R</v>
          </cell>
          <cell r="U61" t="str">
            <v>No</v>
          </cell>
          <cell r="V61" t="str">
            <v>OK</v>
          </cell>
          <cell r="W61" t="str">
            <v xml:space="preserve">CIF </v>
          </cell>
          <cell r="X61">
            <v>43341</v>
          </cell>
          <cell r="Y61" t="str">
            <v>Yes</v>
          </cell>
          <cell r="Z61" t="str">
            <v>Na</v>
          </cell>
          <cell r="AA61" t="str">
            <v>Na</v>
          </cell>
          <cell r="AB61"/>
          <cell r="AC61" t="str">
            <v>Yes</v>
          </cell>
          <cell r="AN61"/>
          <cell r="AO61" t="str">
            <v>Yes</v>
          </cell>
          <cell r="AP61" t="str">
            <v>NOV 18</v>
          </cell>
        </row>
        <row r="62">
          <cell r="A62">
            <v>423</v>
          </cell>
          <cell r="B62" t="str">
            <v>已发货</v>
          </cell>
          <cell r="C62" t="str">
            <v>C49</v>
          </cell>
          <cell r="D62">
            <v>109308</v>
          </cell>
          <cell r="E62" t="str">
            <v>英拓邦</v>
          </cell>
          <cell r="F62" t="str">
            <v>YSM20R(SV)-2</v>
          </cell>
          <cell r="G62" t="str">
            <v>L-&gt;R</v>
          </cell>
          <cell r="H62" t="str">
            <v>cATS10+special layout</v>
          </cell>
          <cell r="I62" t="str">
            <v>Y45850</v>
          </cell>
          <cell r="J62">
            <v>1</v>
          </cell>
          <cell r="K62" t="str">
            <v>力合仓库(已经清关)</v>
          </cell>
          <cell r="L62">
            <v>43415</v>
          </cell>
          <cell r="M62">
            <v>6.1600000000000002E-2</v>
          </cell>
          <cell r="N62" t="str">
            <v>SEP 19</v>
          </cell>
          <cell r="P62" t="str">
            <v>RMB</v>
          </cell>
          <cell r="Q62" t="str">
            <v>C49SZX20190135SX</v>
          </cell>
          <cell r="R62" t="str">
            <v>迅丰</v>
          </cell>
          <cell r="S62" t="str">
            <v>YSM20R(SV)-2</v>
          </cell>
          <cell r="T62" t="str">
            <v>L-&gt;R</v>
          </cell>
          <cell r="U62" t="str">
            <v>cATS10+MVC+special layout</v>
          </cell>
          <cell r="V62" t="str">
            <v>WRONG</v>
          </cell>
          <cell r="W62" t="str">
            <v>含税到厂</v>
          </cell>
          <cell r="X62">
            <v>43715</v>
          </cell>
          <cell r="Y62" t="str">
            <v>Yes</v>
          </cell>
          <cell r="Z62" t="str">
            <v>Na</v>
          </cell>
          <cell r="AA62" t="str">
            <v>Na</v>
          </cell>
          <cell r="AB62"/>
          <cell r="AC62" t="str">
            <v>C190935664</v>
          </cell>
          <cell r="AN62"/>
          <cell r="AO62" t="str">
            <v>Yes</v>
          </cell>
          <cell r="AP62" t="str">
            <v>SEP 19</v>
          </cell>
        </row>
        <row r="63">
          <cell r="A63">
            <v>429</v>
          </cell>
          <cell r="B63" t="str">
            <v>已发货</v>
          </cell>
          <cell r="C63" t="str">
            <v>C49</v>
          </cell>
          <cell r="D63">
            <v>109308</v>
          </cell>
          <cell r="E63" t="str">
            <v>英拓邦</v>
          </cell>
          <cell r="F63" t="str">
            <v>YSM20R(SV)-2</v>
          </cell>
          <cell r="G63" t="str">
            <v>L-&gt;R</v>
          </cell>
          <cell r="H63" t="str">
            <v>cATS10+special layout</v>
          </cell>
          <cell r="I63" t="str">
            <v>Y45851</v>
          </cell>
          <cell r="J63">
            <v>1</v>
          </cell>
          <cell r="K63" t="str">
            <v>力合仓库(已经清关)</v>
          </cell>
          <cell r="L63">
            <v>43415</v>
          </cell>
          <cell r="M63">
            <v>6.1600000000000002E-2</v>
          </cell>
          <cell r="N63" t="str">
            <v>SEP 19</v>
          </cell>
          <cell r="P63" t="str">
            <v>RMB</v>
          </cell>
          <cell r="Q63" t="str">
            <v>C49SZX201900131JL</v>
          </cell>
          <cell r="R63" t="str">
            <v>杉川/end user:放德劲</v>
          </cell>
          <cell r="S63" t="str">
            <v>YSM20R(SV)-2</v>
          </cell>
          <cell r="T63" t="str">
            <v>L-&gt;R</v>
          </cell>
          <cell r="U63" t="str">
            <v>cATS10+MVC+special layout</v>
          </cell>
          <cell r="V63" t="str">
            <v>WRONG</v>
          </cell>
          <cell r="W63" t="str">
            <v>含税到厂</v>
          </cell>
          <cell r="X63">
            <v>43717</v>
          </cell>
          <cell r="Y63" t="str">
            <v>Yes</v>
          </cell>
          <cell r="Z63"/>
          <cell r="AA63"/>
          <cell r="AB63"/>
          <cell r="AC63" t="str">
            <v>C190434452</v>
          </cell>
          <cell r="AN63"/>
          <cell r="AO63" t="str">
            <v>Yes</v>
          </cell>
          <cell r="AP63" t="str">
            <v>SEP 19</v>
          </cell>
        </row>
        <row r="64">
          <cell r="A64">
            <v>246</v>
          </cell>
          <cell r="B64" t="str">
            <v>已发货</v>
          </cell>
          <cell r="C64" t="str">
            <v>C49</v>
          </cell>
          <cell r="D64">
            <v>109295</v>
          </cell>
          <cell r="E64" t="str">
            <v>STK</v>
          </cell>
          <cell r="F64" t="str">
            <v>YSM10</v>
          </cell>
          <cell r="G64" t="str">
            <v>L-&gt;R</v>
          </cell>
          <cell r="H64" t="str">
            <v>No</v>
          </cell>
          <cell r="I64" t="str">
            <v>Y45751</v>
          </cell>
          <cell r="J64">
            <v>1</v>
          </cell>
          <cell r="K64" t="str">
            <v>福保仓库</v>
          </cell>
          <cell r="L64">
            <v>43418</v>
          </cell>
          <cell r="M64">
            <v>6.2799999999999995E-2</v>
          </cell>
          <cell r="N64" t="str">
            <v>MAY 19</v>
          </cell>
          <cell r="O64"/>
          <cell r="P64" t="str">
            <v>JPY</v>
          </cell>
          <cell r="Q64" t="str">
            <v>C49SZX20190031MZ</v>
          </cell>
          <cell r="R64" t="str">
            <v>鸿南</v>
          </cell>
          <cell r="S64" t="str">
            <v>YSM10</v>
          </cell>
          <cell r="T64" t="str">
            <v>R-&gt;L</v>
          </cell>
          <cell r="U64" t="str">
            <v>MVC</v>
          </cell>
          <cell r="V64" t="str">
            <v>WRONG</v>
          </cell>
          <cell r="W64" t="str">
            <v>CIF HK</v>
          </cell>
          <cell r="X64">
            <v>43532</v>
          </cell>
          <cell r="Y64" t="str">
            <v>Yes</v>
          </cell>
          <cell r="Z64" t="str">
            <v>Na</v>
          </cell>
          <cell r="AA64" t="str">
            <v>Na</v>
          </cell>
          <cell r="AB64"/>
          <cell r="AC64" t="str">
            <v>C180331587</v>
          </cell>
          <cell r="AN64"/>
          <cell r="AO64" t="str">
            <v>Yes</v>
          </cell>
          <cell r="AP64" t="str">
            <v>MAY 19</v>
          </cell>
        </row>
        <row r="65">
          <cell r="A65">
            <v>247</v>
          </cell>
          <cell r="B65" t="str">
            <v>已发货</v>
          </cell>
          <cell r="C65" t="str">
            <v>C49</v>
          </cell>
          <cell r="D65">
            <v>109295</v>
          </cell>
          <cell r="E65" t="str">
            <v>STK</v>
          </cell>
          <cell r="F65" t="str">
            <v>YSM10</v>
          </cell>
          <cell r="G65" t="str">
            <v>L-&gt;R</v>
          </cell>
          <cell r="H65" t="str">
            <v>No</v>
          </cell>
          <cell r="I65" t="str">
            <v>Y45752</v>
          </cell>
          <cell r="J65">
            <v>1</v>
          </cell>
          <cell r="K65" t="str">
            <v>福保仓库</v>
          </cell>
          <cell r="L65">
            <v>43418</v>
          </cell>
          <cell r="M65">
            <v>6.2799999999999995E-2</v>
          </cell>
          <cell r="N65" t="str">
            <v>MAY 19</v>
          </cell>
          <cell r="O65"/>
          <cell r="P65" t="str">
            <v>JPY</v>
          </cell>
          <cell r="Q65" t="str">
            <v>C49SZX20190031MZ</v>
          </cell>
          <cell r="R65" t="str">
            <v>鸿南</v>
          </cell>
          <cell r="S65" t="str">
            <v>YSM10</v>
          </cell>
          <cell r="T65" t="str">
            <v>R-&gt;L</v>
          </cell>
          <cell r="U65" t="str">
            <v>MVC</v>
          </cell>
          <cell r="V65" t="str">
            <v>WRONG</v>
          </cell>
          <cell r="W65" t="str">
            <v>CIF HK</v>
          </cell>
          <cell r="X65">
            <v>43532</v>
          </cell>
          <cell r="Y65" t="str">
            <v>Yes</v>
          </cell>
          <cell r="Z65" t="str">
            <v>Na</v>
          </cell>
          <cell r="AA65" t="str">
            <v>Na</v>
          </cell>
          <cell r="AB65"/>
          <cell r="AC65" t="str">
            <v>C180331587</v>
          </cell>
          <cell r="AN65"/>
          <cell r="AO65" t="str">
            <v>Yes</v>
          </cell>
          <cell r="AP65" t="str">
            <v>MAY 19</v>
          </cell>
        </row>
        <row r="66">
          <cell r="A66" t="str">
            <v>咸阳宇迪</v>
          </cell>
          <cell r="B66" t="str">
            <v>已发货</v>
          </cell>
          <cell r="C66" t="str">
            <v>C49</v>
          </cell>
          <cell r="D66">
            <v>109295</v>
          </cell>
          <cell r="E66" t="str">
            <v>STK</v>
          </cell>
          <cell r="F66" t="str">
            <v>YSM10</v>
          </cell>
          <cell r="G66" t="str">
            <v>L-&gt;R</v>
          </cell>
          <cell r="H66" t="str">
            <v>No</v>
          </cell>
          <cell r="I66" t="str">
            <v>Y45753</v>
          </cell>
          <cell r="J66">
            <v>1</v>
          </cell>
          <cell r="K66" t="str">
            <v>力合仓库(已经清关)</v>
          </cell>
          <cell r="L66">
            <v>43418</v>
          </cell>
          <cell r="M66">
            <v>6.2799999999999995E-2</v>
          </cell>
          <cell r="N66" t="str">
            <v>JUN 19</v>
          </cell>
          <cell r="O66"/>
          <cell r="P66" t="e">
            <v>#N/A</v>
          </cell>
          <cell r="Q66" t="e">
            <v>#N/A</v>
          </cell>
          <cell r="R66" t="e">
            <v>#N/A</v>
          </cell>
          <cell r="S66" t="e">
            <v>#N/A</v>
          </cell>
          <cell r="T66" t="e">
            <v>#N/A</v>
          </cell>
          <cell r="U66" t="e">
            <v>#N/A</v>
          </cell>
          <cell r="V66" t="e">
            <v>#N/A</v>
          </cell>
          <cell r="W66" t="e">
            <v>#N/A</v>
          </cell>
          <cell r="X66" t="e">
            <v>#N/A</v>
          </cell>
          <cell r="Y66" t="e">
            <v>#N/A</v>
          </cell>
          <cell r="Z66">
            <v>43252</v>
          </cell>
          <cell r="AA66">
            <v>43266</v>
          </cell>
          <cell r="AB66"/>
          <cell r="AC66" t="str">
            <v>C111110870</v>
          </cell>
          <cell r="AN66"/>
          <cell r="AO66" t="str">
            <v>NA</v>
          </cell>
          <cell r="AP66" t="str">
            <v>JUN 19</v>
          </cell>
        </row>
        <row r="67">
          <cell r="A67">
            <v>344</v>
          </cell>
          <cell r="B67" t="str">
            <v>已发货</v>
          </cell>
          <cell r="C67" t="str">
            <v>C49</v>
          </cell>
          <cell r="D67">
            <v>109295</v>
          </cell>
          <cell r="E67" t="str">
            <v>STK</v>
          </cell>
          <cell r="F67" t="str">
            <v>YSM10</v>
          </cell>
          <cell r="G67" t="str">
            <v>L-&gt;R</v>
          </cell>
          <cell r="H67" t="str">
            <v>No</v>
          </cell>
          <cell r="I67" t="str">
            <v>Y45754</v>
          </cell>
          <cell r="J67">
            <v>1</v>
          </cell>
          <cell r="K67" t="str">
            <v>力合仓库(已经清关)</v>
          </cell>
          <cell r="L67">
            <v>43418</v>
          </cell>
          <cell r="M67">
            <v>6.2799999999999995E-2</v>
          </cell>
          <cell r="N67" t="str">
            <v>JUN 19</v>
          </cell>
          <cell r="O67"/>
          <cell r="P67" t="str">
            <v>RMB</v>
          </cell>
          <cell r="Q67" t="str">
            <v>C49SZX20190091JL</v>
          </cell>
          <cell r="R67" t="str">
            <v>达人高科</v>
          </cell>
          <cell r="S67" t="str">
            <v>YSM10</v>
          </cell>
          <cell r="T67" t="str">
            <v>L-&gt;R</v>
          </cell>
          <cell r="U67" t="str">
            <v>No</v>
          </cell>
          <cell r="V67" t="str">
            <v>OK</v>
          </cell>
          <cell r="W67" t="str">
            <v>含税到厂</v>
          </cell>
          <cell r="X67">
            <v>43622</v>
          </cell>
          <cell r="Y67" t="str">
            <v>Yes</v>
          </cell>
          <cell r="Z67" t="str">
            <v>Na</v>
          </cell>
          <cell r="AA67" t="str">
            <v>Na</v>
          </cell>
          <cell r="AB67"/>
          <cell r="AC67" t="str">
            <v>C180131115</v>
          </cell>
          <cell r="AN67"/>
          <cell r="AO67" t="str">
            <v>Yes</v>
          </cell>
          <cell r="AP67" t="str">
            <v>JUN 19</v>
          </cell>
        </row>
        <row r="68">
          <cell r="A68">
            <v>345</v>
          </cell>
          <cell r="B68" t="str">
            <v>已发货</v>
          </cell>
          <cell r="C68" t="str">
            <v>C49</v>
          </cell>
          <cell r="D68">
            <v>109295</v>
          </cell>
          <cell r="E68" t="str">
            <v>STK</v>
          </cell>
          <cell r="F68" t="str">
            <v>YSM10</v>
          </cell>
          <cell r="G68" t="str">
            <v>L-&gt;R</v>
          </cell>
          <cell r="H68" t="str">
            <v>No</v>
          </cell>
          <cell r="I68" t="str">
            <v>Y45755</v>
          </cell>
          <cell r="J68">
            <v>1</v>
          </cell>
          <cell r="K68" t="str">
            <v>力合仓库(已经清关)</v>
          </cell>
          <cell r="L68">
            <v>43418</v>
          </cell>
          <cell r="M68">
            <v>6.2799999999999995E-2</v>
          </cell>
          <cell r="N68" t="str">
            <v>JUN 19</v>
          </cell>
          <cell r="O68"/>
          <cell r="P68" t="str">
            <v>RMB</v>
          </cell>
          <cell r="Q68" t="str">
            <v>C49SZX20190091JL</v>
          </cell>
          <cell r="R68" t="str">
            <v>达人高科</v>
          </cell>
          <cell r="S68" t="str">
            <v>YSM10</v>
          </cell>
          <cell r="T68" t="str">
            <v>R-&gt;L</v>
          </cell>
          <cell r="U68" t="str">
            <v>No</v>
          </cell>
          <cell r="V68" t="str">
            <v>WRONG</v>
          </cell>
          <cell r="W68" t="str">
            <v>含税到厂</v>
          </cell>
          <cell r="X68">
            <v>43622</v>
          </cell>
          <cell r="Y68" t="str">
            <v>Yes</v>
          </cell>
          <cell r="Z68" t="str">
            <v>Na</v>
          </cell>
          <cell r="AA68" t="str">
            <v>Na</v>
          </cell>
          <cell r="AB68"/>
          <cell r="AC68" t="str">
            <v>C180131115</v>
          </cell>
          <cell r="AN68"/>
          <cell r="AO68" t="str">
            <v>Yes</v>
          </cell>
          <cell r="AP68" t="str">
            <v>JUN 19</v>
          </cell>
        </row>
        <row r="69">
          <cell r="A69">
            <v>355</v>
          </cell>
          <cell r="B69" t="str">
            <v>已发货</v>
          </cell>
          <cell r="C69" t="str">
            <v>C49</v>
          </cell>
          <cell r="D69">
            <v>109295</v>
          </cell>
          <cell r="E69" t="str">
            <v>STK</v>
          </cell>
          <cell r="F69" t="str">
            <v>YSM10</v>
          </cell>
          <cell r="G69" t="str">
            <v>L-&gt;R</v>
          </cell>
          <cell r="H69" t="str">
            <v>No</v>
          </cell>
          <cell r="I69" t="str">
            <v>Y45756</v>
          </cell>
          <cell r="J69">
            <v>1</v>
          </cell>
          <cell r="K69" t="str">
            <v>力合仓库(已经清关)</v>
          </cell>
          <cell r="L69">
            <v>43418</v>
          </cell>
          <cell r="M69">
            <v>6.2799999999999995E-2</v>
          </cell>
          <cell r="N69" t="str">
            <v>JUN 19</v>
          </cell>
          <cell r="O69"/>
          <cell r="P69" t="str">
            <v>RMB</v>
          </cell>
          <cell r="Q69" t="str">
            <v>C49SZX20190099SX</v>
          </cell>
          <cell r="R69" t="str">
            <v>柏星</v>
          </cell>
          <cell r="S69" t="str">
            <v>YSM10</v>
          </cell>
          <cell r="T69" t="str">
            <v>L-&gt;R</v>
          </cell>
          <cell r="U69" t="str">
            <v>No</v>
          </cell>
          <cell r="V69" t="str">
            <v>OK</v>
          </cell>
          <cell r="W69" t="str">
            <v>含税到厂</v>
          </cell>
          <cell r="X69">
            <v>43634</v>
          </cell>
          <cell r="Y69" t="str">
            <v>Yes</v>
          </cell>
          <cell r="Z69" t="str">
            <v>Na</v>
          </cell>
          <cell r="AA69" t="str">
            <v>Na</v>
          </cell>
          <cell r="AB69"/>
          <cell r="AC69" t="str">
            <v>C181233636</v>
          </cell>
          <cell r="AN69"/>
          <cell r="AO69" t="str">
            <v>Yes</v>
          </cell>
          <cell r="AP69" t="str">
            <v>JUN 19</v>
          </cell>
        </row>
        <row r="70">
          <cell r="A70">
            <v>15</v>
          </cell>
          <cell r="B70" t="str">
            <v>已发货</v>
          </cell>
          <cell r="C70" t="str">
            <v>C49</v>
          </cell>
          <cell r="D70">
            <v>109421</v>
          </cell>
          <cell r="E70" t="str">
            <v>STK</v>
          </cell>
          <cell r="F70" t="str">
            <v>YS24</v>
          </cell>
          <cell r="G70" t="str">
            <v>L-&gt;R</v>
          </cell>
          <cell r="H70" t="str">
            <v>No</v>
          </cell>
          <cell r="I70" t="str">
            <v>Y45172</v>
          </cell>
          <cell r="J70">
            <v>1</v>
          </cell>
          <cell r="K70" t="str">
            <v>CY仓库</v>
          </cell>
          <cell r="L70">
            <v>43435</v>
          </cell>
          <cell r="M70">
            <v>6.25E-2</v>
          </cell>
          <cell r="N70" t="str">
            <v>MAR 19</v>
          </cell>
          <cell r="O70"/>
          <cell r="P70" t="str">
            <v>JPY</v>
          </cell>
          <cell r="Q70" t="str">
            <v>C49SZX20180033GL</v>
          </cell>
          <cell r="R70" t="str">
            <v>鼎鸿</v>
          </cell>
          <cell r="S70" t="str">
            <v>YS24</v>
          </cell>
          <cell r="T70" t="str">
            <v>L-&gt;R</v>
          </cell>
          <cell r="U70" t="str">
            <v>No</v>
          </cell>
          <cell r="V70" t="str">
            <v>OK</v>
          </cell>
          <cell r="W70" t="str">
            <v>CIF</v>
          </cell>
          <cell r="X70">
            <v>43133</v>
          </cell>
          <cell r="Y70" t="str">
            <v>Yes</v>
          </cell>
          <cell r="Z70" t="str">
            <v>Na</v>
          </cell>
          <cell r="AA70" t="str">
            <v>Na</v>
          </cell>
          <cell r="AB70"/>
          <cell r="AC70" t="str">
            <v xml:space="preserve">前海福源 </v>
          </cell>
          <cell r="AN70"/>
          <cell r="AO70" t="str">
            <v>Yes</v>
          </cell>
          <cell r="AP70" t="str">
            <v>MAR 19</v>
          </cell>
        </row>
        <row r="71">
          <cell r="A71">
            <v>154</v>
          </cell>
          <cell r="B71" t="str">
            <v>已发货</v>
          </cell>
          <cell r="C71" t="str">
            <v>C49</v>
          </cell>
          <cell r="D71">
            <v>109421</v>
          </cell>
          <cell r="E71" t="str">
            <v>STK</v>
          </cell>
          <cell r="F71" t="str">
            <v>YS24</v>
          </cell>
          <cell r="G71" t="str">
            <v>L-&gt;R</v>
          </cell>
          <cell r="H71" t="str">
            <v>No</v>
          </cell>
          <cell r="I71" t="str">
            <v>Y45171</v>
          </cell>
          <cell r="J71">
            <v>1</v>
          </cell>
          <cell r="K71" t="str">
            <v>CY仓库</v>
          </cell>
          <cell r="L71">
            <v>43435</v>
          </cell>
          <cell r="M71">
            <v>6.25E-2</v>
          </cell>
          <cell r="N71" t="str">
            <v>DEC 18</v>
          </cell>
          <cell r="O71"/>
          <cell r="P71" t="str">
            <v>JPY</v>
          </cell>
          <cell r="Q71" t="str">
            <v>C49SZX20180165ZX</v>
          </cell>
          <cell r="R71" t="str">
            <v>格美通</v>
          </cell>
          <cell r="S71" t="str">
            <v>YS24</v>
          </cell>
          <cell r="T71" t="str">
            <v>L-&gt;R</v>
          </cell>
          <cell r="U71" t="str">
            <v>No</v>
          </cell>
          <cell r="V71" t="str">
            <v>OK</v>
          </cell>
          <cell r="W71" t="str">
            <v>DAP 深圳</v>
          </cell>
          <cell r="X71">
            <v>43412</v>
          </cell>
          <cell r="Y71" t="str">
            <v>Yes</v>
          </cell>
          <cell r="Z71" t="str">
            <v>Na</v>
          </cell>
          <cell r="AA71" t="str">
            <v>Na</v>
          </cell>
          <cell r="AB71" t="str">
            <v>此台机器做了OEF（鼎鸿20180033GL）</v>
          </cell>
          <cell r="AC71" t="str">
            <v>Yes</v>
          </cell>
          <cell r="AN71"/>
          <cell r="AO71" t="str">
            <v>Yes</v>
          </cell>
          <cell r="AP71" t="str">
            <v>DEC 18</v>
          </cell>
        </row>
        <row r="72">
          <cell r="A72">
            <v>291</v>
          </cell>
          <cell r="B72" t="str">
            <v>已发货</v>
          </cell>
          <cell r="C72" t="str">
            <v>C49</v>
          </cell>
          <cell r="D72">
            <v>109421</v>
          </cell>
          <cell r="E72" t="str">
            <v>STK</v>
          </cell>
          <cell r="F72" t="str">
            <v>YS24</v>
          </cell>
          <cell r="G72" t="str">
            <v>L-&gt;R</v>
          </cell>
          <cell r="H72" t="str">
            <v>No</v>
          </cell>
          <cell r="I72" t="str">
            <v>Y45170</v>
          </cell>
          <cell r="J72">
            <v>1</v>
          </cell>
          <cell r="K72" t="str">
            <v>福保仓库</v>
          </cell>
          <cell r="L72">
            <v>43435</v>
          </cell>
          <cell r="M72">
            <v>6.25E-2</v>
          </cell>
          <cell r="N72" t="str">
            <v>AUG 19</v>
          </cell>
          <cell r="O72"/>
          <cell r="P72" t="str">
            <v>JPY</v>
          </cell>
          <cell r="Q72" t="str">
            <v>C49SZX20190060DZ</v>
          </cell>
          <cell r="R72" t="str">
            <v>宝捷</v>
          </cell>
          <cell r="S72" t="str">
            <v>YS24</v>
          </cell>
          <cell r="T72" t="str">
            <v>L-&gt;R</v>
          </cell>
          <cell r="U72" t="str">
            <v>MVC</v>
          </cell>
          <cell r="V72" t="str">
            <v>WRONG</v>
          </cell>
          <cell r="W72" t="str">
            <v>CIF HK</v>
          </cell>
          <cell r="X72">
            <v>43579</v>
          </cell>
          <cell r="Y72" t="str">
            <v>Yes</v>
          </cell>
          <cell r="Z72" t="str">
            <v>Na</v>
          </cell>
          <cell r="AA72" t="str">
            <v>Na</v>
          </cell>
          <cell r="AB72"/>
          <cell r="AC72" t="str">
            <v>C180331607</v>
          </cell>
          <cell r="AN72"/>
          <cell r="AO72" t="str">
            <v>Yes</v>
          </cell>
          <cell r="AP72" t="str">
            <v>AUG 19</v>
          </cell>
        </row>
        <row r="73">
          <cell r="A73">
            <v>248</v>
          </cell>
          <cell r="B73" t="str">
            <v>已发货</v>
          </cell>
          <cell r="C73" t="str">
            <v>C49</v>
          </cell>
          <cell r="D73">
            <v>109421</v>
          </cell>
          <cell r="E73" t="str">
            <v>STK</v>
          </cell>
          <cell r="F73" t="str">
            <v>YS24</v>
          </cell>
          <cell r="G73" t="str">
            <v>L-&gt;R</v>
          </cell>
          <cell r="H73" t="str">
            <v>No</v>
          </cell>
          <cell r="I73" t="str">
            <v>Y45169</v>
          </cell>
          <cell r="J73">
            <v>1</v>
          </cell>
          <cell r="K73" t="str">
            <v>福保仓库</v>
          </cell>
          <cell r="L73">
            <v>43435</v>
          </cell>
          <cell r="M73">
            <v>6.25E-2</v>
          </cell>
          <cell r="N73" t="str">
            <v>MAR 19</v>
          </cell>
          <cell r="O73"/>
          <cell r="P73" t="str">
            <v>JPY</v>
          </cell>
          <cell r="Q73" t="str">
            <v>C49SZX20190030SX</v>
          </cell>
          <cell r="R73" t="str">
            <v>惠阳锐诚</v>
          </cell>
          <cell r="S73" t="str">
            <v>YS24</v>
          </cell>
          <cell r="T73" t="str">
            <v>L-&gt;R</v>
          </cell>
          <cell r="U73" t="str">
            <v>No</v>
          </cell>
          <cell r="V73" t="str">
            <v>OK</v>
          </cell>
          <cell r="W73" t="str">
            <v>DAP惠阳</v>
          </cell>
          <cell r="X73">
            <v>43531</v>
          </cell>
          <cell r="Y73" t="str">
            <v>Yes</v>
          </cell>
          <cell r="Z73" t="str">
            <v>Na</v>
          </cell>
          <cell r="AA73" t="str">
            <v>Na</v>
          </cell>
          <cell r="AB73"/>
          <cell r="AC73" t="str">
            <v>Yes</v>
          </cell>
          <cell r="AN73"/>
          <cell r="AO73" t="str">
            <v>Yes</v>
          </cell>
          <cell r="AP73" t="str">
            <v>MAR 19</v>
          </cell>
        </row>
        <row r="74">
          <cell r="A74">
            <v>211</v>
          </cell>
          <cell r="B74" t="str">
            <v>已发货</v>
          </cell>
          <cell r="C74" t="str">
            <v>C49</v>
          </cell>
          <cell r="D74">
            <v>109421</v>
          </cell>
          <cell r="E74" t="str">
            <v>STK</v>
          </cell>
          <cell r="F74" t="str">
            <v>YS24</v>
          </cell>
          <cell r="G74" t="str">
            <v>L-&gt;R</v>
          </cell>
          <cell r="H74" t="str">
            <v>No</v>
          </cell>
          <cell r="I74" t="str">
            <v>Y45174</v>
          </cell>
          <cell r="J74">
            <v>1</v>
          </cell>
          <cell r="K74" t="str">
            <v>力合仓库(已经清关)</v>
          </cell>
          <cell r="L74">
            <v>43435</v>
          </cell>
          <cell r="M74">
            <v>6.25E-2</v>
          </cell>
          <cell r="N74" t="str">
            <v>FEB 19</v>
          </cell>
          <cell r="O74"/>
          <cell r="P74" t="str">
            <v>RMB</v>
          </cell>
          <cell r="Q74" t="str">
            <v>C49SZX20190011SX</v>
          </cell>
          <cell r="R74" t="str">
            <v>安林An Lin</v>
          </cell>
          <cell r="S74" t="str">
            <v>YS24</v>
          </cell>
          <cell r="T74" t="str">
            <v>L-&gt;R</v>
          </cell>
          <cell r="U74" t="str">
            <v>No</v>
          </cell>
          <cell r="V74" t="str">
            <v>OK</v>
          </cell>
          <cell r="W74" t="str">
            <v>含税到厂</v>
          </cell>
          <cell r="X74">
            <v>43480</v>
          </cell>
          <cell r="Y74" t="str">
            <v>Yes</v>
          </cell>
          <cell r="Z74" t="str">
            <v>Na</v>
          </cell>
          <cell r="AA74" t="str">
            <v>Na</v>
          </cell>
          <cell r="AB74"/>
          <cell r="AC74" t="str">
            <v>Yes</v>
          </cell>
          <cell r="AN74"/>
          <cell r="AO74" t="str">
            <v>Yes</v>
          </cell>
          <cell r="AP74" t="str">
            <v>FEB 19</v>
          </cell>
        </row>
        <row r="75">
          <cell r="A75">
            <v>208</v>
          </cell>
          <cell r="B75" t="str">
            <v>已发货</v>
          </cell>
          <cell r="C75" t="str">
            <v>C49</v>
          </cell>
          <cell r="D75">
            <v>109421</v>
          </cell>
          <cell r="E75" t="str">
            <v>STK</v>
          </cell>
          <cell r="F75" t="str">
            <v>YS24</v>
          </cell>
          <cell r="G75" t="str">
            <v>L-&gt;R</v>
          </cell>
          <cell r="H75" t="str">
            <v>No</v>
          </cell>
          <cell r="I75" t="str">
            <v>Y45173</v>
          </cell>
          <cell r="J75">
            <v>1</v>
          </cell>
          <cell r="K75" t="str">
            <v>力合仓库(已经清关)</v>
          </cell>
          <cell r="L75">
            <v>43435</v>
          </cell>
          <cell r="M75">
            <v>6.25E-2</v>
          </cell>
          <cell r="N75" t="str">
            <v>FEB 19</v>
          </cell>
          <cell r="O75"/>
          <cell r="P75" t="str">
            <v>RMB</v>
          </cell>
          <cell r="Q75" t="str">
            <v>C49SZX20190005SX</v>
          </cell>
          <cell r="R75" t="str">
            <v>An Lin东莞安林</v>
          </cell>
          <cell r="S75" t="str">
            <v>YS24</v>
          </cell>
          <cell r="T75" t="str">
            <v>L-&gt;R</v>
          </cell>
          <cell r="U75" t="str">
            <v>No</v>
          </cell>
          <cell r="V75" t="str">
            <v>OK</v>
          </cell>
          <cell r="W75" t="str">
            <v>含税到厂</v>
          </cell>
          <cell r="X75">
            <v>43474</v>
          </cell>
          <cell r="Y75" t="str">
            <v>Yes</v>
          </cell>
          <cell r="Z75" t="str">
            <v>Na</v>
          </cell>
          <cell r="AA75" t="str">
            <v>Na</v>
          </cell>
          <cell r="AB75"/>
          <cell r="AC75" t="str">
            <v>Yes</v>
          </cell>
          <cell r="AN75"/>
          <cell r="AO75" t="str">
            <v>Yes</v>
          </cell>
          <cell r="AP75" t="str">
            <v>FEB 19</v>
          </cell>
        </row>
        <row r="76">
          <cell r="A76">
            <v>222</v>
          </cell>
          <cell r="B76" t="str">
            <v>已发货</v>
          </cell>
          <cell r="C76" t="str">
            <v>C49</v>
          </cell>
          <cell r="D76">
            <v>109388</v>
          </cell>
          <cell r="E76" t="str">
            <v>康佳</v>
          </cell>
          <cell r="F76" t="str">
            <v>YSM20R(SV)-2</v>
          </cell>
          <cell r="G76" t="str">
            <v>L-&gt;R</v>
          </cell>
          <cell r="H76" t="str">
            <v>No</v>
          </cell>
          <cell r="I76" t="str">
            <v>Y45802</v>
          </cell>
          <cell r="J76">
            <v>1</v>
          </cell>
          <cell r="K76" t="str">
            <v>CY仓库</v>
          </cell>
          <cell r="L76">
            <v>43439</v>
          </cell>
          <cell r="M76">
            <v>6.25E-2</v>
          </cell>
          <cell r="N76" t="str">
            <v>JAN 19</v>
          </cell>
          <cell r="P76" t="str">
            <v>JPY</v>
          </cell>
          <cell r="Q76" t="str">
            <v>C49SZX20190012SX</v>
          </cell>
          <cell r="R76" t="str">
            <v>恒泰</v>
          </cell>
          <cell r="S76" t="str">
            <v>YSM20-2</v>
          </cell>
          <cell r="T76" t="str">
            <v>L-&gt;R</v>
          </cell>
          <cell r="U76" t="str">
            <v>No</v>
          </cell>
          <cell r="V76" t="str">
            <v>OK</v>
          </cell>
          <cell r="W76" t="str">
            <v>DAP 江西</v>
          </cell>
          <cell r="X76">
            <v>43481</v>
          </cell>
          <cell r="Y76" t="str">
            <v>Yes</v>
          </cell>
          <cell r="Z76" t="str">
            <v>Na</v>
          </cell>
          <cell r="AA76" t="str">
            <v>Na</v>
          </cell>
          <cell r="AB76"/>
          <cell r="AC76" t="str">
            <v>Yes</v>
          </cell>
          <cell r="AN76"/>
          <cell r="AO76" t="str">
            <v>Yes</v>
          </cell>
          <cell r="AP76" t="str">
            <v>JAN 19</v>
          </cell>
        </row>
        <row r="77">
          <cell r="A77">
            <v>131</v>
          </cell>
          <cell r="B77" t="str">
            <v>已发货</v>
          </cell>
          <cell r="C77" t="str">
            <v>C49</v>
          </cell>
          <cell r="D77">
            <v>109279</v>
          </cell>
          <cell r="E77" t="str">
            <v>上达名义</v>
          </cell>
          <cell r="F77" t="str">
            <v>YSM20R(SV)-2</v>
          </cell>
          <cell r="G77" t="str">
            <v>L-&gt;R</v>
          </cell>
          <cell r="H77" t="str">
            <v>No</v>
          </cell>
          <cell r="I77" t="str">
            <v>Y45144</v>
          </cell>
          <cell r="J77">
            <v>1</v>
          </cell>
          <cell r="K77" t="str">
            <v>CY仓库</v>
          </cell>
          <cell r="L77">
            <v>43439</v>
          </cell>
          <cell r="M77">
            <v>6.2199999999999998E-2</v>
          </cell>
          <cell r="N77" t="str">
            <v>DEC 18</v>
          </cell>
          <cell r="P77" t="str">
            <v>JPY</v>
          </cell>
          <cell r="Q77" t="str">
            <v>C49SZX20180137DZ</v>
          </cell>
          <cell r="R77" t="str">
            <v>朗特</v>
          </cell>
          <cell r="S77" t="str">
            <v>YSM20R(SV)-2</v>
          </cell>
          <cell r="T77" t="str">
            <v>R-&gt;L</v>
          </cell>
          <cell r="U77" t="str">
            <v>No</v>
          </cell>
          <cell r="V77" t="str">
            <v>WRONG</v>
          </cell>
          <cell r="W77" t="str">
            <v>CIF</v>
          </cell>
          <cell r="X77">
            <v>43343</v>
          </cell>
          <cell r="Y77" t="str">
            <v>Yes</v>
          </cell>
          <cell r="Z77" t="str">
            <v>Na</v>
          </cell>
          <cell r="AA77" t="str">
            <v>Na</v>
          </cell>
          <cell r="AB77"/>
          <cell r="AC77" t="str">
            <v>Yes</v>
          </cell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 t="str">
            <v>Yes</v>
          </cell>
          <cell r="AP77" t="str">
            <v>DEC 18</v>
          </cell>
        </row>
        <row r="78">
          <cell r="A78">
            <v>132</v>
          </cell>
          <cell r="B78" t="str">
            <v>已发货</v>
          </cell>
          <cell r="C78" t="str">
            <v>C49</v>
          </cell>
          <cell r="D78">
            <v>109279</v>
          </cell>
          <cell r="E78" t="str">
            <v>上达名义</v>
          </cell>
          <cell r="F78" t="str">
            <v>YSM20R(SV)-2</v>
          </cell>
          <cell r="G78" t="str">
            <v>L-&gt;R</v>
          </cell>
          <cell r="H78" t="str">
            <v>No</v>
          </cell>
          <cell r="I78" t="str">
            <v>Y46177</v>
          </cell>
          <cell r="J78">
            <v>1</v>
          </cell>
          <cell r="K78" t="str">
            <v>CY仓库</v>
          </cell>
          <cell r="L78">
            <v>43439</v>
          </cell>
          <cell r="M78">
            <v>6.2199999999999998E-2</v>
          </cell>
          <cell r="N78" t="str">
            <v>DEC 18</v>
          </cell>
          <cell r="P78" t="str">
            <v>JPY</v>
          </cell>
          <cell r="Q78" t="str">
            <v>C49SZX20180137DZ</v>
          </cell>
          <cell r="R78" t="str">
            <v>朗特</v>
          </cell>
          <cell r="S78" t="str">
            <v>YSM20R(SV)-2</v>
          </cell>
          <cell r="T78" t="str">
            <v>R-&gt;L</v>
          </cell>
          <cell r="U78" t="str">
            <v>No</v>
          </cell>
          <cell r="V78" t="str">
            <v>WRONG</v>
          </cell>
          <cell r="W78" t="str">
            <v>CIF</v>
          </cell>
          <cell r="X78">
            <v>43343</v>
          </cell>
          <cell r="Y78" t="str">
            <v>Yes</v>
          </cell>
          <cell r="Z78" t="str">
            <v>Na</v>
          </cell>
          <cell r="AA78" t="str">
            <v>Na</v>
          </cell>
          <cell r="AB78"/>
          <cell r="AC78" t="str">
            <v>Yes</v>
          </cell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 t="str">
            <v>Yes</v>
          </cell>
          <cell r="AP78" t="str">
            <v>DEC 18</v>
          </cell>
        </row>
        <row r="79">
          <cell r="A79">
            <v>119</v>
          </cell>
          <cell r="B79" t="str">
            <v>已发货</v>
          </cell>
          <cell r="C79" t="str">
            <v>C49</v>
          </cell>
          <cell r="D79">
            <v>109279</v>
          </cell>
          <cell r="E79" t="str">
            <v>上达名义</v>
          </cell>
          <cell r="F79" t="str">
            <v>YSM20R(SV)-2</v>
          </cell>
          <cell r="G79" t="str">
            <v>L-&gt;R</v>
          </cell>
          <cell r="H79" t="str">
            <v>No</v>
          </cell>
          <cell r="I79" t="str">
            <v>Y45145</v>
          </cell>
          <cell r="J79">
            <v>1</v>
          </cell>
          <cell r="K79" t="str">
            <v>CY仓库</v>
          </cell>
          <cell r="L79">
            <v>43439</v>
          </cell>
          <cell r="M79">
            <v>6.2199999999999998E-2</v>
          </cell>
          <cell r="N79" t="str">
            <v>DEC 18</v>
          </cell>
          <cell r="P79" t="str">
            <v>JPY</v>
          </cell>
          <cell r="Q79" t="str">
            <v>C49SZX20180131DZ</v>
          </cell>
          <cell r="R79" t="str">
            <v>朗特</v>
          </cell>
          <cell r="S79" t="str">
            <v>YSM20R(SV)-2</v>
          </cell>
          <cell r="T79" t="str">
            <v>R-&gt;L</v>
          </cell>
          <cell r="U79" t="str">
            <v>No</v>
          </cell>
          <cell r="V79" t="str">
            <v>WRONG</v>
          </cell>
          <cell r="W79" t="str">
            <v>CIF</v>
          </cell>
          <cell r="X79">
            <v>43325</v>
          </cell>
          <cell r="Y79" t="str">
            <v>Yes</v>
          </cell>
          <cell r="Z79" t="str">
            <v>Na</v>
          </cell>
          <cell r="AA79" t="str">
            <v>Na</v>
          </cell>
          <cell r="AB79"/>
          <cell r="AC79" t="str">
            <v>Yes</v>
          </cell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 t="str">
            <v>Yes</v>
          </cell>
          <cell r="AP79" t="str">
            <v>DEC 18</v>
          </cell>
        </row>
        <row r="80">
          <cell r="A80">
            <v>182</v>
          </cell>
          <cell r="B80" t="str">
            <v>已发货</v>
          </cell>
          <cell r="C80" t="str">
            <v>C49</v>
          </cell>
          <cell r="D80">
            <v>109279</v>
          </cell>
          <cell r="E80" t="str">
            <v>上达名义</v>
          </cell>
          <cell r="F80" t="str">
            <v>YSM20R(SV)-2</v>
          </cell>
          <cell r="G80" t="str">
            <v>L-&gt;R</v>
          </cell>
          <cell r="H80" t="str">
            <v>No</v>
          </cell>
          <cell r="I80" t="str">
            <v>Y45796</v>
          </cell>
          <cell r="J80">
            <v>1</v>
          </cell>
          <cell r="K80" t="str">
            <v>CY仓库</v>
          </cell>
          <cell r="L80">
            <v>43439</v>
          </cell>
          <cell r="M80">
            <v>6.2199999999999998E-2</v>
          </cell>
          <cell r="N80" t="str">
            <v>DEC 18</v>
          </cell>
          <cell r="P80" t="str">
            <v>JPY</v>
          </cell>
          <cell r="Q80" t="str">
            <v>C49SZX20180173ZX</v>
          </cell>
          <cell r="R80" t="str">
            <v>网娱视通</v>
          </cell>
          <cell r="S80" t="str">
            <v>YSM20R(SV)-2</v>
          </cell>
          <cell r="T80" t="str">
            <v>L-&gt;R</v>
          </cell>
          <cell r="U80" t="str">
            <v>No</v>
          </cell>
          <cell r="V80" t="str">
            <v>OK</v>
          </cell>
          <cell r="W80" t="str">
            <v>DAP深圳</v>
          </cell>
          <cell r="X80">
            <v>43425</v>
          </cell>
          <cell r="Y80" t="str">
            <v>Yes</v>
          </cell>
          <cell r="Z80" t="str">
            <v>Na</v>
          </cell>
          <cell r="AA80" t="str">
            <v>Na</v>
          </cell>
          <cell r="AB80"/>
          <cell r="AC80" t="str">
            <v>Yes</v>
          </cell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 t="str">
            <v>Yes</v>
          </cell>
          <cell r="AP80" t="str">
            <v>DEC 18</v>
          </cell>
        </row>
        <row r="81">
          <cell r="A81">
            <v>209</v>
          </cell>
          <cell r="B81" t="str">
            <v>已发货</v>
          </cell>
          <cell r="C81" t="str">
            <v>C49</v>
          </cell>
          <cell r="D81">
            <v>109388</v>
          </cell>
          <cell r="E81" t="str">
            <v>康佳</v>
          </cell>
          <cell r="F81" t="str">
            <v>YSM20R(SV)-2</v>
          </cell>
          <cell r="G81" t="str">
            <v>L-&gt;R</v>
          </cell>
          <cell r="H81" t="str">
            <v>No</v>
          </cell>
          <cell r="I81" t="str">
            <v>Y45800</v>
          </cell>
          <cell r="J81">
            <v>1</v>
          </cell>
          <cell r="K81" t="str">
            <v>力合仓库(已经清关)</v>
          </cell>
          <cell r="L81">
            <v>43439</v>
          </cell>
          <cell r="M81">
            <v>6.25E-2</v>
          </cell>
          <cell r="N81" t="str">
            <v>FEB 19</v>
          </cell>
          <cell r="P81" t="str">
            <v>RMB</v>
          </cell>
          <cell r="Q81" t="str">
            <v>C49SZX20190006ZX</v>
          </cell>
          <cell r="R81" t="str">
            <v>KeChengDa科诚达</v>
          </cell>
          <cell r="S81" t="str">
            <v>YSM20R(SV)-2</v>
          </cell>
          <cell r="T81" t="str">
            <v>L-&gt;R</v>
          </cell>
          <cell r="U81" t="str">
            <v>No</v>
          </cell>
          <cell r="V81" t="str">
            <v>OK</v>
          </cell>
          <cell r="W81" t="str">
            <v>含税到厂</v>
          </cell>
          <cell r="X81">
            <v>43474</v>
          </cell>
          <cell r="Y81" t="str">
            <v>Yes</v>
          </cell>
          <cell r="Z81" t="str">
            <v>Na</v>
          </cell>
          <cell r="AA81" t="str">
            <v>Na</v>
          </cell>
          <cell r="AB81" t="str">
            <v>OEF已做</v>
          </cell>
          <cell r="AC81" t="str">
            <v>Yes</v>
          </cell>
          <cell r="AN81"/>
          <cell r="AO81" t="str">
            <v>Yes</v>
          </cell>
          <cell r="AP81" t="str">
            <v>FEB 19</v>
          </cell>
        </row>
        <row r="82">
          <cell r="A82">
            <v>210</v>
          </cell>
          <cell r="B82" t="str">
            <v>已发货</v>
          </cell>
          <cell r="C82" t="str">
            <v>C49</v>
          </cell>
          <cell r="D82">
            <v>109388</v>
          </cell>
          <cell r="E82" t="str">
            <v>康佳</v>
          </cell>
          <cell r="F82" t="str">
            <v>YSM20R(SV)-2</v>
          </cell>
          <cell r="G82" t="str">
            <v>L-&gt;R</v>
          </cell>
          <cell r="H82" t="str">
            <v>No</v>
          </cell>
          <cell r="I82" t="str">
            <v>Y45801</v>
          </cell>
          <cell r="J82">
            <v>1</v>
          </cell>
          <cell r="K82" t="str">
            <v>力合仓库(已经清关)</v>
          </cell>
          <cell r="L82">
            <v>43439</v>
          </cell>
          <cell r="M82">
            <v>6.25E-2</v>
          </cell>
          <cell r="N82" t="str">
            <v>FEB 19</v>
          </cell>
          <cell r="P82" t="str">
            <v>RMB</v>
          </cell>
          <cell r="Q82" t="str">
            <v>C49SZX20190006ZX</v>
          </cell>
          <cell r="R82" t="str">
            <v>KeChengDa科诚达</v>
          </cell>
          <cell r="S82" t="str">
            <v>YSM20R(SV)-2</v>
          </cell>
          <cell r="T82" t="str">
            <v>L-&gt;R</v>
          </cell>
          <cell r="U82" t="str">
            <v>No</v>
          </cell>
          <cell r="V82" t="str">
            <v>OK</v>
          </cell>
          <cell r="W82" t="str">
            <v>含税到厂</v>
          </cell>
          <cell r="X82">
            <v>43474</v>
          </cell>
          <cell r="Y82" t="str">
            <v>Yes</v>
          </cell>
          <cell r="Z82" t="str">
            <v>Na</v>
          </cell>
          <cell r="AA82" t="str">
            <v>Na</v>
          </cell>
          <cell r="AB82" t="str">
            <v>OEF已做</v>
          </cell>
          <cell r="AC82" t="str">
            <v>Yes</v>
          </cell>
          <cell r="AN82"/>
          <cell r="AO82" t="str">
            <v>Yes</v>
          </cell>
          <cell r="AP82" t="str">
            <v>FEB 19</v>
          </cell>
        </row>
        <row r="83">
          <cell r="A83">
            <v>320</v>
          </cell>
          <cell r="B83" t="str">
            <v>已发货</v>
          </cell>
          <cell r="C83" t="str">
            <v>C49</v>
          </cell>
          <cell r="D83">
            <v>109454</v>
          </cell>
          <cell r="E83" t="str">
            <v>STK</v>
          </cell>
          <cell r="F83" t="str">
            <v>YSM10</v>
          </cell>
          <cell r="G83" t="str">
            <v>L-&gt;R</v>
          </cell>
          <cell r="H83" t="str">
            <v>No</v>
          </cell>
          <cell r="I83" t="str">
            <v>Y45758</v>
          </cell>
          <cell r="J83">
            <v>1</v>
          </cell>
          <cell r="K83" t="str">
            <v>福保仓库</v>
          </cell>
          <cell r="L83">
            <v>43442</v>
          </cell>
          <cell r="M83">
            <v>6.2199999999999998E-2</v>
          </cell>
          <cell r="N83" t="str">
            <v>JUN 19</v>
          </cell>
          <cell r="O83"/>
          <cell r="P83" t="str">
            <v>RMB</v>
          </cell>
          <cell r="Q83" t="str">
            <v>C49SZX20190077SX</v>
          </cell>
          <cell r="R83" t="str">
            <v>An Lin东莞安林</v>
          </cell>
          <cell r="S83" t="str">
            <v>YSM10</v>
          </cell>
          <cell r="T83" t="str">
            <v>R-&gt;L</v>
          </cell>
          <cell r="U83" t="str">
            <v>MVC</v>
          </cell>
          <cell r="V83" t="str">
            <v>WRONG</v>
          </cell>
          <cell r="W83" t="str">
            <v>含税到厂</v>
          </cell>
          <cell r="X83">
            <v>43607</v>
          </cell>
          <cell r="Y83" t="str">
            <v>Yes</v>
          </cell>
          <cell r="Z83" t="str">
            <v>Na</v>
          </cell>
          <cell r="AA83" t="str">
            <v>Na</v>
          </cell>
          <cell r="AB83"/>
          <cell r="AC83" t="str">
            <v>C180532090</v>
          </cell>
          <cell r="AN83"/>
          <cell r="AO83" t="str">
            <v>Yes</v>
          </cell>
          <cell r="AP83" t="str">
            <v>JUN 19</v>
          </cell>
        </row>
        <row r="84">
          <cell r="A84">
            <v>314</v>
          </cell>
          <cell r="B84" t="str">
            <v>已发货</v>
          </cell>
          <cell r="C84" t="str">
            <v>C49</v>
          </cell>
          <cell r="D84">
            <v>109454</v>
          </cell>
          <cell r="E84" t="str">
            <v>STK</v>
          </cell>
          <cell r="F84" t="str">
            <v>YSM10</v>
          </cell>
          <cell r="G84" t="str">
            <v>L-&gt;R</v>
          </cell>
          <cell r="H84" t="str">
            <v>MVC+Rear 站位</v>
          </cell>
          <cell r="I84" t="str">
            <v>Y45759</v>
          </cell>
          <cell r="J84">
            <v>1</v>
          </cell>
          <cell r="K84" t="str">
            <v>力合仓库(已经清关)</v>
          </cell>
          <cell r="L84">
            <v>43442</v>
          </cell>
          <cell r="M84">
            <v>6.2199999999999998E-2</v>
          </cell>
          <cell r="N84" t="str">
            <v>JUN 19</v>
          </cell>
          <cell r="O84"/>
          <cell r="P84" t="str">
            <v>RMB</v>
          </cell>
          <cell r="Q84" t="str">
            <v>C49SZX20190066MZ</v>
          </cell>
          <cell r="R84" t="str">
            <v>派诺</v>
          </cell>
          <cell r="S84" t="str">
            <v>YSM10</v>
          </cell>
          <cell r="T84" t="str">
            <v>R-&gt;L</v>
          </cell>
          <cell r="U84" t="str">
            <v>Rear站位</v>
          </cell>
          <cell r="V84" t="str">
            <v>WRONG</v>
          </cell>
          <cell r="W84" t="str">
            <v>含税到厂</v>
          </cell>
          <cell r="X84">
            <v>43600</v>
          </cell>
          <cell r="Y84" t="str">
            <v>Yes</v>
          </cell>
          <cell r="Z84"/>
          <cell r="AA84"/>
          <cell r="AB84"/>
          <cell r="AC84" t="str">
            <v>C120111315</v>
          </cell>
          <cell r="AN84"/>
          <cell r="AO84" t="str">
            <v>Yes</v>
          </cell>
          <cell r="AP84" t="str">
            <v>JUN 19</v>
          </cell>
        </row>
        <row r="85">
          <cell r="A85">
            <v>236</v>
          </cell>
          <cell r="B85" t="str">
            <v>已发货</v>
          </cell>
          <cell r="C85" t="str">
            <v>C49</v>
          </cell>
          <cell r="D85">
            <v>109454</v>
          </cell>
          <cell r="E85" t="str">
            <v>STK</v>
          </cell>
          <cell r="F85" t="str">
            <v>YSM10</v>
          </cell>
          <cell r="G85" t="str">
            <v>L-&gt;R</v>
          </cell>
          <cell r="H85" t="str">
            <v>MVC+ATS15</v>
          </cell>
          <cell r="I85" t="str">
            <v>Y45763</v>
          </cell>
          <cell r="J85">
            <v>1</v>
          </cell>
          <cell r="K85" t="str">
            <v>盐保仓库</v>
          </cell>
          <cell r="L85">
            <v>43442</v>
          </cell>
          <cell r="M85">
            <v>6.2199999999999998E-2</v>
          </cell>
          <cell r="N85" t="str">
            <v>MAR 19</v>
          </cell>
          <cell r="O85"/>
          <cell r="P85" t="str">
            <v>JPY</v>
          </cell>
          <cell r="Q85" t="str">
            <v>C49SZX20190019SX</v>
          </cell>
          <cell r="R85" t="str">
            <v>永顺创</v>
          </cell>
          <cell r="S85" t="str">
            <v>YSM10</v>
          </cell>
          <cell r="T85" t="str">
            <v>L-&gt;R</v>
          </cell>
          <cell r="U85" t="str">
            <v>MVC+ATS15</v>
          </cell>
          <cell r="V85" t="str">
            <v>OK</v>
          </cell>
          <cell r="W85" t="str">
            <v>DAP 深圳</v>
          </cell>
          <cell r="X85">
            <v>43517</v>
          </cell>
          <cell r="Y85" t="str">
            <v>Yes</v>
          </cell>
          <cell r="Z85" t="str">
            <v>Na</v>
          </cell>
          <cell r="AA85" t="str">
            <v>Na</v>
          </cell>
          <cell r="AB85"/>
          <cell r="AC85" t="str">
            <v>Yes</v>
          </cell>
          <cell r="AN85"/>
          <cell r="AO85" t="str">
            <v>Yes</v>
          </cell>
          <cell r="AP85" t="str">
            <v>MAR 19</v>
          </cell>
        </row>
        <row r="86">
          <cell r="A86">
            <v>202</v>
          </cell>
          <cell r="B86" t="str">
            <v>已发货</v>
          </cell>
          <cell r="C86" t="str">
            <v>C49</v>
          </cell>
          <cell r="D86">
            <v>109454</v>
          </cell>
          <cell r="E86" t="str">
            <v>STK</v>
          </cell>
          <cell r="F86" t="str">
            <v>YSM10</v>
          </cell>
          <cell r="G86" t="str">
            <v>L-&gt;R</v>
          </cell>
          <cell r="H86" t="str">
            <v>MVC+ATS15</v>
          </cell>
          <cell r="I86" t="str">
            <v>Y45764</v>
          </cell>
          <cell r="J86">
            <v>1</v>
          </cell>
          <cell r="K86" t="str">
            <v>盐保仓库</v>
          </cell>
          <cell r="L86">
            <v>43442</v>
          </cell>
          <cell r="M86">
            <v>6.2199999999999998E-2</v>
          </cell>
          <cell r="N86" t="str">
            <v>JUN 19</v>
          </cell>
          <cell r="O86"/>
          <cell r="P86" t="str">
            <v>JPY</v>
          </cell>
          <cell r="Q86" t="str">
            <v>C49SZX20190001JY</v>
          </cell>
          <cell r="R86" t="str">
            <v>Kingtron络鑫</v>
          </cell>
          <cell r="S86" t="str">
            <v>YSM10</v>
          </cell>
          <cell r="T86" t="str">
            <v>L-&gt;R</v>
          </cell>
          <cell r="U86" t="str">
            <v>MVC+ATS15</v>
          </cell>
          <cell r="V86" t="str">
            <v>OK</v>
          </cell>
          <cell r="W86" t="str">
            <v>CIF HK</v>
          </cell>
          <cell r="X86">
            <v>43473</v>
          </cell>
          <cell r="Y86" t="str">
            <v>Yes</v>
          </cell>
          <cell r="Z86" t="str">
            <v>Na</v>
          </cell>
          <cell r="AA86" t="str">
            <v>Na</v>
          </cell>
          <cell r="AB86"/>
          <cell r="AC86" t="str">
            <v>C190434453</v>
          </cell>
          <cell r="AN86"/>
          <cell r="AO86" t="str">
            <v>Yes</v>
          </cell>
          <cell r="AP86" t="str">
            <v>JUN 19</v>
          </cell>
        </row>
        <row r="87">
          <cell r="A87">
            <v>327</v>
          </cell>
          <cell r="B87" t="str">
            <v>已发货</v>
          </cell>
          <cell r="C87" t="str">
            <v>C49</v>
          </cell>
          <cell r="D87">
            <v>109454</v>
          </cell>
          <cell r="E87" t="str">
            <v>STK</v>
          </cell>
          <cell r="F87" t="str">
            <v>YSM10</v>
          </cell>
          <cell r="G87" t="str">
            <v>L-&gt;R</v>
          </cell>
          <cell r="H87" t="str">
            <v>MVC+ATS15</v>
          </cell>
          <cell r="I87" t="str">
            <v>Y45765</v>
          </cell>
          <cell r="J87">
            <v>1</v>
          </cell>
          <cell r="K87" t="str">
            <v>盐保仓库</v>
          </cell>
          <cell r="L87">
            <v>43442</v>
          </cell>
          <cell r="M87">
            <v>6.2199999999999998E-2</v>
          </cell>
          <cell r="N87" t="str">
            <v>JUN 19</v>
          </cell>
          <cell r="O87"/>
          <cell r="P87" t="str">
            <v>JPY</v>
          </cell>
          <cell r="Q87" t="str">
            <v>C49SZX20190075ZX</v>
          </cell>
          <cell r="R87" t="str">
            <v>宽宏/End user:亿联</v>
          </cell>
          <cell r="S87" t="str">
            <v>YSM10</v>
          </cell>
          <cell r="T87" t="str">
            <v>L-&gt;R</v>
          </cell>
          <cell r="U87" t="str">
            <v>MVC+ATS15</v>
          </cell>
          <cell r="V87" t="str">
            <v>OK</v>
          </cell>
          <cell r="W87" t="str">
            <v>CIF HK</v>
          </cell>
          <cell r="X87">
            <v>43612</v>
          </cell>
          <cell r="Y87" t="str">
            <v>Yes</v>
          </cell>
          <cell r="Z87" t="str">
            <v>Na</v>
          </cell>
          <cell r="AA87" t="str">
            <v>Na</v>
          </cell>
          <cell r="AB87"/>
          <cell r="AC87" t="str">
            <v>C180431966</v>
          </cell>
          <cell r="AN87"/>
          <cell r="AO87" t="str">
            <v>Yes</v>
          </cell>
          <cell r="AP87" t="str">
            <v>JUN 19</v>
          </cell>
        </row>
        <row r="88">
          <cell r="A88">
            <v>237</v>
          </cell>
          <cell r="B88" t="str">
            <v>已发货</v>
          </cell>
          <cell r="C88" t="str">
            <v>C49</v>
          </cell>
          <cell r="D88">
            <v>109454</v>
          </cell>
          <cell r="E88" t="str">
            <v>STK</v>
          </cell>
          <cell r="F88" t="str">
            <v>YSM10</v>
          </cell>
          <cell r="G88" t="str">
            <v>L-&gt;R</v>
          </cell>
          <cell r="H88" t="str">
            <v>MVC+ATS15</v>
          </cell>
          <cell r="I88" t="str">
            <v>Y45766</v>
          </cell>
          <cell r="J88">
            <v>1</v>
          </cell>
          <cell r="K88" t="str">
            <v>盐保仓库</v>
          </cell>
          <cell r="L88">
            <v>43442</v>
          </cell>
          <cell r="M88">
            <v>6.2199999999999998E-2</v>
          </cell>
          <cell r="N88" t="str">
            <v>JUN 19</v>
          </cell>
          <cell r="O88"/>
          <cell r="P88" t="str">
            <v>RMB</v>
          </cell>
          <cell r="Q88" t="str">
            <v>C49SZX20190021JL</v>
          </cell>
          <cell r="R88" t="str">
            <v>名佳</v>
          </cell>
          <cell r="S88" t="str">
            <v>YSM10</v>
          </cell>
          <cell r="T88" t="str">
            <v>R-&gt;L</v>
          </cell>
          <cell r="U88" t="str">
            <v>MVC+ATS15</v>
          </cell>
          <cell r="V88" t="str">
            <v>WRONG</v>
          </cell>
          <cell r="W88" t="str">
            <v>含税到厂</v>
          </cell>
          <cell r="X88">
            <v>43522</v>
          </cell>
          <cell r="Y88" t="str">
            <v>Yes</v>
          </cell>
          <cell r="Z88" t="str">
            <v>Na</v>
          </cell>
          <cell r="AA88" t="str">
            <v>Na</v>
          </cell>
          <cell r="AB88"/>
          <cell r="AC88" t="str">
            <v>C120111425</v>
          </cell>
          <cell r="AN88"/>
          <cell r="AO88" t="str">
            <v>Yes</v>
          </cell>
          <cell r="AP88" t="str">
            <v>JUN 19</v>
          </cell>
        </row>
        <row r="89">
          <cell r="A89">
            <v>197</v>
          </cell>
          <cell r="B89" t="str">
            <v>已发货</v>
          </cell>
          <cell r="C89" t="str">
            <v>C49</v>
          </cell>
          <cell r="D89">
            <v>109454</v>
          </cell>
          <cell r="E89" t="str">
            <v>STK</v>
          </cell>
          <cell r="F89" t="str">
            <v>YSM10</v>
          </cell>
          <cell r="G89" t="str">
            <v>L-&gt;R</v>
          </cell>
          <cell r="H89" t="str">
            <v>MVC</v>
          </cell>
          <cell r="I89" t="str">
            <v>Y45760</v>
          </cell>
          <cell r="J89">
            <v>1</v>
          </cell>
          <cell r="K89" t="str">
            <v>盐保仓库</v>
          </cell>
          <cell r="L89">
            <v>43442</v>
          </cell>
          <cell r="M89">
            <v>6.2199999999999998E-2</v>
          </cell>
          <cell r="N89" t="str">
            <v>MAR 19</v>
          </cell>
          <cell r="O89"/>
          <cell r="P89" t="str">
            <v>JPY</v>
          </cell>
          <cell r="Q89" t="str">
            <v>C49SZX20180177JL</v>
          </cell>
          <cell r="R89" t="str">
            <v>Tuopuai拓普艾</v>
          </cell>
          <cell r="S89" t="str">
            <v>YSM10</v>
          </cell>
          <cell r="T89" t="str">
            <v>L-&gt;R</v>
          </cell>
          <cell r="U89" t="str">
            <v>MVC</v>
          </cell>
          <cell r="V89" t="str">
            <v>OK</v>
          </cell>
          <cell r="W89" t="str">
            <v>CIF</v>
          </cell>
          <cell r="X89">
            <v>43203</v>
          </cell>
          <cell r="Y89" t="str">
            <v>Yes</v>
          </cell>
          <cell r="Z89" t="str">
            <v>na</v>
          </cell>
          <cell r="AA89" t="str">
            <v>Na</v>
          </cell>
          <cell r="AB89"/>
          <cell r="AC89" t="str">
            <v>Yes</v>
          </cell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 t="str">
            <v>Yes</v>
          </cell>
          <cell r="AP89" t="str">
            <v>MAR 19</v>
          </cell>
        </row>
        <row r="90">
          <cell r="A90">
            <v>199</v>
          </cell>
          <cell r="B90" t="str">
            <v>已发货</v>
          </cell>
          <cell r="C90" t="str">
            <v>C49</v>
          </cell>
          <cell r="D90">
            <v>109454</v>
          </cell>
          <cell r="E90" t="str">
            <v>STK</v>
          </cell>
          <cell r="F90" t="str">
            <v>YSM10</v>
          </cell>
          <cell r="G90" t="str">
            <v>L-&gt;R</v>
          </cell>
          <cell r="H90" t="str">
            <v>MVC</v>
          </cell>
          <cell r="I90" t="str">
            <v>Y45761</v>
          </cell>
          <cell r="J90">
            <v>1</v>
          </cell>
          <cell r="K90" t="str">
            <v>盐保仓库</v>
          </cell>
          <cell r="L90">
            <v>43442</v>
          </cell>
          <cell r="M90">
            <v>6.2199999999999998E-2</v>
          </cell>
          <cell r="N90" t="str">
            <v>MAR 19</v>
          </cell>
          <cell r="O90"/>
          <cell r="P90" t="str">
            <v>JPY</v>
          </cell>
          <cell r="Q90" t="str">
            <v>C49SZX20180177JL</v>
          </cell>
          <cell r="R90" t="str">
            <v>Tuopuai拓普艾</v>
          </cell>
          <cell r="S90" t="str">
            <v>YSM10</v>
          </cell>
          <cell r="T90" t="str">
            <v>L-&gt;R</v>
          </cell>
          <cell r="U90" t="str">
            <v>MVC</v>
          </cell>
          <cell r="V90" t="str">
            <v>OK</v>
          </cell>
          <cell r="W90" t="str">
            <v>CIF</v>
          </cell>
          <cell r="X90">
            <v>43203</v>
          </cell>
          <cell r="Y90" t="str">
            <v>Yes</v>
          </cell>
          <cell r="Z90" t="str">
            <v>Na</v>
          </cell>
          <cell r="AA90" t="str">
            <v>Na</v>
          </cell>
          <cell r="AB90"/>
          <cell r="AC90" t="str">
            <v>Yes</v>
          </cell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 t="str">
            <v>Yes</v>
          </cell>
          <cell r="AP90" t="str">
            <v>MAR 19</v>
          </cell>
        </row>
        <row r="91">
          <cell r="A91">
            <v>336</v>
          </cell>
          <cell r="B91" t="str">
            <v>已发货</v>
          </cell>
          <cell r="C91" t="str">
            <v>C49</v>
          </cell>
          <cell r="D91">
            <v>109454</v>
          </cell>
          <cell r="E91" t="str">
            <v>STK</v>
          </cell>
          <cell r="F91" t="str">
            <v>YSM10</v>
          </cell>
          <cell r="G91" t="str">
            <v>L-&gt;R</v>
          </cell>
          <cell r="H91" t="str">
            <v>MVC</v>
          </cell>
          <cell r="I91" t="str">
            <v>Y45762</v>
          </cell>
          <cell r="J91">
            <v>1</v>
          </cell>
          <cell r="K91" t="str">
            <v>盐保仓库</v>
          </cell>
          <cell r="L91">
            <v>43442</v>
          </cell>
          <cell r="M91">
            <v>6.2199999999999998E-2</v>
          </cell>
          <cell r="N91" t="str">
            <v>MAY 19</v>
          </cell>
          <cell r="O91"/>
          <cell r="P91" t="str">
            <v>RMB</v>
          </cell>
          <cell r="Q91" t="str">
            <v>C49SZX20190085JL</v>
          </cell>
          <cell r="R91" t="str">
            <v>鹏鑫达/end user:晶昌</v>
          </cell>
          <cell r="S91" t="str">
            <v>YSM10</v>
          </cell>
          <cell r="T91" t="str">
            <v>R-&gt;L</v>
          </cell>
          <cell r="U91" t="str">
            <v>MVC</v>
          </cell>
          <cell r="V91" t="str">
            <v>WRONG</v>
          </cell>
          <cell r="W91" t="str">
            <v>DAP SZ</v>
          </cell>
          <cell r="X91">
            <v>43613</v>
          </cell>
          <cell r="Y91" t="str">
            <v>Yes</v>
          </cell>
          <cell r="Z91" t="str">
            <v>Na</v>
          </cell>
          <cell r="AA91" t="str">
            <v>Na</v>
          </cell>
          <cell r="AB91"/>
          <cell r="AC91" t="str">
            <v>C150122206</v>
          </cell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 t="str">
            <v>Yes</v>
          </cell>
          <cell r="AP91" t="str">
            <v>MAY 19</v>
          </cell>
        </row>
        <row r="92">
          <cell r="A92">
            <v>203</v>
          </cell>
          <cell r="B92" t="str">
            <v>已发货</v>
          </cell>
          <cell r="C92" t="str">
            <v>C49</v>
          </cell>
          <cell r="D92">
            <v>109454</v>
          </cell>
          <cell r="E92" t="str">
            <v>STK</v>
          </cell>
          <cell r="F92" t="str">
            <v>YSM10</v>
          </cell>
          <cell r="G92" t="str">
            <v>L-&gt;R</v>
          </cell>
          <cell r="H92" t="str">
            <v>No</v>
          </cell>
          <cell r="I92"/>
          <cell r="J92">
            <v>1</v>
          </cell>
          <cell r="K92" t="str">
            <v>盐保仓库</v>
          </cell>
          <cell r="L92">
            <v>43442</v>
          </cell>
          <cell r="M92">
            <v>6.2199999999999998E-2</v>
          </cell>
          <cell r="N92" t="str">
            <v>JUN 19</v>
          </cell>
          <cell r="O92"/>
          <cell r="P92" t="str">
            <v>JPY</v>
          </cell>
          <cell r="Q92" t="str">
            <v>C49SZX20190001JY</v>
          </cell>
          <cell r="R92" t="str">
            <v>Kingtron络鑫</v>
          </cell>
          <cell r="S92" t="str">
            <v>YSM10</v>
          </cell>
          <cell r="T92" t="str">
            <v>L-&gt;R</v>
          </cell>
          <cell r="U92" t="str">
            <v>MVC</v>
          </cell>
          <cell r="V92" t="str">
            <v>WRONG</v>
          </cell>
          <cell r="W92" t="str">
            <v>CIF HK</v>
          </cell>
          <cell r="X92">
            <v>43473</v>
          </cell>
          <cell r="Y92" t="str">
            <v>Yes</v>
          </cell>
          <cell r="Z92" t="str">
            <v>Na</v>
          </cell>
          <cell r="AA92" t="str">
            <v>Na</v>
          </cell>
          <cell r="AB92"/>
          <cell r="AC92" t="str">
            <v>C190434453</v>
          </cell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 t="str">
            <v>Yes</v>
          </cell>
          <cell r="AP92" t="str">
            <v>JUN 19</v>
          </cell>
        </row>
        <row r="93">
          <cell r="A93">
            <v>7</v>
          </cell>
          <cell r="B93" t="str">
            <v>已发货</v>
          </cell>
          <cell r="C93" t="str">
            <v>C49</v>
          </cell>
          <cell r="D93">
            <v>109422</v>
          </cell>
          <cell r="E93" t="str">
            <v>STK</v>
          </cell>
          <cell r="F93" t="str">
            <v>YS24</v>
          </cell>
          <cell r="G93" t="str">
            <v>R-&gt;L</v>
          </cell>
          <cell r="H93" t="str">
            <v>No</v>
          </cell>
          <cell r="I93" t="str">
            <v>Y45177</v>
          </cell>
          <cell r="J93">
            <v>1</v>
          </cell>
          <cell r="K93" t="str">
            <v>CY仓库</v>
          </cell>
          <cell r="L93">
            <v>43446</v>
          </cell>
          <cell r="M93">
            <v>6.25E-2</v>
          </cell>
          <cell r="N93" t="str">
            <v>DEC 18</v>
          </cell>
          <cell r="O93"/>
          <cell r="P93" t="str">
            <v>JPY</v>
          </cell>
          <cell r="Q93" t="str">
            <v>C49SZX201800038SS</v>
          </cell>
          <cell r="R93" t="str">
            <v>祥弘瑞</v>
          </cell>
          <cell r="S93" t="str">
            <v>YS24</v>
          </cell>
          <cell r="T93" t="str">
            <v>R-&gt;L</v>
          </cell>
          <cell r="U93" t="str">
            <v>No</v>
          </cell>
          <cell r="V93" t="str">
            <v>OK</v>
          </cell>
          <cell r="W93" t="str">
            <v>DAP</v>
          </cell>
          <cell r="X93">
            <v>43132</v>
          </cell>
          <cell r="Y93" t="str">
            <v>Yes</v>
          </cell>
          <cell r="Z93" t="str">
            <v>Na</v>
          </cell>
          <cell r="AA93" t="str">
            <v>Na</v>
          </cell>
          <cell r="AB93"/>
          <cell r="AC93" t="str">
            <v>Yes</v>
          </cell>
          <cell r="AN93"/>
          <cell r="AO93" t="str">
            <v>Yes</v>
          </cell>
          <cell r="AP93" t="str">
            <v>DEC 18</v>
          </cell>
        </row>
        <row r="94">
          <cell r="A94">
            <v>239</v>
          </cell>
          <cell r="B94" t="str">
            <v>已发货</v>
          </cell>
          <cell r="C94" t="str">
            <v>C49</v>
          </cell>
          <cell r="D94">
            <v>109422</v>
          </cell>
          <cell r="E94" t="str">
            <v>STK</v>
          </cell>
          <cell r="F94" t="str">
            <v>YS24</v>
          </cell>
          <cell r="G94" t="str">
            <v>L-&gt;R</v>
          </cell>
          <cell r="H94" t="str">
            <v>No</v>
          </cell>
          <cell r="I94" t="str">
            <v>Y45165</v>
          </cell>
          <cell r="J94">
            <v>1</v>
          </cell>
          <cell r="K94" t="str">
            <v>盐保仓库</v>
          </cell>
          <cell r="L94">
            <v>43446</v>
          </cell>
          <cell r="M94">
            <v>6.25E-2</v>
          </cell>
          <cell r="N94" t="str">
            <v>MAR 19</v>
          </cell>
          <cell r="O94"/>
          <cell r="P94" t="str">
            <v>JPY</v>
          </cell>
          <cell r="Q94" t="str">
            <v>C49SZX20190024JL</v>
          </cell>
          <cell r="R94" t="str">
            <v>睿视科技</v>
          </cell>
          <cell r="S94" t="str">
            <v>YS24</v>
          </cell>
          <cell r="T94" t="str">
            <v>L-&gt;R</v>
          </cell>
          <cell r="U94" t="str">
            <v>No</v>
          </cell>
          <cell r="V94" t="str">
            <v>OK</v>
          </cell>
          <cell r="W94" t="str">
            <v>CIF</v>
          </cell>
          <cell r="X94">
            <v>43524</v>
          </cell>
          <cell r="Y94" t="str">
            <v>Yes</v>
          </cell>
          <cell r="Z94" t="str">
            <v>Na</v>
          </cell>
          <cell r="AA94" t="str">
            <v>Na</v>
          </cell>
          <cell r="AB94"/>
          <cell r="AC94" t="str">
            <v>Yes</v>
          </cell>
          <cell r="AN94"/>
          <cell r="AO94" t="str">
            <v>Yes</v>
          </cell>
          <cell r="AP94" t="str">
            <v>MAR 19</v>
          </cell>
        </row>
        <row r="95">
          <cell r="A95">
            <v>240</v>
          </cell>
          <cell r="B95" t="str">
            <v>已发货</v>
          </cell>
          <cell r="C95" t="str">
            <v>C49</v>
          </cell>
          <cell r="D95">
            <v>109422</v>
          </cell>
          <cell r="E95" t="str">
            <v>STK</v>
          </cell>
          <cell r="F95" t="str">
            <v>YS24</v>
          </cell>
          <cell r="G95" t="str">
            <v>L-&gt;R</v>
          </cell>
          <cell r="H95" t="str">
            <v>No</v>
          </cell>
          <cell r="I95" t="str">
            <v>Y45166</v>
          </cell>
          <cell r="J95">
            <v>1</v>
          </cell>
          <cell r="K95" t="str">
            <v>盐保仓库</v>
          </cell>
          <cell r="L95">
            <v>43446</v>
          </cell>
          <cell r="M95">
            <v>6.25E-2</v>
          </cell>
          <cell r="N95" t="str">
            <v>MAR 19</v>
          </cell>
          <cell r="O95"/>
          <cell r="P95" t="str">
            <v>JPY</v>
          </cell>
          <cell r="Q95" t="str">
            <v>C49SZX20190024JL</v>
          </cell>
          <cell r="R95" t="str">
            <v>睿视科技</v>
          </cell>
          <cell r="S95" t="str">
            <v>YS24</v>
          </cell>
          <cell r="T95" t="str">
            <v>L-&gt;R</v>
          </cell>
          <cell r="U95" t="str">
            <v>No</v>
          </cell>
          <cell r="V95" t="str">
            <v>OK</v>
          </cell>
          <cell r="W95" t="str">
            <v>CIF</v>
          </cell>
          <cell r="X95">
            <v>43524</v>
          </cell>
          <cell r="Y95" t="str">
            <v>Yes</v>
          </cell>
          <cell r="Z95" t="str">
            <v>Na</v>
          </cell>
          <cell r="AA95" t="str">
            <v>Na</v>
          </cell>
          <cell r="AB95"/>
          <cell r="AC95" t="str">
            <v>Yes</v>
          </cell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 t="str">
            <v>Yes</v>
          </cell>
          <cell r="AP95" t="str">
            <v>MAR 19</v>
          </cell>
        </row>
        <row r="96">
          <cell r="A96">
            <v>241</v>
          </cell>
          <cell r="B96" t="str">
            <v>已发货</v>
          </cell>
          <cell r="C96" t="str">
            <v>C49</v>
          </cell>
          <cell r="D96">
            <v>109422</v>
          </cell>
          <cell r="E96" t="str">
            <v>STK</v>
          </cell>
          <cell r="F96" t="str">
            <v>YS24</v>
          </cell>
          <cell r="G96" t="str">
            <v>L-&gt;R</v>
          </cell>
          <cell r="H96" t="str">
            <v>No</v>
          </cell>
          <cell r="I96" t="str">
            <v>Y45156</v>
          </cell>
          <cell r="J96">
            <v>1</v>
          </cell>
          <cell r="K96" t="str">
            <v>盐保仓库</v>
          </cell>
          <cell r="L96">
            <v>43446</v>
          </cell>
          <cell r="M96">
            <v>6.25E-2</v>
          </cell>
          <cell r="N96" t="str">
            <v>MAR 19</v>
          </cell>
          <cell r="O96"/>
          <cell r="P96" t="str">
            <v>JPY</v>
          </cell>
          <cell r="Q96" t="str">
            <v>C49SZX20190024JL</v>
          </cell>
          <cell r="R96" t="str">
            <v>睿视科技</v>
          </cell>
          <cell r="S96" t="str">
            <v>YS24</v>
          </cell>
          <cell r="T96" t="str">
            <v>L-&gt;R</v>
          </cell>
          <cell r="U96" t="str">
            <v>No</v>
          </cell>
          <cell r="V96" t="str">
            <v>OK</v>
          </cell>
          <cell r="W96" t="str">
            <v>CIF</v>
          </cell>
          <cell r="X96">
            <v>43524</v>
          </cell>
          <cell r="Y96" t="str">
            <v>Yes</v>
          </cell>
          <cell r="Z96" t="str">
            <v>Na</v>
          </cell>
          <cell r="AA96" t="str">
            <v>Na</v>
          </cell>
          <cell r="AB96"/>
          <cell r="AC96" t="str">
            <v>Yes</v>
          </cell>
          <cell r="AN96"/>
          <cell r="AO96" t="str">
            <v>Yes</v>
          </cell>
          <cell r="AP96" t="str">
            <v>MAR 19</v>
          </cell>
        </row>
        <row r="97">
          <cell r="A97">
            <v>233</v>
          </cell>
          <cell r="B97" t="str">
            <v>已发货</v>
          </cell>
          <cell r="C97" t="str">
            <v>C49</v>
          </cell>
          <cell r="D97">
            <v>109422</v>
          </cell>
          <cell r="E97" t="str">
            <v>STK</v>
          </cell>
          <cell r="F97" t="str">
            <v>YS24</v>
          </cell>
          <cell r="G97" t="str">
            <v>L-&gt;R</v>
          </cell>
          <cell r="H97" t="str">
            <v>No</v>
          </cell>
          <cell r="I97" t="str">
            <v>Y45159</v>
          </cell>
          <cell r="J97">
            <v>1</v>
          </cell>
          <cell r="K97" t="str">
            <v>盐保仓库</v>
          </cell>
          <cell r="L97">
            <v>43446</v>
          </cell>
          <cell r="M97">
            <v>6.25E-2</v>
          </cell>
          <cell r="N97" t="str">
            <v>APR 19</v>
          </cell>
          <cell r="O97"/>
          <cell r="P97" t="str">
            <v>RMB</v>
          </cell>
          <cell r="Q97" t="str">
            <v>C49SZX20190016KW</v>
          </cell>
          <cell r="R97" t="str">
            <v>同基</v>
          </cell>
          <cell r="S97" t="str">
            <v>YS24</v>
          </cell>
          <cell r="T97" t="str">
            <v>L-&gt;R</v>
          </cell>
          <cell r="U97" t="str">
            <v>No</v>
          </cell>
          <cell r="V97" t="str">
            <v>OK</v>
          </cell>
          <cell r="W97" t="str">
            <v>DAP 深圳</v>
          </cell>
          <cell r="X97">
            <v>43490</v>
          </cell>
          <cell r="Y97" t="str">
            <v>Yes</v>
          </cell>
          <cell r="Z97" t="str">
            <v>Na</v>
          </cell>
          <cell r="AA97" t="str">
            <v>Na</v>
          </cell>
          <cell r="AB97" t="str">
            <v>OEF已做</v>
          </cell>
          <cell r="AC97" t="str">
            <v>Yes</v>
          </cell>
          <cell r="AN97"/>
          <cell r="AO97" t="str">
            <v>Yes</v>
          </cell>
          <cell r="AP97" t="str">
            <v>APR 19</v>
          </cell>
        </row>
        <row r="98">
          <cell r="A98">
            <v>50</v>
          </cell>
          <cell r="B98" t="str">
            <v>已发货</v>
          </cell>
          <cell r="C98" t="str">
            <v>C49</v>
          </cell>
          <cell r="D98">
            <v>109237</v>
          </cell>
          <cell r="E98" t="str">
            <v>朗特名义</v>
          </cell>
          <cell r="F98" t="str">
            <v>YSM20R(SV)-2</v>
          </cell>
          <cell r="G98" t="str">
            <v>R-&gt;L</v>
          </cell>
          <cell r="H98" t="str">
            <v>No</v>
          </cell>
          <cell r="I98" t="str">
            <v>Y44944</v>
          </cell>
          <cell r="J98">
            <v>1</v>
          </cell>
          <cell r="K98" t="str">
            <v>码头</v>
          </cell>
          <cell r="L98">
            <v>43453</v>
          </cell>
          <cell r="M98">
            <v>6.25E-2</v>
          </cell>
          <cell r="N98" t="str">
            <v>DEC 18</v>
          </cell>
          <cell r="P98" t="str">
            <v>JPY</v>
          </cell>
          <cell r="Q98" t="str">
            <v>C49SZX20180078DZ</v>
          </cell>
          <cell r="R98" t="str">
            <v>朗特</v>
          </cell>
          <cell r="S98" t="str">
            <v>YSM20-2</v>
          </cell>
          <cell r="T98" t="str">
            <v>R-&gt;L</v>
          </cell>
          <cell r="U98" t="str">
            <v>No</v>
          </cell>
          <cell r="V98" t="str">
            <v>OK</v>
          </cell>
          <cell r="W98" t="str">
            <v>CIF</v>
          </cell>
          <cell r="X98">
            <v>43218</v>
          </cell>
          <cell r="Y98" t="str">
            <v>Yes</v>
          </cell>
          <cell r="Z98" t="str">
            <v>Na</v>
          </cell>
          <cell r="AA98" t="str">
            <v>Na</v>
          </cell>
          <cell r="AB98" t="str">
            <v>此台机器做了OEF（朗特20180078DZ）</v>
          </cell>
          <cell r="AC98" t="str">
            <v>Yes</v>
          </cell>
          <cell r="AN98"/>
          <cell r="AO98" t="str">
            <v>Yes</v>
          </cell>
          <cell r="AP98" t="str">
            <v>DEC 18</v>
          </cell>
        </row>
        <row r="99">
          <cell r="A99">
            <v>51</v>
          </cell>
          <cell r="B99" t="str">
            <v>已发货</v>
          </cell>
          <cell r="C99" t="str">
            <v>C49</v>
          </cell>
          <cell r="D99">
            <v>109237</v>
          </cell>
          <cell r="E99" t="str">
            <v>朗特名义</v>
          </cell>
          <cell r="F99" t="str">
            <v>YSM20R(SV)-2</v>
          </cell>
          <cell r="G99" t="str">
            <v>R-&gt;L</v>
          </cell>
          <cell r="H99" t="str">
            <v>No</v>
          </cell>
          <cell r="I99" t="str">
            <v>Y44945</v>
          </cell>
          <cell r="J99">
            <v>1</v>
          </cell>
          <cell r="K99" t="str">
            <v>码头</v>
          </cell>
          <cell r="L99">
            <v>43453</v>
          </cell>
          <cell r="M99">
            <v>6.25E-2</v>
          </cell>
          <cell r="N99" t="str">
            <v>DEC 18</v>
          </cell>
          <cell r="P99" t="str">
            <v>JPY</v>
          </cell>
          <cell r="Q99" t="str">
            <v>C49SZX20180078DZ</v>
          </cell>
          <cell r="R99" t="str">
            <v>朗特</v>
          </cell>
          <cell r="S99" t="str">
            <v>YSM20-2</v>
          </cell>
          <cell r="T99" t="str">
            <v>R-&gt;L</v>
          </cell>
          <cell r="U99" t="str">
            <v>No</v>
          </cell>
          <cell r="V99" t="str">
            <v>OK</v>
          </cell>
          <cell r="W99" t="str">
            <v>CIF</v>
          </cell>
          <cell r="X99">
            <v>43218</v>
          </cell>
          <cell r="Y99" t="str">
            <v>Yes</v>
          </cell>
          <cell r="Z99" t="str">
            <v>Na</v>
          </cell>
          <cell r="AA99" t="str">
            <v>Na</v>
          </cell>
          <cell r="AB99" t="str">
            <v>此台机器做了OEF（朗特20180078DZ）</v>
          </cell>
          <cell r="AC99" t="str">
            <v>Yes</v>
          </cell>
          <cell r="AN99"/>
          <cell r="AO99" t="str">
            <v>Yes</v>
          </cell>
          <cell r="AP99" t="str">
            <v>DEC 18</v>
          </cell>
        </row>
        <row r="100">
          <cell r="A100">
            <v>101</v>
          </cell>
          <cell r="B100" t="str">
            <v>已发货</v>
          </cell>
          <cell r="C100" t="str">
            <v>C49</v>
          </cell>
          <cell r="D100">
            <v>109423</v>
          </cell>
          <cell r="E100" t="str">
            <v>STK</v>
          </cell>
          <cell r="F100" t="str">
            <v>YS24</v>
          </cell>
          <cell r="G100" t="str">
            <v>R-&gt;L</v>
          </cell>
          <cell r="H100" t="str">
            <v>No</v>
          </cell>
          <cell r="I100" t="str">
            <v>Y45178</v>
          </cell>
          <cell r="J100">
            <v>1</v>
          </cell>
          <cell r="K100" t="str">
            <v>码头</v>
          </cell>
          <cell r="L100">
            <v>43455</v>
          </cell>
          <cell r="M100">
            <v>6.25E-2</v>
          </cell>
          <cell r="N100" t="str">
            <v>DEC 18</v>
          </cell>
          <cell r="O100"/>
          <cell r="P100" t="str">
            <v>JPY</v>
          </cell>
          <cell r="Q100" t="str">
            <v>C49SZX20180105JY</v>
          </cell>
          <cell r="R100" t="str">
            <v>恒润</v>
          </cell>
          <cell r="S100" t="str">
            <v>YS24</v>
          </cell>
          <cell r="T100" t="str">
            <v>R-&gt;L</v>
          </cell>
          <cell r="U100" t="str">
            <v>No</v>
          </cell>
          <cell r="V100" t="str">
            <v>OK</v>
          </cell>
          <cell r="W100" t="str">
            <v>DAP 东莞</v>
          </cell>
          <cell r="X100">
            <v>43266</v>
          </cell>
          <cell r="Y100" t="str">
            <v>Yes</v>
          </cell>
          <cell r="Z100" t="str">
            <v>Na</v>
          </cell>
          <cell r="AA100" t="str">
            <v>Na</v>
          </cell>
          <cell r="AB100" t="str">
            <v>此台机器做了OEF（恒润20180105JY）</v>
          </cell>
          <cell r="AC100" t="str">
            <v>Yes</v>
          </cell>
          <cell r="AN100"/>
          <cell r="AO100" t="str">
            <v>Yes</v>
          </cell>
          <cell r="AP100" t="str">
            <v>DEC 18</v>
          </cell>
        </row>
        <row r="101">
          <cell r="A101">
            <v>129</v>
          </cell>
          <cell r="B101" t="str">
            <v>已发货</v>
          </cell>
          <cell r="C101" t="str">
            <v>C49</v>
          </cell>
          <cell r="D101">
            <v>109443</v>
          </cell>
          <cell r="E101" t="str">
            <v>英拓邦名义</v>
          </cell>
          <cell r="F101" t="str">
            <v>YSM20R(SV)-2</v>
          </cell>
          <cell r="G101" t="str">
            <v>L-&gt;R</v>
          </cell>
          <cell r="H101" t="str">
            <v>No</v>
          </cell>
          <cell r="I101" t="str">
            <v>Y45853</v>
          </cell>
          <cell r="J101">
            <v>1</v>
          </cell>
          <cell r="K101" t="str">
            <v>CY仓库</v>
          </cell>
          <cell r="L101">
            <v>43509</v>
          </cell>
          <cell r="M101">
            <v>6.2899999999999998E-2</v>
          </cell>
          <cell r="N101" t="str">
            <v>FEB 19</v>
          </cell>
          <cell r="P101" t="str">
            <v>JPY</v>
          </cell>
          <cell r="Q101" t="str">
            <v>C49SZX20180136JY</v>
          </cell>
          <cell r="R101" t="str">
            <v>安嘉</v>
          </cell>
          <cell r="S101" t="str">
            <v>YSM20R(SV)-2</v>
          </cell>
          <cell r="T101" t="str">
            <v>L-&gt;R</v>
          </cell>
          <cell r="U101" t="str">
            <v>No</v>
          </cell>
          <cell r="V101" t="str">
            <v>OK</v>
          </cell>
          <cell r="W101" t="str">
            <v>DAP深圳</v>
          </cell>
          <cell r="X101">
            <v>43342</v>
          </cell>
          <cell r="Y101" t="str">
            <v>Yes</v>
          </cell>
          <cell r="Z101" t="str">
            <v>Na</v>
          </cell>
          <cell r="AA101" t="str">
            <v>Na</v>
          </cell>
          <cell r="AB101"/>
          <cell r="AC101" t="str">
            <v>Yes</v>
          </cell>
          <cell r="AN101"/>
          <cell r="AO101" t="str">
            <v>Yes</v>
          </cell>
          <cell r="AP101" t="str">
            <v>FEB 19</v>
          </cell>
        </row>
        <row r="102">
          <cell r="A102">
            <v>189</v>
          </cell>
          <cell r="B102" t="str">
            <v>已发货</v>
          </cell>
          <cell r="C102" t="str">
            <v>C49</v>
          </cell>
          <cell r="D102">
            <v>109443</v>
          </cell>
          <cell r="E102" t="str">
            <v>英拓邦名义</v>
          </cell>
          <cell r="F102" t="str">
            <v>YSM20R(SV)-2</v>
          </cell>
          <cell r="G102" t="str">
            <v>L-&gt;R</v>
          </cell>
          <cell r="H102" t="str">
            <v>No</v>
          </cell>
          <cell r="I102" t="str">
            <v>Y45852</v>
          </cell>
          <cell r="J102">
            <v>1</v>
          </cell>
          <cell r="K102" t="str">
            <v>CY仓库</v>
          </cell>
          <cell r="L102">
            <v>43509</v>
          </cell>
          <cell r="M102">
            <v>6.2899999999999998E-2</v>
          </cell>
          <cell r="N102" t="str">
            <v>FEB 19</v>
          </cell>
          <cell r="P102" t="str">
            <v>RMB</v>
          </cell>
          <cell r="Q102" t="str">
            <v>C49SZX20180185ZX</v>
          </cell>
          <cell r="R102" t="str">
            <v>美斯特</v>
          </cell>
          <cell r="S102" t="str">
            <v>YSM20R(SV)-2</v>
          </cell>
          <cell r="T102" t="str">
            <v>L-&gt;R</v>
          </cell>
          <cell r="U102" t="str">
            <v>No</v>
          </cell>
          <cell r="V102" t="str">
            <v>OK</v>
          </cell>
          <cell r="W102" t="str">
            <v>含税到厂</v>
          </cell>
          <cell r="X102">
            <v>43456</v>
          </cell>
          <cell r="Y102" t="str">
            <v>Yes</v>
          </cell>
          <cell r="Z102" t="str">
            <v>Na</v>
          </cell>
          <cell r="AA102" t="str">
            <v>Na</v>
          </cell>
          <cell r="AB102"/>
          <cell r="AC102" t="str">
            <v>yes</v>
          </cell>
          <cell r="AN102"/>
          <cell r="AO102" t="str">
            <v>Yes</v>
          </cell>
          <cell r="AP102" t="str">
            <v>FEB 19</v>
          </cell>
        </row>
        <row r="103">
          <cell r="A103">
            <v>100</v>
          </cell>
          <cell r="B103" t="str">
            <v>已发货</v>
          </cell>
          <cell r="C103" t="str">
            <v>C49</v>
          </cell>
          <cell r="D103">
            <v>109446</v>
          </cell>
          <cell r="E103" t="str">
            <v>小耳朵名义，IND</v>
          </cell>
          <cell r="F103" t="str">
            <v>YSM20R(SV)-2</v>
          </cell>
          <cell r="G103" t="str">
            <v>L-&gt;R</v>
          </cell>
          <cell r="H103" t="str">
            <v>cATS30+MVC+special layout</v>
          </cell>
          <cell r="I103" t="str">
            <v>Y46916</v>
          </cell>
          <cell r="J103">
            <v>1</v>
          </cell>
          <cell r="K103" t="str">
            <v>CY仓库</v>
          </cell>
          <cell r="L103">
            <v>43512</v>
          </cell>
          <cell r="M103">
            <v>6.2899999999999998E-2</v>
          </cell>
          <cell r="N103" t="str">
            <v>FEB 19</v>
          </cell>
          <cell r="P103" t="str">
            <v>JPY</v>
          </cell>
          <cell r="Q103" t="str">
            <v>C49SZX20180103MZ</v>
          </cell>
          <cell r="R103" t="str">
            <v>小耳朵</v>
          </cell>
          <cell r="S103" t="str">
            <v>YSM20-2</v>
          </cell>
          <cell r="T103" t="str">
            <v>L-&gt;R</v>
          </cell>
          <cell r="U103" t="str">
            <v>cATS30+MVC+special layout</v>
          </cell>
          <cell r="V103" t="str">
            <v>OK</v>
          </cell>
          <cell r="W103" t="str">
            <v>DAP 惠州</v>
          </cell>
          <cell r="X103">
            <v>43264</v>
          </cell>
          <cell r="Y103" t="str">
            <v>Yes</v>
          </cell>
          <cell r="Z103" t="str">
            <v>Na</v>
          </cell>
          <cell r="AA103" t="str">
            <v>Na</v>
          </cell>
          <cell r="AB103"/>
          <cell r="AC103" t="str">
            <v>IND order</v>
          </cell>
          <cell r="AN103"/>
          <cell r="AO103" t="str">
            <v>Yes</v>
          </cell>
          <cell r="AP103" t="str">
            <v>FEB 19</v>
          </cell>
        </row>
        <row r="104">
          <cell r="A104">
            <v>130</v>
          </cell>
          <cell r="B104" t="str">
            <v>已发货</v>
          </cell>
          <cell r="C104" t="str">
            <v>C49</v>
          </cell>
          <cell r="D104">
            <v>109490</v>
          </cell>
          <cell r="E104" t="str">
            <v>朗特名义</v>
          </cell>
          <cell r="F104" t="str">
            <v>YSM20R(SV)-2</v>
          </cell>
          <cell r="G104" t="str">
            <v>R-&gt;L</v>
          </cell>
          <cell r="H104" t="str">
            <v>No</v>
          </cell>
          <cell r="I104" t="str">
            <v>Y44946</v>
          </cell>
          <cell r="J104">
            <v>1</v>
          </cell>
          <cell r="K104" t="str">
            <v>CY仓库</v>
          </cell>
          <cell r="L104">
            <v>43512</v>
          </cell>
          <cell r="M104">
            <v>6.2899999999999998E-2</v>
          </cell>
          <cell r="N104" t="str">
            <v>FEB 19</v>
          </cell>
          <cell r="P104" t="str">
            <v>JPY</v>
          </cell>
          <cell r="Q104" t="str">
            <v>C49SZX20180136JY</v>
          </cell>
          <cell r="R104" t="str">
            <v>安嘉</v>
          </cell>
          <cell r="S104" t="str">
            <v>YSM20R(SV)-2</v>
          </cell>
          <cell r="T104" t="str">
            <v>R-&gt;L</v>
          </cell>
          <cell r="U104" t="str">
            <v>No</v>
          </cell>
          <cell r="V104" t="str">
            <v>OK</v>
          </cell>
          <cell r="W104" t="str">
            <v>DAP深圳</v>
          </cell>
          <cell r="X104">
            <v>43342</v>
          </cell>
          <cell r="Y104" t="str">
            <v>Yes</v>
          </cell>
          <cell r="Z104" t="str">
            <v>Na</v>
          </cell>
          <cell r="AA104" t="str">
            <v>Na</v>
          </cell>
          <cell r="AB104"/>
          <cell r="AC104" t="str">
            <v>Yes</v>
          </cell>
          <cell r="AN104"/>
          <cell r="AO104" t="str">
            <v>Yes</v>
          </cell>
          <cell r="AP104" t="str">
            <v>FEB 19</v>
          </cell>
        </row>
        <row r="105">
          <cell r="A105">
            <v>183</v>
          </cell>
          <cell r="B105" t="str">
            <v>已发货</v>
          </cell>
          <cell r="C105" t="str">
            <v>C49</v>
          </cell>
          <cell r="D105">
            <v>109490</v>
          </cell>
          <cell r="E105" t="str">
            <v>朗特名义</v>
          </cell>
          <cell r="F105" t="str">
            <v>YSM20R(SV)-2</v>
          </cell>
          <cell r="G105" t="str">
            <v>R-&gt;L</v>
          </cell>
          <cell r="H105" t="str">
            <v>No</v>
          </cell>
          <cell r="I105" t="str">
            <v>Y44947</v>
          </cell>
          <cell r="J105">
            <v>1</v>
          </cell>
          <cell r="K105" t="str">
            <v>CY仓库</v>
          </cell>
          <cell r="L105">
            <v>43512</v>
          </cell>
          <cell r="M105">
            <v>6.2899999999999998E-2</v>
          </cell>
          <cell r="N105" t="str">
            <v>FEB 19</v>
          </cell>
          <cell r="P105" t="str">
            <v>JPY</v>
          </cell>
          <cell r="Q105" t="str">
            <v>C49SZX20180176SX</v>
          </cell>
          <cell r="R105" t="str">
            <v>柏星</v>
          </cell>
          <cell r="S105" t="str">
            <v>YSM20R(SV)-2</v>
          </cell>
          <cell r="T105" t="str">
            <v>R-&gt;L</v>
          </cell>
          <cell r="U105" t="str">
            <v>MVC</v>
          </cell>
          <cell r="V105" t="str">
            <v>WRONG</v>
          </cell>
          <cell r="W105" t="str">
            <v>DAP东莞</v>
          </cell>
          <cell r="X105">
            <v>43425</v>
          </cell>
          <cell r="Y105" t="str">
            <v>Yes</v>
          </cell>
          <cell r="Z105" t="str">
            <v>Na</v>
          </cell>
          <cell r="AA105" t="str">
            <v>Na</v>
          </cell>
          <cell r="AB105" t="str">
            <v>OEF已做</v>
          </cell>
          <cell r="AC105" t="str">
            <v>C181233636</v>
          </cell>
          <cell r="AN105"/>
          <cell r="AO105" t="str">
            <v>Yes</v>
          </cell>
          <cell r="AP105" t="str">
            <v>FEB 19</v>
          </cell>
        </row>
        <row r="106">
          <cell r="A106">
            <v>196</v>
          </cell>
          <cell r="B106" t="str">
            <v>已发货</v>
          </cell>
          <cell r="C106" t="str">
            <v>C49</v>
          </cell>
          <cell r="D106">
            <v>109478</v>
          </cell>
          <cell r="E106" t="str">
            <v>康佳</v>
          </cell>
          <cell r="F106" t="str">
            <v>YSM20R(SV)-2</v>
          </cell>
          <cell r="G106" t="str">
            <v>L-&gt;R</v>
          </cell>
          <cell r="H106" t="str">
            <v>No</v>
          </cell>
          <cell r="I106" t="str">
            <v>Y45803</v>
          </cell>
          <cell r="J106">
            <v>1</v>
          </cell>
          <cell r="K106" t="str">
            <v>福保仓库</v>
          </cell>
          <cell r="L106">
            <v>43512</v>
          </cell>
          <cell r="M106">
            <v>6.2899999999999998E-2</v>
          </cell>
          <cell r="N106" t="str">
            <v>MAR 19</v>
          </cell>
          <cell r="P106" t="str">
            <v>JPY</v>
          </cell>
          <cell r="Q106" t="str">
            <v>C49SZX20180177JL</v>
          </cell>
          <cell r="R106" t="str">
            <v>Tuopuai拓普艾</v>
          </cell>
          <cell r="S106" t="str">
            <v>YSM20R(SV)-2</v>
          </cell>
          <cell r="T106" t="str">
            <v>L-&gt;R</v>
          </cell>
          <cell r="U106" t="str">
            <v>No</v>
          </cell>
          <cell r="V106" t="str">
            <v>OK</v>
          </cell>
          <cell r="W106" t="str">
            <v>CIF</v>
          </cell>
          <cell r="X106">
            <v>43203</v>
          </cell>
          <cell r="Y106" t="str">
            <v>Yes</v>
          </cell>
          <cell r="Z106" t="str">
            <v>Na</v>
          </cell>
          <cell r="AA106" t="str">
            <v>Na</v>
          </cell>
          <cell r="AB106"/>
          <cell r="AC106" t="str">
            <v>Yes</v>
          </cell>
          <cell r="AN106"/>
          <cell r="AO106" t="str">
            <v>Yes</v>
          </cell>
          <cell r="AP106" t="str">
            <v>MAR 19</v>
          </cell>
        </row>
        <row r="107">
          <cell r="A107">
            <v>198</v>
          </cell>
          <cell r="B107" t="str">
            <v>已发货</v>
          </cell>
          <cell r="C107" t="str">
            <v>C49</v>
          </cell>
          <cell r="D107">
            <v>109478</v>
          </cell>
          <cell r="E107" t="str">
            <v>康佳</v>
          </cell>
          <cell r="F107" t="str">
            <v>YSM20R(SV)-2</v>
          </cell>
          <cell r="G107" t="str">
            <v>L-&gt;R</v>
          </cell>
          <cell r="H107" t="str">
            <v>No</v>
          </cell>
          <cell r="I107" t="str">
            <v>Y45804</v>
          </cell>
          <cell r="J107">
            <v>1</v>
          </cell>
          <cell r="K107" t="str">
            <v>福保仓库</v>
          </cell>
          <cell r="L107">
            <v>43512</v>
          </cell>
          <cell r="M107">
            <v>6.2899999999999998E-2</v>
          </cell>
          <cell r="N107" t="str">
            <v>MAR 19</v>
          </cell>
          <cell r="P107" t="str">
            <v>JPY</v>
          </cell>
          <cell r="Q107" t="str">
            <v>C49SZX20180177JL</v>
          </cell>
          <cell r="R107" t="str">
            <v>Tuopuai拓普艾</v>
          </cell>
          <cell r="S107" t="str">
            <v>YSM20R(SV)-2</v>
          </cell>
          <cell r="T107" t="str">
            <v>L-&gt;R</v>
          </cell>
          <cell r="U107" t="str">
            <v>No</v>
          </cell>
          <cell r="V107" t="str">
            <v>OK</v>
          </cell>
          <cell r="W107" t="str">
            <v>CIF</v>
          </cell>
          <cell r="X107">
            <v>43203</v>
          </cell>
          <cell r="Y107" t="str">
            <v>Yes</v>
          </cell>
          <cell r="Z107" t="str">
            <v>Na</v>
          </cell>
          <cell r="AA107" t="str">
            <v>Na</v>
          </cell>
          <cell r="AB107"/>
          <cell r="AC107" t="str">
            <v>Yes</v>
          </cell>
          <cell r="AN107"/>
          <cell r="AO107" t="str">
            <v>Yes</v>
          </cell>
          <cell r="AP107" t="str">
            <v>MAR 19</v>
          </cell>
        </row>
        <row r="108">
          <cell r="A108">
            <v>252</v>
          </cell>
          <cell r="B108" t="str">
            <v>已发货</v>
          </cell>
          <cell r="C108" t="str">
            <v>C49</v>
          </cell>
          <cell r="D108">
            <v>109478</v>
          </cell>
          <cell r="E108" t="str">
            <v>康佳</v>
          </cell>
          <cell r="F108" t="str">
            <v>YSM20R(SV)-2</v>
          </cell>
          <cell r="G108" t="str">
            <v>L-&gt;R</v>
          </cell>
          <cell r="H108" t="str">
            <v>No</v>
          </cell>
          <cell r="I108" t="str">
            <v>Y45805</v>
          </cell>
          <cell r="J108">
            <v>1</v>
          </cell>
          <cell r="K108" t="str">
            <v>福保仓库</v>
          </cell>
          <cell r="L108">
            <v>43512</v>
          </cell>
          <cell r="M108">
            <v>6.2899999999999998E-2</v>
          </cell>
          <cell r="N108" t="str">
            <v>APR 19</v>
          </cell>
          <cell r="P108" t="str">
            <v>JPY</v>
          </cell>
          <cell r="Q108" t="str">
            <v>C49SZX20190027MZ</v>
          </cell>
          <cell r="R108" t="str">
            <v>魔乐视/end user:拓普赛特</v>
          </cell>
          <cell r="S108" t="str">
            <v>YSM20R(SV)-2</v>
          </cell>
          <cell r="T108" t="str">
            <v>L-&gt;R</v>
          </cell>
          <cell r="U108" t="str">
            <v>No</v>
          </cell>
          <cell r="V108" t="str">
            <v>OK</v>
          </cell>
          <cell r="W108" t="str">
            <v>DAP 深圳</v>
          </cell>
          <cell r="X108">
            <v>43536</v>
          </cell>
          <cell r="Y108" t="str">
            <v>Yes</v>
          </cell>
          <cell r="Z108" t="str">
            <v>Na</v>
          </cell>
          <cell r="AA108" t="str">
            <v>Na</v>
          </cell>
          <cell r="AB108"/>
          <cell r="AC108" t="str">
            <v>Yes end user 拓普塞特</v>
          </cell>
          <cell r="AN108"/>
          <cell r="AO108" t="str">
            <v>Yes</v>
          </cell>
          <cell r="AP108" t="str">
            <v>APR 19</v>
          </cell>
        </row>
        <row r="109">
          <cell r="A109">
            <v>436</v>
          </cell>
          <cell r="B109" t="str">
            <v>已发货</v>
          </cell>
          <cell r="C109" t="str">
            <v>C49</v>
          </cell>
          <cell r="D109">
            <v>109383</v>
          </cell>
          <cell r="E109" t="str">
            <v>易而达名义</v>
          </cell>
          <cell r="F109" t="str">
            <v>YSM20R(SV)-2</v>
          </cell>
          <cell r="G109" t="str">
            <v>L-&gt;R</v>
          </cell>
          <cell r="H109" t="str">
            <v>cATS10+MVC+special layout</v>
          </cell>
          <cell r="I109" t="str">
            <v>Y46530</v>
          </cell>
          <cell r="J109">
            <v>1</v>
          </cell>
          <cell r="K109" t="str">
            <v>盐保仓库</v>
          </cell>
          <cell r="L109">
            <v>43512</v>
          </cell>
          <cell r="M109">
            <v>6.2899999999999998E-2</v>
          </cell>
          <cell r="N109" t="str">
            <v>OCT 19</v>
          </cell>
          <cell r="O109">
            <v>2019.01</v>
          </cell>
          <cell r="P109" t="str">
            <v>RMB</v>
          </cell>
          <cell r="Q109" t="str">
            <v>C49SZX20190139SX</v>
          </cell>
          <cell r="R109" t="str">
            <v>太美亚</v>
          </cell>
          <cell r="S109" t="str">
            <v>YSM20R(SV)-2</v>
          </cell>
          <cell r="T109" t="str">
            <v>L-&gt;R</v>
          </cell>
          <cell r="U109" t="str">
            <v>cATS10+MVC+special layout</v>
          </cell>
          <cell r="V109" t="str">
            <v>OK</v>
          </cell>
          <cell r="W109" t="str">
            <v>含税到厂</v>
          </cell>
          <cell r="X109">
            <v>43735</v>
          </cell>
          <cell r="Y109" t="str">
            <v>Yes</v>
          </cell>
          <cell r="Z109" t="str">
            <v>Na</v>
          </cell>
          <cell r="AA109" t="str">
            <v>Na</v>
          </cell>
          <cell r="AB109"/>
          <cell r="AC109" t="str">
            <v>C190835446</v>
          </cell>
          <cell r="AN109"/>
          <cell r="AO109" t="str">
            <v>Yes</v>
          </cell>
          <cell r="AP109" t="str">
            <v>OCT 19</v>
          </cell>
        </row>
        <row r="110">
          <cell r="A110">
            <v>283</v>
          </cell>
          <cell r="B110" t="str">
            <v>已发货</v>
          </cell>
          <cell r="C110" t="str">
            <v>C49</v>
          </cell>
          <cell r="D110">
            <v>109383</v>
          </cell>
          <cell r="E110" t="str">
            <v>易而达名义</v>
          </cell>
          <cell r="F110" t="str">
            <v>YSM20R(SV)-2</v>
          </cell>
          <cell r="G110" t="str">
            <v>L-&gt;R</v>
          </cell>
          <cell r="H110" t="str">
            <v>No</v>
          </cell>
          <cell r="I110" t="str">
            <v>Y46529</v>
          </cell>
          <cell r="J110">
            <v>1</v>
          </cell>
          <cell r="K110" t="str">
            <v>盐保仓库</v>
          </cell>
          <cell r="L110">
            <v>43512</v>
          </cell>
          <cell r="M110">
            <v>6.2899999999999998E-2</v>
          </cell>
          <cell r="N110" t="str">
            <v>APR 19</v>
          </cell>
          <cell r="P110" t="str">
            <v>JPY</v>
          </cell>
          <cell r="Q110" t="str">
            <v>C49SZX20190042JL</v>
          </cell>
          <cell r="R110" t="str">
            <v>杉川/end user:放德劲</v>
          </cell>
          <cell r="S110" t="str">
            <v>YSM20R(SV)-2</v>
          </cell>
          <cell r="T110" t="str">
            <v>L-&gt;R</v>
          </cell>
          <cell r="U110" t="str">
            <v>MVC</v>
          </cell>
          <cell r="V110" t="str">
            <v>WRONG</v>
          </cell>
          <cell r="W110" t="str">
            <v>DAP 深圳</v>
          </cell>
          <cell r="X110">
            <v>43572</v>
          </cell>
          <cell r="Y110" t="str">
            <v>Yes</v>
          </cell>
          <cell r="Z110" t="str">
            <v>Na</v>
          </cell>
          <cell r="AA110" t="str">
            <v>Na</v>
          </cell>
          <cell r="AB110"/>
          <cell r="AC110" t="str">
            <v>Yes</v>
          </cell>
          <cell r="AN110"/>
          <cell r="AO110" t="str">
            <v>Yes</v>
          </cell>
          <cell r="AP110" t="str">
            <v>APR 19</v>
          </cell>
        </row>
        <row r="111">
          <cell r="A111">
            <v>151</v>
          </cell>
          <cell r="B111" t="str">
            <v>已发货</v>
          </cell>
          <cell r="C111" t="str">
            <v>C49</v>
          </cell>
          <cell r="D111">
            <v>109220</v>
          </cell>
          <cell r="E111" t="str">
            <v>丰硕名义</v>
          </cell>
          <cell r="F111" t="str">
            <v>YSM20R(SV)-2</v>
          </cell>
          <cell r="G111" t="str">
            <v>L-&gt;R</v>
          </cell>
          <cell r="H111" t="str">
            <v>No</v>
          </cell>
          <cell r="I111" t="str">
            <v>Y44573</v>
          </cell>
          <cell r="J111">
            <v>1</v>
          </cell>
          <cell r="K111" t="str">
            <v>CY仓库</v>
          </cell>
          <cell r="L111">
            <v>43518</v>
          </cell>
          <cell r="M111">
            <v>6.2899999999999998E-2</v>
          </cell>
          <cell r="N111" t="str">
            <v>APR 19</v>
          </cell>
          <cell r="O111"/>
          <cell r="P111" t="str">
            <v>JPY</v>
          </cell>
          <cell r="Q111" t="str">
            <v>C49SZX20180156SX</v>
          </cell>
          <cell r="R111" t="str">
            <v>可祁</v>
          </cell>
          <cell r="S111" t="str">
            <v>YSM20R(SV)-2</v>
          </cell>
          <cell r="T111" t="str">
            <v>L-&gt;R</v>
          </cell>
          <cell r="U111" t="str">
            <v>No</v>
          </cell>
          <cell r="V111" t="str">
            <v>OK</v>
          </cell>
          <cell r="W111" t="str">
            <v>DAP 广州</v>
          </cell>
          <cell r="X111">
            <v>43398</v>
          </cell>
          <cell r="Y111" t="str">
            <v>Yes</v>
          </cell>
          <cell r="Z111" t="str">
            <v>Na</v>
          </cell>
          <cell r="AA111" t="str">
            <v>Na</v>
          </cell>
          <cell r="AB111"/>
          <cell r="AC111" t="str">
            <v>Yes</v>
          </cell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 t="str">
            <v>Yes</v>
          </cell>
          <cell r="AP111" t="str">
            <v>APR 19</v>
          </cell>
        </row>
        <row r="112">
          <cell r="A112">
            <v>150</v>
          </cell>
          <cell r="B112" t="str">
            <v>已发货</v>
          </cell>
          <cell r="C112" t="str">
            <v>C49</v>
          </cell>
          <cell r="D112">
            <v>109220</v>
          </cell>
          <cell r="E112" t="str">
            <v>丰硕名义</v>
          </cell>
          <cell r="F112" t="str">
            <v>YSM20R(SV)-2</v>
          </cell>
          <cell r="G112" t="str">
            <v>L-&gt;R</v>
          </cell>
          <cell r="H112" t="str">
            <v>No</v>
          </cell>
          <cell r="I112" t="str">
            <v>Y44574</v>
          </cell>
          <cell r="J112">
            <v>1</v>
          </cell>
          <cell r="K112" t="str">
            <v>CY仓库</v>
          </cell>
          <cell r="L112">
            <v>43518</v>
          </cell>
          <cell r="M112">
            <v>6.2899999999999998E-2</v>
          </cell>
          <cell r="N112" t="str">
            <v>APR 19</v>
          </cell>
          <cell r="O112"/>
          <cell r="P112" t="str">
            <v>JPY</v>
          </cell>
          <cell r="Q112" t="str">
            <v>C49SZX20180156SX</v>
          </cell>
          <cell r="R112" t="str">
            <v>可祁</v>
          </cell>
          <cell r="S112" t="str">
            <v>YSM20R(SV)-2</v>
          </cell>
          <cell r="T112" t="str">
            <v>L-&gt;R</v>
          </cell>
          <cell r="U112" t="str">
            <v>No</v>
          </cell>
          <cell r="V112" t="str">
            <v>OK</v>
          </cell>
          <cell r="W112" t="str">
            <v>DAP 广州</v>
          </cell>
          <cell r="X112">
            <v>43398</v>
          </cell>
          <cell r="Y112" t="str">
            <v>Yes</v>
          </cell>
          <cell r="Z112" t="str">
            <v>Na</v>
          </cell>
          <cell r="AA112" t="str">
            <v>Na</v>
          </cell>
          <cell r="AB112"/>
          <cell r="AC112" t="str">
            <v>Yes</v>
          </cell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 t="str">
            <v>Yes</v>
          </cell>
          <cell r="AP112" t="str">
            <v>APR 19</v>
          </cell>
        </row>
        <row r="113">
          <cell r="A113">
            <v>184</v>
          </cell>
          <cell r="B113" t="str">
            <v>已发货</v>
          </cell>
          <cell r="C113" t="str">
            <v>C49</v>
          </cell>
          <cell r="D113">
            <v>109220</v>
          </cell>
          <cell r="E113" t="str">
            <v>丰硕名义</v>
          </cell>
          <cell r="F113" t="str">
            <v>YSM20R(SV)-2</v>
          </cell>
          <cell r="G113" t="str">
            <v>L-&gt;R</v>
          </cell>
          <cell r="H113" t="str">
            <v>MVC</v>
          </cell>
          <cell r="I113" t="str">
            <v>Y44571</v>
          </cell>
          <cell r="J113">
            <v>1</v>
          </cell>
          <cell r="K113" t="str">
            <v>CY仓库</v>
          </cell>
          <cell r="L113">
            <v>43518</v>
          </cell>
          <cell r="M113">
            <v>6.2899999999999998E-2</v>
          </cell>
          <cell r="N113" t="str">
            <v>MAR 19</v>
          </cell>
          <cell r="P113" t="str">
            <v>JPY</v>
          </cell>
          <cell r="Q113" t="str">
            <v>C49SZX20180175SX</v>
          </cell>
          <cell r="R113" t="str">
            <v>永顺创</v>
          </cell>
          <cell r="S113" t="str">
            <v>YSM20R(SV)-2</v>
          </cell>
          <cell r="T113" t="str">
            <v>L-&gt;R</v>
          </cell>
          <cell r="U113" t="str">
            <v>MVC</v>
          </cell>
          <cell r="V113" t="str">
            <v>OK</v>
          </cell>
          <cell r="W113" t="str">
            <v>DAP深圳</v>
          </cell>
          <cell r="X113">
            <v>43425</v>
          </cell>
          <cell r="Y113" t="str">
            <v>Yes</v>
          </cell>
          <cell r="Z113" t="str">
            <v>Na</v>
          </cell>
          <cell r="AA113" t="str">
            <v>Na</v>
          </cell>
          <cell r="AB113"/>
          <cell r="AC113" t="str">
            <v>Yes</v>
          </cell>
          <cell r="AN113"/>
          <cell r="AO113" t="str">
            <v>Yes</v>
          </cell>
          <cell r="AP113" t="str">
            <v>MAR 19</v>
          </cell>
        </row>
        <row r="114">
          <cell r="A114">
            <v>185</v>
          </cell>
          <cell r="B114" t="str">
            <v>已发货</v>
          </cell>
          <cell r="C114" t="str">
            <v>C49</v>
          </cell>
          <cell r="D114">
            <v>109220</v>
          </cell>
          <cell r="E114" t="str">
            <v>丰硕名义</v>
          </cell>
          <cell r="F114" t="str">
            <v>YSM20R(SV)-2</v>
          </cell>
          <cell r="G114" t="str">
            <v>L-&gt;R</v>
          </cell>
          <cell r="H114" t="str">
            <v>MVC</v>
          </cell>
          <cell r="I114" t="str">
            <v>Y44572</v>
          </cell>
          <cell r="J114">
            <v>1</v>
          </cell>
          <cell r="K114" t="str">
            <v>CY仓库</v>
          </cell>
          <cell r="L114">
            <v>43518</v>
          </cell>
          <cell r="M114">
            <v>6.2899999999999998E-2</v>
          </cell>
          <cell r="N114" t="str">
            <v>MAR 19</v>
          </cell>
          <cell r="P114" t="str">
            <v>JPY</v>
          </cell>
          <cell r="Q114" t="str">
            <v>C49SZX20180175SX</v>
          </cell>
          <cell r="R114" t="str">
            <v>永顺创</v>
          </cell>
          <cell r="S114" t="str">
            <v>YSM20R(SV)-2</v>
          </cell>
          <cell r="T114" t="str">
            <v>L-&gt;R</v>
          </cell>
          <cell r="U114" t="str">
            <v>MVC</v>
          </cell>
          <cell r="V114" t="str">
            <v>OK</v>
          </cell>
          <cell r="W114" t="str">
            <v>DAP深圳</v>
          </cell>
          <cell r="X114">
            <v>43425</v>
          </cell>
          <cell r="Y114" t="str">
            <v>Yes</v>
          </cell>
          <cell r="Z114"/>
          <cell r="AA114" t="str">
            <v>Na</v>
          </cell>
          <cell r="AB114"/>
          <cell r="AC114" t="str">
            <v>Yes</v>
          </cell>
          <cell r="AN114"/>
          <cell r="AO114" t="str">
            <v>Yes</v>
          </cell>
          <cell r="AP114" t="str">
            <v>MAR 19</v>
          </cell>
        </row>
        <row r="115">
          <cell r="A115">
            <v>229</v>
          </cell>
          <cell r="B115" t="str">
            <v>已发货</v>
          </cell>
          <cell r="C115" t="str">
            <v>C49</v>
          </cell>
          <cell r="D115">
            <v>109393</v>
          </cell>
          <cell r="E115" t="str">
            <v>上达名义</v>
          </cell>
          <cell r="F115" t="str">
            <v>YSM20R(SV)-2</v>
          </cell>
          <cell r="G115" t="str">
            <v>L-&gt;R</v>
          </cell>
          <cell r="H115" t="str">
            <v>No</v>
          </cell>
          <cell r="I115" t="str">
            <v>Y45143</v>
          </cell>
          <cell r="J115">
            <v>1</v>
          </cell>
          <cell r="K115" t="str">
            <v>CY仓库</v>
          </cell>
          <cell r="L115">
            <v>43518</v>
          </cell>
          <cell r="M115">
            <v>6.2899999999999998E-2</v>
          </cell>
          <cell r="N115" t="str">
            <v>MAR 19</v>
          </cell>
          <cell r="P115" t="str">
            <v>JPY</v>
          </cell>
          <cell r="Q115" t="str">
            <v>C49SZX20190013DZ</v>
          </cell>
          <cell r="R115" t="str">
            <v>兆晖</v>
          </cell>
          <cell r="S115" t="str">
            <v>YSM20R(SV)-2</v>
          </cell>
          <cell r="T115" t="str">
            <v>L-&gt;R</v>
          </cell>
          <cell r="U115" t="str">
            <v>MVC</v>
          </cell>
          <cell r="V115" t="str">
            <v>WRONG</v>
          </cell>
          <cell r="W115" t="str">
            <v xml:space="preserve">CIF </v>
          </cell>
          <cell r="X115">
            <v>43488</v>
          </cell>
          <cell r="Y115" t="str">
            <v>Yes</v>
          </cell>
          <cell r="Z115"/>
          <cell r="AA115" t="str">
            <v>Na</v>
          </cell>
          <cell r="AB115"/>
          <cell r="AC115" t="str">
            <v>Yes</v>
          </cell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 t="str">
            <v>Yes</v>
          </cell>
          <cell r="AP115" t="str">
            <v>MAR 19</v>
          </cell>
        </row>
        <row r="116">
          <cell r="A116">
            <v>228</v>
          </cell>
          <cell r="B116" t="str">
            <v>已发货</v>
          </cell>
          <cell r="C116" t="str">
            <v>C49</v>
          </cell>
          <cell r="D116">
            <v>109393</v>
          </cell>
          <cell r="E116" t="str">
            <v>上达名义</v>
          </cell>
          <cell r="F116" t="str">
            <v>YSM20R(SV)-2</v>
          </cell>
          <cell r="G116" t="str">
            <v>L-&gt;R</v>
          </cell>
          <cell r="H116" t="str">
            <v>No</v>
          </cell>
          <cell r="I116" t="str">
            <v>Y45146</v>
          </cell>
          <cell r="J116">
            <v>1</v>
          </cell>
          <cell r="K116" t="str">
            <v>CY仓库</v>
          </cell>
          <cell r="L116">
            <v>43518</v>
          </cell>
          <cell r="M116">
            <v>6.2899999999999998E-2</v>
          </cell>
          <cell r="N116" t="str">
            <v>MAR 19</v>
          </cell>
          <cell r="P116" t="str">
            <v>JPY</v>
          </cell>
          <cell r="Q116" t="str">
            <v>C49SZX20190013DZ</v>
          </cell>
          <cell r="R116" t="str">
            <v>兆晖</v>
          </cell>
          <cell r="S116" t="str">
            <v>YSM20R(SV)-2</v>
          </cell>
          <cell r="T116" t="str">
            <v>L-&gt;R</v>
          </cell>
          <cell r="U116" t="str">
            <v>MVC</v>
          </cell>
          <cell r="V116" t="str">
            <v>WRONG</v>
          </cell>
          <cell r="W116" t="str">
            <v xml:space="preserve">CIF </v>
          </cell>
          <cell r="X116">
            <v>43488</v>
          </cell>
          <cell r="Y116" t="str">
            <v>Yes</v>
          </cell>
          <cell r="Z116"/>
          <cell r="AA116" t="str">
            <v>Na</v>
          </cell>
          <cell r="AB116"/>
          <cell r="AC116" t="str">
            <v>Yes</v>
          </cell>
          <cell r="AN116"/>
          <cell r="AO116" t="str">
            <v>Yes</v>
          </cell>
          <cell r="AP116" t="str">
            <v>MAR 19</v>
          </cell>
        </row>
        <row r="117">
          <cell r="A117">
            <v>227</v>
          </cell>
          <cell r="B117" t="str">
            <v>已发货</v>
          </cell>
          <cell r="C117" t="str">
            <v>C49</v>
          </cell>
          <cell r="D117">
            <v>109393</v>
          </cell>
          <cell r="E117" t="str">
            <v>上达名义</v>
          </cell>
          <cell r="F117" t="str">
            <v>YSM20R(SV)-2</v>
          </cell>
          <cell r="G117" t="str">
            <v>L-&gt;R</v>
          </cell>
          <cell r="H117" t="str">
            <v>No</v>
          </cell>
          <cell r="I117" t="str">
            <v>Y45147</v>
          </cell>
          <cell r="J117">
            <v>1</v>
          </cell>
          <cell r="K117" t="str">
            <v>CY仓库</v>
          </cell>
          <cell r="L117">
            <v>43518</v>
          </cell>
          <cell r="M117">
            <v>6.2899999999999998E-2</v>
          </cell>
          <cell r="N117" t="str">
            <v>MAR 19</v>
          </cell>
          <cell r="P117" t="str">
            <v>JPY</v>
          </cell>
          <cell r="Q117" t="str">
            <v>C49SZX20190013DZ</v>
          </cell>
          <cell r="R117" t="str">
            <v>兆晖</v>
          </cell>
          <cell r="S117" t="str">
            <v>YSM20R(SV)-2</v>
          </cell>
          <cell r="T117" t="str">
            <v>L-&gt;R</v>
          </cell>
          <cell r="U117" t="str">
            <v>MVC</v>
          </cell>
          <cell r="V117" t="str">
            <v>WRONG</v>
          </cell>
          <cell r="W117" t="str">
            <v xml:space="preserve">CIF </v>
          </cell>
          <cell r="X117">
            <v>43488</v>
          </cell>
          <cell r="Y117" t="str">
            <v>Yes</v>
          </cell>
          <cell r="Z117"/>
          <cell r="AA117" t="str">
            <v>Na</v>
          </cell>
          <cell r="AB117"/>
          <cell r="AC117" t="str">
            <v>Yes</v>
          </cell>
          <cell r="AN117"/>
          <cell r="AO117" t="str">
            <v>Yes</v>
          </cell>
          <cell r="AP117" t="str">
            <v>MAR 19</v>
          </cell>
        </row>
        <row r="118">
          <cell r="A118">
            <v>81</v>
          </cell>
          <cell r="B118" t="str">
            <v>已发货</v>
          </cell>
          <cell r="C118" t="str">
            <v>C49</v>
          </cell>
          <cell r="D118">
            <v>109431</v>
          </cell>
          <cell r="E118" t="str">
            <v>安嘉名义</v>
          </cell>
          <cell r="F118" t="str">
            <v>YSM20R(SV)-2</v>
          </cell>
          <cell r="G118" t="str">
            <v>L-&gt;R</v>
          </cell>
          <cell r="H118" t="str">
            <v>No</v>
          </cell>
          <cell r="I118" t="str">
            <v>Y46853</v>
          </cell>
          <cell r="J118">
            <v>1</v>
          </cell>
          <cell r="K118" t="str">
            <v>CY仓库</v>
          </cell>
          <cell r="L118">
            <v>43527</v>
          </cell>
          <cell r="M118">
            <v>6.2E-2</v>
          </cell>
          <cell r="N118" t="str">
            <v>MAR 19</v>
          </cell>
          <cell r="P118" t="str">
            <v>JPY</v>
          </cell>
          <cell r="Q118" t="str">
            <v>C49SZX20180086DZ</v>
          </cell>
          <cell r="R118" t="str">
            <v>BBS好兄弟</v>
          </cell>
          <cell r="S118" t="str">
            <v>YSM20-2</v>
          </cell>
          <cell r="T118" t="str">
            <v>L-&gt;R</v>
          </cell>
          <cell r="U118" t="str">
            <v>No</v>
          </cell>
          <cell r="V118" t="str">
            <v>OK</v>
          </cell>
          <cell r="W118" t="str">
            <v>CIF HK</v>
          </cell>
          <cell r="X118">
            <v>43251</v>
          </cell>
          <cell r="Y118" t="str">
            <v>Yes</v>
          </cell>
          <cell r="Z118" t="str">
            <v>Na</v>
          </cell>
          <cell r="AA118" t="str">
            <v>Na</v>
          </cell>
          <cell r="AB118"/>
          <cell r="AC118" t="str">
            <v>Yes</v>
          </cell>
          <cell r="AN118"/>
          <cell r="AO118" t="str">
            <v>Yes</v>
          </cell>
          <cell r="AP118" t="str">
            <v>MAR 19</v>
          </cell>
        </row>
        <row r="119">
          <cell r="A119">
            <v>238</v>
          </cell>
          <cell r="B119" t="str">
            <v>已发货</v>
          </cell>
          <cell r="C119" t="str">
            <v>C49</v>
          </cell>
          <cell r="D119">
            <v>109431</v>
          </cell>
          <cell r="E119" t="str">
            <v>安嘉名义</v>
          </cell>
          <cell r="F119" t="str">
            <v>YSM20R(SV)-2</v>
          </cell>
          <cell r="G119" t="str">
            <v>R-&gt;L</v>
          </cell>
          <cell r="H119" t="str">
            <v>No</v>
          </cell>
          <cell r="I119" t="str">
            <v>Y46852</v>
          </cell>
          <cell r="J119">
            <v>1</v>
          </cell>
          <cell r="K119" t="str">
            <v>CY仓库</v>
          </cell>
          <cell r="L119">
            <v>43527</v>
          </cell>
          <cell r="M119">
            <v>6.2E-2</v>
          </cell>
          <cell r="N119" t="str">
            <v>MAR 19</v>
          </cell>
          <cell r="P119" t="str">
            <v>JPY</v>
          </cell>
          <cell r="Q119" t="str">
            <v>C49SZX20190022SS</v>
          </cell>
          <cell r="R119" t="str">
            <v>智宏创</v>
          </cell>
          <cell r="S119" t="str">
            <v>YSM20R(SV)-2</v>
          </cell>
          <cell r="T119" t="str">
            <v>R-&gt;L</v>
          </cell>
          <cell r="U119" t="str">
            <v>MVC</v>
          </cell>
          <cell r="V119" t="str">
            <v>WRONG</v>
          </cell>
          <cell r="W119" t="str">
            <v>DAP 深圳</v>
          </cell>
          <cell r="X119">
            <v>43523</v>
          </cell>
          <cell r="Y119" t="str">
            <v>Yes</v>
          </cell>
          <cell r="Z119" t="str">
            <v>Na</v>
          </cell>
          <cell r="AA119" t="str">
            <v>Na</v>
          </cell>
          <cell r="AB119"/>
          <cell r="AC119" t="str">
            <v>Yes</v>
          </cell>
          <cell r="AN119"/>
          <cell r="AO119" t="str">
            <v>Yes</v>
          </cell>
          <cell r="AP119" t="str">
            <v>MAR 19</v>
          </cell>
        </row>
        <row r="120">
          <cell r="A120">
            <v>338</v>
          </cell>
          <cell r="B120" t="str">
            <v>已发货</v>
          </cell>
          <cell r="C120" t="str">
            <v>C49</v>
          </cell>
          <cell r="D120">
            <v>109247</v>
          </cell>
          <cell r="E120" t="str">
            <v>栩骊名义</v>
          </cell>
          <cell r="F120" t="str">
            <v>YSM20R(SV)-2</v>
          </cell>
          <cell r="G120" t="str">
            <v>L-&gt;R</v>
          </cell>
          <cell r="H120" t="str">
            <v>No</v>
          </cell>
          <cell r="I120" t="str">
            <v>Y45093</v>
          </cell>
          <cell r="J120">
            <v>1</v>
          </cell>
          <cell r="K120" t="str">
            <v>力合仓库(已经清关)</v>
          </cell>
          <cell r="L120">
            <v>43527</v>
          </cell>
          <cell r="M120">
            <v>6.2E-2</v>
          </cell>
          <cell r="N120" t="str">
            <v>JUN 19</v>
          </cell>
          <cell r="O120">
            <v>2019.01</v>
          </cell>
          <cell r="P120" t="str">
            <v>RMB</v>
          </cell>
          <cell r="Q120" t="str">
            <v>C49SZX20190089ZX</v>
          </cell>
          <cell r="R120" t="str">
            <v>世达威</v>
          </cell>
          <cell r="S120" t="str">
            <v>YSM20R(SV)-2</v>
          </cell>
          <cell r="T120" t="str">
            <v>L-&gt;R</v>
          </cell>
          <cell r="U120" t="str">
            <v>No</v>
          </cell>
          <cell r="V120" t="str">
            <v>OK</v>
          </cell>
          <cell r="W120" t="str">
            <v>含税到厂</v>
          </cell>
          <cell r="X120">
            <v>43619</v>
          </cell>
          <cell r="Y120" t="str">
            <v>Yes</v>
          </cell>
          <cell r="Z120"/>
          <cell r="AA120"/>
          <cell r="AB120"/>
          <cell r="AC120" t="str">
            <v>C181233616</v>
          </cell>
          <cell r="AN120"/>
          <cell r="AO120" t="str">
            <v>Yes</v>
          </cell>
          <cell r="AP120" t="str">
            <v>JUN 19</v>
          </cell>
        </row>
        <row r="121">
          <cell r="A121" t="str">
            <v>浙江金子星</v>
          </cell>
          <cell r="B121" t="str">
            <v>已发货</v>
          </cell>
          <cell r="C121" t="str">
            <v>C49</v>
          </cell>
          <cell r="D121">
            <v>109247</v>
          </cell>
          <cell r="E121" t="str">
            <v>栩骊名义</v>
          </cell>
          <cell r="F121" t="str">
            <v>YSM20R(SV)-2</v>
          </cell>
          <cell r="G121" t="str">
            <v>L-&gt;R</v>
          </cell>
          <cell r="H121" t="str">
            <v>cATS10+MVC+special layout</v>
          </cell>
          <cell r="I121" t="str">
            <v>Y45087</v>
          </cell>
          <cell r="J121">
            <v>1</v>
          </cell>
          <cell r="K121" t="str">
            <v>力合中转仓</v>
          </cell>
          <cell r="L121">
            <v>43527</v>
          </cell>
          <cell r="M121">
            <v>6.2E-2</v>
          </cell>
          <cell r="N121" t="str">
            <v>DEC 19</v>
          </cell>
          <cell r="O121">
            <v>2019.02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str">
            <v>Na</v>
          </cell>
          <cell r="AA121" t="str">
            <v xml:space="preserve">Na </v>
          </cell>
          <cell r="AB121"/>
          <cell r="AC121" t="str">
            <v>C191035928</v>
          </cell>
          <cell r="AN121"/>
          <cell r="AO121" t="str">
            <v>NA</v>
          </cell>
          <cell r="AP121" t="str">
            <v>DEC 19</v>
          </cell>
        </row>
        <row r="122">
          <cell r="A122">
            <v>105</v>
          </cell>
          <cell r="B122" t="str">
            <v>已发货</v>
          </cell>
          <cell r="C122" t="str">
            <v>C49</v>
          </cell>
          <cell r="D122">
            <v>109247</v>
          </cell>
          <cell r="E122" t="str">
            <v>栩骊名义</v>
          </cell>
          <cell r="F122" t="str">
            <v>YSM20R(SV)-2</v>
          </cell>
          <cell r="G122" t="str">
            <v>L-&gt;R</v>
          </cell>
          <cell r="H122" t="str">
            <v>No</v>
          </cell>
          <cell r="I122" t="str">
            <v>Y45090</v>
          </cell>
          <cell r="J122">
            <v>1</v>
          </cell>
          <cell r="K122" t="str">
            <v>盐保仓库</v>
          </cell>
          <cell r="L122">
            <v>43527</v>
          </cell>
          <cell r="M122">
            <v>6.2E-2</v>
          </cell>
          <cell r="N122" t="str">
            <v>APR 19</v>
          </cell>
          <cell r="P122" t="str">
            <v>JPY</v>
          </cell>
          <cell r="Q122" t="str">
            <v xml:space="preserve">C49SZX20180113JL </v>
          </cell>
          <cell r="R122" t="str">
            <v>伯莱科</v>
          </cell>
          <cell r="S122" t="str">
            <v>YSM20-2</v>
          </cell>
          <cell r="T122" t="str">
            <v>R-&gt;L</v>
          </cell>
          <cell r="U122" t="str">
            <v>No</v>
          </cell>
          <cell r="V122" t="str">
            <v>WRONG</v>
          </cell>
          <cell r="W122" t="str">
            <v>CIF</v>
          </cell>
          <cell r="X122">
            <v>43284</v>
          </cell>
          <cell r="Y122" t="str">
            <v>Yes</v>
          </cell>
          <cell r="Z122" t="str">
            <v>Na</v>
          </cell>
          <cell r="AA122" t="str">
            <v>Na</v>
          </cell>
          <cell r="AB122"/>
          <cell r="AC122" t="str">
            <v>Yes</v>
          </cell>
          <cell r="AN122"/>
          <cell r="AO122" t="str">
            <v>Yes</v>
          </cell>
          <cell r="AP122" t="str">
            <v>APR 19</v>
          </cell>
        </row>
        <row r="123">
          <cell r="A123">
            <v>328</v>
          </cell>
          <cell r="B123" t="str">
            <v>已发货</v>
          </cell>
          <cell r="C123" t="str">
            <v>C49</v>
          </cell>
          <cell r="D123">
            <v>109247</v>
          </cell>
          <cell r="E123" t="str">
            <v>栩骊名义</v>
          </cell>
          <cell r="F123" t="str">
            <v>YSM20R(SV)-2</v>
          </cell>
          <cell r="G123" t="str">
            <v>L-&gt;R</v>
          </cell>
          <cell r="H123" t="str">
            <v>No</v>
          </cell>
          <cell r="I123" t="str">
            <v>Y45091</v>
          </cell>
          <cell r="J123">
            <v>1</v>
          </cell>
          <cell r="K123" t="str">
            <v>盐保仓库</v>
          </cell>
          <cell r="L123">
            <v>43527</v>
          </cell>
          <cell r="M123">
            <v>6.2E-2</v>
          </cell>
          <cell r="N123" t="str">
            <v>JUN 19</v>
          </cell>
          <cell r="P123" t="str">
            <v>JPY</v>
          </cell>
          <cell r="Q123" t="str">
            <v>C49SZX20190075ZX</v>
          </cell>
          <cell r="R123" t="str">
            <v>宽宏/End user:亿联</v>
          </cell>
          <cell r="S123" t="str">
            <v>YSM20R(SV)-2</v>
          </cell>
          <cell r="T123" t="str">
            <v>L-&gt;R</v>
          </cell>
          <cell r="U123" t="str">
            <v>No</v>
          </cell>
          <cell r="V123" t="str">
            <v>OK</v>
          </cell>
          <cell r="W123" t="str">
            <v>CIF HK</v>
          </cell>
          <cell r="X123">
            <v>43612</v>
          </cell>
          <cell r="Y123" t="str">
            <v>Yes</v>
          </cell>
          <cell r="Z123" t="str">
            <v>Na</v>
          </cell>
          <cell r="AA123" t="str">
            <v>Na</v>
          </cell>
          <cell r="AB123"/>
          <cell r="AC123" t="str">
            <v>C180431966</v>
          </cell>
          <cell r="AN123"/>
          <cell r="AO123" t="str">
            <v>Yes</v>
          </cell>
          <cell r="AP123" t="str">
            <v>JUN 19</v>
          </cell>
        </row>
        <row r="124">
          <cell r="A124">
            <v>329</v>
          </cell>
          <cell r="B124" t="str">
            <v>已发货</v>
          </cell>
          <cell r="C124" t="str">
            <v>C49</v>
          </cell>
          <cell r="D124">
            <v>109247</v>
          </cell>
          <cell r="E124" t="str">
            <v>栩骊名义</v>
          </cell>
          <cell r="F124" t="str">
            <v>YSM20R(SV)-2</v>
          </cell>
          <cell r="G124" t="str">
            <v>L-&gt;R</v>
          </cell>
          <cell r="H124" t="str">
            <v>No</v>
          </cell>
          <cell r="I124" t="str">
            <v>Y45092</v>
          </cell>
          <cell r="J124">
            <v>1</v>
          </cell>
          <cell r="K124" t="str">
            <v>盐保仓库</v>
          </cell>
          <cell r="L124">
            <v>43527</v>
          </cell>
          <cell r="M124">
            <v>6.2E-2</v>
          </cell>
          <cell r="N124" t="str">
            <v>JUN 19</v>
          </cell>
          <cell r="P124" t="str">
            <v>JPY</v>
          </cell>
          <cell r="Q124" t="str">
            <v>C49SZX20190075ZX</v>
          </cell>
          <cell r="R124" t="str">
            <v>宽宏/End user:亿联</v>
          </cell>
          <cell r="S124" t="str">
            <v>YSM20R(SV)-2</v>
          </cell>
          <cell r="T124" t="str">
            <v>L-&gt;R</v>
          </cell>
          <cell r="U124" t="str">
            <v>No</v>
          </cell>
          <cell r="V124" t="str">
            <v>OK</v>
          </cell>
          <cell r="W124" t="str">
            <v>CIF HK</v>
          </cell>
          <cell r="X124">
            <v>43612</v>
          </cell>
          <cell r="Y124" t="str">
            <v>Yes</v>
          </cell>
          <cell r="Z124" t="str">
            <v>Na</v>
          </cell>
          <cell r="AA124" t="str">
            <v>Na</v>
          </cell>
          <cell r="AB124"/>
          <cell r="AC124" t="str">
            <v>C180431966</v>
          </cell>
          <cell r="AN124"/>
          <cell r="AO124" t="str">
            <v>Yes</v>
          </cell>
          <cell r="AP124" t="str">
            <v>JUN 19</v>
          </cell>
        </row>
        <row r="125">
          <cell r="A125">
            <v>437</v>
          </cell>
          <cell r="B125" t="str">
            <v>已发货</v>
          </cell>
          <cell r="C125" t="str">
            <v>C49</v>
          </cell>
          <cell r="D125">
            <v>109247</v>
          </cell>
          <cell r="E125" t="str">
            <v>栩骊名义</v>
          </cell>
          <cell r="F125" t="str">
            <v>YSM20R(SV)-2</v>
          </cell>
          <cell r="G125" t="str">
            <v>L-&gt;R</v>
          </cell>
          <cell r="H125" t="str">
            <v>cATS10+MVC+special layout</v>
          </cell>
          <cell r="I125" t="str">
            <v>Y45086</v>
          </cell>
          <cell r="J125">
            <v>1</v>
          </cell>
          <cell r="K125" t="str">
            <v>盐保仓库</v>
          </cell>
          <cell r="L125">
            <v>43527</v>
          </cell>
          <cell r="M125">
            <v>6.2E-2</v>
          </cell>
          <cell r="N125" t="str">
            <v>OCT 19</v>
          </cell>
          <cell r="O125">
            <v>2019.02</v>
          </cell>
          <cell r="P125" t="str">
            <v>RMB</v>
          </cell>
          <cell r="Q125" t="str">
            <v>C49SZX20190139SX</v>
          </cell>
          <cell r="R125" t="str">
            <v>太美亚</v>
          </cell>
          <cell r="S125" t="str">
            <v>YSM20R(SV)-2</v>
          </cell>
          <cell r="T125" t="str">
            <v>L-&gt;R</v>
          </cell>
          <cell r="U125" t="str">
            <v>cATS10+MVC+special layout</v>
          </cell>
          <cell r="V125" t="str">
            <v>OK</v>
          </cell>
          <cell r="W125" t="str">
            <v>含税到厂</v>
          </cell>
          <cell r="X125">
            <v>43735</v>
          </cell>
          <cell r="Y125" t="str">
            <v>Yes</v>
          </cell>
          <cell r="Z125" t="str">
            <v>Na</v>
          </cell>
          <cell r="AA125" t="str">
            <v>Na</v>
          </cell>
          <cell r="AB125"/>
          <cell r="AC125" t="str">
            <v>C190835446</v>
          </cell>
          <cell r="AN125"/>
          <cell r="AO125" t="str">
            <v>Yes</v>
          </cell>
          <cell r="AP125" t="str">
            <v>OCT 19</v>
          </cell>
        </row>
        <row r="126">
          <cell r="A126">
            <v>439</v>
          </cell>
          <cell r="B126" t="str">
            <v>已发货</v>
          </cell>
          <cell r="C126" t="str">
            <v>C49</v>
          </cell>
          <cell r="D126">
            <v>109247</v>
          </cell>
          <cell r="E126" t="str">
            <v>栩骊名义</v>
          </cell>
          <cell r="F126" t="str">
            <v>YSM20R(SV)-2</v>
          </cell>
          <cell r="G126" t="str">
            <v>L-&gt;R</v>
          </cell>
          <cell r="H126" t="str">
            <v>cATS10+MVC+special layout</v>
          </cell>
          <cell r="I126" t="str">
            <v>Y46872</v>
          </cell>
          <cell r="J126">
            <v>1</v>
          </cell>
          <cell r="K126" t="str">
            <v>盐保仓库</v>
          </cell>
          <cell r="L126">
            <v>43527</v>
          </cell>
          <cell r="M126">
            <v>6.2E-2</v>
          </cell>
          <cell r="N126" t="str">
            <v>NOV 19</v>
          </cell>
          <cell r="O126">
            <v>2019.02</v>
          </cell>
          <cell r="P126" t="str">
            <v>USD</v>
          </cell>
          <cell r="Q126" t="str">
            <v>C49SZX20190138ZX</v>
          </cell>
          <cell r="R126" t="str">
            <v>Bittele 比泰利</v>
          </cell>
          <cell r="S126" t="str">
            <v>YSM20R(SV)-2</v>
          </cell>
          <cell r="T126" t="str">
            <v>L-&gt;R</v>
          </cell>
          <cell r="U126" t="str">
            <v>cATS10+MVC+special layout</v>
          </cell>
          <cell r="V126" t="str">
            <v>OK</v>
          </cell>
          <cell r="W126" t="str">
            <v>CIF HK</v>
          </cell>
          <cell r="X126">
            <v>43748</v>
          </cell>
          <cell r="Y126" t="str">
            <v>Yes</v>
          </cell>
          <cell r="Z126"/>
          <cell r="AA126" t="str">
            <v>Na</v>
          </cell>
          <cell r="AB126"/>
          <cell r="AC126" t="str">
            <v>C190133789</v>
          </cell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 t="str">
            <v>Yes</v>
          </cell>
          <cell r="AP126" t="str">
            <v>NOV 19</v>
          </cell>
        </row>
        <row r="127">
          <cell r="A127">
            <v>251</v>
          </cell>
          <cell r="B127" t="str">
            <v>已发货</v>
          </cell>
          <cell r="C127" t="str">
            <v>C49</v>
          </cell>
          <cell r="D127">
            <v>109247</v>
          </cell>
          <cell r="E127" t="str">
            <v>栩骊名义</v>
          </cell>
          <cell r="F127" t="str">
            <v>YSM20R(SV)-2</v>
          </cell>
          <cell r="G127" t="str">
            <v>L-&gt;R</v>
          </cell>
          <cell r="H127" t="str">
            <v>No</v>
          </cell>
          <cell r="I127" t="str">
            <v>Y45089</v>
          </cell>
          <cell r="J127">
            <v>1</v>
          </cell>
          <cell r="K127" t="str">
            <v>盐保仓库</v>
          </cell>
          <cell r="L127">
            <v>43527</v>
          </cell>
          <cell r="M127">
            <v>6.2E-2</v>
          </cell>
          <cell r="N127" t="str">
            <v>APR 19</v>
          </cell>
          <cell r="P127" t="str">
            <v>JPY</v>
          </cell>
          <cell r="Q127" t="str">
            <v>C49SZX20190029ZX</v>
          </cell>
          <cell r="R127" t="str">
            <v>东莞圣亨</v>
          </cell>
          <cell r="S127" t="str">
            <v>YSM20R(SV)-2</v>
          </cell>
          <cell r="T127" t="str">
            <v>L-&gt;R</v>
          </cell>
          <cell r="U127" t="str">
            <v>No</v>
          </cell>
          <cell r="V127" t="str">
            <v>OK</v>
          </cell>
          <cell r="W127" t="str">
            <v>DAP 东莞</v>
          </cell>
          <cell r="X127">
            <v>43537</v>
          </cell>
          <cell r="Y127" t="str">
            <v>Yes</v>
          </cell>
          <cell r="Z127" t="str">
            <v>Na</v>
          </cell>
          <cell r="AA127" t="str">
            <v>Na</v>
          </cell>
          <cell r="AB127"/>
          <cell r="AC127" t="str">
            <v>Yes</v>
          </cell>
          <cell r="AN127"/>
          <cell r="AO127" t="str">
            <v>Yes</v>
          </cell>
          <cell r="AP127" t="str">
            <v>APR 19</v>
          </cell>
        </row>
        <row r="128">
          <cell r="A128">
            <v>279</v>
          </cell>
          <cell r="B128" t="str">
            <v>已发货</v>
          </cell>
          <cell r="C128" t="str">
            <v>C49</v>
          </cell>
          <cell r="D128">
            <v>109247</v>
          </cell>
          <cell r="E128" t="str">
            <v>栩骊名义</v>
          </cell>
          <cell r="F128" t="str">
            <v>YSM20R(SV)-2</v>
          </cell>
          <cell r="G128" t="str">
            <v>L-&gt;R</v>
          </cell>
          <cell r="H128" t="str">
            <v>No</v>
          </cell>
          <cell r="I128" t="str">
            <v>Y45094</v>
          </cell>
          <cell r="J128">
            <v>1</v>
          </cell>
          <cell r="K128" t="str">
            <v>盐保仓库</v>
          </cell>
          <cell r="L128">
            <v>43527</v>
          </cell>
          <cell r="M128">
            <v>6.2E-2</v>
          </cell>
          <cell r="N128" t="str">
            <v>APR 19</v>
          </cell>
          <cell r="P128" t="str">
            <v>JPY</v>
          </cell>
          <cell r="Q128" t="str">
            <v>C49SZX20190051SS</v>
          </cell>
          <cell r="R128" t="str">
            <v>世启纳</v>
          </cell>
          <cell r="S128" t="str">
            <v>YSM20R(SV)-2</v>
          </cell>
          <cell r="T128" t="str">
            <v>L-&gt;R</v>
          </cell>
          <cell r="U128" t="str">
            <v>MVC</v>
          </cell>
          <cell r="V128" t="str">
            <v>WRONG</v>
          </cell>
          <cell r="W128" t="str">
            <v>DAP 深圳</v>
          </cell>
          <cell r="X128">
            <v>43564</v>
          </cell>
          <cell r="Y128" t="str">
            <v>Yes</v>
          </cell>
          <cell r="Z128"/>
          <cell r="AA128" t="str">
            <v>Na</v>
          </cell>
          <cell r="AB128"/>
          <cell r="AC128" t="str">
            <v>Yes</v>
          </cell>
          <cell r="AN128"/>
          <cell r="AO128" t="str">
            <v>Yes</v>
          </cell>
          <cell r="AP128" t="str">
            <v>APR 19</v>
          </cell>
        </row>
        <row r="129">
          <cell r="A129">
            <v>84</v>
          </cell>
          <cell r="B129" t="str">
            <v>已发货</v>
          </cell>
          <cell r="C129" t="str">
            <v>C49</v>
          </cell>
          <cell r="D129">
            <v>109430</v>
          </cell>
          <cell r="E129" t="str">
            <v>瑞福联名义</v>
          </cell>
          <cell r="F129" t="str">
            <v>YSM20R(SV)-2</v>
          </cell>
          <cell r="G129" t="str">
            <v>L-&gt;R</v>
          </cell>
          <cell r="H129" t="str">
            <v>No</v>
          </cell>
          <cell r="I129" t="str">
            <v>Y46848</v>
          </cell>
          <cell r="J129">
            <v>1</v>
          </cell>
          <cell r="K129" t="str">
            <v>码头</v>
          </cell>
          <cell r="L129">
            <v>43530</v>
          </cell>
          <cell r="M129">
            <v>6.2E-2</v>
          </cell>
          <cell r="N129" t="str">
            <v>MAR 19</v>
          </cell>
          <cell r="O129"/>
          <cell r="P129" t="str">
            <v>JPY</v>
          </cell>
          <cell r="Q129" t="str">
            <v>C49SZX20180086DZ</v>
          </cell>
          <cell r="R129" t="str">
            <v>BBS好兄弟</v>
          </cell>
          <cell r="S129" t="str">
            <v>YSM20-2</v>
          </cell>
          <cell r="T129" t="str">
            <v>L-&gt;R</v>
          </cell>
          <cell r="U129" t="str">
            <v>No</v>
          </cell>
          <cell r="V129" t="str">
            <v>OK</v>
          </cell>
          <cell r="W129" t="str">
            <v>CIF HK</v>
          </cell>
          <cell r="X129">
            <v>43251</v>
          </cell>
          <cell r="Y129" t="str">
            <v>Yes</v>
          </cell>
          <cell r="Z129" t="str">
            <v>Na</v>
          </cell>
          <cell r="AA129" t="str">
            <v>Na</v>
          </cell>
          <cell r="AB129"/>
          <cell r="AC129" t="str">
            <v>Yes</v>
          </cell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 t="str">
            <v>Yes</v>
          </cell>
          <cell r="AP129" t="str">
            <v>MAR 19</v>
          </cell>
        </row>
        <row r="130">
          <cell r="A130">
            <v>80</v>
          </cell>
          <cell r="B130" t="str">
            <v>已发货</v>
          </cell>
          <cell r="C130" t="str">
            <v>C49</v>
          </cell>
          <cell r="D130">
            <v>109430</v>
          </cell>
          <cell r="E130" t="str">
            <v>瑞福联名义</v>
          </cell>
          <cell r="F130" t="str">
            <v>YSM20R(SV)-2</v>
          </cell>
          <cell r="G130" t="str">
            <v>L-&gt;R</v>
          </cell>
          <cell r="H130" t="str">
            <v>No</v>
          </cell>
          <cell r="I130" t="str">
            <v>Y46849</v>
          </cell>
          <cell r="J130">
            <v>1</v>
          </cell>
          <cell r="K130" t="str">
            <v>码头</v>
          </cell>
          <cell r="L130">
            <v>43530</v>
          </cell>
          <cell r="M130">
            <v>6.2E-2</v>
          </cell>
          <cell r="N130" t="str">
            <v>MAR 19</v>
          </cell>
          <cell r="P130" t="str">
            <v>JPY</v>
          </cell>
          <cell r="Q130" t="str">
            <v>C49SZX20180086DZ</v>
          </cell>
          <cell r="R130" t="str">
            <v>BBS好兄弟</v>
          </cell>
          <cell r="S130" t="str">
            <v>YSM20-2</v>
          </cell>
          <cell r="T130" t="str">
            <v>L-&gt;R</v>
          </cell>
          <cell r="U130" t="str">
            <v>No</v>
          </cell>
          <cell r="V130" t="str">
            <v>OK</v>
          </cell>
          <cell r="W130" t="str">
            <v>CIF HK</v>
          </cell>
          <cell r="X130">
            <v>43251</v>
          </cell>
          <cell r="Y130" t="str">
            <v>Yes</v>
          </cell>
          <cell r="Z130" t="str">
            <v>Na</v>
          </cell>
          <cell r="AA130" t="str">
            <v>Na</v>
          </cell>
          <cell r="AB130"/>
          <cell r="AC130" t="str">
            <v>Yes</v>
          </cell>
          <cell r="AN130"/>
          <cell r="AO130" t="str">
            <v>Yes</v>
          </cell>
          <cell r="AP130" t="str">
            <v>MAR 19</v>
          </cell>
        </row>
        <row r="131">
          <cell r="A131">
            <v>82</v>
          </cell>
          <cell r="B131" t="str">
            <v>已发货</v>
          </cell>
          <cell r="C131" t="str">
            <v>C49</v>
          </cell>
          <cell r="D131">
            <v>109430</v>
          </cell>
          <cell r="E131" t="str">
            <v>瑞福联名义</v>
          </cell>
          <cell r="F131" t="str">
            <v>YSM20R(SV)-2</v>
          </cell>
          <cell r="G131" t="str">
            <v>L-&gt;R</v>
          </cell>
          <cell r="H131" t="str">
            <v>No</v>
          </cell>
          <cell r="I131" t="str">
            <v>Y46850</v>
          </cell>
          <cell r="J131">
            <v>1</v>
          </cell>
          <cell r="K131" t="str">
            <v>码头</v>
          </cell>
          <cell r="L131">
            <v>43530</v>
          </cell>
          <cell r="M131">
            <v>6.2E-2</v>
          </cell>
          <cell r="N131" t="str">
            <v>MAR 19</v>
          </cell>
          <cell r="P131" t="str">
            <v>JPY</v>
          </cell>
          <cell r="Q131" t="str">
            <v>C49SZX20180086DZ</v>
          </cell>
          <cell r="R131" t="str">
            <v>BBS好兄弟</v>
          </cell>
          <cell r="S131" t="str">
            <v>YSM20-2</v>
          </cell>
          <cell r="T131" t="str">
            <v>L-&gt;R</v>
          </cell>
          <cell r="U131" t="str">
            <v>No</v>
          </cell>
          <cell r="V131" t="str">
            <v>OK</v>
          </cell>
          <cell r="W131" t="str">
            <v>CIF HK</v>
          </cell>
          <cell r="X131">
            <v>43251</v>
          </cell>
          <cell r="Y131" t="str">
            <v>Yes</v>
          </cell>
          <cell r="Z131" t="str">
            <v>Na</v>
          </cell>
          <cell r="AA131" t="str">
            <v>Na</v>
          </cell>
          <cell r="AB131"/>
          <cell r="AC131" t="str">
            <v>Yes</v>
          </cell>
          <cell r="AN131"/>
          <cell r="AO131" t="str">
            <v>Yes</v>
          </cell>
          <cell r="AP131" t="str">
            <v>MAR 19</v>
          </cell>
        </row>
        <row r="132">
          <cell r="A132">
            <v>83</v>
          </cell>
          <cell r="B132" t="str">
            <v>已发货</v>
          </cell>
          <cell r="C132" t="str">
            <v>C49</v>
          </cell>
          <cell r="D132">
            <v>109430</v>
          </cell>
          <cell r="E132" t="str">
            <v>瑞福联名义</v>
          </cell>
          <cell r="F132" t="str">
            <v>YSM20R(SV)-2</v>
          </cell>
          <cell r="G132" t="str">
            <v>L-&gt;R</v>
          </cell>
          <cell r="H132" t="str">
            <v>No</v>
          </cell>
          <cell r="I132" t="str">
            <v>Y46851</v>
          </cell>
          <cell r="J132">
            <v>1</v>
          </cell>
          <cell r="K132" t="str">
            <v>码头</v>
          </cell>
          <cell r="L132">
            <v>43530</v>
          </cell>
          <cell r="M132">
            <v>6.2E-2</v>
          </cell>
          <cell r="N132" t="str">
            <v>MAR 19</v>
          </cell>
          <cell r="P132" t="str">
            <v>JPY</v>
          </cell>
          <cell r="Q132" t="str">
            <v>C49SZX20180086DZ</v>
          </cell>
          <cell r="R132" t="str">
            <v>BBS好兄弟</v>
          </cell>
          <cell r="S132" t="str">
            <v>YSM20-2</v>
          </cell>
          <cell r="T132" t="str">
            <v>L-&gt;R</v>
          </cell>
          <cell r="U132" t="str">
            <v>No</v>
          </cell>
          <cell r="V132" t="str">
            <v>OK</v>
          </cell>
          <cell r="W132" t="str">
            <v>CIF HK</v>
          </cell>
          <cell r="X132">
            <v>43251</v>
          </cell>
          <cell r="Y132" t="str">
            <v>Yes</v>
          </cell>
          <cell r="Z132" t="str">
            <v>Na</v>
          </cell>
          <cell r="AA132" t="str">
            <v>Na</v>
          </cell>
          <cell r="AB132"/>
          <cell r="AC132" t="str">
            <v>Yes</v>
          </cell>
          <cell r="AN132"/>
          <cell r="AO132" t="str">
            <v>Yes</v>
          </cell>
          <cell r="AP132" t="str">
            <v>MAR 19</v>
          </cell>
        </row>
        <row r="133">
          <cell r="A133">
            <v>268</v>
          </cell>
          <cell r="B133" t="str">
            <v>已发货</v>
          </cell>
          <cell r="C133" t="str">
            <v>C49</v>
          </cell>
          <cell r="D133">
            <v>109319</v>
          </cell>
          <cell r="E133" t="str">
            <v>深台名义</v>
          </cell>
          <cell r="F133" t="str">
            <v>YSM20R(SV)-2</v>
          </cell>
          <cell r="G133" t="str">
            <v>L-&gt;R</v>
          </cell>
          <cell r="H133" t="str">
            <v>No</v>
          </cell>
          <cell r="I133" t="str">
            <v>Y45958</v>
          </cell>
          <cell r="J133">
            <v>1</v>
          </cell>
          <cell r="K133" t="str">
            <v>CY仓库</v>
          </cell>
          <cell r="L133">
            <v>43537</v>
          </cell>
          <cell r="M133">
            <v>6.2E-2</v>
          </cell>
          <cell r="N133" t="str">
            <v>MAR 19</v>
          </cell>
          <cell r="P133" t="str">
            <v>JPY</v>
          </cell>
          <cell r="Q133" t="str">
            <v>C49SZX20190045SS</v>
          </cell>
          <cell r="R133" t="str">
            <v>兴丰源</v>
          </cell>
          <cell r="S133" t="str">
            <v>YSM20R(SV)-2</v>
          </cell>
          <cell r="T133" t="str">
            <v>L-&gt;R</v>
          </cell>
          <cell r="U133" t="str">
            <v>No</v>
          </cell>
          <cell r="V133" t="str">
            <v>OK</v>
          </cell>
          <cell r="W133" t="str">
            <v>DAP 深圳</v>
          </cell>
          <cell r="X133">
            <v>43546</v>
          </cell>
          <cell r="Y133" t="str">
            <v>Yes</v>
          </cell>
          <cell r="Z133" t="str">
            <v>Na</v>
          </cell>
          <cell r="AA133" t="str">
            <v>Na</v>
          </cell>
          <cell r="AB133"/>
          <cell r="AC133" t="str">
            <v>Yes</v>
          </cell>
          <cell r="AN133"/>
          <cell r="AO133" t="str">
            <v>Yes</v>
          </cell>
          <cell r="AP133" t="str">
            <v>MAR 19</v>
          </cell>
        </row>
        <row r="134">
          <cell r="A134">
            <v>270</v>
          </cell>
          <cell r="B134" t="str">
            <v>已发货</v>
          </cell>
          <cell r="C134" t="str">
            <v>C49</v>
          </cell>
          <cell r="D134">
            <v>109389</v>
          </cell>
          <cell r="E134" t="str">
            <v>立昇名义</v>
          </cell>
          <cell r="F134" t="str">
            <v>YSM20R(SV)-2</v>
          </cell>
          <cell r="G134" t="str">
            <v>L-&gt;R</v>
          </cell>
          <cell r="H134" t="str">
            <v>No</v>
          </cell>
          <cell r="I134" t="str">
            <v>Y45376</v>
          </cell>
          <cell r="J134">
            <v>1</v>
          </cell>
          <cell r="K134" t="str">
            <v>福保仓库</v>
          </cell>
          <cell r="L134">
            <v>43537</v>
          </cell>
          <cell r="M134">
            <v>6.2E-2</v>
          </cell>
          <cell r="N134" t="str">
            <v>APR 19</v>
          </cell>
          <cell r="P134" t="str">
            <v>JPY</v>
          </cell>
          <cell r="Q134" t="str">
            <v>C49SZX20190025SX</v>
          </cell>
          <cell r="R134" t="str">
            <v>维众</v>
          </cell>
          <cell r="S134" t="str">
            <v>YSM20R(SV)-2</v>
          </cell>
          <cell r="T134" t="str">
            <v>L-&gt;R</v>
          </cell>
          <cell r="U134" t="str">
            <v>No</v>
          </cell>
          <cell r="V134" t="str">
            <v>OK</v>
          </cell>
          <cell r="W134" t="str">
            <v>DAP 深圳</v>
          </cell>
          <cell r="X134">
            <v>43530</v>
          </cell>
          <cell r="Y134" t="str">
            <v>Yes</v>
          </cell>
          <cell r="Z134" t="str">
            <v>Na</v>
          </cell>
          <cell r="AA134" t="str">
            <v>Na</v>
          </cell>
          <cell r="AB134"/>
          <cell r="AC134" t="str">
            <v>Yes</v>
          </cell>
          <cell r="AN134"/>
          <cell r="AO134" t="str">
            <v>Yes</v>
          </cell>
          <cell r="AP134" t="str">
            <v>APR 19</v>
          </cell>
        </row>
        <row r="135">
          <cell r="A135">
            <v>284</v>
          </cell>
          <cell r="B135" t="str">
            <v>已发货</v>
          </cell>
          <cell r="C135" t="str">
            <v>C49</v>
          </cell>
          <cell r="D135">
            <v>109389</v>
          </cell>
          <cell r="E135" t="str">
            <v>立昇名义</v>
          </cell>
          <cell r="F135" t="str">
            <v>YSM20R(SV)-2</v>
          </cell>
          <cell r="G135" t="str">
            <v>L-&gt;R</v>
          </cell>
          <cell r="H135" t="str">
            <v>No</v>
          </cell>
          <cell r="I135" t="str">
            <v>Y45377</v>
          </cell>
          <cell r="J135">
            <v>1</v>
          </cell>
          <cell r="K135" t="str">
            <v>福保仓库</v>
          </cell>
          <cell r="L135">
            <v>43537</v>
          </cell>
          <cell r="M135">
            <v>6.2E-2</v>
          </cell>
          <cell r="N135" t="str">
            <v>MAY 19</v>
          </cell>
          <cell r="P135" t="str">
            <v>JPY</v>
          </cell>
          <cell r="Q135" t="str">
            <v>C49SZX20190058SX</v>
          </cell>
          <cell r="R135" t="str">
            <v>玮芯电子</v>
          </cell>
          <cell r="S135" t="str">
            <v>YSM20R(SV)-2</v>
          </cell>
          <cell r="T135" t="str">
            <v>L-&gt;R</v>
          </cell>
          <cell r="U135" t="str">
            <v>MVC</v>
          </cell>
          <cell r="V135" t="str">
            <v>WRONG</v>
          </cell>
          <cell r="W135" t="str">
            <v>DAP SZ</v>
          </cell>
          <cell r="X135">
            <v>43573</v>
          </cell>
          <cell r="Y135" t="str">
            <v>Yes</v>
          </cell>
          <cell r="Z135" t="str">
            <v>Na</v>
          </cell>
          <cell r="AA135" t="str">
            <v>Na</v>
          </cell>
          <cell r="AB135"/>
          <cell r="AC135" t="str">
            <v>Yes</v>
          </cell>
          <cell r="AN135"/>
          <cell r="AO135" t="str">
            <v>Yes</v>
          </cell>
          <cell r="AP135" t="str">
            <v>MAY 19</v>
          </cell>
        </row>
        <row r="136">
          <cell r="A136">
            <v>264</v>
          </cell>
          <cell r="B136" t="str">
            <v>已发货</v>
          </cell>
          <cell r="C136" t="str">
            <v>C49</v>
          </cell>
          <cell r="D136">
            <v>109429</v>
          </cell>
          <cell r="E136" t="str">
            <v>通通旺名义</v>
          </cell>
          <cell r="F136" t="str">
            <v>YSM20R(SV)-2</v>
          </cell>
          <cell r="G136" t="str">
            <v>L-&gt;R</v>
          </cell>
          <cell r="H136" t="str">
            <v>No</v>
          </cell>
          <cell r="I136" t="str">
            <v>Y46846</v>
          </cell>
          <cell r="J136">
            <v>1</v>
          </cell>
          <cell r="K136" t="str">
            <v>福保仓库</v>
          </cell>
          <cell r="L136">
            <v>43537</v>
          </cell>
          <cell r="M136">
            <v>6.2E-2</v>
          </cell>
          <cell r="N136" t="str">
            <v>APR 19</v>
          </cell>
          <cell r="P136" t="str">
            <v>JPY</v>
          </cell>
          <cell r="Q136" t="str">
            <v>C49SZX20190035ZX</v>
          </cell>
          <cell r="R136" t="str">
            <v>恒泰创新</v>
          </cell>
          <cell r="S136" t="str">
            <v>YSM20R(SV)-2</v>
          </cell>
          <cell r="T136" t="str">
            <v>L-&gt;R</v>
          </cell>
          <cell r="U136" t="str">
            <v>No</v>
          </cell>
          <cell r="V136" t="str">
            <v>OK</v>
          </cell>
          <cell r="W136" t="str">
            <v>DAP 深圳</v>
          </cell>
          <cell r="X136">
            <v>43544</v>
          </cell>
          <cell r="Y136" t="str">
            <v>Yes</v>
          </cell>
          <cell r="Z136" t="str">
            <v>Na</v>
          </cell>
          <cell r="AA136" t="str">
            <v>Na</v>
          </cell>
          <cell r="AB136"/>
          <cell r="AC136" t="str">
            <v>Yes</v>
          </cell>
          <cell r="AN136"/>
          <cell r="AO136" t="str">
            <v>Yes</v>
          </cell>
          <cell r="AP136" t="str">
            <v>APR 19</v>
          </cell>
        </row>
        <row r="137">
          <cell r="A137">
            <v>269</v>
          </cell>
          <cell r="B137" t="str">
            <v>已发货</v>
          </cell>
          <cell r="C137" t="str">
            <v>C49</v>
          </cell>
          <cell r="D137">
            <v>109429</v>
          </cell>
          <cell r="E137" t="str">
            <v>通通旺名义</v>
          </cell>
          <cell r="F137" t="str">
            <v>YSM20R(SV)-2</v>
          </cell>
          <cell r="G137" t="str">
            <v>L-&gt;R</v>
          </cell>
          <cell r="H137" t="str">
            <v>No</v>
          </cell>
          <cell r="I137" t="str">
            <v>Y46847</v>
          </cell>
          <cell r="J137">
            <v>1</v>
          </cell>
          <cell r="K137" t="str">
            <v>福保仓库</v>
          </cell>
          <cell r="L137">
            <v>43537</v>
          </cell>
          <cell r="M137">
            <v>6.2E-2</v>
          </cell>
          <cell r="N137" t="str">
            <v>APR 19</v>
          </cell>
          <cell r="P137" t="str">
            <v>JPY</v>
          </cell>
          <cell r="Q137" t="str">
            <v>C49SZX20190025SX</v>
          </cell>
          <cell r="R137" t="str">
            <v>维众</v>
          </cell>
          <cell r="S137" t="str">
            <v>YSM20R(SV)-2</v>
          </cell>
          <cell r="T137" t="str">
            <v>L-&gt;R</v>
          </cell>
          <cell r="U137" t="str">
            <v>No</v>
          </cell>
          <cell r="V137" t="str">
            <v>OK</v>
          </cell>
          <cell r="W137" t="str">
            <v>DAP 深圳</v>
          </cell>
          <cell r="X137">
            <v>43530</v>
          </cell>
          <cell r="Y137" t="str">
            <v>Yes</v>
          </cell>
          <cell r="Z137" t="str">
            <v>Na</v>
          </cell>
          <cell r="AA137" t="str">
            <v>Na</v>
          </cell>
          <cell r="AB137"/>
          <cell r="AC137" t="str">
            <v>Yes</v>
          </cell>
          <cell r="AN137"/>
          <cell r="AO137" t="str">
            <v>Yes</v>
          </cell>
          <cell r="AP137" t="str">
            <v>APR 19</v>
          </cell>
        </row>
        <row r="138">
          <cell r="A138">
            <v>155</v>
          </cell>
          <cell r="B138" t="str">
            <v>已发货</v>
          </cell>
          <cell r="C138" t="str">
            <v>C49</v>
          </cell>
          <cell r="D138">
            <v>109493</v>
          </cell>
          <cell r="E138" t="str">
            <v>朗特名义</v>
          </cell>
          <cell r="F138" t="str">
            <v>YSM20R(SV)-2</v>
          </cell>
          <cell r="G138" t="str">
            <v>R-&gt;L</v>
          </cell>
          <cell r="H138" t="str">
            <v>No</v>
          </cell>
          <cell r="I138" t="str">
            <v>Y47271</v>
          </cell>
          <cell r="J138">
            <v>1</v>
          </cell>
          <cell r="K138" t="str">
            <v>码头</v>
          </cell>
          <cell r="L138">
            <v>43546</v>
          </cell>
          <cell r="M138">
            <v>6.2E-2</v>
          </cell>
          <cell r="N138" t="str">
            <v>APR 19</v>
          </cell>
          <cell r="P138" t="str">
            <v>JPY</v>
          </cell>
          <cell r="Q138" t="str">
            <v>C49SZX20180167DZ</v>
          </cell>
          <cell r="R138" t="str">
            <v>朗特</v>
          </cell>
          <cell r="S138" t="str">
            <v>YSM20R(SV)-2</v>
          </cell>
          <cell r="T138" t="str">
            <v>R-&gt;L</v>
          </cell>
          <cell r="U138" t="str">
            <v>No</v>
          </cell>
          <cell r="V138" t="str">
            <v>OK</v>
          </cell>
          <cell r="W138" t="str">
            <v>CIF</v>
          </cell>
          <cell r="X138">
            <v>43413</v>
          </cell>
          <cell r="Y138" t="str">
            <v>Yes</v>
          </cell>
          <cell r="Z138"/>
          <cell r="AA138" t="str">
            <v>Na</v>
          </cell>
          <cell r="AB138" t="str">
            <v>OEF已做</v>
          </cell>
          <cell r="AC138" t="str">
            <v>Yes</v>
          </cell>
          <cell r="AN138"/>
          <cell r="AO138" t="str">
            <v>Yes</v>
          </cell>
          <cell r="AP138" t="str">
            <v>APR 19</v>
          </cell>
        </row>
        <row r="139">
          <cell r="A139">
            <v>161</v>
          </cell>
          <cell r="B139" t="str">
            <v>已发货</v>
          </cell>
          <cell r="C139" t="str">
            <v>C49</v>
          </cell>
          <cell r="D139">
            <v>109493</v>
          </cell>
          <cell r="E139" t="str">
            <v>朗特名义</v>
          </cell>
          <cell r="F139" t="str">
            <v>YSM10</v>
          </cell>
          <cell r="G139" t="str">
            <v>R-&gt;L</v>
          </cell>
          <cell r="H139" t="str">
            <v>MVC+ATS15</v>
          </cell>
          <cell r="I139" t="str">
            <v>Y47279</v>
          </cell>
          <cell r="J139">
            <v>1</v>
          </cell>
          <cell r="K139" t="str">
            <v>码头</v>
          </cell>
          <cell r="L139">
            <v>43546</v>
          </cell>
          <cell r="M139">
            <v>6.2E-2</v>
          </cell>
          <cell r="N139" t="str">
            <v>APR 19</v>
          </cell>
          <cell r="O139"/>
          <cell r="P139" t="str">
            <v>JPY</v>
          </cell>
          <cell r="Q139" t="str">
            <v>C49SZX20180167DZ</v>
          </cell>
          <cell r="R139" t="str">
            <v>朗特</v>
          </cell>
          <cell r="S139" t="str">
            <v>YSM10</v>
          </cell>
          <cell r="T139" t="str">
            <v>R-&gt;L</v>
          </cell>
          <cell r="U139" t="str">
            <v>MVC+ATS15</v>
          </cell>
          <cell r="V139" t="str">
            <v>OK</v>
          </cell>
          <cell r="W139" t="str">
            <v>CIF</v>
          </cell>
          <cell r="X139">
            <v>43413</v>
          </cell>
          <cell r="Y139" t="str">
            <v>Yes</v>
          </cell>
          <cell r="Z139"/>
          <cell r="AA139" t="str">
            <v>Na</v>
          </cell>
          <cell r="AB139"/>
          <cell r="AC139" t="str">
            <v>Yes</v>
          </cell>
          <cell r="AN139"/>
          <cell r="AO139" t="str">
            <v>Yes</v>
          </cell>
          <cell r="AP139" t="str">
            <v>APR 19</v>
          </cell>
        </row>
        <row r="140">
          <cell r="A140">
            <v>156</v>
          </cell>
          <cell r="B140" t="str">
            <v>已发货</v>
          </cell>
          <cell r="C140" t="str">
            <v>C49</v>
          </cell>
          <cell r="D140">
            <v>109493</v>
          </cell>
          <cell r="E140" t="str">
            <v>朗特名义</v>
          </cell>
          <cell r="F140" t="str">
            <v>YSM20R(SV)-2</v>
          </cell>
          <cell r="G140" t="str">
            <v>R-&gt;L</v>
          </cell>
          <cell r="H140" t="str">
            <v>No</v>
          </cell>
          <cell r="I140" t="str">
            <v>Y47272</v>
          </cell>
          <cell r="J140">
            <v>1</v>
          </cell>
          <cell r="K140" t="str">
            <v>码头</v>
          </cell>
          <cell r="L140">
            <v>43546</v>
          </cell>
          <cell r="M140">
            <v>6.2E-2</v>
          </cell>
          <cell r="N140" t="str">
            <v>APR 19</v>
          </cell>
          <cell r="P140" t="str">
            <v>JPY</v>
          </cell>
          <cell r="Q140" t="str">
            <v>C49SZX20180167DZ</v>
          </cell>
          <cell r="R140" t="str">
            <v>朗特</v>
          </cell>
          <cell r="S140" t="str">
            <v>YSM20R(SV)-2</v>
          </cell>
          <cell r="T140" t="str">
            <v>R-&gt;L</v>
          </cell>
          <cell r="U140" t="str">
            <v>No</v>
          </cell>
          <cell r="V140" t="str">
            <v>OK</v>
          </cell>
          <cell r="W140" t="str">
            <v>CIF</v>
          </cell>
          <cell r="X140">
            <v>43413</v>
          </cell>
          <cell r="Y140" t="str">
            <v>Yes</v>
          </cell>
          <cell r="Z140"/>
          <cell r="AA140" t="str">
            <v>Na</v>
          </cell>
          <cell r="AB140"/>
          <cell r="AC140" t="str">
            <v>Yes</v>
          </cell>
          <cell r="AN140"/>
          <cell r="AO140" t="str">
            <v>Yes</v>
          </cell>
          <cell r="AP140" t="str">
            <v>APR 19</v>
          </cell>
        </row>
        <row r="141">
          <cell r="A141">
            <v>157</v>
          </cell>
          <cell r="B141" t="str">
            <v>已发货</v>
          </cell>
          <cell r="C141" t="str">
            <v>C49</v>
          </cell>
          <cell r="D141">
            <v>109493</v>
          </cell>
          <cell r="E141" t="str">
            <v>朗特名义</v>
          </cell>
          <cell r="F141" t="str">
            <v>YSM20R(SV)-2</v>
          </cell>
          <cell r="G141" t="str">
            <v>R-&gt;L</v>
          </cell>
          <cell r="H141" t="str">
            <v>No</v>
          </cell>
          <cell r="I141" t="str">
            <v>Y47273</v>
          </cell>
          <cell r="J141">
            <v>1</v>
          </cell>
          <cell r="K141" t="str">
            <v>码头</v>
          </cell>
          <cell r="L141">
            <v>43546</v>
          </cell>
          <cell r="M141">
            <v>6.2E-2</v>
          </cell>
          <cell r="N141" t="str">
            <v>APR 19</v>
          </cell>
          <cell r="P141" t="str">
            <v>JPY</v>
          </cell>
          <cell r="Q141" t="str">
            <v>C49SZX20180167DZ</v>
          </cell>
          <cell r="R141" t="str">
            <v>朗特</v>
          </cell>
          <cell r="S141" t="str">
            <v>YSM20R(SV)-2</v>
          </cell>
          <cell r="T141" t="str">
            <v>R-&gt;L</v>
          </cell>
          <cell r="U141" t="str">
            <v>No</v>
          </cell>
          <cell r="V141" t="str">
            <v>OK</v>
          </cell>
          <cell r="W141" t="str">
            <v>CIF</v>
          </cell>
          <cell r="X141">
            <v>43413</v>
          </cell>
          <cell r="Y141" t="str">
            <v>Yes</v>
          </cell>
          <cell r="Z141"/>
          <cell r="AA141" t="str">
            <v>Na</v>
          </cell>
          <cell r="AB141"/>
          <cell r="AC141" t="str">
            <v>Yes</v>
          </cell>
          <cell r="AN141"/>
          <cell r="AO141" t="str">
            <v>Yes</v>
          </cell>
          <cell r="AP141" t="str">
            <v>APR 19</v>
          </cell>
        </row>
        <row r="142">
          <cell r="A142">
            <v>158</v>
          </cell>
          <cell r="B142" t="str">
            <v>已发货</v>
          </cell>
          <cell r="C142" t="str">
            <v>C49</v>
          </cell>
          <cell r="D142">
            <v>109493</v>
          </cell>
          <cell r="E142" t="str">
            <v>朗特名义</v>
          </cell>
          <cell r="F142" t="str">
            <v>YSM20R(SV)-2</v>
          </cell>
          <cell r="G142" t="str">
            <v>R-&gt;L</v>
          </cell>
          <cell r="H142" t="str">
            <v>No</v>
          </cell>
          <cell r="I142" t="str">
            <v>Y47274</v>
          </cell>
          <cell r="J142">
            <v>1</v>
          </cell>
          <cell r="K142" t="str">
            <v>码头</v>
          </cell>
          <cell r="L142">
            <v>43546</v>
          </cell>
          <cell r="M142">
            <v>6.2E-2</v>
          </cell>
          <cell r="N142" t="str">
            <v>APR 19</v>
          </cell>
          <cell r="P142" t="str">
            <v>JPY</v>
          </cell>
          <cell r="Q142" t="str">
            <v>C49SZX20180167DZ</v>
          </cell>
          <cell r="R142" t="str">
            <v>朗特</v>
          </cell>
          <cell r="S142" t="str">
            <v>YSM20R(SV)-2</v>
          </cell>
          <cell r="T142" t="str">
            <v>R-&gt;L</v>
          </cell>
          <cell r="U142" t="str">
            <v>No</v>
          </cell>
          <cell r="V142" t="str">
            <v>OK</v>
          </cell>
          <cell r="W142" t="str">
            <v>CIF</v>
          </cell>
          <cell r="X142">
            <v>43413</v>
          </cell>
          <cell r="Y142" t="str">
            <v>Yes</v>
          </cell>
          <cell r="Z142"/>
          <cell r="AA142" t="str">
            <v>Na</v>
          </cell>
          <cell r="AB142"/>
          <cell r="AC142" t="str">
            <v>Yes</v>
          </cell>
          <cell r="AN142"/>
          <cell r="AO142" t="str">
            <v>Yes</v>
          </cell>
          <cell r="AP142" t="str">
            <v>APR 19</v>
          </cell>
        </row>
        <row r="143">
          <cell r="A143">
            <v>164</v>
          </cell>
          <cell r="B143" t="str">
            <v>已发货</v>
          </cell>
          <cell r="C143" t="str">
            <v>C49</v>
          </cell>
          <cell r="D143">
            <v>109493</v>
          </cell>
          <cell r="E143" t="str">
            <v>朗特名义</v>
          </cell>
          <cell r="F143" t="str">
            <v>YSM10</v>
          </cell>
          <cell r="G143" t="str">
            <v>R-&gt;L</v>
          </cell>
          <cell r="H143" t="str">
            <v>MVC+Fixed feeder plate 24 positions</v>
          </cell>
          <cell r="I143" t="str">
            <v>Y47280</v>
          </cell>
          <cell r="J143">
            <v>1</v>
          </cell>
          <cell r="K143" t="str">
            <v>码头</v>
          </cell>
          <cell r="L143">
            <v>43546</v>
          </cell>
          <cell r="M143">
            <v>6.2E-2</v>
          </cell>
          <cell r="N143" t="str">
            <v>APR 19</v>
          </cell>
          <cell r="O143"/>
          <cell r="P143" t="str">
            <v>JPY</v>
          </cell>
          <cell r="Q143" t="str">
            <v>C49SZX20180167DZ</v>
          </cell>
          <cell r="R143" t="str">
            <v>朗特</v>
          </cell>
          <cell r="S143" t="str">
            <v>YSM10</v>
          </cell>
          <cell r="T143" t="str">
            <v>R-&gt;L</v>
          </cell>
          <cell r="U143" t="str">
            <v>MVC+Fixed feeder plate 24 positions</v>
          </cell>
          <cell r="V143" t="str">
            <v>OK</v>
          </cell>
          <cell r="W143" t="str">
            <v>CIF</v>
          </cell>
          <cell r="X143">
            <v>43413</v>
          </cell>
          <cell r="Y143" t="str">
            <v>Yes</v>
          </cell>
          <cell r="Z143"/>
          <cell r="AA143" t="str">
            <v>Na</v>
          </cell>
          <cell r="AB143"/>
          <cell r="AC143" t="str">
            <v>Yes</v>
          </cell>
          <cell r="AN143"/>
          <cell r="AO143" t="str">
            <v>Yes</v>
          </cell>
          <cell r="AP143" t="str">
            <v>APR 19</v>
          </cell>
        </row>
        <row r="144">
          <cell r="A144">
            <v>165</v>
          </cell>
          <cell r="B144" t="str">
            <v>已发货</v>
          </cell>
          <cell r="C144" t="str">
            <v>C49</v>
          </cell>
          <cell r="D144">
            <v>109493</v>
          </cell>
          <cell r="E144" t="str">
            <v>朗特名义</v>
          </cell>
          <cell r="F144" t="str">
            <v>YSM10</v>
          </cell>
          <cell r="G144" t="str">
            <v>R-&gt;L</v>
          </cell>
          <cell r="H144" t="str">
            <v>MVC+Fixed feeder plate 24 positions</v>
          </cell>
          <cell r="I144" t="str">
            <v>Y47281</v>
          </cell>
          <cell r="J144">
            <v>1</v>
          </cell>
          <cell r="K144" t="str">
            <v>码头</v>
          </cell>
          <cell r="L144">
            <v>43546</v>
          </cell>
          <cell r="M144">
            <v>6.2E-2</v>
          </cell>
          <cell r="N144" t="str">
            <v>APR 19</v>
          </cell>
          <cell r="O144"/>
          <cell r="P144" t="str">
            <v>JPY</v>
          </cell>
          <cell r="Q144" t="str">
            <v>C49SZX20180167DZ</v>
          </cell>
          <cell r="R144" t="str">
            <v>朗特</v>
          </cell>
          <cell r="S144" t="str">
            <v>YSM10</v>
          </cell>
          <cell r="T144" t="str">
            <v>R-&gt;L</v>
          </cell>
          <cell r="U144" t="str">
            <v>MVC+Fixed feeder plate 24 positions</v>
          </cell>
          <cell r="V144" t="str">
            <v>OK</v>
          </cell>
          <cell r="W144" t="str">
            <v>CIF</v>
          </cell>
          <cell r="X144">
            <v>43413</v>
          </cell>
          <cell r="Y144" t="str">
            <v>Yes</v>
          </cell>
          <cell r="Z144"/>
          <cell r="AA144" t="str">
            <v>Na</v>
          </cell>
          <cell r="AB144"/>
          <cell r="AC144" t="str">
            <v>Yes</v>
          </cell>
          <cell r="AN144"/>
          <cell r="AO144" t="str">
            <v>Yes</v>
          </cell>
          <cell r="AP144" t="str">
            <v>APR 19</v>
          </cell>
        </row>
        <row r="145">
          <cell r="A145">
            <v>162</v>
          </cell>
          <cell r="B145" t="str">
            <v>已发货</v>
          </cell>
          <cell r="C145" t="str">
            <v>C49</v>
          </cell>
          <cell r="D145">
            <v>109493</v>
          </cell>
          <cell r="E145" t="str">
            <v>朗特名义</v>
          </cell>
          <cell r="F145" t="str">
            <v>YSM10</v>
          </cell>
          <cell r="G145" t="str">
            <v>R-&gt;L</v>
          </cell>
          <cell r="H145" t="str">
            <v>MVC+ATS15</v>
          </cell>
          <cell r="I145" t="str">
            <v>Y47275</v>
          </cell>
          <cell r="J145">
            <v>1</v>
          </cell>
          <cell r="K145" t="str">
            <v>码头</v>
          </cell>
          <cell r="L145">
            <v>43546</v>
          </cell>
          <cell r="M145">
            <v>6.2E-2</v>
          </cell>
          <cell r="N145" t="str">
            <v>APR 19</v>
          </cell>
          <cell r="O145"/>
          <cell r="P145" t="str">
            <v>JPY</v>
          </cell>
          <cell r="Q145" t="str">
            <v>C49SZX20180167DZ</v>
          </cell>
          <cell r="R145" t="str">
            <v>朗特</v>
          </cell>
          <cell r="S145" t="str">
            <v>YSM10</v>
          </cell>
          <cell r="T145" t="str">
            <v>R-&gt;L</v>
          </cell>
          <cell r="U145" t="str">
            <v>MVC+ATS15</v>
          </cell>
          <cell r="V145" t="str">
            <v>OK</v>
          </cell>
          <cell r="W145" t="str">
            <v>CIF</v>
          </cell>
          <cell r="X145">
            <v>43413</v>
          </cell>
          <cell r="Y145" t="str">
            <v>Yes</v>
          </cell>
          <cell r="Z145"/>
          <cell r="AA145" t="str">
            <v>Na</v>
          </cell>
          <cell r="AB145"/>
          <cell r="AC145" t="str">
            <v>Yes</v>
          </cell>
          <cell r="AN145"/>
          <cell r="AO145" t="str">
            <v>Yes</v>
          </cell>
          <cell r="AP145" t="str">
            <v>APR 19</v>
          </cell>
        </row>
        <row r="146">
          <cell r="A146">
            <v>163</v>
          </cell>
          <cell r="B146" t="str">
            <v>已发货</v>
          </cell>
          <cell r="C146" t="str">
            <v>C49</v>
          </cell>
          <cell r="D146">
            <v>109493</v>
          </cell>
          <cell r="E146" t="str">
            <v>朗特名义</v>
          </cell>
          <cell r="F146" t="str">
            <v>YSM10</v>
          </cell>
          <cell r="G146" t="str">
            <v>R-&gt;L</v>
          </cell>
          <cell r="H146" t="str">
            <v>MVC+ATS15</v>
          </cell>
          <cell r="I146" t="str">
            <v>Y47276</v>
          </cell>
          <cell r="J146">
            <v>1</v>
          </cell>
          <cell r="K146" t="str">
            <v>码头</v>
          </cell>
          <cell r="L146">
            <v>43546</v>
          </cell>
          <cell r="M146">
            <v>6.2E-2</v>
          </cell>
          <cell r="N146" t="str">
            <v>APR 19</v>
          </cell>
          <cell r="O146"/>
          <cell r="P146" t="str">
            <v>JPY</v>
          </cell>
          <cell r="Q146" t="str">
            <v>C49SZX20180167DZ</v>
          </cell>
          <cell r="R146" t="str">
            <v>朗特</v>
          </cell>
          <cell r="S146" t="str">
            <v>YSM10</v>
          </cell>
          <cell r="T146" t="str">
            <v>R-&gt;L</v>
          </cell>
          <cell r="U146" t="str">
            <v>MVC+ATS15</v>
          </cell>
          <cell r="V146" t="str">
            <v>OK</v>
          </cell>
          <cell r="W146" t="str">
            <v>CIF</v>
          </cell>
          <cell r="X146">
            <v>43413</v>
          </cell>
          <cell r="Y146" t="str">
            <v>Yes</v>
          </cell>
          <cell r="Z146"/>
          <cell r="AA146" t="str">
            <v>Na</v>
          </cell>
          <cell r="AB146"/>
          <cell r="AC146" t="str">
            <v>Yes</v>
          </cell>
          <cell r="AN146"/>
          <cell r="AO146" t="str">
            <v>Yes</v>
          </cell>
          <cell r="AP146" t="str">
            <v>APR 19</v>
          </cell>
        </row>
        <row r="147">
          <cell r="A147">
            <v>159</v>
          </cell>
          <cell r="B147" t="str">
            <v>已发货</v>
          </cell>
          <cell r="C147" t="str">
            <v>C49</v>
          </cell>
          <cell r="D147">
            <v>109493</v>
          </cell>
          <cell r="E147" t="str">
            <v>朗特名义</v>
          </cell>
          <cell r="F147" t="str">
            <v>YSM10</v>
          </cell>
          <cell r="G147" t="str">
            <v>R-&gt;L</v>
          </cell>
          <cell r="H147" t="str">
            <v>MVC+ATS15</v>
          </cell>
          <cell r="I147" t="str">
            <v>Y47277</v>
          </cell>
          <cell r="J147">
            <v>1</v>
          </cell>
          <cell r="K147" t="str">
            <v>码头</v>
          </cell>
          <cell r="L147">
            <v>43546</v>
          </cell>
          <cell r="M147">
            <v>6.2E-2</v>
          </cell>
          <cell r="N147" t="str">
            <v>APR 19</v>
          </cell>
          <cell r="O147"/>
          <cell r="P147" t="str">
            <v>JPY</v>
          </cell>
          <cell r="Q147" t="str">
            <v>C49SZX20180167DZ</v>
          </cell>
          <cell r="R147" t="str">
            <v>朗特</v>
          </cell>
          <cell r="S147" t="str">
            <v>YSM10</v>
          </cell>
          <cell r="T147" t="str">
            <v>R-&gt;L</v>
          </cell>
          <cell r="U147" t="str">
            <v>MVC+ATS15</v>
          </cell>
          <cell r="V147" t="str">
            <v>OK</v>
          </cell>
          <cell r="W147" t="str">
            <v>CIF</v>
          </cell>
          <cell r="X147">
            <v>43413</v>
          </cell>
          <cell r="Y147" t="str">
            <v>Yes</v>
          </cell>
          <cell r="Z147"/>
          <cell r="AA147" t="str">
            <v>Na</v>
          </cell>
          <cell r="AB147"/>
          <cell r="AC147" t="str">
            <v>Yes</v>
          </cell>
          <cell r="AN147"/>
          <cell r="AO147" t="str">
            <v>Yes</v>
          </cell>
          <cell r="AP147" t="str">
            <v>APR 19</v>
          </cell>
        </row>
        <row r="148">
          <cell r="A148">
            <v>160</v>
          </cell>
          <cell r="B148" t="str">
            <v>已发货</v>
          </cell>
          <cell r="C148" t="str">
            <v>C49</v>
          </cell>
          <cell r="D148">
            <v>109493</v>
          </cell>
          <cell r="E148" t="str">
            <v>朗特名义</v>
          </cell>
          <cell r="F148" t="str">
            <v>YSM10</v>
          </cell>
          <cell r="G148" t="str">
            <v>R-&gt;L</v>
          </cell>
          <cell r="H148" t="str">
            <v>MVC+ATS15</v>
          </cell>
          <cell r="I148" t="str">
            <v>Y47278</v>
          </cell>
          <cell r="J148">
            <v>1</v>
          </cell>
          <cell r="K148" t="str">
            <v>码头</v>
          </cell>
          <cell r="L148">
            <v>43546</v>
          </cell>
          <cell r="M148">
            <v>6.2E-2</v>
          </cell>
          <cell r="N148" t="str">
            <v>APR 19</v>
          </cell>
          <cell r="O148"/>
          <cell r="P148" t="str">
            <v>JPY</v>
          </cell>
          <cell r="Q148" t="str">
            <v>C49SZX20180167DZ</v>
          </cell>
          <cell r="R148" t="str">
            <v>朗特</v>
          </cell>
          <cell r="S148" t="str">
            <v>YSM10</v>
          </cell>
          <cell r="T148" t="str">
            <v>R-&gt;L</v>
          </cell>
          <cell r="U148" t="str">
            <v>MVC+ATS15</v>
          </cell>
          <cell r="V148" t="str">
            <v>OK</v>
          </cell>
          <cell r="W148" t="str">
            <v>CIF</v>
          </cell>
          <cell r="X148">
            <v>43413</v>
          </cell>
          <cell r="Y148" t="str">
            <v>Yes</v>
          </cell>
          <cell r="Z148"/>
          <cell r="AA148" t="str">
            <v>Na</v>
          </cell>
          <cell r="AB148"/>
          <cell r="AC148" t="str">
            <v>Yes</v>
          </cell>
          <cell r="AN148"/>
          <cell r="AO148" t="str">
            <v>Yes</v>
          </cell>
          <cell r="AP148" t="str">
            <v>APR 19</v>
          </cell>
        </row>
        <row r="149">
          <cell r="A149">
            <v>273</v>
          </cell>
          <cell r="B149" t="str">
            <v>已发货</v>
          </cell>
          <cell r="C149" t="str">
            <v>C49</v>
          </cell>
          <cell r="D149">
            <v>109336</v>
          </cell>
          <cell r="E149" t="str">
            <v>BBS名义下单</v>
          </cell>
          <cell r="F149" t="str">
            <v>YSM20R(SV)-2</v>
          </cell>
          <cell r="G149" t="str">
            <v>L-&gt;R</v>
          </cell>
          <cell r="H149" t="str">
            <v>No</v>
          </cell>
          <cell r="I149" t="str">
            <v>Y46160</v>
          </cell>
          <cell r="J149">
            <v>1</v>
          </cell>
          <cell r="K149" t="str">
            <v>福保仓库</v>
          </cell>
          <cell r="L149">
            <v>43558</v>
          </cell>
          <cell r="M149">
            <v>6.2E-2</v>
          </cell>
          <cell r="N149" t="str">
            <v>MAY 19</v>
          </cell>
          <cell r="P149" t="str">
            <v>JPY</v>
          </cell>
          <cell r="Q149" t="str">
            <v>C49SZX20190041JL</v>
          </cell>
          <cell r="R149" t="str">
            <v>微力创/end user 昶达</v>
          </cell>
          <cell r="S149" t="str">
            <v>YSM20R(SV)-2</v>
          </cell>
          <cell r="T149" t="str">
            <v>L-&gt;R</v>
          </cell>
          <cell r="U149" t="str">
            <v>No</v>
          </cell>
          <cell r="V149" t="str">
            <v>OK</v>
          </cell>
          <cell r="W149" t="str">
            <v>CIF HK</v>
          </cell>
          <cell r="X149">
            <v>43550</v>
          </cell>
          <cell r="Y149" t="str">
            <v>Yes</v>
          </cell>
          <cell r="Z149" t="str">
            <v>Na</v>
          </cell>
          <cell r="AA149" t="str">
            <v>Na</v>
          </cell>
          <cell r="AB149"/>
          <cell r="AC149" t="str">
            <v>Yes,end user 昶达</v>
          </cell>
          <cell r="AN149"/>
          <cell r="AO149" t="str">
            <v>Yes</v>
          </cell>
          <cell r="AP149" t="str">
            <v>MAY 19</v>
          </cell>
        </row>
        <row r="150">
          <cell r="A150">
            <v>287</v>
          </cell>
          <cell r="B150" t="str">
            <v>已发货</v>
          </cell>
          <cell r="C150" t="str">
            <v>C49</v>
          </cell>
          <cell r="D150">
            <v>109336</v>
          </cell>
          <cell r="E150" t="str">
            <v>BBS名义下单</v>
          </cell>
          <cell r="F150" t="str">
            <v>YSM20R(SV)-2</v>
          </cell>
          <cell r="G150" t="str">
            <v>L-&gt;R</v>
          </cell>
          <cell r="H150" t="str">
            <v>No</v>
          </cell>
          <cell r="I150" t="str">
            <v>Y46161</v>
          </cell>
          <cell r="J150">
            <v>1</v>
          </cell>
          <cell r="K150" t="str">
            <v>福保仓库</v>
          </cell>
          <cell r="L150">
            <v>43558</v>
          </cell>
          <cell r="M150">
            <v>6.2E-2</v>
          </cell>
          <cell r="N150" t="str">
            <v>MAY 19</v>
          </cell>
          <cell r="P150" t="str">
            <v>JPY</v>
          </cell>
          <cell r="Q150" t="str">
            <v>C49SZX20190056RW</v>
          </cell>
          <cell r="R150" t="str">
            <v>富斯迈</v>
          </cell>
          <cell r="S150" t="str">
            <v>YSM20R(SV)-2</v>
          </cell>
          <cell r="T150" t="str">
            <v>L-&gt;R</v>
          </cell>
          <cell r="U150" t="str">
            <v>MVC</v>
          </cell>
          <cell r="V150" t="str">
            <v>WRONG</v>
          </cell>
          <cell r="W150" t="str">
            <v>CIF HK</v>
          </cell>
          <cell r="X150">
            <v>43572</v>
          </cell>
          <cell r="Y150" t="str">
            <v>Yes</v>
          </cell>
          <cell r="Z150" t="str">
            <v>Na</v>
          </cell>
          <cell r="AA150" t="str">
            <v>Na</v>
          </cell>
          <cell r="AB150"/>
          <cell r="AC150" t="str">
            <v>C150523509</v>
          </cell>
          <cell r="AN150"/>
          <cell r="AO150" t="str">
            <v>Yes</v>
          </cell>
          <cell r="AP150" t="str">
            <v>MAY 19</v>
          </cell>
        </row>
        <row r="151">
          <cell r="A151">
            <v>280</v>
          </cell>
          <cell r="B151" t="str">
            <v>已发货</v>
          </cell>
          <cell r="C151" t="str">
            <v>C49</v>
          </cell>
          <cell r="D151">
            <v>109336</v>
          </cell>
          <cell r="E151" t="str">
            <v>BBS名义下单</v>
          </cell>
          <cell r="F151" t="str">
            <v>YSM20R(SV)-2</v>
          </cell>
          <cell r="G151" t="str">
            <v>L-&gt;R</v>
          </cell>
          <cell r="H151" t="str">
            <v>No</v>
          </cell>
          <cell r="I151" t="str">
            <v>Y46159</v>
          </cell>
          <cell r="J151">
            <v>1</v>
          </cell>
          <cell r="K151" t="str">
            <v>福保仓库</v>
          </cell>
          <cell r="L151">
            <v>43558</v>
          </cell>
          <cell r="M151">
            <v>6.2E-2</v>
          </cell>
          <cell r="N151" t="str">
            <v>APR 19</v>
          </cell>
          <cell r="P151" t="str">
            <v>JPY</v>
          </cell>
          <cell r="Q151" t="str">
            <v>C49SZX20190052SS</v>
          </cell>
          <cell r="R151" t="str">
            <v>乐上</v>
          </cell>
          <cell r="S151" t="str">
            <v>YSM20R(SV)-2</v>
          </cell>
          <cell r="T151" t="str">
            <v>L-&gt;R</v>
          </cell>
          <cell r="U151" t="str">
            <v>No</v>
          </cell>
          <cell r="V151" t="str">
            <v>OK</v>
          </cell>
          <cell r="W151" t="str">
            <v>DAP东莞</v>
          </cell>
          <cell r="X151">
            <v>43567</v>
          </cell>
          <cell r="Y151" t="str">
            <v>Yes</v>
          </cell>
          <cell r="Z151" t="str">
            <v>Na</v>
          </cell>
          <cell r="AA151" t="str">
            <v>Na</v>
          </cell>
          <cell r="AB151"/>
          <cell r="AC151" t="str">
            <v>Yes</v>
          </cell>
          <cell r="AN151"/>
          <cell r="AO151" t="str">
            <v>Yes</v>
          </cell>
          <cell r="AP151" t="str">
            <v>APR 19</v>
          </cell>
        </row>
        <row r="152">
          <cell r="A152">
            <v>288</v>
          </cell>
          <cell r="B152" t="str">
            <v>已发货</v>
          </cell>
          <cell r="C152" t="str">
            <v>C49</v>
          </cell>
          <cell r="D152">
            <v>109336</v>
          </cell>
          <cell r="E152" t="str">
            <v>BBS名义下单</v>
          </cell>
          <cell r="F152" t="str">
            <v>YSM20R(SV)-2</v>
          </cell>
          <cell r="G152" t="str">
            <v>L-&gt;R</v>
          </cell>
          <cell r="H152" t="str">
            <v>No</v>
          </cell>
          <cell r="I152" t="str">
            <v>Y46162</v>
          </cell>
          <cell r="J152">
            <v>1</v>
          </cell>
          <cell r="K152" t="str">
            <v>福保仓库</v>
          </cell>
          <cell r="L152">
            <v>43558</v>
          </cell>
          <cell r="M152">
            <v>6.2E-2</v>
          </cell>
          <cell r="N152" t="str">
            <v>MAY 19</v>
          </cell>
          <cell r="P152" t="str">
            <v>JPY</v>
          </cell>
          <cell r="Q152" t="str">
            <v>C49SZX20190056RW</v>
          </cell>
          <cell r="R152" t="str">
            <v>富斯迈</v>
          </cell>
          <cell r="S152" t="str">
            <v>YSM20R(SV)-2</v>
          </cell>
          <cell r="T152" t="str">
            <v>L-&gt;R</v>
          </cell>
          <cell r="U152" t="str">
            <v>No</v>
          </cell>
          <cell r="V152" t="str">
            <v>OK</v>
          </cell>
          <cell r="W152" t="str">
            <v>CIF HK</v>
          </cell>
          <cell r="X152">
            <v>43572</v>
          </cell>
          <cell r="Y152" t="str">
            <v>Yes</v>
          </cell>
          <cell r="Z152" t="str">
            <v>Na</v>
          </cell>
          <cell r="AA152" t="str">
            <v>Na</v>
          </cell>
          <cell r="AB152"/>
          <cell r="AC152" t="str">
            <v>C150523509</v>
          </cell>
          <cell r="AN152"/>
          <cell r="AO152" t="str">
            <v>Yes</v>
          </cell>
          <cell r="AP152" t="str">
            <v>MAY 19</v>
          </cell>
        </row>
        <row r="153">
          <cell r="A153">
            <v>315</v>
          </cell>
          <cell r="B153" t="str">
            <v>已发货</v>
          </cell>
          <cell r="C153" t="str">
            <v>C49</v>
          </cell>
          <cell r="D153">
            <v>109336</v>
          </cell>
          <cell r="E153" t="str">
            <v>BBS名义下单</v>
          </cell>
          <cell r="F153" t="str">
            <v>YSM20R(SV)-2</v>
          </cell>
          <cell r="G153" t="str">
            <v>L-&gt;R</v>
          </cell>
          <cell r="H153" t="str">
            <v>No</v>
          </cell>
          <cell r="I153" t="str">
            <v>Y46163</v>
          </cell>
          <cell r="J153">
            <v>1</v>
          </cell>
          <cell r="K153" t="str">
            <v>福保仓库</v>
          </cell>
          <cell r="L153">
            <v>43558</v>
          </cell>
          <cell r="M153">
            <v>6.2E-2</v>
          </cell>
          <cell r="N153" t="str">
            <v>JUL 19</v>
          </cell>
          <cell r="O153">
            <v>2019.03</v>
          </cell>
          <cell r="P153" t="str">
            <v>JPY</v>
          </cell>
          <cell r="Q153" t="str">
            <v>C49SZX20190069KW</v>
          </cell>
          <cell r="R153" t="str">
            <v>同基</v>
          </cell>
          <cell r="S153" t="str">
            <v>YSM20R(SV)-2</v>
          </cell>
          <cell r="T153" t="str">
            <v>L-&gt;R</v>
          </cell>
          <cell r="U153" t="str">
            <v>No</v>
          </cell>
          <cell r="V153" t="str">
            <v>OK</v>
          </cell>
          <cell r="W153" t="str">
            <v>CIF HK</v>
          </cell>
          <cell r="X153">
            <v>43593</v>
          </cell>
          <cell r="Y153" t="str">
            <v>Yes</v>
          </cell>
          <cell r="Z153" t="str">
            <v>Na</v>
          </cell>
          <cell r="AA153" t="str">
            <v>Na</v>
          </cell>
          <cell r="AB153"/>
          <cell r="AC153" t="str">
            <v>C190534655</v>
          </cell>
          <cell r="AN153"/>
          <cell r="AO153" t="str">
            <v>Yes</v>
          </cell>
          <cell r="AP153" t="str">
            <v>JUL 19</v>
          </cell>
        </row>
        <row r="154">
          <cell r="A154">
            <v>307</v>
          </cell>
          <cell r="B154" t="str">
            <v>已发货</v>
          </cell>
          <cell r="C154" t="str">
            <v>C49</v>
          </cell>
          <cell r="D154">
            <v>109336</v>
          </cell>
          <cell r="E154" t="str">
            <v>BBS名义下单</v>
          </cell>
          <cell r="F154" t="str">
            <v>YSM20R(SV)-2</v>
          </cell>
          <cell r="G154" t="str">
            <v>L-&gt;R</v>
          </cell>
          <cell r="H154" t="str">
            <v>No</v>
          </cell>
          <cell r="I154" t="str">
            <v>Y46164</v>
          </cell>
          <cell r="J154">
            <v>1</v>
          </cell>
          <cell r="K154" t="str">
            <v>福保仓库</v>
          </cell>
          <cell r="L154">
            <v>43558</v>
          </cell>
          <cell r="M154">
            <v>6.2E-2</v>
          </cell>
          <cell r="N154" t="str">
            <v>JUL 19</v>
          </cell>
          <cell r="O154">
            <v>2019.03</v>
          </cell>
          <cell r="P154" t="str">
            <v>JPY</v>
          </cell>
          <cell r="Q154" t="str">
            <v>C49SZX20190069KW</v>
          </cell>
          <cell r="R154" t="str">
            <v>同基</v>
          </cell>
          <cell r="S154" t="str">
            <v>YSM20R(SV)-2</v>
          </cell>
          <cell r="T154" t="str">
            <v>L-&gt;R</v>
          </cell>
          <cell r="U154" t="str">
            <v>No</v>
          </cell>
          <cell r="V154" t="str">
            <v>OK</v>
          </cell>
          <cell r="W154" t="str">
            <v>CIF HK</v>
          </cell>
          <cell r="X154">
            <v>43593</v>
          </cell>
          <cell r="Y154" t="str">
            <v>Yes</v>
          </cell>
          <cell r="Z154" t="str">
            <v>Na</v>
          </cell>
          <cell r="AA154" t="str">
            <v>Na</v>
          </cell>
          <cell r="AB154"/>
          <cell r="AC154" t="str">
            <v>C190534655</v>
          </cell>
          <cell r="AN154"/>
          <cell r="AO154" t="str">
            <v>Yes</v>
          </cell>
          <cell r="AP154" t="str">
            <v>JUL 19</v>
          </cell>
        </row>
        <row r="155">
          <cell r="A155">
            <v>305</v>
          </cell>
          <cell r="B155" t="str">
            <v>已发货</v>
          </cell>
          <cell r="C155" t="str">
            <v>C49</v>
          </cell>
          <cell r="D155">
            <v>109336</v>
          </cell>
          <cell r="E155" t="str">
            <v>BBS名义下单</v>
          </cell>
          <cell r="F155" t="str">
            <v>YSM20R(SV)-2</v>
          </cell>
          <cell r="G155" t="str">
            <v>L-&gt;R</v>
          </cell>
          <cell r="H155" t="str">
            <v>No</v>
          </cell>
          <cell r="I155" t="str">
            <v>Y46165</v>
          </cell>
          <cell r="J155">
            <v>1</v>
          </cell>
          <cell r="K155" t="str">
            <v>福保仓库</v>
          </cell>
          <cell r="L155">
            <v>43558</v>
          </cell>
          <cell r="M155">
            <v>6.2E-2</v>
          </cell>
          <cell r="N155" t="str">
            <v>JUL 19</v>
          </cell>
          <cell r="O155">
            <v>2019.03</v>
          </cell>
          <cell r="P155" t="str">
            <v>JPY</v>
          </cell>
          <cell r="Q155" t="str">
            <v>C49SZX20190069KW</v>
          </cell>
          <cell r="R155" t="str">
            <v>同基</v>
          </cell>
          <cell r="S155" t="str">
            <v>YSM20R(SV)-2</v>
          </cell>
          <cell r="T155" t="str">
            <v>L-&gt;R</v>
          </cell>
          <cell r="U155" t="str">
            <v>No</v>
          </cell>
          <cell r="V155" t="str">
            <v>OK</v>
          </cell>
          <cell r="W155" t="str">
            <v>CIF HK</v>
          </cell>
          <cell r="X155">
            <v>43593</v>
          </cell>
          <cell r="Y155" t="str">
            <v>Yes</v>
          </cell>
          <cell r="Z155" t="str">
            <v>Na</v>
          </cell>
          <cell r="AA155" t="str">
            <v>Na</v>
          </cell>
          <cell r="AB155"/>
          <cell r="AC155" t="str">
            <v>C190534655</v>
          </cell>
          <cell r="AN155"/>
          <cell r="AO155" t="str">
            <v>Yes</v>
          </cell>
          <cell r="AP155" t="str">
            <v>JUL 19</v>
          </cell>
        </row>
        <row r="156">
          <cell r="A156">
            <v>306</v>
          </cell>
          <cell r="B156" t="str">
            <v>已发货</v>
          </cell>
          <cell r="C156" t="str">
            <v>C49</v>
          </cell>
          <cell r="D156">
            <v>109336</v>
          </cell>
          <cell r="E156" t="str">
            <v>BBS名义下单</v>
          </cell>
          <cell r="F156" t="str">
            <v>YSM20R(SV)-2</v>
          </cell>
          <cell r="G156" t="str">
            <v>L-&gt;R</v>
          </cell>
          <cell r="H156" t="str">
            <v>No</v>
          </cell>
          <cell r="I156" t="str">
            <v>Y46166</v>
          </cell>
          <cell r="J156">
            <v>1</v>
          </cell>
          <cell r="K156" t="str">
            <v>福保仓库</v>
          </cell>
          <cell r="L156">
            <v>43558</v>
          </cell>
          <cell r="M156">
            <v>6.2E-2</v>
          </cell>
          <cell r="N156" t="str">
            <v>JUL 19</v>
          </cell>
          <cell r="O156">
            <v>2019.03</v>
          </cell>
          <cell r="P156" t="str">
            <v>JPY</v>
          </cell>
          <cell r="Q156" t="str">
            <v>C49SZX20190069KW</v>
          </cell>
          <cell r="R156" t="str">
            <v>同基</v>
          </cell>
          <cell r="S156" t="str">
            <v>YSM20R(SV)-2</v>
          </cell>
          <cell r="T156" t="str">
            <v>L-&gt;R</v>
          </cell>
          <cell r="U156" t="str">
            <v>No</v>
          </cell>
          <cell r="V156" t="str">
            <v>OK</v>
          </cell>
          <cell r="W156" t="str">
            <v>CIF HK</v>
          </cell>
          <cell r="X156">
            <v>43593</v>
          </cell>
          <cell r="Y156" t="str">
            <v>Yes</v>
          </cell>
          <cell r="Z156" t="str">
            <v>Na</v>
          </cell>
          <cell r="AA156" t="str">
            <v>Na</v>
          </cell>
          <cell r="AB156"/>
          <cell r="AC156" t="str">
            <v>C190534655</v>
          </cell>
          <cell r="AN156"/>
          <cell r="AO156" t="str">
            <v>Yes</v>
          </cell>
          <cell r="AP156" t="str">
            <v>JUL 19</v>
          </cell>
        </row>
        <row r="157">
          <cell r="A157">
            <v>367</v>
          </cell>
          <cell r="B157" t="str">
            <v>已发货</v>
          </cell>
          <cell r="C157" t="str">
            <v>C49</v>
          </cell>
          <cell r="D157">
            <v>109336</v>
          </cell>
          <cell r="E157" t="str">
            <v>BBS名义下单</v>
          </cell>
          <cell r="F157" t="str">
            <v>YSM20R(SV)-2</v>
          </cell>
          <cell r="G157" t="str">
            <v>L-&gt;R</v>
          </cell>
          <cell r="H157" t="str">
            <v>No</v>
          </cell>
          <cell r="I157" t="str">
            <v>Y46167</v>
          </cell>
          <cell r="J157">
            <v>1</v>
          </cell>
          <cell r="K157" t="str">
            <v>福保仓库</v>
          </cell>
          <cell r="L157">
            <v>43558</v>
          </cell>
          <cell r="M157">
            <v>6.2E-2</v>
          </cell>
          <cell r="N157" t="str">
            <v>JUL 19</v>
          </cell>
          <cell r="O157">
            <v>2019.03</v>
          </cell>
          <cell r="P157" t="str">
            <v>RMB</v>
          </cell>
          <cell r="Q157" t="str">
            <v>C49SZX20190108ZX</v>
          </cell>
          <cell r="R157" t="str">
            <v>帝泰克</v>
          </cell>
          <cell r="S157" t="str">
            <v>YSM20R(SV)-2</v>
          </cell>
          <cell r="T157" t="str">
            <v>L-&gt;R</v>
          </cell>
          <cell r="U157" t="str">
            <v>No</v>
          </cell>
          <cell r="V157" t="str">
            <v>OK</v>
          </cell>
          <cell r="W157" t="str">
            <v>含税到厂</v>
          </cell>
          <cell r="X157">
            <v>43580</v>
          </cell>
          <cell r="Y157" t="str">
            <v>Yes</v>
          </cell>
          <cell r="Z157" t="str">
            <v>Na</v>
          </cell>
          <cell r="AA157" t="str">
            <v>Na</v>
          </cell>
          <cell r="AB157"/>
          <cell r="AC157" t="str">
            <v>C141021043</v>
          </cell>
          <cell r="AN157"/>
          <cell r="AO157" t="str">
            <v>Yes</v>
          </cell>
          <cell r="AP157" t="str">
            <v>JUL 19</v>
          </cell>
        </row>
        <row r="158">
          <cell r="A158">
            <v>368</v>
          </cell>
          <cell r="B158" t="str">
            <v>已发货</v>
          </cell>
          <cell r="C158" t="str">
            <v>C49</v>
          </cell>
          <cell r="D158">
            <v>109336</v>
          </cell>
          <cell r="E158" t="str">
            <v>BBS名义下单</v>
          </cell>
          <cell r="F158" t="str">
            <v>YSM20R(SV)-2</v>
          </cell>
          <cell r="G158" t="str">
            <v>L-&gt;R</v>
          </cell>
          <cell r="H158" t="str">
            <v>No</v>
          </cell>
          <cell r="I158" t="str">
            <v>Y46168</v>
          </cell>
          <cell r="J158">
            <v>1</v>
          </cell>
          <cell r="K158" t="str">
            <v>福保仓库</v>
          </cell>
          <cell r="L158">
            <v>43558</v>
          </cell>
          <cell r="M158">
            <v>6.2E-2</v>
          </cell>
          <cell r="N158" t="str">
            <v>JUL 19</v>
          </cell>
          <cell r="O158">
            <v>2019.03</v>
          </cell>
          <cell r="P158" t="str">
            <v>RMB</v>
          </cell>
          <cell r="Q158" t="str">
            <v>C49SZX20190108ZX</v>
          </cell>
          <cell r="R158" t="str">
            <v>帝泰克</v>
          </cell>
          <cell r="S158" t="str">
            <v>YSM20R(SV)-2</v>
          </cell>
          <cell r="T158" t="str">
            <v>L-&gt;R</v>
          </cell>
          <cell r="U158" t="str">
            <v>No</v>
          </cell>
          <cell r="V158" t="str">
            <v>OK</v>
          </cell>
          <cell r="W158" t="str">
            <v>含税到厂</v>
          </cell>
          <cell r="X158">
            <v>43580</v>
          </cell>
          <cell r="Y158" t="str">
            <v>Yes</v>
          </cell>
          <cell r="Z158" t="str">
            <v>Na</v>
          </cell>
          <cell r="AA158" t="str">
            <v>Na</v>
          </cell>
          <cell r="AB158"/>
          <cell r="AC158" t="str">
            <v>C141021043</v>
          </cell>
          <cell r="AN158"/>
          <cell r="AO158" t="str">
            <v>Yes</v>
          </cell>
          <cell r="AP158" t="str">
            <v>JUL 19</v>
          </cell>
        </row>
        <row r="159">
          <cell r="A159">
            <v>201</v>
          </cell>
          <cell r="B159" t="str">
            <v>已发货</v>
          </cell>
          <cell r="C159" t="str">
            <v>C49</v>
          </cell>
          <cell r="D159">
            <v>109294</v>
          </cell>
          <cell r="E159" t="str">
            <v>拓普艾名义</v>
          </cell>
          <cell r="F159" t="str">
            <v>YSM20R(SV)-2</v>
          </cell>
          <cell r="G159" t="str">
            <v>L-&gt;R</v>
          </cell>
          <cell r="H159" t="str">
            <v>No</v>
          </cell>
          <cell r="I159" t="str">
            <v>Y45688</v>
          </cell>
          <cell r="J159">
            <v>1</v>
          </cell>
          <cell r="K159" t="str">
            <v>福保仓库</v>
          </cell>
          <cell r="L159">
            <v>43560</v>
          </cell>
          <cell r="M159">
            <v>6.2E-2</v>
          </cell>
          <cell r="N159" t="str">
            <v>JUN 19</v>
          </cell>
          <cell r="P159" t="str">
            <v>JPY</v>
          </cell>
          <cell r="Q159" t="str">
            <v>C49SZX20190001JY</v>
          </cell>
          <cell r="R159" t="str">
            <v>Kingtron络鑫</v>
          </cell>
          <cell r="S159" t="str">
            <v>YSM20R(SV)-2</v>
          </cell>
          <cell r="T159" t="str">
            <v>L-&gt;R</v>
          </cell>
          <cell r="U159" t="str">
            <v>No</v>
          </cell>
          <cell r="V159" t="str">
            <v>OK</v>
          </cell>
          <cell r="W159" t="str">
            <v>CIF HK</v>
          </cell>
          <cell r="X159">
            <v>43473</v>
          </cell>
          <cell r="Y159" t="str">
            <v>Yes</v>
          </cell>
          <cell r="Z159" t="str">
            <v>Na</v>
          </cell>
          <cell r="AA159" t="str">
            <v>Na</v>
          </cell>
          <cell r="AB159"/>
          <cell r="AC159" t="str">
            <v>C190434453</v>
          </cell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 t="str">
            <v>Yes</v>
          </cell>
          <cell r="AP159" t="str">
            <v>JUN 19</v>
          </cell>
        </row>
        <row r="160">
          <cell r="A160">
            <v>171</v>
          </cell>
          <cell r="B160" t="str">
            <v>已发货</v>
          </cell>
          <cell r="C160" t="str">
            <v>C49</v>
          </cell>
          <cell r="D160">
            <v>109294</v>
          </cell>
          <cell r="E160" t="str">
            <v>拓普艾名义</v>
          </cell>
          <cell r="F160" t="str">
            <v>YSM20R(SV)-2</v>
          </cell>
          <cell r="G160" t="str">
            <v>L-&gt;R</v>
          </cell>
          <cell r="H160" t="str">
            <v>No</v>
          </cell>
          <cell r="I160" t="str">
            <v>Y45689</v>
          </cell>
          <cell r="J160">
            <v>1</v>
          </cell>
          <cell r="K160" t="str">
            <v>福保仓库</v>
          </cell>
          <cell r="L160">
            <v>43560</v>
          </cell>
          <cell r="M160">
            <v>6.2E-2</v>
          </cell>
          <cell r="N160" t="str">
            <v>JUL 19</v>
          </cell>
          <cell r="O160">
            <v>2019.03</v>
          </cell>
          <cell r="P160" t="str">
            <v>JPY</v>
          </cell>
          <cell r="Q160" t="str">
            <v>C49SZX20180154JL</v>
          </cell>
          <cell r="R160" t="str">
            <v>奥晨</v>
          </cell>
          <cell r="S160" t="str">
            <v>YSM20-2</v>
          </cell>
          <cell r="T160" t="str">
            <v>L-&gt;R</v>
          </cell>
          <cell r="U160" t="str">
            <v>No</v>
          </cell>
          <cell r="V160" t="str">
            <v>OK</v>
          </cell>
          <cell r="W160" t="str">
            <v>DAP东莞</v>
          </cell>
          <cell r="X160">
            <v>43388</v>
          </cell>
          <cell r="Y160" t="str">
            <v>Yes</v>
          </cell>
          <cell r="Z160" t="str">
            <v>Na</v>
          </cell>
          <cell r="AA160" t="str">
            <v>Na</v>
          </cell>
          <cell r="AB160"/>
          <cell r="AC160" t="str">
            <v>C181133465</v>
          </cell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 t="str">
            <v>Yes</v>
          </cell>
          <cell r="AP160" t="str">
            <v>JUL 19</v>
          </cell>
        </row>
        <row r="161">
          <cell r="A161" t="str">
            <v>浙江金子星-1</v>
          </cell>
          <cell r="B161" t="str">
            <v>已发货</v>
          </cell>
          <cell r="C161" t="str">
            <v>C28.</v>
          </cell>
          <cell r="D161">
            <v>109532</v>
          </cell>
          <cell r="E161" t="str">
            <v>STK</v>
          </cell>
          <cell r="F161" t="str">
            <v>YCP10</v>
          </cell>
          <cell r="G161" t="str">
            <v>R-&gt;L</v>
          </cell>
          <cell r="H161" t="str">
            <v>No</v>
          </cell>
          <cell r="I161" t="str">
            <v>Y47728</v>
          </cell>
          <cell r="J161">
            <v>1</v>
          </cell>
          <cell r="K161" t="str">
            <v>福保仓库</v>
          </cell>
          <cell r="L161">
            <v>43560</v>
          </cell>
          <cell r="M161">
            <v>6.2E-2</v>
          </cell>
          <cell r="N161" t="str">
            <v>DEC 19</v>
          </cell>
          <cell r="O161">
            <v>2019.03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str">
            <v>Na</v>
          </cell>
          <cell r="AA161" t="str">
            <v xml:space="preserve">Na </v>
          </cell>
          <cell r="AB161"/>
          <cell r="AC161" t="str">
            <v>C191035928</v>
          </cell>
          <cell r="AN161"/>
          <cell r="AO161" t="str">
            <v>NA</v>
          </cell>
          <cell r="AP161" t="str">
            <v>DEC 19</v>
          </cell>
        </row>
        <row r="162">
          <cell r="A162">
            <v>544</v>
          </cell>
          <cell r="B162" t="str">
            <v>已发货</v>
          </cell>
          <cell r="C162" t="str">
            <v>C28.</v>
          </cell>
          <cell r="D162">
            <v>109532</v>
          </cell>
          <cell r="E162" t="str">
            <v>STK</v>
          </cell>
          <cell r="F162" t="str">
            <v>YCP10</v>
          </cell>
          <cell r="G162" t="str">
            <v>R-&gt;L</v>
          </cell>
          <cell r="H162" t="str">
            <v>No</v>
          </cell>
          <cell r="I162" t="str">
            <v>Y47729</v>
          </cell>
          <cell r="J162">
            <v>1</v>
          </cell>
          <cell r="K162" t="str">
            <v>福保仓库</v>
          </cell>
          <cell r="L162">
            <v>43560</v>
          </cell>
          <cell r="M162">
            <v>6.2E-2</v>
          </cell>
          <cell r="N162" t="str">
            <v>APR 20</v>
          </cell>
          <cell r="O162">
            <v>2019.03</v>
          </cell>
          <cell r="P162" t="str">
            <v>JPY</v>
          </cell>
          <cell r="Q162" t="str">
            <v>C28SZX20190098YY</v>
          </cell>
          <cell r="R162" t="str">
            <v>嘉裕</v>
          </cell>
          <cell r="S162" t="str">
            <v>YCP10</v>
          </cell>
          <cell r="T162" t="str">
            <v>L-&gt;R</v>
          </cell>
          <cell r="U162" t="str">
            <v>No</v>
          </cell>
          <cell r="V162" t="str">
            <v>WRONG</v>
          </cell>
          <cell r="W162" t="str">
            <v>CIF HK</v>
          </cell>
          <cell r="X162">
            <v>43795</v>
          </cell>
          <cell r="Y162" t="str">
            <v>Yes</v>
          </cell>
          <cell r="AC162" t="str">
            <v>C200336888</v>
          </cell>
          <cell r="AN162"/>
          <cell r="AO162" t="str">
            <v>Yes</v>
          </cell>
          <cell r="AP162" t="str">
            <v>APR 20</v>
          </cell>
        </row>
        <row r="163">
          <cell r="A163">
            <v>385</v>
          </cell>
          <cell r="B163" t="str">
            <v>已发货</v>
          </cell>
          <cell r="C163" t="str">
            <v>C49</v>
          </cell>
          <cell r="D163">
            <v>109294</v>
          </cell>
          <cell r="E163" t="str">
            <v>拓普艾名义</v>
          </cell>
          <cell r="F163" t="str">
            <v>YSM20R(SV)-2</v>
          </cell>
          <cell r="G163" t="str">
            <v>L-&gt;R</v>
          </cell>
          <cell r="H163" t="str">
            <v>No</v>
          </cell>
          <cell r="I163" t="str">
            <v>Y45690</v>
          </cell>
          <cell r="J163">
            <v>1</v>
          </cell>
          <cell r="K163" t="str">
            <v>力合仓库(已经清关)</v>
          </cell>
          <cell r="L163">
            <v>43560</v>
          </cell>
          <cell r="M163">
            <v>6.2E-2</v>
          </cell>
          <cell r="N163" t="str">
            <v>AUG 19</v>
          </cell>
          <cell r="O163">
            <v>2019.03</v>
          </cell>
          <cell r="P163" t="str">
            <v>RMB</v>
          </cell>
          <cell r="Q163" t="str">
            <v>C49SZX20190118R1SS</v>
          </cell>
          <cell r="R163" t="str">
            <v>鼎鸿</v>
          </cell>
          <cell r="S163" t="str">
            <v>YSM20R(SV)-2</v>
          </cell>
          <cell r="T163" t="str">
            <v>L-&gt;R</v>
          </cell>
          <cell r="U163" t="str">
            <v>No</v>
          </cell>
          <cell r="V163" t="str">
            <v>OK</v>
          </cell>
          <cell r="W163" t="str">
            <v>含税到厂</v>
          </cell>
          <cell r="X163">
            <v>43691</v>
          </cell>
          <cell r="Y163" t="str">
            <v>Yes</v>
          </cell>
          <cell r="Z163" t="str">
            <v>Na</v>
          </cell>
          <cell r="AA163" t="str">
            <v>Na</v>
          </cell>
          <cell r="AB163"/>
          <cell r="AC163" t="str">
            <v>C190434540, 前海福源</v>
          </cell>
          <cell r="AN163"/>
          <cell r="AO163" t="str">
            <v>Yes</v>
          </cell>
          <cell r="AP163" t="str">
            <v>AUG 19</v>
          </cell>
        </row>
        <row r="164">
          <cell r="A164">
            <v>395</v>
          </cell>
          <cell r="B164" t="str">
            <v>已发货</v>
          </cell>
          <cell r="C164" t="str">
            <v>C49</v>
          </cell>
          <cell r="D164">
            <v>109294</v>
          </cell>
          <cell r="E164" t="str">
            <v>拓普艾名义</v>
          </cell>
          <cell r="F164" t="str">
            <v>YSM20R(SV)-2</v>
          </cell>
          <cell r="G164" t="str">
            <v>L-&gt;R</v>
          </cell>
          <cell r="H164" t="str">
            <v>No</v>
          </cell>
          <cell r="I164" t="str">
            <v>Y45691</v>
          </cell>
          <cell r="J164">
            <v>1</v>
          </cell>
          <cell r="K164" t="str">
            <v>力合仓库(已经清关)</v>
          </cell>
          <cell r="L164">
            <v>43560</v>
          </cell>
          <cell r="M164">
            <v>6.2E-2</v>
          </cell>
          <cell r="N164" t="str">
            <v>SEP 19</v>
          </cell>
          <cell r="O164">
            <v>2019.03</v>
          </cell>
          <cell r="P164" t="str">
            <v>RMB</v>
          </cell>
          <cell r="Q164" t="str">
            <v>C49SZX20190119SX</v>
          </cell>
          <cell r="R164" t="str">
            <v>太美亚</v>
          </cell>
          <cell r="S164" t="str">
            <v>YSM20R(SV)-2</v>
          </cell>
          <cell r="T164" t="str">
            <v>L-&gt;R</v>
          </cell>
          <cell r="U164" t="str">
            <v>No</v>
          </cell>
          <cell r="V164" t="str">
            <v>OK</v>
          </cell>
          <cell r="W164" t="str">
            <v>含税到厂</v>
          </cell>
          <cell r="X164">
            <v>43693</v>
          </cell>
          <cell r="Y164" t="str">
            <v>Yes</v>
          </cell>
          <cell r="Z164" t="str">
            <v>Na</v>
          </cell>
          <cell r="AA164" t="str">
            <v>Na</v>
          </cell>
          <cell r="AB164"/>
          <cell r="AC164" t="str">
            <v>C190835446</v>
          </cell>
          <cell r="AN164"/>
          <cell r="AO164" t="str">
            <v>Yes</v>
          </cell>
          <cell r="AP164" t="str">
            <v>SEP 19</v>
          </cell>
        </row>
        <row r="165">
          <cell r="A165">
            <v>356</v>
          </cell>
          <cell r="B165" t="str">
            <v>已发货</v>
          </cell>
          <cell r="C165" t="str">
            <v>C49</v>
          </cell>
          <cell r="D165">
            <v>109344</v>
          </cell>
          <cell r="E165" t="str">
            <v>STK</v>
          </cell>
          <cell r="F165" t="str">
            <v>YSM10</v>
          </cell>
          <cell r="G165" t="str">
            <v>L-&gt;R</v>
          </cell>
          <cell r="H165" t="str">
            <v>MVC+ATS15</v>
          </cell>
          <cell r="I165" t="str">
            <v>Y46281</v>
          </cell>
          <cell r="J165">
            <v>1</v>
          </cell>
          <cell r="K165" t="str">
            <v>力合仓库(已经清关)</v>
          </cell>
          <cell r="L165">
            <v>43565</v>
          </cell>
          <cell r="M165">
            <v>6.2E-2</v>
          </cell>
          <cell r="N165" t="str">
            <v>JUL 19</v>
          </cell>
          <cell r="O165"/>
          <cell r="P165" t="str">
            <v>RMB</v>
          </cell>
          <cell r="Q165" t="str">
            <v>C49SZX20190100SX</v>
          </cell>
          <cell r="R165" t="str">
            <v>永顺创</v>
          </cell>
          <cell r="S165" t="str">
            <v>YSM10</v>
          </cell>
          <cell r="T165" t="str">
            <v>L-&gt;R</v>
          </cell>
          <cell r="U165" t="str">
            <v>MVC+ATS15</v>
          </cell>
          <cell r="V165" t="str">
            <v>OK</v>
          </cell>
          <cell r="W165" t="str">
            <v>含税到厂</v>
          </cell>
          <cell r="X165">
            <v>43633</v>
          </cell>
          <cell r="Y165" t="str">
            <v>Yes</v>
          </cell>
          <cell r="Z165" t="str">
            <v>Na</v>
          </cell>
          <cell r="AA165" t="str">
            <v>Na</v>
          </cell>
          <cell r="AB165"/>
          <cell r="AC165" t="str">
            <v>C180532243</v>
          </cell>
          <cell r="AN165"/>
          <cell r="AO165" t="str">
            <v>Yes</v>
          </cell>
          <cell r="AP165" t="str">
            <v>JUL 19</v>
          </cell>
        </row>
        <row r="166">
          <cell r="A166">
            <v>343</v>
          </cell>
          <cell r="B166" t="str">
            <v>已发货</v>
          </cell>
          <cell r="C166" t="str">
            <v>C49</v>
          </cell>
          <cell r="D166">
            <v>109344</v>
          </cell>
          <cell r="E166" t="str">
            <v>STK</v>
          </cell>
          <cell r="F166" t="str">
            <v>YSM10</v>
          </cell>
          <cell r="G166" t="str">
            <v>L-&gt;R</v>
          </cell>
          <cell r="H166" t="str">
            <v>No</v>
          </cell>
          <cell r="I166" t="str">
            <v>Y46275</v>
          </cell>
          <cell r="J166">
            <v>1</v>
          </cell>
          <cell r="K166" t="str">
            <v>力合仓库(已经清关)</v>
          </cell>
          <cell r="L166">
            <v>43565</v>
          </cell>
          <cell r="M166">
            <v>6.2E-2</v>
          </cell>
          <cell r="N166" t="str">
            <v>JUN 19</v>
          </cell>
          <cell r="O166"/>
          <cell r="P166" t="str">
            <v>RMB</v>
          </cell>
          <cell r="Q166" t="str">
            <v>C49SZX20190090SX</v>
          </cell>
          <cell r="R166" t="str">
            <v>锐诚</v>
          </cell>
          <cell r="S166" t="str">
            <v>YSM10</v>
          </cell>
          <cell r="T166" t="str">
            <v>L-&gt;R</v>
          </cell>
          <cell r="U166" t="str">
            <v>MVC</v>
          </cell>
          <cell r="V166" t="str">
            <v>WRONG</v>
          </cell>
          <cell r="W166" t="str">
            <v>含税到厂</v>
          </cell>
          <cell r="X166">
            <v>43621</v>
          </cell>
          <cell r="Y166" t="str">
            <v>Yes</v>
          </cell>
          <cell r="Z166"/>
          <cell r="AA166"/>
          <cell r="AB166"/>
          <cell r="AC166" t="str">
            <v>C180231291</v>
          </cell>
          <cell r="AN166"/>
          <cell r="AO166" t="str">
            <v>Yes</v>
          </cell>
          <cell r="AP166" t="str">
            <v>JUN 19</v>
          </cell>
        </row>
        <row r="167">
          <cell r="A167">
            <v>325</v>
          </cell>
          <cell r="B167" t="str">
            <v>已发货</v>
          </cell>
          <cell r="C167" t="str">
            <v>C49</v>
          </cell>
          <cell r="D167">
            <v>109344</v>
          </cell>
          <cell r="E167" t="str">
            <v>STK</v>
          </cell>
          <cell r="F167" t="str">
            <v>YSM10</v>
          </cell>
          <cell r="G167" t="str">
            <v>L-&gt;R</v>
          </cell>
          <cell r="H167" t="str">
            <v>No</v>
          </cell>
          <cell r="I167" t="str">
            <v>Y46272</v>
          </cell>
          <cell r="J167">
            <v>1</v>
          </cell>
          <cell r="K167" t="str">
            <v>盐保仓库</v>
          </cell>
          <cell r="L167">
            <v>43565</v>
          </cell>
          <cell r="M167">
            <v>6.2E-2</v>
          </cell>
          <cell r="N167" t="str">
            <v>JUN 19</v>
          </cell>
          <cell r="O167"/>
          <cell r="P167" t="str">
            <v>RMB</v>
          </cell>
          <cell r="Q167" t="str">
            <v>C49SZX20190073JL</v>
          </cell>
          <cell r="R167" t="str">
            <v>力通威</v>
          </cell>
          <cell r="S167" t="str">
            <v>YSM10</v>
          </cell>
          <cell r="T167" t="str">
            <v>L-&gt;R</v>
          </cell>
          <cell r="U167" t="str">
            <v>No</v>
          </cell>
          <cell r="V167" t="str">
            <v>OK</v>
          </cell>
          <cell r="W167" t="str">
            <v>含税到厂</v>
          </cell>
          <cell r="X167">
            <v>43612</v>
          </cell>
          <cell r="Y167" t="str">
            <v>Yes</v>
          </cell>
          <cell r="Z167" t="str">
            <v>Na</v>
          </cell>
          <cell r="AA167" t="str">
            <v>Na</v>
          </cell>
          <cell r="AB167"/>
          <cell r="AC167" t="str">
            <v>C190133876</v>
          </cell>
          <cell r="AN167"/>
          <cell r="AO167" t="str">
            <v>Yes</v>
          </cell>
          <cell r="AP167" t="str">
            <v>JUN 19</v>
          </cell>
        </row>
        <row r="168">
          <cell r="A168">
            <v>323</v>
          </cell>
          <cell r="B168" t="str">
            <v>已发货</v>
          </cell>
          <cell r="C168" t="str">
            <v>C49</v>
          </cell>
          <cell r="D168">
            <v>109344</v>
          </cell>
          <cell r="E168" t="str">
            <v>STK</v>
          </cell>
          <cell r="F168" t="str">
            <v>YSM10</v>
          </cell>
          <cell r="G168" t="str">
            <v>L-&gt;R</v>
          </cell>
          <cell r="H168" t="str">
            <v>No</v>
          </cell>
          <cell r="I168" t="str">
            <v>Y46273</v>
          </cell>
          <cell r="J168">
            <v>1</v>
          </cell>
          <cell r="K168" t="str">
            <v>盐保仓库</v>
          </cell>
          <cell r="L168">
            <v>43565</v>
          </cell>
          <cell r="M168">
            <v>6.2E-2</v>
          </cell>
          <cell r="N168" t="str">
            <v>JUN 19</v>
          </cell>
          <cell r="O168"/>
          <cell r="P168" t="str">
            <v>RMB</v>
          </cell>
          <cell r="Q168" t="str">
            <v>C49SZX20190073JL</v>
          </cell>
          <cell r="R168" t="str">
            <v>力通威</v>
          </cell>
          <cell r="S168" t="str">
            <v>YSM10</v>
          </cell>
          <cell r="T168" t="str">
            <v>R-&gt;L</v>
          </cell>
          <cell r="U168" t="str">
            <v>MVC</v>
          </cell>
          <cell r="V168" t="str">
            <v>WRONG</v>
          </cell>
          <cell r="W168" t="str">
            <v>含税到厂</v>
          </cell>
          <cell r="X168">
            <v>43612</v>
          </cell>
          <cell r="Y168" t="str">
            <v>Yes</v>
          </cell>
          <cell r="Z168" t="str">
            <v>Na</v>
          </cell>
          <cell r="AA168" t="str">
            <v>Na</v>
          </cell>
          <cell r="AB168"/>
          <cell r="AC168" t="str">
            <v>C190133876</v>
          </cell>
          <cell r="AN168"/>
          <cell r="AO168" t="str">
            <v>Yes</v>
          </cell>
          <cell r="AP168" t="str">
            <v>JUN 19</v>
          </cell>
        </row>
        <row r="169">
          <cell r="A169">
            <v>324</v>
          </cell>
          <cell r="B169" t="str">
            <v>已发货</v>
          </cell>
          <cell r="C169" t="str">
            <v>C49</v>
          </cell>
          <cell r="D169">
            <v>109344</v>
          </cell>
          <cell r="E169" t="str">
            <v>STK</v>
          </cell>
          <cell r="F169" t="str">
            <v>YSM10</v>
          </cell>
          <cell r="G169" t="str">
            <v>L-&gt;R</v>
          </cell>
          <cell r="H169" t="str">
            <v>No</v>
          </cell>
          <cell r="I169" t="str">
            <v>Y46274</v>
          </cell>
          <cell r="J169">
            <v>1</v>
          </cell>
          <cell r="K169" t="str">
            <v>盐保仓库</v>
          </cell>
          <cell r="L169">
            <v>43565</v>
          </cell>
          <cell r="M169">
            <v>6.2E-2</v>
          </cell>
          <cell r="N169" t="str">
            <v>JUN 19</v>
          </cell>
          <cell r="O169"/>
          <cell r="P169" t="str">
            <v>RMB</v>
          </cell>
          <cell r="Q169" t="str">
            <v>C49SZX20190073JL</v>
          </cell>
          <cell r="R169" t="str">
            <v>力通威</v>
          </cell>
          <cell r="S169" t="str">
            <v>YSM10</v>
          </cell>
          <cell r="T169" t="str">
            <v>L-&gt;R</v>
          </cell>
          <cell r="U169" t="str">
            <v>MVC</v>
          </cell>
          <cell r="V169" t="str">
            <v>WRONG</v>
          </cell>
          <cell r="W169" t="str">
            <v>含税到厂</v>
          </cell>
          <cell r="X169">
            <v>43612</v>
          </cell>
          <cell r="Y169" t="str">
            <v>Yes</v>
          </cell>
          <cell r="Z169" t="str">
            <v>Na</v>
          </cell>
          <cell r="AA169" t="str">
            <v>Na</v>
          </cell>
          <cell r="AB169"/>
          <cell r="AC169" t="str">
            <v>C190133876</v>
          </cell>
          <cell r="AN169"/>
          <cell r="AO169" t="str">
            <v>Yes</v>
          </cell>
          <cell r="AP169" t="str">
            <v>JUN 19</v>
          </cell>
        </row>
        <row r="170">
          <cell r="A170">
            <v>302</v>
          </cell>
          <cell r="B170" t="str">
            <v>已发货</v>
          </cell>
          <cell r="C170" t="str">
            <v>C49</v>
          </cell>
          <cell r="D170">
            <v>109344</v>
          </cell>
          <cell r="E170" t="str">
            <v>STK</v>
          </cell>
          <cell r="F170" t="str">
            <v>YSM10</v>
          </cell>
          <cell r="G170" t="str">
            <v>L-&gt;R</v>
          </cell>
          <cell r="H170" t="str">
            <v>No</v>
          </cell>
          <cell r="I170" t="str">
            <v>Y46277</v>
          </cell>
          <cell r="J170">
            <v>1</v>
          </cell>
          <cell r="K170" t="str">
            <v>盐保仓库</v>
          </cell>
          <cell r="L170">
            <v>43565</v>
          </cell>
          <cell r="M170">
            <v>6.2E-2</v>
          </cell>
          <cell r="N170" t="str">
            <v>JUN 19</v>
          </cell>
          <cell r="O170"/>
          <cell r="P170" t="str">
            <v>JPY</v>
          </cell>
          <cell r="Q170" t="str">
            <v>C49SZX20190050SX</v>
          </cell>
          <cell r="R170" t="str">
            <v>丰硕</v>
          </cell>
          <cell r="S170" t="str">
            <v>YSM10</v>
          </cell>
          <cell r="T170" t="str">
            <v>L-&gt;R</v>
          </cell>
          <cell r="U170" t="str">
            <v>No</v>
          </cell>
          <cell r="V170" t="str">
            <v>OK</v>
          </cell>
          <cell r="W170" t="str">
            <v>DAP SZ</v>
          </cell>
          <cell r="X170">
            <v>43587</v>
          </cell>
          <cell r="Y170" t="str">
            <v>Yes</v>
          </cell>
          <cell r="Z170" t="str">
            <v>Na</v>
          </cell>
          <cell r="AA170" t="str">
            <v>Na</v>
          </cell>
          <cell r="AB170"/>
          <cell r="AC170" t="str">
            <v>C180331720</v>
          </cell>
          <cell r="AN170"/>
          <cell r="AO170" t="str">
            <v>Yes</v>
          </cell>
          <cell r="AP170" t="str">
            <v>JUN 19</v>
          </cell>
        </row>
        <row r="171">
          <cell r="A171">
            <v>333</v>
          </cell>
          <cell r="B171" t="str">
            <v>已发货</v>
          </cell>
          <cell r="C171" t="str">
            <v>C49</v>
          </cell>
          <cell r="D171">
            <v>109344</v>
          </cell>
          <cell r="E171" t="str">
            <v>STK</v>
          </cell>
          <cell r="F171" t="str">
            <v>YSM10</v>
          </cell>
          <cell r="G171" t="str">
            <v>L-&gt;R</v>
          </cell>
          <cell r="H171" t="str">
            <v>MVC+ATS15</v>
          </cell>
          <cell r="I171" t="str">
            <v>Y46280</v>
          </cell>
          <cell r="J171">
            <v>1</v>
          </cell>
          <cell r="K171" t="str">
            <v>盐保仓库</v>
          </cell>
          <cell r="L171">
            <v>43565</v>
          </cell>
          <cell r="M171">
            <v>6.2E-2</v>
          </cell>
          <cell r="N171" t="str">
            <v>AUG 19</v>
          </cell>
          <cell r="O171"/>
          <cell r="P171" t="str">
            <v>JPY</v>
          </cell>
          <cell r="Q171" t="str">
            <v>C49SZX20190080ZX</v>
          </cell>
          <cell r="R171" t="str">
            <v>长沙健科</v>
          </cell>
          <cell r="S171" t="str">
            <v>YSM10</v>
          </cell>
          <cell r="T171" t="str">
            <v>L-&gt;R</v>
          </cell>
          <cell r="U171" t="str">
            <v>MVC+ATS15</v>
          </cell>
          <cell r="V171" t="str">
            <v>OK</v>
          </cell>
          <cell r="W171" t="str">
            <v>DAP 长沙</v>
          </cell>
          <cell r="X171">
            <v>43612</v>
          </cell>
          <cell r="Y171" t="str">
            <v>Yes</v>
          </cell>
          <cell r="Z171" t="str">
            <v>Na</v>
          </cell>
          <cell r="AA171" t="str">
            <v>Na</v>
          </cell>
          <cell r="AB171"/>
          <cell r="AC171" t="str">
            <v>C190634898</v>
          </cell>
          <cell r="AN171"/>
          <cell r="AO171" t="str">
            <v>Yes</v>
          </cell>
          <cell r="AP171" t="str">
            <v>AUG 19</v>
          </cell>
        </row>
        <row r="172">
          <cell r="A172">
            <v>373</v>
          </cell>
          <cell r="B172" t="str">
            <v>已发货</v>
          </cell>
          <cell r="C172" t="str">
            <v>C49</v>
          </cell>
          <cell r="D172">
            <v>109344</v>
          </cell>
          <cell r="E172" t="str">
            <v>STK</v>
          </cell>
          <cell r="F172" t="str">
            <v>YSM10</v>
          </cell>
          <cell r="G172" t="str">
            <v>L-&gt;R</v>
          </cell>
          <cell r="H172" t="str">
            <v>No</v>
          </cell>
          <cell r="I172" t="str">
            <v>Y46276</v>
          </cell>
          <cell r="J172">
            <v>1</v>
          </cell>
          <cell r="K172" t="str">
            <v>盐保仓库</v>
          </cell>
          <cell r="L172">
            <v>43565</v>
          </cell>
          <cell r="M172">
            <v>6.2E-2</v>
          </cell>
          <cell r="N172" t="str">
            <v>JUL 19</v>
          </cell>
          <cell r="O172"/>
          <cell r="P172" t="str">
            <v>JPY</v>
          </cell>
          <cell r="Q172" t="str">
            <v>C49SZX20190093JL</v>
          </cell>
          <cell r="R172" t="str">
            <v>杉川/end user:放德劲</v>
          </cell>
          <cell r="S172" t="str">
            <v>YSM10</v>
          </cell>
          <cell r="T172" t="str">
            <v>R-&gt;L</v>
          </cell>
          <cell r="U172" t="str">
            <v>MVC</v>
          </cell>
          <cell r="V172" t="str">
            <v>WRONG</v>
          </cell>
          <cell r="W172" t="str">
            <v>DAP SZ</v>
          </cell>
          <cell r="X172">
            <v>43649</v>
          </cell>
          <cell r="Y172" t="str">
            <v>Yes</v>
          </cell>
          <cell r="Z172">
            <v>43329</v>
          </cell>
          <cell r="AA172">
            <v>43342</v>
          </cell>
          <cell r="AB172"/>
          <cell r="AC172" t="str">
            <v>C4910434452</v>
          </cell>
          <cell r="AN172"/>
          <cell r="AO172" t="str">
            <v>Yes</v>
          </cell>
          <cell r="AP172" t="str">
            <v>JUL 19</v>
          </cell>
        </row>
        <row r="173">
          <cell r="A173">
            <v>311</v>
          </cell>
          <cell r="B173" t="str">
            <v>已发货</v>
          </cell>
          <cell r="C173" t="str">
            <v>C49</v>
          </cell>
          <cell r="D173">
            <v>109344</v>
          </cell>
          <cell r="E173" t="str">
            <v>STK</v>
          </cell>
          <cell r="F173" t="str">
            <v>YSM10</v>
          </cell>
          <cell r="G173" t="str">
            <v>R-&gt;L</v>
          </cell>
          <cell r="H173" t="str">
            <v>No</v>
          </cell>
          <cell r="I173" t="str">
            <v>Y46278</v>
          </cell>
          <cell r="J173">
            <v>1</v>
          </cell>
          <cell r="K173" t="str">
            <v>盐保仓库</v>
          </cell>
          <cell r="L173">
            <v>43565</v>
          </cell>
          <cell r="M173">
            <v>6.2E-2</v>
          </cell>
          <cell r="N173" t="str">
            <v>JUN 19</v>
          </cell>
          <cell r="O173"/>
          <cell r="P173" t="str">
            <v>JPY</v>
          </cell>
          <cell r="Q173" t="str">
            <v>C49SZX20190071SX</v>
          </cell>
          <cell r="R173" t="str">
            <v>东陆</v>
          </cell>
          <cell r="S173" t="str">
            <v>YSM10</v>
          </cell>
          <cell r="T173" t="str">
            <v>L-&gt;R</v>
          </cell>
          <cell r="U173" t="str">
            <v>No</v>
          </cell>
          <cell r="V173" t="str">
            <v>WRONG</v>
          </cell>
          <cell r="W173" t="str">
            <v>DAP SZ</v>
          </cell>
          <cell r="X173">
            <v>43600</v>
          </cell>
          <cell r="Y173" t="str">
            <v>Yes</v>
          </cell>
          <cell r="Z173"/>
          <cell r="AA173"/>
          <cell r="AB173"/>
          <cell r="AC173" t="str">
            <v>C171030541</v>
          </cell>
          <cell r="AN173"/>
          <cell r="AO173" t="str">
            <v>Yes</v>
          </cell>
          <cell r="AP173" t="str">
            <v>JUN 19</v>
          </cell>
        </row>
        <row r="174">
          <cell r="A174">
            <v>365</v>
          </cell>
          <cell r="B174" t="str">
            <v>已发货</v>
          </cell>
          <cell r="C174" t="str">
            <v>C49</v>
          </cell>
          <cell r="D174">
            <v>109344</v>
          </cell>
          <cell r="E174" t="str">
            <v>STK</v>
          </cell>
          <cell r="F174" t="str">
            <v>YSM10</v>
          </cell>
          <cell r="G174" t="str">
            <v>R-&gt;L</v>
          </cell>
          <cell r="H174" t="str">
            <v>No</v>
          </cell>
          <cell r="I174" t="str">
            <v>Y46279</v>
          </cell>
          <cell r="J174">
            <v>1</v>
          </cell>
          <cell r="K174" t="str">
            <v>盐保仓库</v>
          </cell>
          <cell r="L174">
            <v>43565</v>
          </cell>
          <cell r="M174">
            <v>6.2E-2</v>
          </cell>
          <cell r="N174" t="str">
            <v>JUL 19</v>
          </cell>
          <cell r="O174"/>
          <cell r="P174" t="str">
            <v>RMB</v>
          </cell>
          <cell r="Q174" t="str">
            <v>C49SZX201901008ZX</v>
          </cell>
          <cell r="R174" t="str">
            <v>帝泰克</v>
          </cell>
          <cell r="S174" t="str">
            <v>YSM10</v>
          </cell>
          <cell r="T174" t="str">
            <v>L-&gt;R</v>
          </cell>
          <cell r="U174" t="str">
            <v>MVC</v>
          </cell>
          <cell r="V174" t="str">
            <v>WRONG</v>
          </cell>
          <cell r="W174" t="str">
            <v>含税到厂</v>
          </cell>
          <cell r="X174">
            <v>43580</v>
          </cell>
          <cell r="Y174" t="str">
            <v>Yes</v>
          </cell>
          <cell r="Z174" t="str">
            <v>Na</v>
          </cell>
          <cell r="AA174" t="str">
            <v>Na</v>
          </cell>
          <cell r="AB174"/>
          <cell r="AC174" t="str">
            <v>C141021043</v>
          </cell>
          <cell r="AN174"/>
          <cell r="AO174" t="str">
            <v>Yes</v>
          </cell>
          <cell r="AP174" t="str">
            <v>JUL 19</v>
          </cell>
        </row>
        <row r="175">
          <cell r="A175">
            <v>326</v>
          </cell>
          <cell r="B175" t="str">
            <v>已发货</v>
          </cell>
          <cell r="C175" t="str">
            <v>C49</v>
          </cell>
          <cell r="D175">
            <v>109263</v>
          </cell>
          <cell r="E175" t="str">
            <v>龙腾名义</v>
          </cell>
          <cell r="F175" t="str">
            <v>YSM20R(SV)-2</v>
          </cell>
          <cell r="G175" t="str">
            <v>L-&gt;R</v>
          </cell>
          <cell r="H175" t="str">
            <v>No</v>
          </cell>
          <cell r="I175" t="str">
            <v>Y45340</v>
          </cell>
          <cell r="J175">
            <v>1</v>
          </cell>
          <cell r="K175" t="str">
            <v>力合仓库(已经清关)</v>
          </cell>
          <cell r="L175">
            <v>43574</v>
          </cell>
          <cell r="M175">
            <v>6.2E-2</v>
          </cell>
          <cell r="N175" t="str">
            <v>JUN 19</v>
          </cell>
          <cell r="P175" t="str">
            <v>RMB</v>
          </cell>
          <cell r="Q175" t="str">
            <v>C49SZX20190073JL</v>
          </cell>
          <cell r="R175" t="str">
            <v>力通威</v>
          </cell>
          <cell r="S175" t="str">
            <v>YSM20R(SV)-2</v>
          </cell>
          <cell r="T175" t="str">
            <v>L-&gt;R</v>
          </cell>
          <cell r="U175" t="str">
            <v>No</v>
          </cell>
          <cell r="V175" t="str">
            <v>OK</v>
          </cell>
          <cell r="W175" t="str">
            <v>含税到厂</v>
          </cell>
          <cell r="X175">
            <v>43612</v>
          </cell>
          <cell r="Y175" t="str">
            <v>Yes</v>
          </cell>
          <cell r="Z175" t="str">
            <v>Na</v>
          </cell>
          <cell r="AA175" t="str">
            <v>Na</v>
          </cell>
          <cell r="AB175"/>
          <cell r="AC175" t="str">
            <v>C190133876</v>
          </cell>
          <cell r="AN175"/>
          <cell r="AO175" t="str">
            <v>Yes</v>
          </cell>
          <cell r="AP175" t="str">
            <v>JUN 19</v>
          </cell>
        </row>
        <row r="176">
          <cell r="A176">
            <v>394</v>
          </cell>
          <cell r="B176" t="str">
            <v>已发货</v>
          </cell>
          <cell r="C176" t="str">
            <v>C49</v>
          </cell>
          <cell r="D176">
            <v>109526</v>
          </cell>
          <cell r="E176" t="str">
            <v>上达名义</v>
          </cell>
          <cell r="F176" t="str">
            <v>YSM20R(SV)-2</v>
          </cell>
          <cell r="G176" t="str">
            <v>L-&gt;R</v>
          </cell>
          <cell r="H176" t="str">
            <v>No</v>
          </cell>
          <cell r="I176" t="str">
            <v>Y45794</v>
          </cell>
          <cell r="J176">
            <v>1</v>
          </cell>
          <cell r="K176" t="str">
            <v>力合仓库(已经清关)</v>
          </cell>
          <cell r="L176">
            <v>43574</v>
          </cell>
          <cell r="M176">
            <v>6.2E-2</v>
          </cell>
          <cell r="N176" t="str">
            <v>SEP 19</v>
          </cell>
          <cell r="O176">
            <v>2019.03</v>
          </cell>
          <cell r="P176" t="str">
            <v>RMB</v>
          </cell>
          <cell r="Q176" t="str">
            <v>C49SZX20190119SX</v>
          </cell>
          <cell r="R176" t="str">
            <v>太美亚</v>
          </cell>
          <cell r="S176" t="str">
            <v>YSM20R(SV)-2</v>
          </cell>
          <cell r="T176" t="str">
            <v>L-&gt;R</v>
          </cell>
          <cell r="U176" t="str">
            <v>No</v>
          </cell>
          <cell r="V176" t="str">
            <v>OK</v>
          </cell>
          <cell r="W176" t="str">
            <v>含税到厂</v>
          </cell>
          <cell r="X176">
            <v>43693</v>
          </cell>
          <cell r="Y176" t="str">
            <v>Yes</v>
          </cell>
          <cell r="Z176" t="str">
            <v>Na</v>
          </cell>
          <cell r="AA176" t="str">
            <v>Na</v>
          </cell>
          <cell r="AB176"/>
          <cell r="AC176" t="str">
            <v>C190835446</v>
          </cell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 t="str">
            <v>Yes</v>
          </cell>
          <cell r="AP176" t="str">
            <v>SEP 19</v>
          </cell>
        </row>
        <row r="177">
          <cell r="A177">
            <v>438</v>
          </cell>
          <cell r="B177" t="str">
            <v>已发货</v>
          </cell>
          <cell r="C177" t="str">
            <v>C49</v>
          </cell>
          <cell r="D177">
            <v>109263</v>
          </cell>
          <cell r="E177" t="str">
            <v>龙腾名义</v>
          </cell>
          <cell r="F177" t="str">
            <v>YSM20R(SV)-2</v>
          </cell>
          <cell r="G177" t="str">
            <v>L-&gt;R</v>
          </cell>
          <cell r="H177" t="str">
            <v>cATS10+MVC+special layout</v>
          </cell>
          <cell r="I177" t="str">
            <v>Y45341</v>
          </cell>
          <cell r="J177">
            <v>1</v>
          </cell>
          <cell r="K177" t="str">
            <v>盐保仓库</v>
          </cell>
          <cell r="L177">
            <v>43574</v>
          </cell>
          <cell r="M177">
            <v>6.2E-2</v>
          </cell>
          <cell r="N177" t="str">
            <v>NOV 19</v>
          </cell>
          <cell r="O177">
            <v>2019.03</v>
          </cell>
          <cell r="P177" t="str">
            <v>USD</v>
          </cell>
          <cell r="Q177" t="str">
            <v>C49SZX20190138ZX</v>
          </cell>
          <cell r="R177" t="str">
            <v>Bittele 比泰利</v>
          </cell>
          <cell r="S177" t="str">
            <v>YSM20R(SV)-2</v>
          </cell>
          <cell r="T177" t="str">
            <v>L-&gt;R</v>
          </cell>
          <cell r="U177" t="str">
            <v>cATS10+MVC+special layout</v>
          </cell>
          <cell r="V177" t="str">
            <v>OK</v>
          </cell>
          <cell r="W177" t="str">
            <v>CIF HK</v>
          </cell>
          <cell r="X177">
            <v>43748</v>
          </cell>
          <cell r="Y177" t="str">
            <v>Yes</v>
          </cell>
          <cell r="Z177"/>
          <cell r="AA177"/>
          <cell r="AB177"/>
          <cell r="AC177" t="str">
            <v>C190133789</v>
          </cell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/>
          <cell r="AO177" t="str">
            <v>Yes</v>
          </cell>
          <cell r="AP177" t="str">
            <v>NOV 19</v>
          </cell>
        </row>
        <row r="178">
          <cell r="A178">
            <v>381</v>
          </cell>
          <cell r="B178" t="str">
            <v>已发货</v>
          </cell>
          <cell r="C178" t="str">
            <v>C49</v>
          </cell>
          <cell r="D178">
            <v>109526</v>
          </cell>
          <cell r="E178" t="str">
            <v>上达名义</v>
          </cell>
          <cell r="F178" t="str">
            <v>YSM20R(SV)-2</v>
          </cell>
          <cell r="G178" t="str">
            <v>L-&gt;R</v>
          </cell>
          <cell r="H178" t="str">
            <v>No</v>
          </cell>
          <cell r="I178" t="str">
            <v>Y45792</v>
          </cell>
          <cell r="J178">
            <v>1</v>
          </cell>
          <cell r="K178" t="str">
            <v>盐保仓库</v>
          </cell>
          <cell r="L178">
            <v>43574</v>
          </cell>
          <cell r="M178">
            <v>6.2E-2</v>
          </cell>
          <cell r="N178" t="str">
            <v>AUG 19</v>
          </cell>
          <cell r="O178">
            <v>2019.03</v>
          </cell>
          <cell r="P178" t="str">
            <v>RMB</v>
          </cell>
          <cell r="Q178" t="str">
            <v>C49SZX20190114MX</v>
          </cell>
          <cell r="R178" t="str">
            <v>城宇</v>
          </cell>
          <cell r="S178" t="str">
            <v>YSM20R(SV)-2</v>
          </cell>
          <cell r="T178" t="str">
            <v>L-&gt;R</v>
          </cell>
          <cell r="U178" t="str">
            <v>No</v>
          </cell>
          <cell r="V178" t="str">
            <v>OK</v>
          </cell>
          <cell r="W178" t="str">
            <v>含税到厂</v>
          </cell>
          <cell r="X178">
            <v>43685</v>
          </cell>
          <cell r="Y178" t="str">
            <v>Yes</v>
          </cell>
          <cell r="Z178" t="str">
            <v>Na</v>
          </cell>
          <cell r="AA178" t="str">
            <v>Na</v>
          </cell>
          <cell r="AB178"/>
          <cell r="AC178" t="str">
            <v>Yes</v>
          </cell>
          <cell r="AN178"/>
          <cell r="AO178" t="str">
            <v>Yes</v>
          </cell>
          <cell r="AP178" t="str">
            <v>AUG 19</v>
          </cell>
        </row>
        <row r="179">
          <cell r="A179">
            <v>359</v>
          </cell>
          <cell r="B179" t="str">
            <v>已发货</v>
          </cell>
          <cell r="C179" t="str">
            <v>C49</v>
          </cell>
          <cell r="D179">
            <v>109526</v>
          </cell>
          <cell r="E179" t="str">
            <v>上达名义</v>
          </cell>
          <cell r="F179" t="str">
            <v>YSM20R(SV)-2</v>
          </cell>
          <cell r="G179" t="str">
            <v>L-&gt;R</v>
          </cell>
          <cell r="H179" t="str">
            <v>No</v>
          </cell>
          <cell r="I179" t="str">
            <v>Y45793</v>
          </cell>
          <cell r="J179">
            <v>1</v>
          </cell>
          <cell r="K179" t="str">
            <v>盐保仓库</v>
          </cell>
          <cell r="L179">
            <v>43574</v>
          </cell>
          <cell r="M179">
            <v>6.2E-2</v>
          </cell>
          <cell r="N179" t="str">
            <v>JUL 19</v>
          </cell>
          <cell r="O179">
            <v>2019.03</v>
          </cell>
          <cell r="P179" t="str">
            <v>RMB</v>
          </cell>
          <cell r="Q179" t="str">
            <v>C49SZX20190102SX</v>
          </cell>
          <cell r="R179" t="str">
            <v>凯瑞丰</v>
          </cell>
          <cell r="S179" t="str">
            <v>YSM20R(SV)-2</v>
          </cell>
          <cell r="T179" t="str">
            <v>L-&gt;R</v>
          </cell>
          <cell r="U179" t="str">
            <v>No</v>
          </cell>
          <cell r="V179" t="str">
            <v>OK</v>
          </cell>
          <cell r="W179" t="str">
            <v>含税到厂</v>
          </cell>
          <cell r="X179">
            <v>43635</v>
          </cell>
          <cell r="Y179" t="str">
            <v>Yes</v>
          </cell>
          <cell r="Z179"/>
          <cell r="AA179"/>
          <cell r="AB179"/>
          <cell r="AC179" t="str">
            <v>C180732678</v>
          </cell>
          <cell r="AN179"/>
          <cell r="AO179" t="str">
            <v>Yes</v>
          </cell>
          <cell r="AP179" t="str">
            <v>JUL 19</v>
          </cell>
        </row>
        <row r="180">
          <cell r="A180">
            <v>532</v>
          </cell>
          <cell r="B180" t="str">
            <v>已发货</v>
          </cell>
          <cell r="C180" t="str">
            <v>C49</v>
          </cell>
          <cell r="D180" t="str">
            <v>Yamaha 归还</v>
          </cell>
          <cell r="E180" t="str">
            <v xml:space="preserve">Yamaha </v>
          </cell>
          <cell r="F180" t="str">
            <v>YSM40R-4</v>
          </cell>
          <cell r="G180" t="str">
            <v>NO</v>
          </cell>
          <cell r="H180" t="str">
            <v>No</v>
          </cell>
          <cell r="I180" t="str">
            <v>Y46227</v>
          </cell>
          <cell r="J180">
            <v>1</v>
          </cell>
          <cell r="K180" t="str">
            <v>力合仓库(已经清关)</v>
          </cell>
          <cell r="L180">
            <v>43586</v>
          </cell>
          <cell r="M180">
            <v>5.9499999999999997E-2</v>
          </cell>
          <cell r="N180" t="str">
            <v>DEC 19</v>
          </cell>
          <cell r="O180"/>
          <cell r="P180" t="str">
            <v>RMB</v>
          </cell>
          <cell r="Q180" t="str">
            <v>C49SZX20190149SX</v>
          </cell>
          <cell r="R180" t="str">
            <v>锐诚</v>
          </cell>
          <cell r="S180" t="str">
            <v>YSM40R-4</v>
          </cell>
          <cell r="T180" t="str">
            <v>No</v>
          </cell>
          <cell r="U180" t="str">
            <v>No</v>
          </cell>
          <cell r="V180" t="str">
            <v>OK</v>
          </cell>
          <cell r="W180" t="str">
            <v>DDP HZ</v>
          </cell>
          <cell r="X180">
            <v>43810</v>
          </cell>
          <cell r="Y180" t="str">
            <v>Yes</v>
          </cell>
          <cell r="Z180"/>
          <cell r="AA180" t="str">
            <v>Na</v>
          </cell>
          <cell r="AB180"/>
          <cell r="AC180" t="str">
            <v>C180231291</v>
          </cell>
          <cell r="AN180"/>
          <cell r="AO180" t="str">
            <v>Yes</v>
          </cell>
          <cell r="AP180" t="str">
            <v>DEC 19</v>
          </cell>
        </row>
        <row r="181">
          <cell r="A181">
            <v>410</v>
          </cell>
          <cell r="B181" t="str">
            <v>已发货</v>
          </cell>
          <cell r="C181" t="str">
            <v>C49</v>
          </cell>
          <cell r="D181">
            <v>109390</v>
          </cell>
          <cell r="E181" t="str">
            <v>亿联名义</v>
          </cell>
          <cell r="F181" t="str">
            <v>YSM20R(SV)-2</v>
          </cell>
          <cell r="G181" t="str">
            <v>L-&gt;R</v>
          </cell>
          <cell r="H181" t="str">
            <v>No</v>
          </cell>
          <cell r="I181" t="str">
            <v>Y45639</v>
          </cell>
          <cell r="J181">
            <v>1</v>
          </cell>
          <cell r="K181" t="str">
            <v>力合仓库(已经清关)</v>
          </cell>
          <cell r="L181">
            <v>43588</v>
          </cell>
          <cell r="M181">
            <v>6.1699999999999998E-2</v>
          </cell>
          <cell r="N181" t="str">
            <v>SEP 19</v>
          </cell>
          <cell r="O181">
            <v>2019.03</v>
          </cell>
          <cell r="P181" t="str">
            <v>RMB</v>
          </cell>
          <cell r="Q181" t="str">
            <v>C49SZX20190130JL</v>
          </cell>
          <cell r="R181" t="str">
            <v>铭华</v>
          </cell>
          <cell r="S181" t="str">
            <v>YSM20R(SV)-2</v>
          </cell>
          <cell r="T181" t="str">
            <v>L-&gt;R</v>
          </cell>
          <cell r="U181" t="str">
            <v>No</v>
          </cell>
          <cell r="V181" t="str">
            <v>OK</v>
          </cell>
          <cell r="W181" t="str">
            <v>含税到厂</v>
          </cell>
          <cell r="X181">
            <v>43704</v>
          </cell>
          <cell r="Y181" t="str">
            <v>Yes</v>
          </cell>
          <cell r="Z181" t="str">
            <v>Na</v>
          </cell>
          <cell r="AA181" t="str">
            <v>Na</v>
          </cell>
          <cell r="AB181"/>
          <cell r="AC181" t="str">
            <v>C190935541</v>
          </cell>
          <cell r="AN181"/>
          <cell r="AO181" t="str">
            <v>Yes</v>
          </cell>
          <cell r="AP181" t="str">
            <v>SEP 19</v>
          </cell>
        </row>
        <row r="182">
          <cell r="A182">
            <v>403</v>
          </cell>
          <cell r="B182" t="str">
            <v>已发货</v>
          </cell>
          <cell r="C182" t="str">
            <v>C49</v>
          </cell>
          <cell r="D182">
            <v>109390</v>
          </cell>
          <cell r="E182" t="str">
            <v>亿联名义</v>
          </cell>
          <cell r="F182" t="str">
            <v>YSM20R(SV)-2</v>
          </cell>
          <cell r="G182" t="str">
            <v>L-&gt;R</v>
          </cell>
          <cell r="H182" t="str">
            <v>No</v>
          </cell>
          <cell r="I182" t="str">
            <v>Y45640</v>
          </cell>
          <cell r="J182">
            <v>1</v>
          </cell>
          <cell r="K182" t="str">
            <v>力合仓库(已经清关)</v>
          </cell>
          <cell r="L182">
            <v>43588</v>
          </cell>
          <cell r="M182">
            <v>6.1699999999999998E-2</v>
          </cell>
          <cell r="N182" t="str">
            <v>AUG 19</v>
          </cell>
          <cell r="O182">
            <v>2019.03</v>
          </cell>
          <cell r="P182" t="str">
            <v>RMB</v>
          </cell>
          <cell r="Q182" t="str">
            <v>C49SZX20190126MZ</v>
          </cell>
          <cell r="R182" t="str">
            <v>天星创展</v>
          </cell>
          <cell r="S182" t="str">
            <v>YSM20R(SV)-2</v>
          </cell>
          <cell r="T182" t="str">
            <v>L-&gt;R</v>
          </cell>
          <cell r="U182" t="str">
            <v>No</v>
          </cell>
          <cell r="V182" t="str">
            <v>OK</v>
          </cell>
          <cell r="W182" t="str">
            <v>含税到厂</v>
          </cell>
          <cell r="X182">
            <v>43697</v>
          </cell>
          <cell r="Y182" t="str">
            <v>Yes</v>
          </cell>
          <cell r="Z182" t="str">
            <v>Na</v>
          </cell>
          <cell r="AA182" t="str">
            <v>Na</v>
          </cell>
          <cell r="AB182"/>
          <cell r="AC182" t="str">
            <v>C170629716</v>
          </cell>
          <cell r="AN182"/>
          <cell r="AO182" t="str">
            <v>Yes</v>
          </cell>
          <cell r="AP182" t="str">
            <v>AUG 19</v>
          </cell>
        </row>
        <row r="183">
          <cell r="A183">
            <v>303</v>
          </cell>
          <cell r="B183" t="str">
            <v>已发货</v>
          </cell>
          <cell r="C183" t="str">
            <v>C49</v>
          </cell>
          <cell r="D183">
            <v>109390</v>
          </cell>
          <cell r="E183" t="str">
            <v>亿联名义</v>
          </cell>
          <cell r="F183" t="str">
            <v>YSM20R(SV)-2</v>
          </cell>
          <cell r="G183" t="str">
            <v>L-&gt;R</v>
          </cell>
          <cell r="H183" t="str">
            <v>No</v>
          </cell>
          <cell r="I183" t="str">
            <v>Y45641</v>
          </cell>
          <cell r="J183">
            <v>1</v>
          </cell>
          <cell r="K183" t="str">
            <v>盐保仓库</v>
          </cell>
          <cell r="L183">
            <v>43588</v>
          </cell>
          <cell r="M183">
            <v>6.1699999999999998E-2</v>
          </cell>
          <cell r="N183" t="str">
            <v>JUL 19</v>
          </cell>
          <cell r="O183">
            <v>2019.03</v>
          </cell>
          <cell r="P183" t="str">
            <v>JPY</v>
          </cell>
          <cell r="Q183" t="str">
            <v>C49SZX20190068ZX</v>
          </cell>
          <cell r="R183" t="str">
            <v>梵想</v>
          </cell>
          <cell r="S183" t="str">
            <v>YSM20R(SV)-2</v>
          </cell>
          <cell r="T183" t="str">
            <v>L-&gt;R</v>
          </cell>
          <cell r="U183" t="str">
            <v>No</v>
          </cell>
          <cell r="V183" t="str">
            <v>OK</v>
          </cell>
          <cell r="W183" t="str">
            <v>DAP SZ</v>
          </cell>
          <cell r="X183">
            <v>43593</v>
          </cell>
          <cell r="Y183" t="str">
            <v>Yes</v>
          </cell>
          <cell r="Z183" t="str">
            <v>Na</v>
          </cell>
          <cell r="AA183" t="str">
            <v>Na</v>
          </cell>
          <cell r="AB183"/>
          <cell r="AC183" t="str">
            <v>C190534702</v>
          </cell>
          <cell r="AN183"/>
          <cell r="AO183" t="str">
            <v>Yes</v>
          </cell>
          <cell r="AP183" t="str">
            <v>JUL 19</v>
          </cell>
        </row>
        <row r="184">
          <cell r="A184">
            <v>304</v>
          </cell>
          <cell r="B184" t="str">
            <v>已发货</v>
          </cell>
          <cell r="C184" t="str">
            <v>C49</v>
          </cell>
          <cell r="D184">
            <v>109390</v>
          </cell>
          <cell r="E184" t="str">
            <v>亿联名义</v>
          </cell>
          <cell r="F184" t="str">
            <v>YSM20R(SV)-2</v>
          </cell>
          <cell r="G184" t="str">
            <v>L-&gt;R</v>
          </cell>
          <cell r="H184" t="str">
            <v>No</v>
          </cell>
          <cell r="I184" t="str">
            <v>Y45642</v>
          </cell>
          <cell r="J184">
            <v>1</v>
          </cell>
          <cell r="K184" t="str">
            <v>盐保仓库</v>
          </cell>
          <cell r="L184">
            <v>43588</v>
          </cell>
          <cell r="M184">
            <v>6.1699999999999998E-2</v>
          </cell>
          <cell r="N184" t="str">
            <v>JUL 19</v>
          </cell>
          <cell r="O184">
            <v>2019.03</v>
          </cell>
          <cell r="P184" t="str">
            <v>JPY</v>
          </cell>
          <cell r="Q184" t="str">
            <v>C49SZX20190068ZX</v>
          </cell>
          <cell r="R184" t="str">
            <v>梵想</v>
          </cell>
          <cell r="S184" t="str">
            <v>YSM20R(SV)-2</v>
          </cell>
          <cell r="T184" t="str">
            <v>L-&gt;R</v>
          </cell>
          <cell r="U184" t="str">
            <v>No</v>
          </cell>
          <cell r="V184" t="str">
            <v>OK</v>
          </cell>
          <cell r="W184" t="str">
            <v>DAP SZ</v>
          </cell>
          <cell r="X184">
            <v>43593</v>
          </cell>
          <cell r="Y184" t="str">
            <v>Yes</v>
          </cell>
          <cell r="Z184" t="str">
            <v>Na</v>
          </cell>
          <cell r="AA184" t="str">
            <v>Na</v>
          </cell>
          <cell r="AB184"/>
          <cell r="AC184" t="str">
            <v>C190534702</v>
          </cell>
          <cell r="AN184"/>
          <cell r="AO184" t="str">
            <v>Yes</v>
          </cell>
          <cell r="AP184" t="str">
            <v>JUL 19</v>
          </cell>
        </row>
        <row r="185">
          <cell r="A185">
            <v>354</v>
          </cell>
          <cell r="B185" t="str">
            <v>已发货</v>
          </cell>
          <cell r="C185" t="str">
            <v>C49</v>
          </cell>
          <cell r="D185">
            <v>109497</v>
          </cell>
          <cell r="E185" t="str">
            <v>永顺创名义</v>
          </cell>
          <cell r="F185" t="str">
            <v>YSM20R(SV)-2</v>
          </cell>
          <cell r="G185" t="str">
            <v>L-&gt;R</v>
          </cell>
          <cell r="H185" t="str">
            <v>MVC</v>
          </cell>
          <cell r="I185" t="str">
            <v>Y47328</v>
          </cell>
          <cell r="J185">
            <v>1</v>
          </cell>
          <cell r="K185" t="str">
            <v>力合仓库(已经清关)</v>
          </cell>
          <cell r="L185">
            <v>43593</v>
          </cell>
          <cell r="M185">
            <v>6.1699999999999998E-2</v>
          </cell>
          <cell r="N185" t="str">
            <v>JUN 19</v>
          </cell>
          <cell r="O185">
            <v>2019.03</v>
          </cell>
          <cell r="P185" t="str">
            <v>RMB</v>
          </cell>
          <cell r="Q185" t="str">
            <v>C49SZX20190095ZX</v>
          </cell>
          <cell r="R185" t="str">
            <v>恒泰创新</v>
          </cell>
          <cell r="S185" t="str">
            <v>YSM20R(SV)-2</v>
          </cell>
          <cell r="T185" t="str">
            <v>L-&gt;R</v>
          </cell>
          <cell r="U185" t="str">
            <v>MVC</v>
          </cell>
          <cell r="V185" t="str">
            <v>OK</v>
          </cell>
          <cell r="W185" t="str">
            <v>含税到厂</v>
          </cell>
          <cell r="X185">
            <v>43633</v>
          </cell>
          <cell r="Y185" t="str">
            <v>Yes</v>
          </cell>
          <cell r="Z185" t="str">
            <v>Na</v>
          </cell>
          <cell r="AA185" t="str">
            <v>Na</v>
          </cell>
          <cell r="AB185"/>
          <cell r="AC185" t="str">
            <v>C190434451</v>
          </cell>
          <cell r="AN185"/>
          <cell r="AO185" t="str">
            <v>Yes</v>
          </cell>
          <cell r="AP185" t="str">
            <v>JUN 19</v>
          </cell>
        </row>
        <row r="186">
          <cell r="A186">
            <v>277</v>
          </cell>
          <cell r="B186" t="str">
            <v>已发货</v>
          </cell>
          <cell r="C186" t="str">
            <v>C49</v>
          </cell>
          <cell r="D186">
            <v>109497</v>
          </cell>
          <cell r="E186" t="str">
            <v>永顺创名义</v>
          </cell>
          <cell r="F186" t="str">
            <v>YSM20R(SV)-2</v>
          </cell>
          <cell r="G186" t="str">
            <v>L-&gt;R</v>
          </cell>
          <cell r="H186" t="str">
            <v>MVC</v>
          </cell>
          <cell r="I186" t="str">
            <v>Y47327</v>
          </cell>
          <cell r="J186">
            <v>1</v>
          </cell>
          <cell r="K186" t="str">
            <v>盐保仓库</v>
          </cell>
          <cell r="L186">
            <v>43593</v>
          </cell>
          <cell r="M186">
            <v>6.1699999999999998E-2</v>
          </cell>
          <cell r="N186" t="str">
            <v>JUN 19</v>
          </cell>
          <cell r="O186">
            <v>2019.03</v>
          </cell>
          <cell r="P186" t="str">
            <v>JPY</v>
          </cell>
          <cell r="Q186" t="str">
            <v>C49SZX20190043SX</v>
          </cell>
          <cell r="R186" t="str">
            <v>丰硕</v>
          </cell>
          <cell r="S186" t="str">
            <v>YSM20R(SV)-2</v>
          </cell>
          <cell r="T186" t="str">
            <v>L-&gt;R</v>
          </cell>
          <cell r="U186" t="str">
            <v>MVC</v>
          </cell>
          <cell r="V186" t="str">
            <v>OK</v>
          </cell>
          <cell r="W186" t="str">
            <v>DAP 恩平</v>
          </cell>
          <cell r="X186">
            <v>43557</v>
          </cell>
          <cell r="Y186" t="str">
            <v>Yes</v>
          </cell>
          <cell r="Z186" t="str">
            <v>Na</v>
          </cell>
          <cell r="AA186" t="str">
            <v>Na</v>
          </cell>
          <cell r="AB186"/>
          <cell r="AC186" t="str">
            <v>C180331720</v>
          </cell>
          <cell r="AN186"/>
          <cell r="AO186" t="str">
            <v>Yes</v>
          </cell>
          <cell r="AP186" t="str">
            <v>JUN 19</v>
          </cell>
        </row>
        <row r="187">
          <cell r="A187">
            <v>322</v>
          </cell>
          <cell r="B187" t="str">
            <v>已发货</v>
          </cell>
          <cell r="C187" t="str">
            <v>C49</v>
          </cell>
          <cell r="D187">
            <v>109497</v>
          </cell>
          <cell r="E187" t="str">
            <v>永顺创名义</v>
          </cell>
          <cell r="F187" t="str">
            <v>YSM20R(SV)-2</v>
          </cell>
          <cell r="G187" t="str">
            <v>L-&gt;R</v>
          </cell>
          <cell r="H187" t="str">
            <v>MVC</v>
          </cell>
          <cell r="I187" t="str">
            <v>Y47329</v>
          </cell>
          <cell r="J187">
            <v>1</v>
          </cell>
          <cell r="K187" t="str">
            <v>盐保仓库</v>
          </cell>
          <cell r="L187">
            <v>43593</v>
          </cell>
          <cell r="M187">
            <v>6.1699999999999998E-2</v>
          </cell>
          <cell r="N187" t="str">
            <v>JUL 19</v>
          </cell>
          <cell r="O187">
            <v>2019.03</v>
          </cell>
          <cell r="P187" t="str">
            <v>RMB</v>
          </cell>
          <cell r="Q187" t="str">
            <v>C49SZX20190065JY</v>
          </cell>
          <cell r="R187" t="str">
            <v>旭日</v>
          </cell>
          <cell r="S187" t="str">
            <v>YSM20R(SV)-2</v>
          </cell>
          <cell r="T187" t="str">
            <v>L-&gt;R</v>
          </cell>
          <cell r="U187" t="str">
            <v>MVC</v>
          </cell>
          <cell r="V187" t="str">
            <v>OK</v>
          </cell>
          <cell r="W187" t="str">
            <v>含税到厂</v>
          </cell>
          <cell r="X187">
            <v>43607</v>
          </cell>
          <cell r="Y187" t="str">
            <v>Yes</v>
          </cell>
          <cell r="Z187" t="str">
            <v>Na</v>
          </cell>
          <cell r="AA187" t="str">
            <v>Na</v>
          </cell>
          <cell r="AB187"/>
          <cell r="AC187" t="str">
            <v>C190735084</v>
          </cell>
          <cell r="AN187"/>
          <cell r="AO187" t="str">
            <v>Yes</v>
          </cell>
          <cell r="AP187" t="str">
            <v>JUL 19</v>
          </cell>
        </row>
        <row r="188">
          <cell r="A188">
            <v>425</v>
          </cell>
          <cell r="B188" t="str">
            <v>已发货</v>
          </cell>
          <cell r="C188" t="str">
            <v>C49</v>
          </cell>
          <cell r="D188">
            <v>109554</v>
          </cell>
          <cell r="E188" t="str">
            <v>STK</v>
          </cell>
          <cell r="F188" t="str">
            <v>YSM20R(SV)-2</v>
          </cell>
          <cell r="G188" t="str">
            <v>L-&gt;R</v>
          </cell>
          <cell r="H188" t="str">
            <v>No</v>
          </cell>
          <cell r="I188" t="str">
            <v>Y48037</v>
          </cell>
          <cell r="J188">
            <v>1</v>
          </cell>
          <cell r="K188" t="str">
            <v>力合仓库(已经清关)</v>
          </cell>
          <cell r="L188">
            <v>43600</v>
          </cell>
          <cell r="M188">
            <v>6.1699999999999998E-2</v>
          </cell>
          <cell r="N188" t="str">
            <v>SEP 19</v>
          </cell>
          <cell r="O188">
            <v>2019.04</v>
          </cell>
          <cell r="P188" t="str">
            <v>RMB</v>
          </cell>
          <cell r="Q188" t="str">
            <v>C49SZX20190123SX</v>
          </cell>
          <cell r="R188" t="str">
            <v>君泽</v>
          </cell>
          <cell r="S188" t="str">
            <v>YSM20R(SV)-2</v>
          </cell>
          <cell r="T188" t="str">
            <v>L-&gt;R</v>
          </cell>
          <cell r="U188" t="str">
            <v>No</v>
          </cell>
          <cell r="V188" t="str">
            <v>OK</v>
          </cell>
          <cell r="W188" t="str">
            <v>含税到厂</v>
          </cell>
          <cell r="X188">
            <v>43714</v>
          </cell>
          <cell r="Y188" t="str">
            <v>Yes</v>
          </cell>
          <cell r="Z188"/>
          <cell r="AA188"/>
          <cell r="AB188"/>
          <cell r="AC188" t="str">
            <v>C190735079</v>
          </cell>
          <cell r="AN188"/>
          <cell r="AO188" t="str">
            <v>Yes</v>
          </cell>
          <cell r="AP188" t="str">
            <v>SEP 19</v>
          </cell>
        </row>
        <row r="189">
          <cell r="A189">
            <v>415</v>
          </cell>
          <cell r="B189" t="str">
            <v>已发货</v>
          </cell>
          <cell r="C189" t="str">
            <v>C49</v>
          </cell>
          <cell r="D189">
            <v>109554</v>
          </cell>
          <cell r="E189" t="str">
            <v>STK</v>
          </cell>
          <cell r="F189" t="str">
            <v>YSM20R(SV)-2</v>
          </cell>
          <cell r="G189" t="str">
            <v>L-&gt;R</v>
          </cell>
          <cell r="H189" t="str">
            <v>No</v>
          </cell>
          <cell r="I189" t="str">
            <v>Y48035</v>
          </cell>
          <cell r="J189">
            <v>1</v>
          </cell>
          <cell r="K189" t="str">
            <v>盐保仓库-&gt;准备清关</v>
          </cell>
          <cell r="L189">
            <v>43600</v>
          </cell>
          <cell r="M189">
            <v>6.1699999999999998E-2</v>
          </cell>
          <cell r="N189" t="str">
            <v>SEP 19</v>
          </cell>
          <cell r="O189">
            <v>2019.04</v>
          </cell>
          <cell r="P189" t="str">
            <v>RMB</v>
          </cell>
          <cell r="Q189" t="str">
            <v>C49SZX20190129DZ</v>
          </cell>
          <cell r="R189" t="str">
            <v>博星</v>
          </cell>
          <cell r="S189" t="str">
            <v>YSM20R(SV)-2</v>
          </cell>
          <cell r="T189" t="str">
            <v>L-&gt;R</v>
          </cell>
          <cell r="U189" t="str">
            <v>No</v>
          </cell>
          <cell r="V189" t="str">
            <v>OK</v>
          </cell>
          <cell r="W189" t="str">
            <v>含税到厂</v>
          </cell>
          <cell r="X189">
            <v>43708</v>
          </cell>
          <cell r="Y189" t="str">
            <v>Yes</v>
          </cell>
          <cell r="Z189"/>
          <cell r="AA189"/>
          <cell r="AB189"/>
          <cell r="AC189" t="str">
            <v>C190935620</v>
          </cell>
          <cell r="AN189"/>
          <cell r="AO189" t="str">
            <v>Yes</v>
          </cell>
          <cell r="AP189" t="str">
            <v>SEP 19</v>
          </cell>
        </row>
        <row r="190">
          <cell r="A190">
            <v>416</v>
          </cell>
          <cell r="B190" t="str">
            <v>已发货</v>
          </cell>
          <cell r="C190" t="str">
            <v>C49</v>
          </cell>
          <cell r="D190">
            <v>109554</v>
          </cell>
          <cell r="E190" t="str">
            <v>STK</v>
          </cell>
          <cell r="F190" t="str">
            <v>YSM20R(SV)-2</v>
          </cell>
          <cell r="G190" t="str">
            <v>L-&gt;R</v>
          </cell>
          <cell r="H190" t="str">
            <v>No</v>
          </cell>
          <cell r="I190" t="str">
            <v>Y48036</v>
          </cell>
          <cell r="J190">
            <v>1</v>
          </cell>
          <cell r="K190" t="str">
            <v>盐保仓库-&gt;准备清关</v>
          </cell>
          <cell r="L190">
            <v>43600</v>
          </cell>
          <cell r="M190">
            <v>6.1699999999999998E-2</v>
          </cell>
          <cell r="N190" t="str">
            <v>SEP 19</v>
          </cell>
          <cell r="O190">
            <v>2019.04</v>
          </cell>
          <cell r="P190" t="str">
            <v>RMB</v>
          </cell>
          <cell r="Q190" t="str">
            <v>C49SZX20190129DZ</v>
          </cell>
          <cell r="R190" t="str">
            <v>博星</v>
          </cell>
          <cell r="S190" t="str">
            <v>YSM20R(SV)-2</v>
          </cell>
          <cell r="T190" t="str">
            <v>L-&gt;R</v>
          </cell>
          <cell r="U190" t="str">
            <v>No</v>
          </cell>
          <cell r="V190" t="str">
            <v>OK</v>
          </cell>
          <cell r="W190" t="str">
            <v>含税到厂</v>
          </cell>
          <cell r="X190">
            <v>43708</v>
          </cell>
          <cell r="Y190" t="str">
            <v>Yes</v>
          </cell>
          <cell r="Z190"/>
          <cell r="AA190"/>
          <cell r="AB190"/>
          <cell r="AC190" t="str">
            <v>C190935620</v>
          </cell>
          <cell r="AN190"/>
          <cell r="AO190" t="str">
            <v>Yes</v>
          </cell>
          <cell r="AP190" t="str">
            <v>SEP 19</v>
          </cell>
        </row>
        <row r="191">
          <cell r="A191">
            <v>417</v>
          </cell>
          <cell r="B191" t="str">
            <v>已发货</v>
          </cell>
          <cell r="C191" t="str">
            <v>C49</v>
          </cell>
          <cell r="D191">
            <v>109554</v>
          </cell>
          <cell r="E191" t="str">
            <v>STK</v>
          </cell>
          <cell r="F191" t="str">
            <v>YSM20R(SV)-2</v>
          </cell>
          <cell r="G191" t="str">
            <v>L-&gt;R</v>
          </cell>
          <cell r="H191" t="str">
            <v>No</v>
          </cell>
          <cell r="I191" t="str">
            <v>Y48038</v>
          </cell>
          <cell r="J191">
            <v>1</v>
          </cell>
          <cell r="K191" t="str">
            <v>盐保仓库-&gt;准备清关</v>
          </cell>
          <cell r="L191">
            <v>43600</v>
          </cell>
          <cell r="M191">
            <v>6.1699999999999998E-2</v>
          </cell>
          <cell r="N191" t="str">
            <v>SEP 19</v>
          </cell>
          <cell r="O191">
            <v>2019.04</v>
          </cell>
          <cell r="P191" t="str">
            <v>RMB</v>
          </cell>
          <cell r="Q191" t="str">
            <v>C49SZX20190129DZ</v>
          </cell>
          <cell r="R191" t="str">
            <v>博星</v>
          </cell>
          <cell r="S191" t="str">
            <v>YSM20R(SV)-2</v>
          </cell>
          <cell r="T191" t="str">
            <v>L-&gt;R</v>
          </cell>
          <cell r="U191" t="str">
            <v>No</v>
          </cell>
          <cell r="V191" t="str">
            <v>OK</v>
          </cell>
          <cell r="W191" t="str">
            <v>含税到厂</v>
          </cell>
          <cell r="X191">
            <v>43708</v>
          </cell>
          <cell r="Y191" t="str">
            <v>Yes</v>
          </cell>
          <cell r="Z191"/>
          <cell r="AA191"/>
          <cell r="AB191"/>
          <cell r="AC191" t="str">
            <v>C190935620</v>
          </cell>
          <cell r="AN191"/>
          <cell r="AO191" t="str">
            <v>Yes</v>
          </cell>
          <cell r="AP191" t="str">
            <v>SEP 19</v>
          </cell>
        </row>
        <row r="192">
          <cell r="A192">
            <v>418</v>
          </cell>
          <cell r="B192" t="str">
            <v>已发货</v>
          </cell>
          <cell r="C192" t="str">
            <v>C49</v>
          </cell>
          <cell r="D192">
            <v>109554</v>
          </cell>
          <cell r="E192" t="str">
            <v>STK</v>
          </cell>
          <cell r="F192" t="str">
            <v>YSM20R(SV)-2</v>
          </cell>
          <cell r="G192" t="str">
            <v>L-&gt;R</v>
          </cell>
          <cell r="H192" t="str">
            <v>No</v>
          </cell>
          <cell r="I192" t="str">
            <v>Y48039</v>
          </cell>
          <cell r="J192">
            <v>1</v>
          </cell>
          <cell r="K192" t="str">
            <v>盐保仓库-&gt;准备清关</v>
          </cell>
          <cell r="L192">
            <v>43600</v>
          </cell>
          <cell r="M192">
            <v>6.1699999999999998E-2</v>
          </cell>
          <cell r="N192" t="str">
            <v>SEP 19</v>
          </cell>
          <cell r="O192">
            <v>2019.04</v>
          </cell>
          <cell r="P192" t="str">
            <v>RMB</v>
          </cell>
          <cell r="Q192" t="str">
            <v>C49SZX20190129DZ</v>
          </cell>
          <cell r="R192" t="str">
            <v>博星</v>
          </cell>
          <cell r="S192" t="str">
            <v>YSM20R(SV)-2</v>
          </cell>
          <cell r="T192" t="str">
            <v>L-&gt;R</v>
          </cell>
          <cell r="U192" t="str">
            <v>No</v>
          </cell>
          <cell r="V192" t="str">
            <v>OK</v>
          </cell>
          <cell r="W192" t="str">
            <v>含税到厂</v>
          </cell>
          <cell r="X192">
            <v>43708</v>
          </cell>
          <cell r="Y192" t="str">
            <v>Yes</v>
          </cell>
          <cell r="Z192"/>
          <cell r="AA192"/>
          <cell r="AB192"/>
          <cell r="AC192" t="str">
            <v>C190935620</v>
          </cell>
          <cell r="AN192"/>
          <cell r="AO192" t="str">
            <v>Yes</v>
          </cell>
          <cell r="AP192" t="str">
            <v>SEP 19</v>
          </cell>
        </row>
        <row r="193">
          <cell r="A193">
            <v>244</v>
          </cell>
          <cell r="B193" t="str">
            <v>已发货</v>
          </cell>
          <cell r="C193" t="str">
            <v>C49</v>
          </cell>
          <cell r="D193">
            <v>109553</v>
          </cell>
          <cell r="E193" t="str">
            <v>STK</v>
          </cell>
          <cell r="F193" t="str">
            <v>YSM20R(SV)-2</v>
          </cell>
          <cell r="G193" t="str">
            <v>R-&gt;L</v>
          </cell>
          <cell r="H193" t="str">
            <v>No</v>
          </cell>
          <cell r="I193" t="str">
            <v>Y48040</v>
          </cell>
          <cell r="J193">
            <v>1</v>
          </cell>
          <cell r="K193" t="str">
            <v>CY仓库</v>
          </cell>
          <cell r="L193">
            <v>43602</v>
          </cell>
          <cell r="M193">
            <v>6.1699999999999998E-2</v>
          </cell>
          <cell r="N193" t="str">
            <v>MAY 19</v>
          </cell>
          <cell r="P193" t="str">
            <v>JPY</v>
          </cell>
          <cell r="Q193" t="str">
            <v>C49SZX20190031MZ</v>
          </cell>
          <cell r="R193" t="str">
            <v>鸿南</v>
          </cell>
          <cell r="S193" t="str">
            <v>YSM20R(SV)-2</v>
          </cell>
          <cell r="T193" t="str">
            <v>R-&gt;L</v>
          </cell>
          <cell r="U193" t="str">
            <v>No</v>
          </cell>
          <cell r="V193" t="str">
            <v>OK</v>
          </cell>
          <cell r="W193" t="str">
            <v>CIF HK</v>
          </cell>
          <cell r="X193">
            <v>43532</v>
          </cell>
          <cell r="Y193" t="str">
            <v>Yes</v>
          </cell>
          <cell r="Z193" t="str">
            <v>Na</v>
          </cell>
          <cell r="AA193" t="str">
            <v>Na</v>
          </cell>
          <cell r="AB193"/>
          <cell r="AC193" t="str">
            <v>C180331587</v>
          </cell>
          <cell r="AN193"/>
          <cell r="AO193" t="str">
            <v>Yes</v>
          </cell>
          <cell r="AP193" t="str">
            <v>MAY 19</v>
          </cell>
        </row>
        <row r="194">
          <cell r="A194">
            <v>245</v>
          </cell>
          <cell r="B194" t="str">
            <v>已发货</v>
          </cell>
          <cell r="C194" t="str">
            <v>C49</v>
          </cell>
          <cell r="D194">
            <v>109553</v>
          </cell>
          <cell r="E194" t="str">
            <v>STK</v>
          </cell>
          <cell r="F194" t="str">
            <v>YSM20R(SV)-2</v>
          </cell>
          <cell r="G194" t="str">
            <v>R-&gt;L</v>
          </cell>
          <cell r="H194" t="str">
            <v>No</v>
          </cell>
          <cell r="I194" t="str">
            <v>Y48041</v>
          </cell>
          <cell r="J194">
            <v>1</v>
          </cell>
          <cell r="K194" t="str">
            <v>CY仓库</v>
          </cell>
          <cell r="L194">
            <v>43602</v>
          </cell>
          <cell r="M194">
            <v>6.1699999999999998E-2</v>
          </cell>
          <cell r="N194" t="str">
            <v>MAY 19</v>
          </cell>
          <cell r="P194" t="str">
            <v>JPY</v>
          </cell>
          <cell r="Q194" t="str">
            <v>C49SZX20190031MZ</v>
          </cell>
          <cell r="R194" t="str">
            <v>鸿南</v>
          </cell>
          <cell r="S194" t="str">
            <v>YSM20R(SV)-2</v>
          </cell>
          <cell r="T194" t="str">
            <v>R-&gt;L</v>
          </cell>
          <cell r="U194" t="str">
            <v>No</v>
          </cell>
          <cell r="V194" t="str">
            <v>OK</v>
          </cell>
          <cell r="W194" t="str">
            <v>CIF HK</v>
          </cell>
          <cell r="X194">
            <v>43532</v>
          </cell>
          <cell r="Y194" t="str">
            <v>Yes</v>
          </cell>
          <cell r="Z194" t="str">
            <v>Na</v>
          </cell>
          <cell r="AA194" t="str">
            <v>Na</v>
          </cell>
          <cell r="AB194"/>
          <cell r="AC194" t="str">
            <v>C180331587</v>
          </cell>
          <cell r="AN194"/>
          <cell r="AO194" t="str">
            <v>Yes</v>
          </cell>
          <cell r="AP194" t="str">
            <v>MAY 19</v>
          </cell>
        </row>
        <row r="195">
          <cell r="A195">
            <v>250</v>
          </cell>
          <cell r="B195" t="str">
            <v>已发货</v>
          </cell>
          <cell r="C195" t="str">
            <v>C49</v>
          </cell>
          <cell r="D195">
            <v>109553</v>
          </cell>
          <cell r="E195" t="str">
            <v>STK</v>
          </cell>
          <cell r="F195" t="str">
            <v>YSM20R(SV)-2</v>
          </cell>
          <cell r="G195" t="str">
            <v>R-&gt;L</v>
          </cell>
          <cell r="H195" t="str">
            <v>No</v>
          </cell>
          <cell r="I195" t="str">
            <v>Y48042</v>
          </cell>
          <cell r="J195">
            <v>1</v>
          </cell>
          <cell r="K195" t="str">
            <v>CY仓库</v>
          </cell>
          <cell r="L195">
            <v>43602</v>
          </cell>
          <cell r="M195">
            <v>6.1699999999999998E-2</v>
          </cell>
          <cell r="N195" t="str">
            <v>MAY 19</v>
          </cell>
          <cell r="P195" t="str">
            <v>JPY</v>
          </cell>
          <cell r="Q195" t="str">
            <v>C49SZX20190026ZX</v>
          </cell>
          <cell r="R195" t="str">
            <v>比泰利</v>
          </cell>
          <cell r="S195" t="str">
            <v>YSM20R(SV)-2</v>
          </cell>
          <cell r="T195" t="str">
            <v>R-&gt;L</v>
          </cell>
          <cell r="U195" t="str">
            <v>MVC</v>
          </cell>
          <cell r="V195" t="str">
            <v>WRONG</v>
          </cell>
          <cell r="W195" t="str">
            <v>DAP SZ</v>
          </cell>
          <cell r="X195">
            <v>43537</v>
          </cell>
          <cell r="Y195" t="str">
            <v>Yes</v>
          </cell>
          <cell r="Z195"/>
          <cell r="AA195"/>
          <cell r="AB195"/>
          <cell r="AC195" t="str">
            <v>C190133805</v>
          </cell>
          <cell r="AN195"/>
          <cell r="AO195" t="str">
            <v>Yes</v>
          </cell>
          <cell r="AP195" t="str">
            <v>MAY 19</v>
          </cell>
        </row>
        <row r="196">
          <cell r="A196">
            <v>274</v>
          </cell>
          <cell r="B196" t="str">
            <v>已发货</v>
          </cell>
          <cell r="C196" t="str">
            <v>C49</v>
          </cell>
          <cell r="D196">
            <v>109553</v>
          </cell>
          <cell r="E196" t="str">
            <v>STK</v>
          </cell>
          <cell r="F196" t="str">
            <v>YSM20R(SV)-2</v>
          </cell>
          <cell r="G196" t="str">
            <v>R-&gt;L</v>
          </cell>
          <cell r="H196" t="str">
            <v>No</v>
          </cell>
          <cell r="I196" t="str">
            <v>Y48044</v>
          </cell>
          <cell r="J196">
            <v>1</v>
          </cell>
          <cell r="K196" t="str">
            <v>CY仓库</v>
          </cell>
          <cell r="L196">
            <v>43602</v>
          </cell>
          <cell r="M196">
            <v>6.1699999999999998E-2</v>
          </cell>
          <cell r="N196" t="str">
            <v>JUL 19</v>
          </cell>
          <cell r="O196">
            <v>2019.04</v>
          </cell>
          <cell r="P196" t="str">
            <v>JPY</v>
          </cell>
          <cell r="Q196" t="str">
            <v>C49SZX20190041JL</v>
          </cell>
          <cell r="R196" t="str">
            <v>微力创/end user 昶达</v>
          </cell>
          <cell r="S196" t="str">
            <v>YSM20R(SV)-2</v>
          </cell>
          <cell r="T196" t="str">
            <v>R-&gt;L</v>
          </cell>
          <cell r="U196" t="str">
            <v>No</v>
          </cell>
          <cell r="V196" t="str">
            <v>OK</v>
          </cell>
          <cell r="W196" t="str">
            <v>CIF HK</v>
          </cell>
          <cell r="X196">
            <v>43550</v>
          </cell>
          <cell r="Y196" t="str">
            <v>Yes</v>
          </cell>
          <cell r="Z196"/>
          <cell r="AA196"/>
          <cell r="AB196"/>
          <cell r="AC196" t="str">
            <v>C190234048</v>
          </cell>
          <cell r="AN196"/>
          <cell r="AO196" t="str">
            <v>Yes</v>
          </cell>
          <cell r="AP196" t="str">
            <v>JUL 19</v>
          </cell>
        </row>
        <row r="197">
          <cell r="A197">
            <v>321</v>
          </cell>
          <cell r="B197" t="str">
            <v>已发货</v>
          </cell>
          <cell r="C197" t="str">
            <v>C49</v>
          </cell>
          <cell r="D197">
            <v>109553</v>
          </cell>
          <cell r="E197" t="str">
            <v>STK</v>
          </cell>
          <cell r="F197" t="str">
            <v>YSM20R(SV)-2</v>
          </cell>
          <cell r="G197" t="str">
            <v>R-&gt;L</v>
          </cell>
          <cell r="H197" t="str">
            <v>No</v>
          </cell>
          <cell r="I197" t="str">
            <v>Y48043</v>
          </cell>
          <cell r="J197">
            <v>1</v>
          </cell>
          <cell r="K197" t="str">
            <v>力合仓库(已经清关)</v>
          </cell>
          <cell r="L197">
            <v>43602</v>
          </cell>
          <cell r="M197">
            <v>6.1699999999999998E-2</v>
          </cell>
          <cell r="N197" t="str">
            <v>JUN 19</v>
          </cell>
          <cell r="P197" t="str">
            <v>RMB</v>
          </cell>
          <cell r="Q197" t="str">
            <v>C49SZX20190077SX</v>
          </cell>
          <cell r="R197" t="str">
            <v>An Lin东莞安林</v>
          </cell>
          <cell r="S197" t="str">
            <v>YSM20R(SV)-2</v>
          </cell>
          <cell r="T197" t="str">
            <v>R-&gt;L</v>
          </cell>
          <cell r="U197" t="str">
            <v>No</v>
          </cell>
          <cell r="V197" t="str">
            <v>OK</v>
          </cell>
          <cell r="W197" t="str">
            <v>含税到厂</v>
          </cell>
          <cell r="X197">
            <v>43607</v>
          </cell>
          <cell r="Y197" t="str">
            <v>Yes</v>
          </cell>
          <cell r="Z197" t="str">
            <v>Na</v>
          </cell>
          <cell r="AA197" t="str">
            <v>Na</v>
          </cell>
          <cell r="AB197"/>
          <cell r="AC197" t="str">
            <v>C180532090</v>
          </cell>
          <cell r="AN197"/>
          <cell r="AO197" t="str">
            <v>Yes</v>
          </cell>
          <cell r="AP197" t="str">
            <v>JUN 19</v>
          </cell>
        </row>
        <row r="198">
          <cell r="A198">
            <v>297</v>
          </cell>
          <cell r="B198" t="str">
            <v>已发货</v>
          </cell>
          <cell r="C198" t="str">
            <v>C49</v>
          </cell>
          <cell r="D198">
            <v>109582</v>
          </cell>
          <cell r="E198" t="str">
            <v>魔乐视名义</v>
          </cell>
          <cell r="F198" t="str">
            <v>YSM20R(SV)-2</v>
          </cell>
          <cell r="G198" t="str">
            <v>R-&gt;L</v>
          </cell>
          <cell r="H198" t="str">
            <v>MVC</v>
          </cell>
          <cell r="I198" t="str">
            <v>Y48162</v>
          </cell>
          <cell r="J198">
            <v>1</v>
          </cell>
          <cell r="K198" t="str">
            <v>CY仓库</v>
          </cell>
          <cell r="L198">
            <v>43617</v>
          </cell>
          <cell r="M198">
            <v>6.4299999999999996E-2</v>
          </cell>
          <cell r="N198" t="str">
            <v>JUL 19</v>
          </cell>
          <cell r="O198">
            <v>2019.05</v>
          </cell>
          <cell r="P198" t="str">
            <v>JPY</v>
          </cell>
          <cell r="Q198" t="str">
            <v>C49SZX20190061JL</v>
          </cell>
          <cell r="R198" t="str">
            <v>微力创/end user 昶达</v>
          </cell>
          <cell r="S198" t="str">
            <v>YSM20R(SV)-2</v>
          </cell>
          <cell r="T198" t="str">
            <v>R-&gt;L</v>
          </cell>
          <cell r="U198" t="str">
            <v>No</v>
          </cell>
          <cell r="V198" t="str">
            <v>WRONG</v>
          </cell>
          <cell r="W198" t="str">
            <v>CIF HK</v>
          </cell>
          <cell r="X198">
            <v>43582</v>
          </cell>
          <cell r="Y198" t="str">
            <v>Yes</v>
          </cell>
          <cell r="Z198"/>
          <cell r="AA198"/>
          <cell r="AB198"/>
          <cell r="AC198" t="str">
            <v>C190234048</v>
          </cell>
          <cell r="AD198">
            <v>301</v>
          </cell>
          <cell r="AE198">
            <v>10</v>
          </cell>
          <cell r="AF198">
            <v>303</v>
          </cell>
          <cell r="AG198">
            <v>10</v>
          </cell>
          <cell r="AN198"/>
          <cell r="AO198" t="str">
            <v>Yes</v>
          </cell>
          <cell r="AP198" t="str">
            <v>JUL 19</v>
          </cell>
        </row>
        <row r="199">
          <cell r="A199">
            <v>382</v>
          </cell>
          <cell r="B199" t="str">
            <v>已发货</v>
          </cell>
          <cell r="C199" t="str">
            <v>C49</v>
          </cell>
          <cell r="D199">
            <v>109563</v>
          </cell>
          <cell r="E199" t="str">
            <v>Special price</v>
          </cell>
          <cell r="F199" t="str">
            <v>YSM10</v>
          </cell>
          <cell r="G199" t="str">
            <v>R-&gt;L</v>
          </cell>
          <cell r="H199" t="str">
            <v>ATS15</v>
          </cell>
          <cell r="I199" t="str">
            <v>Y48171</v>
          </cell>
          <cell r="J199">
            <v>1</v>
          </cell>
          <cell r="K199" t="str">
            <v>力合仓库(已经清关)</v>
          </cell>
          <cell r="L199">
            <v>43617</v>
          </cell>
          <cell r="M199">
            <v>6.4299999999999996E-2</v>
          </cell>
          <cell r="N199" t="str">
            <v>AUG 19</v>
          </cell>
          <cell r="O199">
            <v>2019.05</v>
          </cell>
          <cell r="P199" t="str">
            <v>RMB</v>
          </cell>
          <cell r="Q199" t="str">
            <v>C49SZX20190110ZX</v>
          </cell>
          <cell r="R199" t="str">
            <v>锘铧</v>
          </cell>
          <cell r="S199" t="str">
            <v>YSM10</v>
          </cell>
          <cell r="T199" t="str">
            <v>L-&gt;R</v>
          </cell>
          <cell r="U199" t="str">
            <v>MVC+ATS15</v>
          </cell>
          <cell r="V199" t="str">
            <v>WRONG</v>
          </cell>
          <cell r="W199" t="str">
            <v>含税到厂</v>
          </cell>
          <cell r="X199">
            <v>43686</v>
          </cell>
          <cell r="Y199" t="str">
            <v>Yes</v>
          </cell>
          <cell r="Z199"/>
          <cell r="AA199"/>
          <cell r="AB199"/>
          <cell r="AC199" t="str">
            <v>C161128121</v>
          </cell>
          <cell r="AD199">
            <v>302</v>
          </cell>
          <cell r="AE199">
            <v>10</v>
          </cell>
          <cell r="AN199"/>
          <cell r="AO199" t="str">
            <v>Yes</v>
          </cell>
          <cell r="AP199" t="str">
            <v>AUG 19</v>
          </cell>
        </row>
        <row r="200">
          <cell r="A200">
            <v>383</v>
          </cell>
          <cell r="B200" t="str">
            <v>已发货</v>
          </cell>
          <cell r="C200" t="str">
            <v>C49</v>
          </cell>
          <cell r="D200">
            <v>109563</v>
          </cell>
          <cell r="E200" t="str">
            <v>Special price</v>
          </cell>
          <cell r="F200" t="str">
            <v>YSM10</v>
          </cell>
          <cell r="G200" t="str">
            <v>R-&gt;L</v>
          </cell>
          <cell r="H200" t="str">
            <v>ATS15</v>
          </cell>
          <cell r="I200" t="str">
            <v>Y48172</v>
          </cell>
          <cell r="J200">
            <v>1</v>
          </cell>
          <cell r="K200" t="str">
            <v>力合仓库(已经清关)</v>
          </cell>
          <cell r="L200">
            <v>43617</v>
          </cell>
          <cell r="M200">
            <v>6.4299999999999996E-2</v>
          </cell>
          <cell r="N200" t="str">
            <v>AUG 19</v>
          </cell>
          <cell r="O200">
            <v>2019.05</v>
          </cell>
          <cell r="P200" t="str">
            <v>RMB</v>
          </cell>
          <cell r="Q200" t="str">
            <v>C49SZX20190110ZX</v>
          </cell>
          <cell r="R200" t="str">
            <v>锘铧</v>
          </cell>
          <cell r="S200" t="str">
            <v>YSM10</v>
          </cell>
          <cell r="T200" t="str">
            <v>L-&gt;R</v>
          </cell>
          <cell r="U200" t="str">
            <v>MVC+ATS15</v>
          </cell>
          <cell r="V200" t="str">
            <v>WRONG</v>
          </cell>
          <cell r="W200" t="str">
            <v>含税到厂</v>
          </cell>
          <cell r="X200">
            <v>43686</v>
          </cell>
          <cell r="Y200" t="str">
            <v>Yes</v>
          </cell>
          <cell r="Z200"/>
          <cell r="AA200"/>
          <cell r="AB200"/>
          <cell r="AC200" t="str">
            <v>C161128121</v>
          </cell>
          <cell r="AD200">
            <v>302</v>
          </cell>
          <cell r="AE200">
            <v>10</v>
          </cell>
          <cell r="AN200"/>
          <cell r="AO200" t="str">
            <v>Yes</v>
          </cell>
          <cell r="AP200" t="str">
            <v>AUG 19</v>
          </cell>
        </row>
        <row r="201">
          <cell r="A201">
            <v>384</v>
          </cell>
          <cell r="B201" t="str">
            <v>已发货</v>
          </cell>
          <cell r="C201" t="str">
            <v>C49</v>
          </cell>
          <cell r="D201">
            <v>109563</v>
          </cell>
          <cell r="E201" t="str">
            <v>Special price</v>
          </cell>
          <cell r="F201" t="str">
            <v>YSM10</v>
          </cell>
          <cell r="G201" t="str">
            <v>L-&gt;R</v>
          </cell>
          <cell r="H201" t="str">
            <v>ATS15</v>
          </cell>
          <cell r="I201" t="str">
            <v>Y48175</v>
          </cell>
          <cell r="J201">
            <v>1</v>
          </cell>
          <cell r="K201" t="str">
            <v>力合仓库(已经清关)</v>
          </cell>
          <cell r="L201">
            <v>43617</v>
          </cell>
          <cell r="M201">
            <v>6.4299999999999996E-2</v>
          </cell>
          <cell r="N201" t="str">
            <v>AUG 19</v>
          </cell>
          <cell r="O201">
            <v>2019.05</v>
          </cell>
          <cell r="P201" t="str">
            <v>RMB</v>
          </cell>
          <cell r="Q201" t="str">
            <v>C49SZX20190110ZX</v>
          </cell>
          <cell r="R201" t="str">
            <v>锘铧</v>
          </cell>
          <cell r="S201" t="str">
            <v>YSM10</v>
          </cell>
          <cell r="T201" t="str">
            <v>L-&gt;R</v>
          </cell>
          <cell r="U201" t="str">
            <v>MVC+ATS15</v>
          </cell>
          <cell r="V201" t="str">
            <v>WRONG</v>
          </cell>
          <cell r="W201" t="str">
            <v>含税到厂</v>
          </cell>
          <cell r="X201">
            <v>43686</v>
          </cell>
          <cell r="Y201" t="str">
            <v>Yes</v>
          </cell>
          <cell r="Z201"/>
          <cell r="AA201"/>
          <cell r="AB201"/>
          <cell r="AC201" t="str">
            <v>C161128121</v>
          </cell>
          <cell r="AD201">
            <v>301</v>
          </cell>
          <cell r="AE201">
            <v>10</v>
          </cell>
          <cell r="AN201"/>
          <cell r="AO201" t="str">
            <v>Yes</v>
          </cell>
          <cell r="AP201" t="str">
            <v>AUG 19</v>
          </cell>
        </row>
        <row r="202">
          <cell r="A202">
            <v>407</v>
          </cell>
          <cell r="B202" t="str">
            <v>已发货</v>
          </cell>
          <cell r="C202" t="str">
            <v>C49</v>
          </cell>
          <cell r="D202">
            <v>109564</v>
          </cell>
          <cell r="E202" t="str">
            <v>Special price</v>
          </cell>
          <cell r="F202" t="str">
            <v>YSM10</v>
          </cell>
          <cell r="G202" t="str">
            <v>L-&gt;R</v>
          </cell>
          <cell r="H202" t="str">
            <v>ATS15</v>
          </cell>
          <cell r="I202" t="str">
            <v>Y48176</v>
          </cell>
          <cell r="J202">
            <v>1</v>
          </cell>
          <cell r="K202" t="str">
            <v>力合仓库(已经清关)</v>
          </cell>
          <cell r="L202">
            <v>43617</v>
          </cell>
          <cell r="M202">
            <v>6.4299999999999996E-2</v>
          </cell>
          <cell r="N202" t="str">
            <v>AUG 19</v>
          </cell>
          <cell r="O202">
            <v>2019.05</v>
          </cell>
          <cell r="P202" t="str">
            <v>RMB</v>
          </cell>
          <cell r="Q202" t="str">
            <v>C49SZX20190117SX</v>
          </cell>
          <cell r="R202" t="str">
            <v>玮芯电子</v>
          </cell>
          <cell r="S202" t="str">
            <v>YSM10</v>
          </cell>
          <cell r="T202" t="str">
            <v>L-&gt;R</v>
          </cell>
          <cell r="U202" t="str">
            <v>MVC+ATS15</v>
          </cell>
          <cell r="V202" t="str">
            <v>WRONG</v>
          </cell>
          <cell r="W202" t="str">
            <v>含税到厂</v>
          </cell>
          <cell r="X202">
            <v>43699</v>
          </cell>
          <cell r="Y202" t="str">
            <v>Yes</v>
          </cell>
          <cell r="Z202"/>
          <cell r="AA202"/>
          <cell r="AB202"/>
          <cell r="AC202" t="str">
            <v>C190534573</v>
          </cell>
          <cell r="AD202">
            <v>301</v>
          </cell>
          <cell r="AE202">
            <v>10</v>
          </cell>
          <cell r="AN202"/>
          <cell r="AO202" t="str">
            <v>Yes</v>
          </cell>
          <cell r="AP202" t="str">
            <v>AUG 19</v>
          </cell>
        </row>
        <row r="203">
          <cell r="A203">
            <v>397</v>
          </cell>
          <cell r="B203" t="str">
            <v>已发货</v>
          </cell>
          <cell r="C203" t="str">
            <v>C49</v>
          </cell>
          <cell r="D203">
            <v>109564</v>
          </cell>
          <cell r="E203" t="str">
            <v>Special price</v>
          </cell>
          <cell r="F203" t="str">
            <v>YSM10</v>
          </cell>
          <cell r="G203" t="str">
            <v>L-&gt;R</v>
          </cell>
          <cell r="H203" t="str">
            <v>ATS15</v>
          </cell>
          <cell r="I203" t="str">
            <v>Y48178</v>
          </cell>
          <cell r="J203">
            <v>1</v>
          </cell>
          <cell r="K203" t="str">
            <v>力合仓库(已经清关)</v>
          </cell>
          <cell r="L203">
            <v>43617</v>
          </cell>
          <cell r="M203">
            <v>6.4299999999999996E-2</v>
          </cell>
          <cell r="N203" t="str">
            <v>SEP 19</v>
          </cell>
          <cell r="O203">
            <v>2019.05</v>
          </cell>
          <cell r="P203" t="str">
            <v>RMB</v>
          </cell>
          <cell r="Q203" t="str">
            <v>C49SZX20190119SX</v>
          </cell>
          <cell r="R203" t="str">
            <v>太美亚</v>
          </cell>
          <cell r="S203" t="str">
            <v>YSM10</v>
          </cell>
          <cell r="T203" t="str">
            <v>R-&gt;L</v>
          </cell>
          <cell r="U203" t="str">
            <v>MVC+ATS15</v>
          </cell>
          <cell r="V203" t="str">
            <v>WRONG</v>
          </cell>
          <cell r="W203" t="str">
            <v>含税到厂</v>
          </cell>
          <cell r="X203">
            <v>43693</v>
          </cell>
          <cell r="Y203" t="str">
            <v>Yes</v>
          </cell>
          <cell r="Z203" t="str">
            <v>Na</v>
          </cell>
          <cell r="AA203" t="str">
            <v>Na</v>
          </cell>
          <cell r="AB203"/>
          <cell r="AC203" t="str">
            <v>C190835446</v>
          </cell>
          <cell r="AD203">
            <v>301</v>
          </cell>
          <cell r="AE203">
            <v>10</v>
          </cell>
          <cell r="AN203"/>
          <cell r="AO203" t="str">
            <v>Yes</v>
          </cell>
          <cell r="AP203" t="str">
            <v>SEP 19</v>
          </cell>
        </row>
        <row r="204">
          <cell r="A204">
            <v>371</v>
          </cell>
          <cell r="B204" t="str">
            <v>已发货</v>
          </cell>
          <cell r="C204" t="str">
            <v>C49</v>
          </cell>
          <cell r="D204">
            <v>109582</v>
          </cell>
          <cell r="E204" t="str">
            <v>魔乐视名义</v>
          </cell>
          <cell r="F204" t="str">
            <v>YSM20R(SV)-2</v>
          </cell>
          <cell r="G204" t="str">
            <v>R-&gt;L</v>
          </cell>
          <cell r="H204" t="str">
            <v>MVC</v>
          </cell>
          <cell r="I204" t="str">
            <v>Y48160</v>
          </cell>
          <cell r="J204">
            <v>1</v>
          </cell>
          <cell r="K204" t="str">
            <v>盐保仓库</v>
          </cell>
          <cell r="L204">
            <v>43617</v>
          </cell>
          <cell r="M204">
            <v>6.4299999999999996E-2</v>
          </cell>
          <cell r="N204" t="str">
            <v>JUL 19</v>
          </cell>
          <cell r="O204">
            <v>2019.05</v>
          </cell>
          <cell r="P204" t="str">
            <v>JPY</v>
          </cell>
          <cell r="Q204" t="str">
            <v>C49SZX20190093JL</v>
          </cell>
          <cell r="R204" t="str">
            <v>杉川/end user:放德劲</v>
          </cell>
          <cell r="S204" t="str">
            <v>YSM20R(SV)-2</v>
          </cell>
          <cell r="T204" t="str">
            <v>R-&gt;L</v>
          </cell>
          <cell r="U204" t="str">
            <v>No</v>
          </cell>
          <cell r="V204" t="str">
            <v>WRONG</v>
          </cell>
          <cell r="W204" t="str">
            <v>DAP SZ</v>
          </cell>
          <cell r="X204">
            <v>43649</v>
          </cell>
          <cell r="Y204" t="str">
            <v>Yes</v>
          </cell>
          <cell r="Z204"/>
          <cell r="AA204"/>
          <cell r="AB204"/>
          <cell r="AC204" t="str">
            <v>C4910434452</v>
          </cell>
          <cell r="AD204">
            <v>301</v>
          </cell>
          <cell r="AE204">
            <v>10</v>
          </cell>
          <cell r="AF204">
            <v>303</v>
          </cell>
          <cell r="AG204">
            <v>10</v>
          </cell>
          <cell r="AN204"/>
          <cell r="AO204" t="str">
            <v>Yes</v>
          </cell>
          <cell r="AP204" t="str">
            <v>JUL 19</v>
          </cell>
        </row>
        <row r="205">
          <cell r="A205">
            <v>372</v>
          </cell>
          <cell r="B205" t="str">
            <v>已发货</v>
          </cell>
          <cell r="C205" t="str">
            <v>C49</v>
          </cell>
          <cell r="D205">
            <v>109582</v>
          </cell>
          <cell r="E205" t="str">
            <v>魔乐视名义</v>
          </cell>
          <cell r="F205" t="str">
            <v>YSM20R(SV)-2</v>
          </cell>
          <cell r="G205" t="str">
            <v>R-&gt;L</v>
          </cell>
          <cell r="H205" t="str">
            <v>MVC</v>
          </cell>
          <cell r="I205" t="str">
            <v>Y48161</v>
          </cell>
          <cell r="J205">
            <v>1</v>
          </cell>
          <cell r="K205" t="str">
            <v>盐保仓库</v>
          </cell>
          <cell r="L205">
            <v>43617</v>
          </cell>
          <cell r="M205">
            <v>6.4299999999999996E-2</v>
          </cell>
          <cell r="N205" t="str">
            <v>JUL 19</v>
          </cell>
          <cell r="O205">
            <v>2019.05</v>
          </cell>
          <cell r="P205" t="str">
            <v>JPY</v>
          </cell>
          <cell r="Q205" t="str">
            <v>C49SZX20190093JL</v>
          </cell>
          <cell r="R205" t="str">
            <v>杉川/end user:放德劲</v>
          </cell>
          <cell r="S205" t="str">
            <v>YSM20R(SV)-2</v>
          </cell>
          <cell r="T205" t="str">
            <v>R-&gt;L</v>
          </cell>
          <cell r="U205" t="str">
            <v>No</v>
          </cell>
          <cell r="V205" t="str">
            <v>WRONG</v>
          </cell>
          <cell r="W205" t="str">
            <v>DAP SZ</v>
          </cell>
          <cell r="X205">
            <v>43649</v>
          </cell>
          <cell r="Y205" t="str">
            <v>Yes</v>
          </cell>
          <cell r="Z205"/>
          <cell r="AA205"/>
          <cell r="AB205"/>
          <cell r="AC205" t="str">
            <v>C4910434452</v>
          </cell>
          <cell r="AD205">
            <v>301</v>
          </cell>
          <cell r="AE205">
            <v>10</v>
          </cell>
          <cell r="AF205">
            <v>303</v>
          </cell>
          <cell r="AG205">
            <v>10</v>
          </cell>
          <cell r="AN205"/>
          <cell r="AO205" t="str">
            <v>Yes</v>
          </cell>
          <cell r="AP205" t="str">
            <v>JUL 19</v>
          </cell>
        </row>
        <row r="206">
          <cell r="A206">
            <v>308</v>
          </cell>
          <cell r="B206" t="str">
            <v>已发货</v>
          </cell>
          <cell r="C206" t="str">
            <v>C49</v>
          </cell>
          <cell r="D206">
            <v>109563</v>
          </cell>
          <cell r="E206" t="str">
            <v>Special price</v>
          </cell>
          <cell r="F206" t="str">
            <v>YSM10</v>
          </cell>
          <cell r="G206" t="str">
            <v>R-&gt;L</v>
          </cell>
          <cell r="H206" t="str">
            <v>ATS15</v>
          </cell>
          <cell r="I206" t="str">
            <v>Y48173</v>
          </cell>
          <cell r="J206">
            <v>1</v>
          </cell>
          <cell r="K206" t="str">
            <v>盐保仓库</v>
          </cell>
          <cell r="L206">
            <v>43617</v>
          </cell>
          <cell r="M206">
            <v>6.4299999999999996E-2</v>
          </cell>
          <cell r="N206" t="str">
            <v>JUL 19</v>
          </cell>
          <cell r="O206">
            <v>2019.05</v>
          </cell>
          <cell r="P206" t="str">
            <v>JPY</v>
          </cell>
          <cell r="Q206" t="str">
            <v>C49SZX20190069KW</v>
          </cell>
          <cell r="R206" t="str">
            <v>同基</v>
          </cell>
          <cell r="S206" t="str">
            <v>YSM10</v>
          </cell>
          <cell r="T206" t="str">
            <v>L-&gt;R</v>
          </cell>
          <cell r="U206" t="str">
            <v>MVC+ATS15</v>
          </cell>
          <cell r="V206" t="str">
            <v>WRONG</v>
          </cell>
          <cell r="W206" t="str">
            <v>CIF HK</v>
          </cell>
          <cell r="X206">
            <v>43593</v>
          </cell>
          <cell r="Y206" t="str">
            <v>Yes</v>
          </cell>
          <cell r="Z206"/>
          <cell r="AA206"/>
          <cell r="AB206"/>
          <cell r="AC206" t="str">
            <v>C190534655</v>
          </cell>
          <cell r="AD206">
            <v>302</v>
          </cell>
          <cell r="AE206">
            <v>10</v>
          </cell>
          <cell r="AN206"/>
          <cell r="AO206" t="str">
            <v>Yes</v>
          </cell>
          <cell r="AP206" t="str">
            <v>JUL 19</v>
          </cell>
        </row>
        <row r="207">
          <cell r="A207">
            <v>309</v>
          </cell>
          <cell r="B207" t="str">
            <v>已发货</v>
          </cell>
          <cell r="C207" t="str">
            <v>C49</v>
          </cell>
          <cell r="D207">
            <v>109563</v>
          </cell>
          <cell r="E207" t="str">
            <v>Special price</v>
          </cell>
          <cell r="F207" t="str">
            <v>YSM10</v>
          </cell>
          <cell r="G207" t="str">
            <v>L-&gt;R</v>
          </cell>
          <cell r="H207" t="str">
            <v>ATS15</v>
          </cell>
          <cell r="I207" t="str">
            <v>Y48174</v>
          </cell>
          <cell r="J207">
            <v>1</v>
          </cell>
          <cell r="K207" t="str">
            <v>盐保仓库</v>
          </cell>
          <cell r="L207">
            <v>43617</v>
          </cell>
          <cell r="M207">
            <v>6.4299999999999996E-2</v>
          </cell>
          <cell r="N207" t="str">
            <v>JUL 19</v>
          </cell>
          <cell r="O207">
            <v>2019.05</v>
          </cell>
          <cell r="P207" t="str">
            <v>JPY</v>
          </cell>
          <cell r="Q207" t="str">
            <v>C49SZX20190069KW</v>
          </cell>
          <cell r="R207" t="str">
            <v>同基</v>
          </cell>
          <cell r="S207" t="str">
            <v>YSM10</v>
          </cell>
          <cell r="T207" t="str">
            <v>L-&gt;R</v>
          </cell>
          <cell r="U207" t="str">
            <v>MVC+ATS15</v>
          </cell>
          <cell r="V207" t="str">
            <v>WRONG</v>
          </cell>
          <cell r="W207" t="str">
            <v>CIF HK</v>
          </cell>
          <cell r="X207">
            <v>43593</v>
          </cell>
          <cell r="Y207" t="str">
            <v>Yes</v>
          </cell>
          <cell r="Z207"/>
          <cell r="AA207"/>
          <cell r="AB207"/>
          <cell r="AC207" t="str">
            <v>C190534655</v>
          </cell>
          <cell r="AD207">
            <v>302</v>
          </cell>
          <cell r="AE207">
            <v>10</v>
          </cell>
          <cell r="AN207"/>
          <cell r="AO207" t="str">
            <v>Yes</v>
          </cell>
          <cell r="AP207" t="str">
            <v>JUL 19</v>
          </cell>
        </row>
        <row r="208">
          <cell r="A208">
            <v>374</v>
          </cell>
          <cell r="B208" t="str">
            <v>已发货</v>
          </cell>
          <cell r="C208" t="str">
            <v>C49</v>
          </cell>
          <cell r="D208">
            <v>109564</v>
          </cell>
          <cell r="E208" t="str">
            <v>Special price</v>
          </cell>
          <cell r="F208" t="str">
            <v>YSM10</v>
          </cell>
          <cell r="G208" t="str">
            <v>L-&gt;R</v>
          </cell>
          <cell r="H208" t="str">
            <v>No</v>
          </cell>
          <cell r="I208" t="str">
            <v>Y48179</v>
          </cell>
          <cell r="J208">
            <v>1</v>
          </cell>
          <cell r="K208" t="str">
            <v>盐保仓库</v>
          </cell>
          <cell r="L208">
            <v>43617</v>
          </cell>
          <cell r="M208">
            <v>6.4299999999999996E-2</v>
          </cell>
          <cell r="N208" t="str">
            <v>JUL 19</v>
          </cell>
          <cell r="O208">
            <v>2019.05</v>
          </cell>
          <cell r="P208" t="str">
            <v>JPY</v>
          </cell>
          <cell r="Q208" t="str">
            <v>C49SZX20190093JL</v>
          </cell>
          <cell r="R208" t="str">
            <v>杉川/end user:放德劲</v>
          </cell>
          <cell r="S208" t="str">
            <v>YSM10</v>
          </cell>
          <cell r="T208" t="str">
            <v>R-&gt;L</v>
          </cell>
          <cell r="U208" t="str">
            <v>MVC</v>
          </cell>
          <cell r="V208" t="str">
            <v>WRONG</v>
          </cell>
          <cell r="W208" t="str">
            <v>DAP SZ</v>
          </cell>
          <cell r="X208">
            <v>43649</v>
          </cell>
          <cell r="Y208" t="str">
            <v>Yes</v>
          </cell>
          <cell r="Z208"/>
          <cell r="AA208"/>
          <cell r="AB208"/>
          <cell r="AC208" t="str">
            <v>C4910434452</v>
          </cell>
          <cell r="AD208">
            <v>301</v>
          </cell>
          <cell r="AE208">
            <v>10</v>
          </cell>
          <cell r="AN208"/>
          <cell r="AO208" t="str">
            <v>Yes</v>
          </cell>
          <cell r="AP208" t="str">
            <v>JUL 19</v>
          </cell>
        </row>
        <row r="209">
          <cell r="A209">
            <v>366</v>
          </cell>
          <cell r="B209" t="str">
            <v>已发货</v>
          </cell>
          <cell r="C209" t="str">
            <v>C49</v>
          </cell>
          <cell r="D209">
            <v>109564</v>
          </cell>
          <cell r="E209" t="str">
            <v>Special price</v>
          </cell>
          <cell r="F209" t="str">
            <v>YSM10</v>
          </cell>
          <cell r="G209" t="str">
            <v>L-&gt;R</v>
          </cell>
          <cell r="H209" t="str">
            <v>No</v>
          </cell>
          <cell r="I209" t="str">
            <v>Y48180</v>
          </cell>
          <cell r="J209">
            <v>1</v>
          </cell>
          <cell r="K209" t="str">
            <v>盐保仓库</v>
          </cell>
          <cell r="L209">
            <v>43617</v>
          </cell>
          <cell r="M209">
            <v>6.4299999999999996E-2</v>
          </cell>
          <cell r="N209" t="str">
            <v>JUL 19</v>
          </cell>
          <cell r="O209">
            <v>2019.05</v>
          </cell>
          <cell r="P209" t="str">
            <v>RMB</v>
          </cell>
          <cell r="Q209" t="str">
            <v>C49SZX20190108ZX</v>
          </cell>
          <cell r="R209" t="str">
            <v>帝泰克</v>
          </cell>
          <cell r="S209" t="str">
            <v>YSM10</v>
          </cell>
          <cell r="T209" t="str">
            <v>L-&gt;R</v>
          </cell>
          <cell r="U209" t="str">
            <v>No</v>
          </cell>
          <cell r="V209" t="str">
            <v>OK</v>
          </cell>
          <cell r="W209" t="str">
            <v>含税到厂</v>
          </cell>
          <cell r="X209">
            <v>43580</v>
          </cell>
          <cell r="Y209" t="str">
            <v>Yes</v>
          </cell>
          <cell r="Z209" t="str">
            <v>Na</v>
          </cell>
          <cell r="AA209" t="str">
            <v>Na</v>
          </cell>
          <cell r="AB209"/>
          <cell r="AC209" t="str">
            <v>C141021043</v>
          </cell>
          <cell r="AD209">
            <v>301</v>
          </cell>
          <cell r="AE209">
            <v>10</v>
          </cell>
          <cell r="AN209"/>
          <cell r="AO209" t="str">
            <v>Yes</v>
          </cell>
          <cell r="AP209" t="str">
            <v>JUL 19</v>
          </cell>
        </row>
        <row r="210">
          <cell r="A210">
            <v>419</v>
          </cell>
          <cell r="B210" t="str">
            <v>已发货</v>
          </cell>
          <cell r="C210" t="str">
            <v>C49</v>
          </cell>
          <cell r="D210">
            <v>109564</v>
          </cell>
          <cell r="E210" t="str">
            <v>Special price</v>
          </cell>
          <cell r="F210" t="str">
            <v>YSM10</v>
          </cell>
          <cell r="G210" t="str">
            <v>L-&gt;R</v>
          </cell>
          <cell r="H210" t="str">
            <v>ATS15</v>
          </cell>
          <cell r="I210" t="str">
            <v>Y48177</v>
          </cell>
          <cell r="J210">
            <v>1</v>
          </cell>
          <cell r="K210" t="str">
            <v>盐保仓库-&gt;准备清关</v>
          </cell>
          <cell r="L210">
            <v>43617</v>
          </cell>
          <cell r="M210">
            <v>6.4299999999999996E-2</v>
          </cell>
          <cell r="N210" t="str">
            <v>SEP 19</v>
          </cell>
          <cell r="O210">
            <v>2019.05</v>
          </cell>
          <cell r="P210" t="str">
            <v>RMB</v>
          </cell>
          <cell r="Q210" t="str">
            <v>C49SZX20190129DZ</v>
          </cell>
          <cell r="R210" t="str">
            <v>博星</v>
          </cell>
          <cell r="S210" t="str">
            <v>YSM10</v>
          </cell>
          <cell r="T210" t="str">
            <v>L-&gt;R</v>
          </cell>
          <cell r="U210" t="str">
            <v>MVC+ATS15</v>
          </cell>
          <cell r="V210" t="str">
            <v>WRONG</v>
          </cell>
          <cell r="W210" t="str">
            <v>含税到厂</v>
          </cell>
          <cell r="X210">
            <v>43708</v>
          </cell>
          <cell r="Y210" t="str">
            <v>Yes</v>
          </cell>
          <cell r="Z210"/>
          <cell r="AA210"/>
          <cell r="AB210"/>
          <cell r="AC210" t="str">
            <v>C190935620</v>
          </cell>
          <cell r="AD210">
            <v>301</v>
          </cell>
          <cell r="AE210">
            <v>10</v>
          </cell>
          <cell r="AN210"/>
          <cell r="AO210" t="str">
            <v>Yes</v>
          </cell>
          <cell r="AP210" t="str">
            <v>SEP 19</v>
          </cell>
        </row>
        <row r="211">
          <cell r="A211">
            <v>346</v>
          </cell>
          <cell r="B211" t="str">
            <v>已发货</v>
          </cell>
          <cell r="C211" t="str">
            <v>C49</v>
          </cell>
          <cell r="D211">
            <v>109622</v>
          </cell>
          <cell r="E211" t="str">
            <v>IND,WKK（End user 崧盛）</v>
          </cell>
          <cell r="F211" t="str">
            <v>YS24</v>
          </cell>
          <cell r="G211" t="str">
            <v>L-&gt;R</v>
          </cell>
          <cell r="H211" t="str">
            <v>No</v>
          </cell>
          <cell r="I211" t="str">
            <v>Y43839</v>
          </cell>
          <cell r="J211">
            <v>1</v>
          </cell>
          <cell r="K211" t="str">
            <v>WKK HK 仓库</v>
          </cell>
          <cell r="L211">
            <v>43647</v>
          </cell>
          <cell r="M211" t="str">
            <v>No</v>
          </cell>
          <cell r="N211" t="str">
            <v>JUL 19</v>
          </cell>
          <cell r="O211">
            <v>2018.09</v>
          </cell>
          <cell r="P211" t="str">
            <v>JPY</v>
          </cell>
          <cell r="Q211" t="str">
            <v>C49SZX20190094MZ</v>
          </cell>
          <cell r="R211" t="str">
            <v>崧盛</v>
          </cell>
          <cell r="S211" t="str">
            <v>YS24</v>
          </cell>
          <cell r="T211" t="str">
            <v>L-&gt;R</v>
          </cell>
          <cell r="U211" t="str">
            <v>No</v>
          </cell>
          <cell r="V211" t="str">
            <v>OK</v>
          </cell>
          <cell r="W211" t="str">
            <v>CIF HK</v>
          </cell>
          <cell r="X211">
            <v>43629</v>
          </cell>
          <cell r="Y211" t="str">
            <v>Yes</v>
          </cell>
          <cell r="Z211"/>
          <cell r="AA211"/>
          <cell r="AB211"/>
          <cell r="AC211" t="str">
            <v>C190635053</v>
          </cell>
          <cell r="AD211">
            <v>301</v>
          </cell>
          <cell r="AE211">
            <v>20</v>
          </cell>
          <cell r="AN211"/>
          <cell r="AO211" t="str">
            <v>Yes</v>
          </cell>
          <cell r="AP211" t="str">
            <v>JUL 19</v>
          </cell>
        </row>
        <row r="212">
          <cell r="A212">
            <v>347</v>
          </cell>
          <cell r="B212" t="str">
            <v>已发货</v>
          </cell>
          <cell r="C212" t="str">
            <v>C49</v>
          </cell>
          <cell r="D212">
            <v>109622</v>
          </cell>
          <cell r="E212" t="str">
            <v>IND,WKK（End user 崧盛）</v>
          </cell>
          <cell r="F212" t="str">
            <v>YS24</v>
          </cell>
          <cell r="G212" t="str">
            <v>L-&gt;R</v>
          </cell>
          <cell r="H212" t="str">
            <v>No</v>
          </cell>
          <cell r="I212" t="str">
            <v>Y43840</v>
          </cell>
          <cell r="J212">
            <v>1</v>
          </cell>
          <cell r="K212" t="str">
            <v>WKK HK 仓库</v>
          </cell>
          <cell r="L212">
            <v>43647</v>
          </cell>
          <cell r="M212" t="str">
            <v>No</v>
          </cell>
          <cell r="N212" t="str">
            <v>JUL 19</v>
          </cell>
          <cell r="O212">
            <v>2018.09</v>
          </cell>
          <cell r="P212" t="str">
            <v>JPY</v>
          </cell>
          <cell r="Q212" t="str">
            <v>C49SZX20190094MZ</v>
          </cell>
          <cell r="R212" t="str">
            <v>崧盛</v>
          </cell>
          <cell r="S212" t="str">
            <v>YS24</v>
          </cell>
          <cell r="T212" t="str">
            <v>L-&gt;R</v>
          </cell>
          <cell r="U212" t="str">
            <v>No</v>
          </cell>
          <cell r="V212" t="str">
            <v>OK</v>
          </cell>
          <cell r="W212" t="str">
            <v>CIF HK</v>
          </cell>
          <cell r="X212">
            <v>43629</v>
          </cell>
          <cell r="Y212" t="str">
            <v>Yes</v>
          </cell>
          <cell r="Z212"/>
          <cell r="AA212"/>
          <cell r="AB212"/>
          <cell r="AC212" t="str">
            <v>C190635053</v>
          </cell>
          <cell r="AD212">
            <v>301</v>
          </cell>
          <cell r="AE212">
            <v>20</v>
          </cell>
          <cell r="AN212"/>
          <cell r="AO212" t="str">
            <v>Yes</v>
          </cell>
          <cell r="AP212" t="str">
            <v>JUL 19</v>
          </cell>
        </row>
        <row r="213">
          <cell r="A213"/>
          <cell r="B213" t="str">
            <v>已发货</v>
          </cell>
          <cell r="C213" t="str">
            <v>C49</v>
          </cell>
          <cell r="D213">
            <v>109566</v>
          </cell>
          <cell r="E213" t="str">
            <v>Special price</v>
          </cell>
          <cell r="F213" t="str">
            <v>YSM10</v>
          </cell>
          <cell r="G213" t="str">
            <v>L-&gt;R</v>
          </cell>
          <cell r="H213" t="str">
            <v>No</v>
          </cell>
          <cell r="I213" t="str">
            <v>Y48293（此台机运输中有碰撞)</v>
          </cell>
          <cell r="J213" t="str">
            <v>1</v>
          </cell>
          <cell r="K213" t="str">
            <v>Yamaha Demo 中心</v>
          </cell>
          <cell r="L213">
            <v>43649</v>
          </cell>
          <cell r="M213">
            <v>6.4699999999999994E-2</v>
          </cell>
          <cell r="N213" t="str">
            <v>已发货</v>
          </cell>
          <cell r="O213">
            <v>2019.06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/>
          <cell r="W213" t="e">
            <v>#N/A</v>
          </cell>
          <cell r="X213" t="e">
            <v>#N/A</v>
          </cell>
          <cell r="Y213" t="e">
            <v>#N/A</v>
          </cell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 t="str">
            <v>NA</v>
          </cell>
          <cell r="AP213" t="str">
            <v>已发货</v>
          </cell>
        </row>
        <row r="214">
          <cell r="A214">
            <v>390</v>
          </cell>
          <cell r="B214" t="str">
            <v>已发货</v>
          </cell>
          <cell r="C214" t="str">
            <v>C49</v>
          </cell>
          <cell r="D214">
            <v>109565</v>
          </cell>
          <cell r="E214" t="str">
            <v>Special price</v>
          </cell>
          <cell r="F214" t="str">
            <v>YSM10</v>
          </cell>
          <cell r="G214" t="str">
            <v>L-&gt;R</v>
          </cell>
          <cell r="H214" t="str">
            <v>No</v>
          </cell>
          <cell r="I214" t="str">
            <v>Y48291</v>
          </cell>
          <cell r="J214">
            <v>1</v>
          </cell>
          <cell r="K214" t="str">
            <v>力合仓库(已经清关)</v>
          </cell>
          <cell r="L214">
            <v>43649</v>
          </cell>
          <cell r="M214">
            <v>6.4699999999999994E-2</v>
          </cell>
          <cell r="N214" t="str">
            <v>AUG 19</v>
          </cell>
          <cell r="O214">
            <v>2019.06</v>
          </cell>
          <cell r="P214" t="str">
            <v>RMB</v>
          </cell>
          <cell r="Q214" t="str">
            <v>C49SZX20190115SS</v>
          </cell>
          <cell r="R214" t="str">
            <v>正创/End user:世启纳</v>
          </cell>
          <cell r="S214" t="str">
            <v>YSM10</v>
          </cell>
          <cell r="T214" t="str">
            <v>R-&gt;L</v>
          </cell>
          <cell r="U214" t="str">
            <v>MVC</v>
          </cell>
          <cell r="V214" t="str">
            <v>WRONG</v>
          </cell>
          <cell r="W214" t="str">
            <v>含税到厂</v>
          </cell>
          <cell r="X214">
            <v>43691</v>
          </cell>
          <cell r="Y214" t="str">
            <v>Yes</v>
          </cell>
          <cell r="Z214"/>
          <cell r="AA214"/>
          <cell r="AB214"/>
          <cell r="AC214" t="str">
            <v>C4190334188</v>
          </cell>
          <cell r="AD214">
            <v>301</v>
          </cell>
          <cell r="AE214">
            <v>10</v>
          </cell>
          <cell r="AN214"/>
          <cell r="AO214" t="str">
            <v>Yes</v>
          </cell>
          <cell r="AP214" t="str">
            <v>AUG 19</v>
          </cell>
        </row>
        <row r="215">
          <cell r="A215">
            <v>396</v>
          </cell>
          <cell r="B215" t="str">
            <v>已发货</v>
          </cell>
          <cell r="C215" t="str">
            <v>C49</v>
          </cell>
          <cell r="D215">
            <v>109603</v>
          </cell>
          <cell r="E215" t="str">
            <v>Special package</v>
          </cell>
          <cell r="F215" t="str">
            <v>YSM20R(SV)-2</v>
          </cell>
          <cell r="G215" t="str">
            <v>R-&gt;L</v>
          </cell>
          <cell r="H215" t="str">
            <v>No</v>
          </cell>
          <cell r="I215" t="str">
            <v>Y48547</v>
          </cell>
          <cell r="J215">
            <v>1</v>
          </cell>
          <cell r="K215" t="str">
            <v>力合仓库(已经清关)</v>
          </cell>
          <cell r="L215">
            <v>43649</v>
          </cell>
          <cell r="M215">
            <v>6.4699999999999994E-2</v>
          </cell>
          <cell r="N215" t="str">
            <v>SEP 19</v>
          </cell>
          <cell r="O215">
            <v>2019.06</v>
          </cell>
          <cell r="P215" t="str">
            <v>RMB</v>
          </cell>
          <cell r="Q215" t="str">
            <v>C49SZX20190119SX</v>
          </cell>
          <cell r="R215" t="str">
            <v>太美亚</v>
          </cell>
          <cell r="S215" t="str">
            <v>YSM20R(SV)-2</v>
          </cell>
          <cell r="T215" t="str">
            <v>R-&gt;L</v>
          </cell>
          <cell r="U215" t="str">
            <v>No</v>
          </cell>
          <cell r="V215" t="str">
            <v>OK</v>
          </cell>
          <cell r="W215" t="str">
            <v>含税到厂</v>
          </cell>
          <cell r="X215">
            <v>43693</v>
          </cell>
          <cell r="Y215" t="str">
            <v>Yes</v>
          </cell>
          <cell r="Z215" t="str">
            <v>Na</v>
          </cell>
          <cell r="AA215" t="str">
            <v>Na</v>
          </cell>
          <cell r="AB215"/>
          <cell r="AC215" t="str">
            <v>C190835446</v>
          </cell>
          <cell r="AD215">
            <v>312</v>
          </cell>
          <cell r="AE215">
            <v>10</v>
          </cell>
          <cell r="AF215">
            <v>303</v>
          </cell>
          <cell r="AG215">
            <v>10</v>
          </cell>
          <cell r="AN215"/>
          <cell r="AO215" t="str">
            <v>Yes</v>
          </cell>
          <cell r="AP215" t="str">
            <v>SEP 19</v>
          </cell>
        </row>
        <row r="216">
          <cell r="A216">
            <v>399</v>
          </cell>
          <cell r="B216" t="str">
            <v>已发货</v>
          </cell>
          <cell r="C216" t="str">
            <v>C49</v>
          </cell>
          <cell r="D216">
            <v>109566</v>
          </cell>
          <cell r="E216" t="str">
            <v>Special price</v>
          </cell>
          <cell r="F216" t="str">
            <v>YSM10</v>
          </cell>
          <cell r="G216" t="str">
            <v>L-&gt;R</v>
          </cell>
          <cell r="H216" t="str">
            <v>No</v>
          </cell>
          <cell r="I216" t="str">
            <v>Y48295</v>
          </cell>
          <cell r="J216">
            <v>1</v>
          </cell>
          <cell r="K216" t="str">
            <v>力合仓库(已经清关)</v>
          </cell>
          <cell r="L216">
            <v>43649</v>
          </cell>
          <cell r="M216">
            <v>6.4699999999999994E-2</v>
          </cell>
          <cell r="N216" t="str">
            <v>SEP 19</v>
          </cell>
          <cell r="O216">
            <v>2019.06</v>
          </cell>
          <cell r="P216" t="str">
            <v>RMB</v>
          </cell>
          <cell r="Q216" t="str">
            <v>C49SZX20190119SX</v>
          </cell>
          <cell r="R216" t="str">
            <v>太美亚</v>
          </cell>
          <cell r="S216" t="str">
            <v>YSM10</v>
          </cell>
          <cell r="T216" t="str">
            <v>L-&gt;R</v>
          </cell>
          <cell r="U216" t="str">
            <v>MVC</v>
          </cell>
          <cell r="V216" t="str">
            <v>WRONG</v>
          </cell>
          <cell r="W216" t="str">
            <v>含税到厂</v>
          </cell>
          <cell r="X216">
            <v>43693</v>
          </cell>
          <cell r="Y216" t="str">
            <v>Yes</v>
          </cell>
          <cell r="Z216" t="str">
            <v>Na</v>
          </cell>
          <cell r="AA216" t="str">
            <v>Na</v>
          </cell>
          <cell r="AB216"/>
          <cell r="AC216" t="str">
            <v>C190835446</v>
          </cell>
          <cell r="AD216">
            <v>302</v>
          </cell>
          <cell r="AE216">
            <v>10</v>
          </cell>
          <cell r="AN216"/>
          <cell r="AO216" t="str">
            <v>Yes</v>
          </cell>
          <cell r="AP216" t="str">
            <v>SEP 19</v>
          </cell>
        </row>
        <row r="217">
          <cell r="A217">
            <v>400</v>
          </cell>
          <cell r="B217" t="str">
            <v>已发货</v>
          </cell>
          <cell r="C217" t="str">
            <v>C49</v>
          </cell>
          <cell r="D217">
            <v>109566</v>
          </cell>
          <cell r="E217" t="str">
            <v>Special price</v>
          </cell>
          <cell r="F217" t="str">
            <v>YSM10</v>
          </cell>
          <cell r="G217" t="str">
            <v>L-&gt;R</v>
          </cell>
          <cell r="H217" t="str">
            <v>No</v>
          </cell>
          <cell r="I217" t="str">
            <v>Y48296</v>
          </cell>
          <cell r="J217">
            <v>1</v>
          </cell>
          <cell r="K217" t="str">
            <v>力合仓库(已经清关)</v>
          </cell>
          <cell r="L217">
            <v>43649</v>
          </cell>
          <cell r="M217">
            <v>6.4699999999999994E-2</v>
          </cell>
          <cell r="N217" t="str">
            <v>SEP 19</v>
          </cell>
          <cell r="O217">
            <v>2019.06</v>
          </cell>
          <cell r="P217" t="str">
            <v>RMB</v>
          </cell>
          <cell r="Q217" t="str">
            <v>C49SZX20190119SX</v>
          </cell>
          <cell r="R217" t="str">
            <v>太美亚</v>
          </cell>
          <cell r="S217" t="str">
            <v>YSM10</v>
          </cell>
          <cell r="T217" t="str">
            <v>L-&gt;R</v>
          </cell>
          <cell r="U217" t="str">
            <v>MVC</v>
          </cell>
          <cell r="V217" t="str">
            <v>WRONG</v>
          </cell>
          <cell r="W217" t="str">
            <v>含税到厂</v>
          </cell>
          <cell r="X217">
            <v>43693</v>
          </cell>
          <cell r="Y217" t="str">
            <v>Yes</v>
          </cell>
          <cell r="Z217" t="str">
            <v>Na</v>
          </cell>
          <cell r="AA217" t="str">
            <v>Na</v>
          </cell>
          <cell r="AB217"/>
          <cell r="AC217" t="str">
            <v>C190835446</v>
          </cell>
          <cell r="AD217">
            <v>302</v>
          </cell>
          <cell r="AE217">
            <v>10</v>
          </cell>
          <cell r="AN217"/>
          <cell r="AO217" t="str">
            <v>Yes</v>
          </cell>
          <cell r="AP217" t="str">
            <v>SEP 19</v>
          </cell>
        </row>
        <row r="218">
          <cell r="A218">
            <v>401</v>
          </cell>
          <cell r="B218" t="str">
            <v>已发货</v>
          </cell>
          <cell r="C218" t="str">
            <v>C49</v>
          </cell>
          <cell r="D218">
            <v>109566</v>
          </cell>
          <cell r="E218" t="str">
            <v>Special price</v>
          </cell>
          <cell r="F218" t="str">
            <v>YSM10</v>
          </cell>
          <cell r="G218" t="str">
            <v>L-&gt;R</v>
          </cell>
          <cell r="H218" t="str">
            <v>No</v>
          </cell>
          <cell r="I218" t="str">
            <v>Y48297</v>
          </cell>
          <cell r="J218">
            <v>1</v>
          </cell>
          <cell r="K218" t="str">
            <v>力合仓库(已经清关)</v>
          </cell>
          <cell r="L218">
            <v>43649</v>
          </cell>
          <cell r="M218">
            <v>6.4699999999999994E-2</v>
          </cell>
          <cell r="N218" t="str">
            <v>SEP 19</v>
          </cell>
          <cell r="O218">
            <v>2019.06</v>
          </cell>
          <cell r="P218" t="str">
            <v>RMB</v>
          </cell>
          <cell r="Q218" t="str">
            <v>C49SZX20190119SX</v>
          </cell>
          <cell r="R218" t="str">
            <v>太美亚</v>
          </cell>
          <cell r="S218" t="str">
            <v>YSM10</v>
          </cell>
          <cell r="T218" t="str">
            <v>L-&gt;R</v>
          </cell>
          <cell r="U218" t="str">
            <v>MVC</v>
          </cell>
          <cell r="V218" t="str">
            <v>WRONG</v>
          </cell>
          <cell r="W218" t="str">
            <v>含税到厂</v>
          </cell>
          <cell r="X218">
            <v>43693</v>
          </cell>
          <cell r="Y218" t="str">
            <v>Yes</v>
          </cell>
          <cell r="Z218" t="str">
            <v>Na</v>
          </cell>
          <cell r="AA218" t="str">
            <v>Na</v>
          </cell>
          <cell r="AB218"/>
          <cell r="AC218" t="str">
            <v>C190835446</v>
          </cell>
          <cell r="AD218">
            <v>302</v>
          </cell>
          <cell r="AE218">
            <v>10</v>
          </cell>
          <cell r="AN218"/>
          <cell r="AO218" t="str">
            <v>Yes</v>
          </cell>
          <cell r="AP218" t="str">
            <v>SEP 19</v>
          </cell>
        </row>
        <row r="219">
          <cell r="A219">
            <v>350</v>
          </cell>
          <cell r="B219" t="str">
            <v>已发货</v>
          </cell>
          <cell r="C219" t="str">
            <v>C49</v>
          </cell>
          <cell r="D219">
            <v>109565</v>
          </cell>
          <cell r="E219" t="str">
            <v>Special price</v>
          </cell>
          <cell r="F219" t="str">
            <v>YSM10</v>
          </cell>
          <cell r="G219" t="str">
            <v>L-&gt;R</v>
          </cell>
          <cell r="H219" t="str">
            <v>No</v>
          </cell>
          <cell r="I219" t="str">
            <v>Y48288</v>
          </cell>
          <cell r="J219">
            <v>1</v>
          </cell>
          <cell r="K219" t="str">
            <v>盐保仓库</v>
          </cell>
          <cell r="L219">
            <v>43649</v>
          </cell>
          <cell r="M219">
            <v>6.4699999999999994E-2</v>
          </cell>
          <cell r="N219" t="str">
            <v>JUL 19</v>
          </cell>
          <cell r="O219">
            <v>2019.06</v>
          </cell>
          <cell r="P219" t="str">
            <v>JPY</v>
          </cell>
          <cell r="Q219" t="str">
            <v>C49SZX20190094MZ</v>
          </cell>
          <cell r="R219" t="str">
            <v>崧盛</v>
          </cell>
          <cell r="S219" t="str">
            <v>YSM10</v>
          </cell>
          <cell r="T219" t="str">
            <v>R-&gt;L</v>
          </cell>
          <cell r="U219" t="str">
            <v>No</v>
          </cell>
          <cell r="V219" t="str">
            <v>WRONG</v>
          </cell>
          <cell r="W219" t="str">
            <v>CIF HK</v>
          </cell>
          <cell r="X219">
            <v>43629</v>
          </cell>
          <cell r="Y219" t="str">
            <v>Yes</v>
          </cell>
          <cell r="Z219"/>
          <cell r="AA219"/>
          <cell r="AB219"/>
          <cell r="AC219" t="str">
            <v>C190635053</v>
          </cell>
          <cell r="AD219">
            <v>301</v>
          </cell>
          <cell r="AE219">
            <v>10</v>
          </cell>
          <cell r="AN219"/>
          <cell r="AO219" t="str">
            <v>Yes</v>
          </cell>
          <cell r="AP219" t="str">
            <v>JUL 19</v>
          </cell>
        </row>
        <row r="220">
          <cell r="A220">
            <v>348</v>
          </cell>
          <cell r="B220" t="str">
            <v>已发货</v>
          </cell>
          <cell r="C220" t="str">
            <v>C49</v>
          </cell>
          <cell r="D220">
            <v>109565</v>
          </cell>
          <cell r="E220" t="str">
            <v>Special price</v>
          </cell>
          <cell r="F220" t="str">
            <v>YSM10</v>
          </cell>
          <cell r="G220" t="str">
            <v>L-&gt;R</v>
          </cell>
          <cell r="H220" t="str">
            <v>No</v>
          </cell>
          <cell r="I220" t="str">
            <v>Y48289</v>
          </cell>
          <cell r="J220">
            <v>1</v>
          </cell>
          <cell r="K220" t="str">
            <v>盐保仓库</v>
          </cell>
          <cell r="L220">
            <v>43649</v>
          </cell>
          <cell r="M220">
            <v>6.4699999999999994E-2</v>
          </cell>
          <cell r="N220" t="str">
            <v>JUL 19</v>
          </cell>
          <cell r="O220">
            <v>2019.06</v>
          </cell>
          <cell r="P220" t="str">
            <v>JPY</v>
          </cell>
          <cell r="Q220" t="str">
            <v>C49SZX20190094MZ</v>
          </cell>
          <cell r="R220" t="str">
            <v>崧盛</v>
          </cell>
          <cell r="S220" t="str">
            <v>YSM10</v>
          </cell>
          <cell r="T220" t="str">
            <v>L-&gt;R</v>
          </cell>
          <cell r="U220" t="str">
            <v>No</v>
          </cell>
          <cell r="V220" t="str">
            <v>OK</v>
          </cell>
          <cell r="W220" t="str">
            <v>CIF HK</v>
          </cell>
          <cell r="X220">
            <v>43629</v>
          </cell>
          <cell r="Y220" t="str">
            <v>Yes</v>
          </cell>
          <cell r="Z220"/>
          <cell r="AA220"/>
          <cell r="AB220"/>
          <cell r="AC220" t="str">
            <v>C190635053</v>
          </cell>
          <cell r="AD220">
            <v>301</v>
          </cell>
          <cell r="AE220">
            <v>10</v>
          </cell>
          <cell r="AN220"/>
          <cell r="AO220" t="str">
            <v>Yes</v>
          </cell>
          <cell r="AP220" t="str">
            <v>JUL 19</v>
          </cell>
        </row>
        <row r="221">
          <cell r="A221">
            <v>349</v>
          </cell>
          <cell r="B221" t="str">
            <v>已发货</v>
          </cell>
          <cell r="C221" t="str">
            <v>C49</v>
          </cell>
          <cell r="D221">
            <v>109565</v>
          </cell>
          <cell r="E221" t="str">
            <v>Special price</v>
          </cell>
          <cell r="F221" t="str">
            <v>YSM10</v>
          </cell>
          <cell r="G221" t="str">
            <v>L-&gt;R</v>
          </cell>
          <cell r="H221" t="str">
            <v>No</v>
          </cell>
          <cell r="I221" t="str">
            <v>Y48290</v>
          </cell>
          <cell r="J221">
            <v>1</v>
          </cell>
          <cell r="K221" t="str">
            <v>盐保仓库</v>
          </cell>
          <cell r="L221">
            <v>43649</v>
          </cell>
          <cell r="M221">
            <v>6.4699999999999994E-2</v>
          </cell>
          <cell r="N221" t="str">
            <v>JUL 19</v>
          </cell>
          <cell r="O221">
            <v>2019.06</v>
          </cell>
          <cell r="P221" t="str">
            <v>JPY</v>
          </cell>
          <cell r="Q221" t="str">
            <v>C49SZX20190094MZ</v>
          </cell>
          <cell r="R221" t="str">
            <v>崧盛</v>
          </cell>
          <cell r="S221" t="str">
            <v>YSM10</v>
          </cell>
          <cell r="T221" t="str">
            <v>L-&gt;R</v>
          </cell>
          <cell r="U221" t="str">
            <v>No</v>
          </cell>
          <cell r="V221" t="str">
            <v>OK</v>
          </cell>
          <cell r="W221" t="str">
            <v>CIF HK</v>
          </cell>
          <cell r="X221">
            <v>43629</v>
          </cell>
          <cell r="Y221" t="str">
            <v>Yes</v>
          </cell>
          <cell r="Z221"/>
          <cell r="AA221"/>
          <cell r="AB221"/>
          <cell r="AC221" t="str">
            <v>C190635053</v>
          </cell>
          <cell r="AD221">
            <v>301</v>
          </cell>
          <cell r="AE221">
            <v>10</v>
          </cell>
          <cell r="AN221"/>
          <cell r="AO221" t="str">
            <v>Yes</v>
          </cell>
          <cell r="AP221" t="str">
            <v>JUL 19</v>
          </cell>
        </row>
        <row r="222">
          <cell r="A222">
            <v>360</v>
          </cell>
          <cell r="B222" t="str">
            <v>已发货</v>
          </cell>
          <cell r="C222" t="str">
            <v>C49</v>
          </cell>
          <cell r="D222">
            <v>109565</v>
          </cell>
          <cell r="E222" t="str">
            <v>Special price</v>
          </cell>
          <cell r="F222" t="str">
            <v>YSM10</v>
          </cell>
          <cell r="G222" t="str">
            <v>L-&gt;R</v>
          </cell>
          <cell r="H222" t="str">
            <v>No</v>
          </cell>
          <cell r="I222" t="str">
            <v>Y48292</v>
          </cell>
          <cell r="J222">
            <v>1</v>
          </cell>
          <cell r="K222" t="str">
            <v>盐保仓库</v>
          </cell>
          <cell r="L222">
            <v>43649</v>
          </cell>
          <cell r="M222">
            <v>6.4699999999999994E-2</v>
          </cell>
          <cell r="N222" t="str">
            <v>JUL 19</v>
          </cell>
          <cell r="O222">
            <v>2019.06</v>
          </cell>
          <cell r="P222" t="str">
            <v>RMB</v>
          </cell>
          <cell r="Q222" t="str">
            <v>C49SZX20190102SX</v>
          </cell>
          <cell r="R222" t="str">
            <v>凯瑞丰</v>
          </cell>
          <cell r="S222" t="str">
            <v>YSM10</v>
          </cell>
          <cell r="T222" t="str">
            <v>L-&gt;R</v>
          </cell>
          <cell r="U222" t="str">
            <v>MVC</v>
          </cell>
          <cell r="V222" t="str">
            <v>WRONG</v>
          </cell>
          <cell r="W222" t="str">
            <v>含税到厂</v>
          </cell>
          <cell r="X222">
            <v>43635</v>
          </cell>
          <cell r="Y222" t="str">
            <v>Yes</v>
          </cell>
          <cell r="Z222"/>
          <cell r="AA222"/>
          <cell r="AB222"/>
          <cell r="AC222" t="str">
            <v>C180732678</v>
          </cell>
          <cell r="AD222">
            <v>301</v>
          </cell>
          <cell r="AE222">
            <v>10</v>
          </cell>
          <cell r="AN222"/>
          <cell r="AO222" t="str">
            <v>Yes</v>
          </cell>
          <cell r="AP222" t="str">
            <v>JUL 19</v>
          </cell>
        </row>
        <row r="223">
          <cell r="A223">
            <v>335</v>
          </cell>
          <cell r="B223" t="str">
            <v>已发货</v>
          </cell>
          <cell r="C223" t="str">
            <v>C49</v>
          </cell>
          <cell r="D223">
            <v>109603</v>
          </cell>
          <cell r="E223" t="str">
            <v>Special package</v>
          </cell>
          <cell r="F223" t="str">
            <v>YSM20R(SV)-2</v>
          </cell>
          <cell r="G223" t="str">
            <v>R-&gt;L</v>
          </cell>
          <cell r="H223" t="str">
            <v>No</v>
          </cell>
          <cell r="I223" t="str">
            <v>Y48502</v>
          </cell>
          <cell r="J223">
            <v>1</v>
          </cell>
          <cell r="K223" t="str">
            <v>盐保仓库</v>
          </cell>
          <cell r="L223">
            <v>43649</v>
          </cell>
          <cell r="M223">
            <v>6.4699999999999994E-2</v>
          </cell>
          <cell r="N223" t="str">
            <v>SEP 19</v>
          </cell>
          <cell r="O223">
            <v>2019.06</v>
          </cell>
          <cell r="P223" t="str">
            <v>JPY</v>
          </cell>
          <cell r="Q223" t="str">
            <v>C49SZX20190082ZX</v>
          </cell>
          <cell r="R223" t="str">
            <v>深圳健科</v>
          </cell>
          <cell r="S223" t="str">
            <v>YSM20R(SV)-2</v>
          </cell>
          <cell r="T223" t="str">
            <v>R-&gt;L</v>
          </cell>
          <cell r="U223" t="str">
            <v>No</v>
          </cell>
          <cell r="V223" t="str">
            <v>OK</v>
          </cell>
          <cell r="W223" t="str">
            <v>DAP SZ</v>
          </cell>
          <cell r="X223">
            <v>43612</v>
          </cell>
          <cell r="Y223" t="str">
            <v>Yes</v>
          </cell>
          <cell r="Z223" t="str">
            <v>Na</v>
          </cell>
          <cell r="AA223" t="str">
            <v>Na</v>
          </cell>
          <cell r="AB223"/>
          <cell r="AC223" t="str">
            <v>C11048457</v>
          </cell>
          <cell r="AD223">
            <v>312</v>
          </cell>
          <cell r="AE223">
            <v>10</v>
          </cell>
          <cell r="AF223">
            <v>303</v>
          </cell>
          <cell r="AG223">
            <v>10</v>
          </cell>
          <cell r="AN223"/>
          <cell r="AO223" t="str">
            <v>Yes</v>
          </cell>
          <cell r="AP223" t="str">
            <v>SEP 19</v>
          </cell>
        </row>
        <row r="224">
          <cell r="A224">
            <v>376</v>
          </cell>
          <cell r="B224" t="str">
            <v>已发货</v>
          </cell>
          <cell r="C224" t="str">
            <v>C49</v>
          </cell>
          <cell r="D224">
            <v>109603</v>
          </cell>
          <cell r="E224" t="str">
            <v>Special package</v>
          </cell>
          <cell r="F224" t="str">
            <v>YSM20R(SV)-2</v>
          </cell>
          <cell r="G224" t="str">
            <v>R-&gt;L</v>
          </cell>
          <cell r="H224" t="str">
            <v>No</v>
          </cell>
          <cell r="I224" t="str">
            <v>Y48499</v>
          </cell>
          <cell r="J224">
            <v>1</v>
          </cell>
          <cell r="K224" t="str">
            <v>盐保仓库</v>
          </cell>
          <cell r="L224">
            <v>43649</v>
          </cell>
          <cell r="M224">
            <v>6.4699999999999994E-2</v>
          </cell>
          <cell r="N224" t="str">
            <v>JUL 19</v>
          </cell>
          <cell r="O224">
            <v>2019.06</v>
          </cell>
          <cell r="P224" t="str">
            <v>JPY</v>
          </cell>
          <cell r="Q224" t="str">
            <v>C49SZX20190109MZ</v>
          </cell>
          <cell r="R224" t="str">
            <v>汇杰伟业</v>
          </cell>
          <cell r="S224" t="str">
            <v>YSM20R(SV)-2</v>
          </cell>
          <cell r="T224" t="str">
            <v>R-&gt;L</v>
          </cell>
          <cell r="U224" t="str">
            <v>No</v>
          </cell>
          <cell r="V224" t="str">
            <v>OK</v>
          </cell>
          <cell r="W224" t="str">
            <v>CIF HK</v>
          </cell>
          <cell r="X224">
            <v>43652</v>
          </cell>
          <cell r="Y224" t="str">
            <v>Yes</v>
          </cell>
          <cell r="Z224"/>
          <cell r="AA224"/>
          <cell r="AB224"/>
          <cell r="AC224" t="str">
            <v>C190735184</v>
          </cell>
          <cell r="AD224">
            <v>311</v>
          </cell>
          <cell r="AE224">
            <v>10</v>
          </cell>
          <cell r="AF224">
            <v>303</v>
          </cell>
          <cell r="AG224">
            <v>10</v>
          </cell>
          <cell r="AN224"/>
          <cell r="AO224" t="str">
            <v>Yes</v>
          </cell>
          <cell r="AP224" t="str">
            <v>JUL 19</v>
          </cell>
        </row>
        <row r="225">
          <cell r="A225">
            <v>377</v>
          </cell>
          <cell r="B225" t="str">
            <v>已发货</v>
          </cell>
          <cell r="C225" t="str">
            <v>C49</v>
          </cell>
          <cell r="D225">
            <v>109603</v>
          </cell>
          <cell r="E225" t="str">
            <v>Special package</v>
          </cell>
          <cell r="F225" t="str">
            <v>YSM20R(SV)-2</v>
          </cell>
          <cell r="G225" t="str">
            <v>R-&gt;L</v>
          </cell>
          <cell r="H225" t="str">
            <v>No</v>
          </cell>
          <cell r="I225" t="str">
            <v>Y48504</v>
          </cell>
          <cell r="J225">
            <v>1</v>
          </cell>
          <cell r="K225" t="str">
            <v>盐保仓库</v>
          </cell>
          <cell r="L225">
            <v>43649</v>
          </cell>
          <cell r="M225">
            <v>6.4699999999999994E-2</v>
          </cell>
          <cell r="N225" t="str">
            <v>JUL 19</v>
          </cell>
          <cell r="O225">
            <v>2019.06</v>
          </cell>
          <cell r="P225" t="str">
            <v>JPY</v>
          </cell>
          <cell r="Q225" t="str">
            <v>C49SZX20190109MZ</v>
          </cell>
          <cell r="R225" t="str">
            <v>汇杰伟业</v>
          </cell>
          <cell r="S225" t="str">
            <v>YSM20R(SV)-2</v>
          </cell>
          <cell r="T225" t="str">
            <v>R-&gt;L</v>
          </cell>
          <cell r="U225" t="str">
            <v>No</v>
          </cell>
          <cell r="V225" t="str">
            <v>OK</v>
          </cell>
          <cell r="W225" t="str">
            <v>CIF HK</v>
          </cell>
          <cell r="X225">
            <v>43652</v>
          </cell>
          <cell r="Y225" t="str">
            <v>Yes</v>
          </cell>
          <cell r="Z225"/>
          <cell r="AA225"/>
          <cell r="AB225"/>
          <cell r="AC225" t="str">
            <v>C190735184</v>
          </cell>
          <cell r="AD225">
            <v>311</v>
          </cell>
          <cell r="AE225">
            <v>10</v>
          </cell>
          <cell r="AF225">
            <v>303</v>
          </cell>
          <cell r="AG225">
            <v>10</v>
          </cell>
          <cell r="AN225"/>
          <cell r="AO225" t="str">
            <v>Yes</v>
          </cell>
          <cell r="AP225" t="str">
            <v>JUL 19</v>
          </cell>
        </row>
        <row r="226">
          <cell r="A226">
            <v>310</v>
          </cell>
          <cell r="B226" t="str">
            <v>已发货</v>
          </cell>
          <cell r="C226" t="str">
            <v>C49</v>
          </cell>
          <cell r="D226">
            <v>109566</v>
          </cell>
          <cell r="E226" t="str">
            <v>Special price</v>
          </cell>
          <cell r="F226" t="str">
            <v>YSM10</v>
          </cell>
          <cell r="G226" t="str">
            <v>L-&gt;R</v>
          </cell>
          <cell r="H226" t="str">
            <v>No</v>
          </cell>
          <cell r="I226" t="str">
            <v>Y48294</v>
          </cell>
          <cell r="J226">
            <v>1</v>
          </cell>
          <cell r="K226" t="str">
            <v>盐保仓库</v>
          </cell>
          <cell r="L226">
            <v>43649</v>
          </cell>
          <cell r="M226">
            <v>6.4699999999999994E-2</v>
          </cell>
          <cell r="N226" t="str">
            <v>JUL 19</v>
          </cell>
          <cell r="O226">
            <v>2019.06</v>
          </cell>
          <cell r="P226" t="str">
            <v>RMB</v>
          </cell>
          <cell r="Q226" t="str">
            <v>C49SZX20190072ZX</v>
          </cell>
          <cell r="R226" t="str">
            <v>恒康佳业</v>
          </cell>
          <cell r="S226" t="str">
            <v>YSM10</v>
          </cell>
          <cell r="T226" t="str">
            <v>R-&gt;L</v>
          </cell>
          <cell r="U226" t="str">
            <v>MVC+Rear 站位</v>
          </cell>
          <cell r="V226" t="str">
            <v>WRONG</v>
          </cell>
          <cell r="W226" t="str">
            <v>含税到厂</v>
          </cell>
          <cell r="X226">
            <v>43596</v>
          </cell>
          <cell r="Y226" t="str">
            <v>Yes</v>
          </cell>
          <cell r="Z226"/>
          <cell r="AA226"/>
          <cell r="AB226"/>
          <cell r="AC226" t="str">
            <v>C190534797</v>
          </cell>
          <cell r="AD226">
            <v>302</v>
          </cell>
          <cell r="AE226">
            <v>10</v>
          </cell>
          <cell r="AN226"/>
          <cell r="AO226" t="str">
            <v>Yes</v>
          </cell>
          <cell r="AP226" t="str">
            <v>JUL 19</v>
          </cell>
        </row>
        <row r="227">
          <cell r="A227">
            <v>464</v>
          </cell>
          <cell r="B227" t="str">
            <v>已发货</v>
          </cell>
          <cell r="C227" t="str">
            <v>C49</v>
          </cell>
          <cell r="D227">
            <v>109602</v>
          </cell>
          <cell r="E227" t="str">
            <v>Special package</v>
          </cell>
          <cell r="F227" t="str">
            <v>YSM20R(SV)-2</v>
          </cell>
          <cell r="G227" t="str">
            <v>L-&gt;R</v>
          </cell>
          <cell r="H227" t="str">
            <v>MVC</v>
          </cell>
          <cell r="I227" t="str">
            <v>Y48509</v>
          </cell>
          <cell r="J227">
            <v>1</v>
          </cell>
          <cell r="K227" t="str">
            <v>辉记中转仓</v>
          </cell>
          <cell r="L227">
            <v>43663</v>
          </cell>
          <cell r="M227" t="str">
            <v>No mismatch</v>
          </cell>
          <cell r="N227" t="str">
            <v>NOV 19</v>
          </cell>
          <cell r="O227">
            <v>2019.07</v>
          </cell>
          <cell r="P227" t="str">
            <v>JPY</v>
          </cell>
          <cell r="Q227" t="str">
            <v>C49SZX20190155JY</v>
          </cell>
          <cell r="R227" t="str">
            <v>海松微</v>
          </cell>
          <cell r="S227" t="str">
            <v>YSM20R(SV)-2</v>
          </cell>
          <cell r="T227" t="str">
            <v>L-&gt;R</v>
          </cell>
          <cell r="U227" t="str">
            <v>No</v>
          </cell>
          <cell r="V227" t="str">
            <v>WRONG</v>
          </cell>
          <cell r="W227" t="str">
            <v>DAP SZ</v>
          </cell>
          <cell r="X227">
            <v>43763</v>
          </cell>
          <cell r="Y227" t="str">
            <v>Yes</v>
          </cell>
          <cell r="Z227"/>
          <cell r="AA227"/>
          <cell r="AB227"/>
          <cell r="AC227" t="str">
            <v>C190935542</v>
          </cell>
          <cell r="AD227">
            <v>301</v>
          </cell>
          <cell r="AE227">
            <v>10</v>
          </cell>
          <cell r="AF227">
            <v>302</v>
          </cell>
          <cell r="AG227">
            <v>10</v>
          </cell>
          <cell r="AN227"/>
          <cell r="AO227" t="str">
            <v>Yes</v>
          </cell>
          <cell r="AP227" t="str">
            <v>NOV 19</v>
          </cell>
        </row>
        <row r="228">
          <cell r="A228">
            <v>426</v>
          </cell>
          <cell r="B228" t="str">
            <v>已发货</v>
          </cell>
          <cell r="C228" t="str">
            <v>C49</v>
          </cell>
          <cell r="D228">
            <v>109602</v>
          </cell>
          <cell r="E228" t="str">
            <v>Special package</v>
          </cell>
          <cell r="F228" t="str">
            <v>YSM20R(SV)-2</v>
          </cell>
          <cell r="G228" t="str">
            <v>L-&gt;R</v>
          </cell>
          <cell r="H228" t="str">
            <v>MVC</v>
          </cell>
          <cell r="I228" t="str">
            <v>Y48549</v>
          </cell>
          <cell r="J228">
            <v>1</v>
          </cell>
          <cell r="K228" t="str">
            <v>力合仓库(已经清关)</v>
          </cell>
          <cell r="L228">
            <v>43663</v>
          </cell>
          <cell r="M228">
            <v>6.4699999999999994E-2</v>
          </cell>
          <cell r="N228" t="str">
            <v>SEP 19</v>
          </cell>
          <cell r="O228">
            <v>2019.06</v>
          </cell>
          <cell r="P228" t="str">
            <v>RMB</v>
          </cell>
          <cell r="Q228" t="str">
            <v>C49SZX20190123SX</v>
          </cell>
          <cell r="R228" t="str">
            <v>君泽</v>
          </cell>
          <cell r="S228" t="str">
            <v>YSM20R(SV)-2</v>
          </cell>
          <cell r="T228" t="str">
            <v>L-&gt;R</v>
          </cell>
          <cell r="U228" t="str">
            <v>No</v>
          </cell>
          <cell r="V228" t="str">
            <v>WRONG</v>
          </cell>
          <cell r="W228" t="str">
            <v>含税到厂</v>
          </cell>
          <cell r="X228">
            <v>43714</v>
          </cell>
          <cell r="Y228" t="str">
            <v>Yes</v>
          </cell>
          <cell r="Z228"/>
          <cell r="AA228"/>
          <cell r="AB228"/>
          <cell r="AC228" t="str">
            <v>C190735079</v>
          </cell>
          <cell r="AD228">
            <v>301</v>
          </cell>
          <cell r="AE228">
            <v>10</v>
          </cell>
          <cell r="AF228">
            <v>302</v>
          </cell>
          <cell r="AG228">
            <v>10</v>
          </cell>
          <cell r="AN228"/>
          <cell r="AO228" t="str">
            <v>Yes</v>
          </cell>
          <cell r="AP228" t="str">
            <v>SEP 19</v>
          </cell>
        </row>
        <row r="229">
          <cell r="A229">
            <v>313</v>
          </cell>
          <cell r="B229" t="str">
            <v>已发货</v>
          </cell>
          <cell r="C229" t="str">
            <v>C49</v>
          </cell>
          <cell r="D229">
            <v>109602</v>
          </cell>
          <cell r="E229" t="str">
            <v>Special package</v>
          </cell>
          <cell r="F229" t="str">
            <v>YSM20R(SV)-2</v>
          </cell>
          <cell r="G229" t="str">
            <v>L-&gt;R</v>
          </cell>
          <cell r="H229" t="str">
            <v>MVC</v>
          </cell>
          <cell r="I229" t="str">
            <v>Y48550</v>
          </cell>
          <cell r="J229">
            <v>1</v>
          </cell>
          <cell r="K229" t="str">
            <v>力合仓库(已经清关)</v>
          </cell>
          <cell r="L229">
            <v>43663</v>
          </cell>
          <cell r="M229">
            <v>6.4699999999999994E-2</v>
          </cell>
          <cell r="N229" t="str">
            <v>OCT 19</v>
          </cell>
          <cell r="O229">
            <v>2019.06</v>
          </cell>
          <cell r="P229" t="str">
            <v>RMB</v>
          </cell>
          <cell r="Q229" t="str">
            <v>C49SZX20190076SS</v>
          </cell>
          <cell r="R229" t="str">
            <v>嘉兴</v>
          </cell>
          <cell r="S229" t="str">
            <v>YSM20R(SV)-2</v>
          </cell>
          <cell r="T229" t="str">
            <v>L-&gt;R</v>
          </cell>
          <cell r="U229" t="str">
            <v>No</v>
          </cell>
          <cell r="V229" t="str">
            <v>WRONG</v>
          </cell>
          <cell r="W229" t="str">
            <v>含税到厂</v>
          </cell>
          <cell r="X229">
            <v>43600</v>
          </cell>
          <cell r="Y229" t="str">
            <v>Yes</v>
          </cell>
          <cell r="Z229"/>
          <cell r="AA229"/>
          <cell r="AB229"/>
          <cell r="AC229" t="str">
            <v>C190534660</v>
          </cell>
          <cell r="AD229">
            <v>301</v>
          </cell>
          <cell r="AE229">
            <v>10</v>
          </cell>
          <cell r="AF229">
            <v>302</v>
          </cell>
          <cell r="AG229">
            <v>10</v>
          </cell>
          <cell r="AN229"/>
          <cell r="AO229" t="str">
            <v>Yes</v>
          </cell>
          <cell r="AP229" t="str">
            <v>OCT 19</v>
          </cell>
        </row>
        <row r="230">
          <cell r="A230">
            <v>424</v>
          </cell>
          <cell r="B230" t="str">
            <v>已发货</v>
          </cell>
          <cell r="C230" t="str">
            <v>C49</v>
          </cell>
          <cell r="D230">
            <v>109602</v>
          </cell>
          <cell r="E230" t="str">
            <v>Special package</v>
          </cell>
          <cell r="F230" t="str">
            <v>YSM20R(SV)-2</v>
          </cell>
          <cell r="G230" t="str">
            <v>L-&gt;R</v>
          </cell>
          <cell r="H230" t="str">
            <v>MVC</v>
          </cell>
          <cell r="I230" t="str">
            <v>Y48508</v>
          </cell>
          <cell r="J230">
            <v>1</v>
          </cell>
          <cell r="K230" t="str">
            <v>力合仓库(已经清关)</v>
          </cell>
          <cell r="L230">
            <v>43663</v>
          </cell>
          <cell r="M230">
            <v>6.4699999999999994E-2</v>
          </cell>
          <cell r="N230" t="str">
            <v>SEP 19</v>
          </cell>
          <cell r="O230">
            <v>2019.06</v>
          </cell>
          <cell r="P230" t="str">
            <v>RMB</v>
          </cell>
          <cell r="Q230" t="str">
            <v>C49SZX20190135SX</v>
          </cell>
          <cell r="R230" t="str">
            <v>迅丰</v>
          </cell>
          <cell r="S230" t="str">
            <v>YSM20R(SV)-2</v>
          </cell>
          <cell r="T230" t="str">
            <v>L-&gt;R</v>
          </cell>
          <cell r="U230" t="str">
            <v>MVC</v>
          </cell>
          <cell r="V230" t="str">
            <v>OK</v>
          </cell>
          <cell r="W230" t="str">
            <v>含税到厂</v>
          </cell>
          <cell r="X230">
            <v>43715</v>
          </cell>
          <cell r="Y230" t="str">
            <v>Yes</v>
          </cell>
          <cell r="Z230"/>
          <cell r="AA230"/>
          <cell r="AB230"/>
          <cell r="AC230" t="str">
            <v>C190935664</v>
          </cell>
          <cell r="AD230">
            <v>301</v>
          </cell>
          <cell r="AE230">
            <v>10</v>
          </cell>
          <cell r="AF230">
            <v>302</v>
          </cell>
          <cell r="AG230">
            <v>10</v>
          </cell>
          <cell r="AN230"/>
          <cell r="AO230" t="str">
            <v>Yes</v>
          </cell>
          <cell r="AP230" t="str">
            <v>SEP 19</v>
          </cell>
        </row>
        <row r="231">
          <cell r="A231">
            <v>430</v>
          </cell>
          <cell r="B231" t="str">
            <v>已发货</v>
          </cell>
          <cell r="C231" t="str">
            <v>C49</v>
          </cell>
          <cell r="D231">
            <v>109602</v>
          </cell>
          <cell r="E231" t="str">
            <v>Special package</v>
          </cell>
          <cell r="F231" t="str">
            <v>YSM20R(SV)-2</v>
          </cell>
          <cell r="G231" t="str">
            <v>L-&gt;R</v>
          </cell>
          <cell r="H231" t="str">
            <v>MVC</v>
          </cell>
          <cell r="I231" t="str">
            <v>Y48506</v>
          </cell>
          <cell r="J231">
            <v>1</v>
          </cell>
          <cell r="K231" t="str">
            <v>盐保仓库-&gt;准备清关</v>
          </cell>
          <cell r="L231">
            <v>43663</v>
          </cell>
          <cell r="M231">
            <v>6.4699999999999994E-2</v>
          </cell>
          <cell r="N231" t="str">
            <v>SEP 19</v>
          </cell>
          <cell r="O231">
            <v>2019.06</v>
          </cell>
          <cell r="P231" t="str">
            <v>RMB</v>
          </cell>
          <cell r="Q231" t="str">
            <v>C49SZX201900131JL</v>
          </cell>
          <cell r="R231" t="str">
            <v>杉川/end user:放德劲</v>
          </cell>
          <cell r="S231" t="str">
            <v>YSM20R(SV)-2</v>
          </cell>
          <cell r="T231" t="str">
            <v>L-&gt;R</v>
          </cell>
          <cell r="U231" t="str">
            <v>MVC</v>
          </cell>
          <cell r="V231" t="str">
            <v>OK</v>
          </cell>
          <cell r="W231" t="str">
            <v>含税到厂</v>
          </cell>
          <cell r="X231">
            <v>43717</v>
          </cell>
          <cell r="Y231" t="str">
            <v>Yes</v>
          </cell>
          <cell r="Z231"/>
          <cell r="AA231"/>
          <cell r="AB231"/>
          <cell r="AC231" t="str">
            <v>C190434452</v>
          </cell>
          <cell r="AD231">
            <v>301</v>
          </cell>
          <cell r="AE231">
            <v>10</v>
          </cell>
          <cell r="AF231">
            <v>302</v>
          </cell>
          <cell r="AG231">
            <v>10</v>
          </cell>
          <cell r="AN231"/>
          <cell r="AO231" t="str">
            <v>Yes</v>
          </cell>
          <cell r="AP231" t="str">
            <v>SEP 19</v>
          </cell>
        </row>
        <row r="232">
          <cell r="A232">
            <v>409</v>
          </cell>
          <cell r="B232" t="str">
            <v>已发货</v>
          </cell>
          <cell r="C232" t="str">
            <v>C49</v>
          </cell>
          <cell r="D232">
            <v>109602</v>
          </cell>
          <cell r="E232" t="str">
            <v>Special package</v>
          </cell>
          <cell r="F232" t="str">
            <v>YSM20R(SV)-2</v>
          </cell>
          <cell r="G232" t="str">
            <v>L-&gt;R</v>
          </cell>
          <cell r="H232" t="str">
            <v>MVC</v>
          </cell>
          <cell r="I232" t="str">
            <v>Y48510</v>
          </cell>
          <cell r="J232">
            <v>1</v>
          </cell>
          <cell r="K232" t="str">
            <v>盐保仓库-&gt;准备清关</v>
          </cell>
          <cell r="L232">
            <v>43663</v>
          </cell>
          <cell r="M232">
            <v>6.4699999999999994E-2</v>
          </cell>
          <cell r="N232" t="str">
            <v>OCT 19</v>
          </cell>
          <cell r="O232">
            <v>2019.07</v>
          </cell>
          <cell r="P232" t="str">
            <v>RMB</v>
          </cell>
          <cell r="Q232" t="str">
            <v>C49SZX20190120DY</v>
          </cell>
          <cell r="R232" t="str">
            <v>妙琪</v>
          </cell>
          <cell r="S232" t="str">
            <v>YSM20R(SV)-2</v>
          </cell>
          <cell r="T232" t="str">
            <v>L-&gt;R</v>
          </cell>
          <cell r="U232" t="str">
            <v>MVC</v>
          </cell>
          <cell r="V232" t="str">
            <v>OK</v>
          </cell>
          <cell r="W232" t="str">
            <v>含税到厂</v>
          </cell>
          <cell r="X232">
            <v>43699</v>
          </cell>
          <cell r="Y232" t="str">
            <v>Yes</v>
          </cell>
          <cell r="Z232"/>
          <cell r="AA232"/>
          <cell r="AB232"/>
          <cell r="AC232" t="str">
            <v>C190835457</v>
          </cell>
          <cell r="AD232">
            <v>301</v>
          </cell>
          <cell r="AE232">
            <v>10</v>
          </cell>
          <cell r="AF232">
            <v>302</v>
          </cell>
          <cell r="AG232">
            <v>10</v>
          </cell>
          <cell r="AN232"/>
          <cell r="AO232" t="str">
            <v>Yes</v>
          </cell>
          <cell r="AP232" t="str">
            <v>OCT 19</v>
          </cell>
        </row>
        <row r="233">
          <cell r="A233">
            <v>440</v>
          </cell>
          <cell r="B233" t="str">
            <v>已发货</v>
          </cell>
          <cell r="C233" t="str">
            <v>C49</v>
          </cell>
          <cell r="D233">
            <v>109602</v>
          </cell>
          <cell r="E233" t="str">
            <v>Special package</v>
          </cell>
          <cell r="F233" t="str">
            <v>YSM20R(SV)-2</v>
          </cell>
          <cell r="G233" t="str">
            <v>L-&gt;R</v>
          </cell>
          <cell r="H233" t="str">
            <v>MVC</v>
          </cell>
          <cell r="I233" t="str">
            <v>Y48511</v>
          </cell>
          <cell r="J233">
            <v>1</v>
          </cell>
          <cell r="K233" t="str">
            <v>盐保仓库-&gt;准备清关</v>
          </cell>
          <cell r="L233">
            <v>43663</v>
          </cell>
          <cell r="M233">
            <v>6.4699999999999994E-2</v>
          </cell>
          <cell r="N233" t="str">
            <v>NOV 19</v>
          </cell>
          <cell r="O233">
            <v>2019.07</v>
          </cell>
          <cell r="P233" t="str">
            <v>RMB</v>
          </cell>
          <cell r="Q233" t="str">
            <v>C49SZX20190145DZ</v>
          </cell>
          <cell r="R233" t="str">
            <v>GCL 耕创</v>
          </cell>
          <cell r="S233" t="str">
            <v>YSM20R(SV)-2</v>
          </cell>
          <cell r="T233" t="str">
            <v>L-&gt;R</v>
          </cell>
          <cell r="U233" t="str">
            <v>No</v>
          </cell>
          <cell r="V233" t="str">
            <v>WRONG</v>
          </cell>
          <cell r="W233" t="str">
            <v>含税到厂</v>
          </cell>
          <cell r="X233">
            <v>43750</v>
          </cell>
          <cell r="Y233" t="str">
            <v>Yes</v>
          </cell>
          <cell r="Z233"/>
          <cell r="AA233"/>
          <cell r="AB233"/>
          <cell r="AC233" t="str">
            <v>C191035983</v>
          </cell>
          <cell r="AD233">
            <v>301</v>
          </cell>
          <cell r="AE233">
            <v>10</v>
          </cell>
          <cell r="AF233">
            <v>302</v>
          </cell>
          <cell r="AG233">
            <v>10</v>
          </cell>
          <cell r="AH233"/>
          <cell r="AI233"/>
          <cell r="AJ233"/>
          <cell r="AK233"/>
          <cell r="AL233"/>
          <cell r="AM233"/>
          <cell r="AN233"/>
          <cell r="AO233" t="str">
            <v>Yes</v>
          </cell>
          <cell r="AP233" t="str">
            <v>NOV 19</v>
          </cell>
        </row>
        <row r="234">
          <cell r="A234">
            <v>455</v>
          </cell>
          <cell r="B234" t="str">
            <v>已发货</v>
          </cell>
          <cell r="C234" t="str">
            <v>C49</v>
          </cell>
          <cell r="D234">
            <v>109608</v>
          </cell>
          <cell r="E234" t="str">
            <v>Special package</v>
          </cell>
          <cell r="F234" t="str">
            <v>YSM20R(SV)-2</v>
          </cell>
          <cell r="G234" t="str">
            <v>L-&gt;R</v>
          </cell>
          <cell r="H234" t="str">
            <v>MVC</v>
          </cell>
          <cell r="I234" t="str">
            <v>Y48546</v>
          </cell>
          <cell r="J234">
            <v>1</v>
          </cell>
          <cell r="K234" t="str">
            <v>辉记中转仓</v>
          </cell>
          <cell r="L234">
            <v>43665</v>
          </cell>
          <cell r="M234">
            <v>6.4699999999999994E-2</v>
          </cell>
          <cell r="N234" t="str">
            <v>NOV 19</v>
          </cell>
          <cell r="O234">
            <v>2019.07</v>
          </cell>
          <cell r="P234" t="str">
            <v>RMB</v>
          </cell>
          <cell r="Q234" t="str">
            <v>C49SZX20190148SX</v>
          </cell>
          <cell r="R234" t="str">
            <v>悦之彩</v>
          </cell>
          <cell r="S234" t="str">
            <v>YSM20R(SV)-2</v>
          </cell>
          <cell r="T234" t="str">
            <v>L-&gt;R</v>
          </cell>
          <cell r="U234" t="str">
            <v>No</v>
          </cell>
          <cell r="V234" t="str">
            <v>WRONG</v>
          </cell>
          <cell r="W234" t="str">
            <v>含税到厂</v>
          </cell>
          <cell r="X234">
            <v>43756</v>
          </cell>
          <cell r="Y234" t="str">
            <v>Yes</v>
          </cell>
          <cell r="Z234"/>
          <cell r="AA234"/>
          <cell r="AB234"/>
          <cell r="AC234" t="str">
            <v>C191035936</v>
          </cell>
          <cell r="AD234">
            <v>311</v>
          </cell>
          <cell r="AE234">
            <v>10</v>
          </cell>
          <cell r="AF234">
            <v>312</v>
          </cell>
          <cell r="AG234">
            <v>10</v>
          </cell>
          <cell r="AN234"/>
          <cell r="AO234" t="str">
            <v>Yes</v>
          </cell>
          <cell r="AP234" t="str">
            <v>NOV 19</v>
          </cell>
        </row>
        <row r="235">
          <cell r="A235">
            <v>463</v>
          </cell>
          <cell r="B235" t="str">
            <v>已发货</v>
          </cell>
          <cell r="C235" t="str">
            <v>C49</v>
          </cell>
          <cell r="D235">
            <v>109608</v>
          </cell>
          <cell r="E235" t="str">
            <v>Special package</v>
          </cell>
          <cell r="F235" t="str">
            <v>YSM20R(SV)-2</v>
          </cell>
          <cell r="G235" t="str">
            <v>L-&gt;R</v>
          </cell>
          <cell r="H235" t="str">
            <v>MVC</v>
          </cell>
          <cell r="I235" t="str">
            <v>Y48512</v>
          </cell>
          <cell r="J235">
            <v>1</v>
          </cell>
          <cell r="K235" t="str">
            <v>力合仓库(已经清关)</v>
          </cell>
          <cell r="L235">
            <v>43665</v>
          </cell>
          <cell r="M235">
            <v>6.4699999999999994E-2</v>
          </cell>
          <cell r="N235" t="str">
            <v>NOV 19</v>
          </cell>
          <cell r="O235">
            <v>2019.07</v>
          </cell>
          <cell r="P235" t="str">
            <v>RMB</v>
          </cell>
          <cell r="Q235" t="str">
            <v>C49SZX20190152JL</v>
          </cell>
          <cell r="R235" t="str">
            <v>捷舜诚</v>
          </cell>
          <cell r="S235" t="str">
            <v>YSM20R(SV)-2</v>
          </cell>
          <cell r="T235" t="str">
            <v>L-&gt;R</v>
          </cell>
          <cell r="U235" t="str">
            <v>No</v>
          </cell>
          <cell r="V235" t="str">
            <v>WRONG</v>
          </cell>
          <cell r="W235" t="str">
            <v>含税到厂</v>
          </cell>
          <cell r="X235">
            <v>43762</v>
          </cell>
          <cell r="Y235" t="str">
            <v>Yes</v>
          </cell>
          <cell r="Z235"/>
          <cell r="AA235" t="str">
            <v>Na</v>
          </cell>
          <cell r="AB235"/>
          <cell r="AC235" t="str">
            <v>C170929728</v>
          </cell>
          <cell r="AD235">
            <v>301</v>
          </cell>
          <cell r="AE235">
            <v>10</v>
          </cell>
          <cell r="AF235">
            <v>311</v>
          </cell>
          <cell r="AG235">
            <v>10</v>
          </cell>
          <cell r="AN235"/>
          <cell r="AO235" t="str">
            <v>Yes</v>
          </cell>
          <cell r="AP235" t="str">
            <v>NOV 19</v>
          </cell>
        </row>
        <row r="236">
          <cell r="A236">
            <v>334</v>
          </cell>
          <cell r="B236" t="str">
            <v>已发货</v>
          </cell>
          <cell r="C236" t="str">
            <v>C49</v>
          </cell>
          <cell r="D236">
            <v>109610</v>
          </cell>
          <cell r="E236" t="str">
            <v>长沙健科名义</v>
          </cell>
          <cell r="F236" t="str">
            <v>YSM20R(SV)-2</v>
          </cell>
          <cell r="G236" t="str">
            <v>L-&gt;R</v>
          </cell>
          <cell r="H236" t="str">
            <v>No</v>
          </cell>
          <cell r="I236" t="str">
            <v>Y48648</v>
          </cell>
          <cell r="J236">
            <v>1</v>
          </cell>
          <cell r="K236" t="str">
            <v>码头</v>
          </cell>
          <cell r="L236">
            <v>43665</v>
          </cell>
          <cell r="M236">
            <v>6.4699999999999994E-2</v>
          </cell>
          <cell r="N236" t="str">
            <v>AUG 19</v>
          </cell>
          <cell r="O236">
            <v>2019.07</v>
          </cell>
          <cell r="P236" t="str">
            <v>JPY</v>
          </cell>
          <cell r="Q236" t="str">
            <v>C49SZX20190080ZX</v>
          </cell>
          <cell r="R236" t="str">
            <v>长沙健科</v>
          </cell>
          <cell r="S236" t="str">
            <v>YSM20R(SV)-2</v>
          </cell>
          <cell r="T236" t="str">
            <v>L-&gt;R</v>
          </cell>
          <cell r="U236" t="str">
            <v>No</v>
          </cell>
          <cell r="V236" t="str">
            <v>OK</v>
          </cell>
          <cell r="W236" t="str">
            <v>DAP 长沙</v>
          </cell>
          <cell r="X236">
            <v>43612</v>
          </cell>
          <cell r="Y236" t="str">
            <v>Yes</v>
          </cell>
          <cell r="Z236" t="str">
            <v>Na</v>
          </cell>
          <cell r="AA236" t="str">
            <v>Na</v>
          </cell>
          <cell r="AB236"/>
          <cell r="AC236" t="str">
            <v xml:space="preserve">IND order </v>
          </cell>
          <cell r="AD236">
            <v>301</v>
          </cell>
          <cell r="AE236">
            <v>10</v>
          </cell>
          <cell r="AF236">
            <v>302</v>
          </cell>
          <cell r="AG236">
            <v>6</v>
          </cell>
          <cell r="AH236">
            <v>303</v>
          </cell>
          <cell r="AI236">
            <v>4</v>
          </cell>
          <cell r="AN236"/>
          <cell r="AO236" t="str">
            <v>Yes</v>
          </cell>
          <cell r="AP236" t="str">
            <v>AUG 19</v>
          </cell>
        </row>
        <row r="237">
          <cell r="A237">
            <v>427</v>
          </cell>
          <cell r="B237" t="str">
            <v>已发货</v>
          </cell>
          <cell r="C237" t="str">
            <v>C49</v>
          </cell>
          <cell r="D237">
            <v>109608</v>
          </cell>
          <cell r="E237" t="str">
            <v>Special package</v>
          </cell>
          <cell r="F237" t="str">
            <v>YSM20R(SV)-2</v>
          </cell>
          <cell r="G237" t="str">
            <v>L-&gt;R</v>
          </cell>
          <cell r="H237" t="str">
            <v>MVC</v>
          </cell>
          <cell r="I237" t="str">
            <v>Y48548</v>
          </cell>
          <cell r="J237">
            <v>1</v>
          </cell>
          <cell r="K237" t="str">
            <v>盐保仓库</v>
          </cell>
          <cell r="L237">
            <v>43665</v>
          </cell>
          <cell r="M237">
            <v>6.4699999999999994E-2</v>
          </cell>
          <cell r="N237" t="str">
            <v>OCT 19</v>
          </cell>
          <cell r="O237">
            <v>2019.07</v>
          </cell>
          <cell r="P237" t="str">
            <v>RMB</v>
          </cell>
          <cell r="Q237" t="str">
            <v>C49SZX20190128DZ</v>
          </cell>
          <cell r="R237" t="str">
            <v>富斯迈/end user:蓝普视讯</v>
          </cell>
          <cell r="S237" t="str">
            <v>YSM20R(SV)-2</v>
          </cell>
          <cell r="T237" t="str">
            <v>L-&gt;R</v>
          </cell>
          <cell r="U237" t="str">
            <v>No</v>
          </cell>
          <cell r="V237" t="str">
            <v>WRONG</v>
          </cell>
          <cell r="W237" t="str">
            <v>CIF HK</v>
          </cell>
          <cell r="X237">
            <v>43719</v>
          </cell>
          <cell r="Y237" t="str">
            <v>Yes</v>
          </cell>
          <cell r="Z237"/>
          <cell r="AA237"/>
          <cell r="AB237"/>
          <cell r="AC237" t="str">
            <v>C191035869</v>
          </cell>
          <cell r="AD237">
            <v>301</v>
          </cell>
          <cell r="AE237">
            <v>20</v>
          </cell>
          <cell r="AN237"/>
          <cell r="AO237" t="str">
            <v>Yes</v>
          </cell>
          <cell r="AP237" t="str">
            <v>OCT 19</v>
          </cell>
        </row>
        <row r="238">
          <cell r="A238">
            <v>428</v>
          </cell>
          <cell r="B238" t="str">
            <v>已发货</v>
          </cell>
          <cell r="C238" t="str">
            <v>C49</v>
          </cell>
          <cell r="D238">
            <v>109608</v>
          </cell>
          <cell r="E238" t="str">
            <v>Special package</v>
          </cell>
          <cell r="F238" t="str">
            <v>YSM20R(SV)-2</v>
          </cell>
          <cell r="G238" t="str">
            <v>L-&gt;R</v>
          </cell>
          <cell r="H238" t="str">
            <v>MVC</v>
          </cell>
          <cell r="I238" t="str">
            <v>Y48513</v>
          </cell>
          <cell r="J238">
            <v>1</v>
          </cell>
          <cell r="K238" t="str">
            <v>盐保仓库</v>
          </cell>
          <cell r="L238">
            <v>43665</v>
          </cell>
          <cell r="M238">
            <v>6.4699999999999994E-2</v>
          </cell>
          <cell r="N238" t="str">
            <v>OCT 19</v>
          </cell>
          <cell r="O238">
            <v>2019.07</v>
          </cell>
          <cell r="P238" t="str">
            <v>RMB</v>
          </cell>
          <cell r="Q238" t="str">
            <v>C49SZX20190128DZ</v>
          </cell>
          <cell r="R238" t="str">
            <v>富斯迈/end user:蓝普视讯</v>
          </cell>
          <cell r="S238" t="str">
            <v>YSM20R(SV)-2</v>
          </cell>
          <cell r="T238" t="str">
            <v>L-&gt;R</v>
          </cell>
          <cell r="U238" t="str">
            <v>No</v>
          </cell>
          <cell r="V238" t="str">
            <v>WRONG</v>
          </cell>
          <cell r="W238" t="str">
            <v>CIF HK</v>
          </cell>
          <cell r="X238">
            <v>43719</v>
          </cell>
          <cell r="Y238" t="str">
            <v>Yes</v>
          </cell>
          <cell r="Z238"/>
          <cell r="AA238"/>
          <cell r="AB238"/>
          <cell r="AC238" t="str">
            <v>C191035869</v>
          </cell>
          <cell r="AD238">
            <v>302</v>
          </cell>
          <cell r="AE238">
            <v>10</v>
          </cell>
          <cell r="AF238">
            <v>312</v>
          </cell>
          <cell r="AG238">
            <v>10</v>
          </cell>
          <cell r="AN238"/>
          <cell r="AO238" t="str">
            <v>Yes</v>
          </cell>
          <cell r="AP238" t="str">
            <v>OCT 19</v>
          </cell>
        </row>
        <row r="239">
          <cell r="A239">
            <v>357</v>
          </cell>
          <cell r="B239" t="str">
            <v>已发货</v>
          </cell>
          <cell r="C239" t="str">
            <v>C49</v>
          </cell>
          <cell r="D239">
            <v>109623</v>
          </cell>
          <cell r="E239" t="str">
            <v>IND,APT 名义</v>
          </cell>
          <cell r="F239" t="str">
            <v>SIGMA-G5S2</v>
          </cell>
          <cell r="G239" t="str">
            <v>L-&gt;R</v>
          </cell>
          <cell r="H239" t="str">
            <v>No</v>
          </cell>
          <cell r="I239" t="str">
            <v>Y48792</v>
          </cell>
          <cell r="J239">
            <v>1</v>
          </cell>
          <cell r="K239" t="str">
            <v>码头</v>
          </cell>
          <cell r="L239">
            <v>43677</v>
          </cell>
          <cell r="M239">
            <v>6.4799999999999996E-2</v>
          </cell>
          <cell r="N239" t="str">
            <v>AUG 19</v>
          </cell>
          <cell r="O239">
            <v>2019.07</v>
          </cell>
          <cell r="P239" t="str">
            <v>JPY</v>
          </cell>
          <cell r="Q239" t="str">
            <v>C49SZX20190101KW</v>
          </cell>
          <cell r="R239" t="str">
            <v>伟盛贸易(富洛）/晶科</v>
          </cell>
          <cell r="S239" t="str">
            <v>SIGMA G5S2</v>
          </cell>
          <cell r="T239" t="str">
            <v>L-&gt;R</v>
          </cell>
          <cell r="U239" t="str">
            <v>No</v>
          </cell>
          <cell r="V239" t="str">
            <v>OK</v>
          </cell>
          <cell r="W239" t="str">
            <v>CIF HK</v>
          </cell>
          <cell r="X239">
            <v>43633</v>
          </cell>
          <cell r="Y239" t="str">
            <v>Yes</v>
          </cell>
          <cell r="Z239"/>
          <cell r="AA239"/>
          <cell r="AB239"/>
          <cell r="AC239" t="str">
            <v xml:space="preserve">IND order </v>
          </cell>
          <cell r="AN239"/>
          <cell r="AO239" t="str">
            <v>Yes</v>
          </cell>
          <cell r="AP239" t="str">
            <v>AUG 19</v>
          </cell>
        </row>
        <row r="240">
          <cell r="A240">
            <v>358</v>
          </cell>
          <cell r="B240" t="str">
            <v>已发货</v>
          </cell>
          <cell r="C240" t="str">
            <v>C49</v>
          </cell>
          <cell r="D240">
            <v>109623</v>
          </cell>
          <cell r="E240" t="str">
            <v>IND,APT 名义</v>
          </cell>
          <cell r="F240" t="str">
            <v>SIGMA-G5S2</v>
          </cell>
          <cell r="G240" t="str">
            <v>L-&gt;R</v>
          </cell>
          <cell r="H240" t="str">
            <v>No</v>
          </cell>
          <cell r="I240" t="str">
            <v>Y48793</v>
          </cell>
          <cell r="J240">
            <v>1</v>
          </cell>
          <cell r="K240" t="str">
            <v>码头</v>
          </cell>
          <cell r="L240">
            <v>43677</v>
          </cell>
          <cell r="M240">
            <v>6.4799999999999996E-2</v>
          </cell>
          <cell r="N240" t="str">
            <v>AUG 19</v>
          </cell>
          <cell r="O240">
            <v>2019.07</v>
          </cell>
          <cell r="P240" t="str">
            <v>JPY</v>
          </cell>
          <cell r="Q240" t="str">
            <v>C49SZX20190101KW</v>
          </cell>
          <cell r="R240" t="str">
            <v>伟盛贸易(富洛）/晶科</v>
          </cell>
          <cell r="S240" t="str">
            <v>SIGMA G5S2</v>
          </cell>
          <cell r="T240" t="str">
            <v>L-&gt;R</v>
          </cell>
          <cell r="U240" t="str">
            <v>No</v>
          </cell>
          <cell r="V240" t="str">
            <v>OK</v>
          </cell>
          <cell r="W240" t="str">
            <v>CIF HK</v>
          </cell>
          <cell r="X240">
            <v>43633</v>
          </cell>
          <cell r="Y240" t="str">
            <v>Yes</v>
          </cell>
          <cell r="Z240"/>
          <cell r="AA240"/>
          <cell r="AB240"/>
          <cell r="AC240" t="str">
            <v xml:space="preserve">IND order </v>
          </cell>
          <cell r="AN240"/>
          <cell r="AO240" t="str">
            <v>Yes</v>
          </cell>
          <cell r="AP240" t="str">
            <v>AUG 19</v>
          </cell>
        </row>
        <row r="241">
          <cell r="A241">
            <v>387</v>
          </cell>
          <cell r="B241" t="str">
            <v>已发货</v>
          </cell>
          <cell r="C241" t="str">
            <v>C49</v>
          </cell>
          <cell r="D241">
            <v>109587</v>
          </cell>
          <cell r="E241" t="str">
            <v>Special package</v>
          </cell>
          <cell r="F241" t="str">
            <v>YSM10</v>
          </cell>
          <cell r="G241" t="str">
            <v>R-&gt;L</v>
          </cell>
          <cell r="H241" t="str">
            <v>No</v>
          </cell>
          <cell r="I241" t="str">
            <v>Y48463</v>
          </cell>
          <cell r="J241">
            <v>1</v>
          </cell>
          <cell r="K241" t="str">
            <v>辉记中转仓</v>
          </cell>
          <cell r="L241">
            <v>43686</v>
          </cell>
          <cell r="M241">
            <v>6.4799999999999996E-2</v>
          </cell>
          <cell r="N241" t="str">
            <v>SEP 19</v>
          </cell>
          <cell r="O241">
            <v>2019.07</v>
          </cell>
          <cell r="P241" t="str">
            <v>RMB</v>
          </cell>
          <cell r="Q241" t="str">
            <v>C49SZX20190118R1SS</v>
          </cell>
          <cell r="R241" t="str">
            <v>鼎鸿</v>
          </cell>
          <cell r="S241" t="str">
            <v>YSM10</v>
          </cell>
          <cell r="T241" t="str">
            <v>L-&gt;R</v>
          </cell>
          <cell r="U241" t="str">
            <v>MVC</v>
          </cell>
          <cell r="V241" t="str">
            <v>WRONG</v>
          </cell>
          <cell r="W241" t="str">
            <v>含税到厂</v>
          </cell>
          <cell r="X241">
            <v>43691</v>
          </cell>
          <cell r="Y241" t="str">
            <v>Yes</v>
          </cell>
          <cell r="Z241" t="str">
            <v>Na</v>
          </cell>
          <cell r="AA241" t="str">
            <v>Na</v>
          </cell>
          <cell r="AB241"/>
          <cell r="AC241" t="str">
            <v>C190434540</v>
          </cell>
          <cell r="AD241">
            <v>301</v>
          </cell>
          <cell r="AE241">
            <v>10</v>
          </cell>
          <cell r="AN241"/>
          <cell r="AO241" t="str">
            <v>Yes</v>
          </cell>
          <cell r="AP241" t="str">
            <v>SEP 19</v>
          </cell>
        </row>
        <row r="242">
          <cell r="A242">
            <v>420</v>
          </cell>
          <cell r="B242" t="str">
            <v>已发货</v>
          </cell>
          <cell r="C242" t="str">
            <v>C49</v>
          </cell>
          <cell r="D242">
            <v>109587</v>
          </cell>
          <cell r="E242" t="str">
            <v>Special package</v>
          </cell>
          <cell r="F242" t="str">
            <v>YSM10</v>
          </cell>
          <cell r="G242" t="str">
            <v>R-&gt;L</v>
          </cell>
          <cell r="H242" t="str">
            <v>MVC+ATS15</v>
          </cell>
          <cell r="I242" t="str">
            <v>Y48459</v>
          </cell>
          <cell r="J242">
            <v>1</v>
          </cell>
          <cell r="K242" t="str">
            <v>力合仓库(已经清关)</v>
          </cell>
          <cell r="L242">
            <v>43686</v>
          </cell>
          <cell r="M242">
            <v>6.4799999999999996E-2</v>
          </cell>
          <cell r="N242" t="str">
            <v>SEP 19</v>
          </cell>
          <cell r="O242">
            <v>2019.07</v>
          </cell>
          <cell r="P242" t="str">
            <v>RMB</v>
          </cell>
          <cell r="Q242" t="str">
            <v>C49SZX20190129DZ</v>
          </cell>
          <cell r="R242" t="str">
            <v>博星</v>
          </cell>
          <cell r="S242" t="str">
            <v>YSM10</v>
          </cell>
          <cell r="T242" t="str">
            <v>L-&gt;R</v>
          </cell>
          <cell r="U242" t="str">
            <v>MVC+ATS15</v>
          </cell>
          <cell r="V242" t="str">
            <v>WRONG</v>
          </cell>
          <cell r="W242" t="str">
            <v>含税到厂</v>
          </cell>
          <cell r="X242">
            <v>43708</v>
          </cell>
          <cell r="Y242" t="str">
            <v>Yes</v>
          </cell>
          <cell r="Z242"/>
          <cell r="AA242"/>
          <cell r="AB242"/>
          <cell r="AC242" t="str">
            <v>C190935620</v>
          </cell>
          <cell r="AD242">
            <v>302</v>
          </cell>
          <cell r="AE242">
            <v>10</v>
          </cell>
          <cell r="AN242"/>
          <cell r="AO242" t="str">
            <v>Yes</v>
          </cell>
          <cell r="AP242" t="str">
            <v>SEP 19</v>
          </cell>
        </row>
        <row r="243">
          <cell r="A243">
            <v>421</v>
          </cell>
          <cell r="B243" t="str">
            <v>已发货</v>
          </cell>
          <cell r="C243" t="str">
            <v>C49</v>
          </cell>
          <cell r="D243">
            <v>109587</v>
          </cell>
          <cell r="E243" t="str">
            <v>Special package</v>
          </cell>
          <cell r="F243" t="str">
            <v>YSM10</v>
          </cell>
          <cell r="G243" t="str">
            <v>R-&gt;L</v>
          </cell>
          <cell r="H243" t="str">
            <v>MVC+ATS15</v>
          </cell>
          <cell r="I243" t="str">
            <v>Y48461</v>
          </cell>
          <cell r="J243">
            <v>1</v>
          </cell>
          <cell r="K243" t="str">
            <v>力合仓库(已经清关)</v>
          </cell>
          <cell r="L243">
            <v>43686</v>
          </cell>
          <cell r="M243">
            <v>6.4799999999999996E-2</v>
          </cell>
          <cell r="N243" t="str">
            <v>NOV 19</v>
          </cell>
          <cell r="O243">
            <v>2019.07</v>
          </cell>
          <cell r="P243" t="str">
            <v>RMB</v>
          </cell>
          <cell r="Q243" t="str">
            <v>C49SZX20190129DZ</v>
          </cell>
          <cell r="R243" t="str">
            <v>博星</v>
          </cell>
          <cell r="S243" t="str">
            <v>YSM10</v>
          </cell>
          <cell r="T243" t="str">
            <v>R-&gt;L</v>
          </cell>
          <cell r="U243" t="str">
            <v>MVC+ATS15</v>
          </cell>
          <cell r="V243" t="str">
            <v>OK</v>
          </cell>
          <cell r="W243" t="str">
            <v>含税到厂</v>
          </cell>
          <cell r="X243">
            <v>43708</v>
          </cell>
          <cell r="Y243" t="str">
            <v>Yes</v>
          </cell>
          <cell r="Z243"/>
          <cell r="AA243"/>
          <cell r="AB243"/>
          <cell r="AC243" t="str">
            <v>C190935620</v>
          </cell>
          <cell r="AD243">
            <v>302</v>
          </cell>
          <cell r="AE243">
            <v>10</v>
          </cell>
          <cell r="AN243"/>
          <cell r="AO243" t="str">
            <v>Yes</v>
          </cell>
          <cell r="AP243" t="str">
            <v>NOV 19</v>
          </cell>
        </row>
        <row r="244">
          <cell r="A244">
            <v>408</v>
          </cell>
          <cell r="B244" t="str">
            <v>已发货</v>
          </cell>
          <cell r="C244" t="str">
            <v>C49</v>
          </cell>
          <cell r="D244">
            <v>109587</v>
          </cell>
          <cell r="E244" t="str">
            <v>Special package</v>
          </cell>
          <cell r="F244" t="str">
            <v>YSM10</v>
          </cell>
          <cell r="G244" t="str">
            <v>R-&gt;L</v>
          </cell>
          <cell r="H244" t="str">
            <v>No</v>
          </cell>
          <cell r="I244" t="str">
            <v>Y48462</v>
          </cell>
          <cell r="J244">
            <v>1</v>
          </cell>
          <cell r="K244" t="str">
            <v>力合仓库(已经清关)</v>
          </cell>
          <cell r="L244">
            <v>43686</v>
          </cell>
          <cell r="M244">
            <v>6.4799999999999996E-2</v>
          </cell>
          <cell r="N244" t="str">
            <v>SEP 19</v>
          </cell>
          <cell r="O244">
            <v>2019.07</v>
          </cell>
          <cell r="P244" t="str">
            <v>RMB</v>
          </cell>
          <cell r="Q244" t="str">
            <v>C49SZX20190127JY</v>
          </cell>
          <cell r="R244" t="str">
            <v>海松微</v>
          </cell>
          <cell r="S244" t="str">
            <v>YSM10</v>
          </cell>
          <cell r="T244" t="str">
            <v>L-&gt;R</v>
          </cell>
          <cell r="U244" t="str">
            <v>MVC</v>
          </cell>
          <cell r="V244" t="str">
            <v>WRONG</v>
          </cell>
          <cell r="W244" t="str">
            <v>含税到厂</v>
          </cell>
          <cell r="X244">
            <v>43698</v>
          </cell>
          <cell r="Y244" t="str">
            <v>Yes</v>
          </cell>
          <cell r="Z244"/>
          <cell r="AA244"/>
          <cell r="AB244"/>
          <cell r="AC244" t="str">
            <v>C190935542</v>
          </cell>
          <cell r="AD244">
            <v>301</v>
          </cell>
          <cell r="AE244">
            <v>10</v>
          </cell>
          <cell r="AN244"/>
          <cell r="AO244" t="str">
            <v>Yes</v>
          </cell>
          <cell r="AP244" t="str">
            <v>SEP 19</v>
          </cell>
        </row>
        <row r="245">
          <cell r="A245">
            <v>398</v>
          </cell>
          <cell r="B245" t="str">
            <v>已发货</v>
          </cell>
          <cell r="C245" t="str">
            <v>C49</v>
          </cell>
          <cell r="D245">
            <v>109588</v>
          </cell>
          <cell r="E245" t="str">
            <v>Special package</v>
          </cell>
          <cell r="F245" t="str">
            <v>YSM10</v>
          </cell>
          <cell r="G245" t="str">
            <v>R-&gt;L</v>
          </cell>
          <cell r="H245" t="str">
            <v>No</v>
          </cell>
          <cell r="I245" t="str">
            <v>Y48465</v>
          </cell>
          <cell r="J245">
            <v>1</v>
          </cell>
          <cell r="K245" t="str">
            <v>力合仓库(已经清关)</v>
          </cell>
          <cell r="L245">
            <v>43686</v>
          </cell>
          <cell r="M245">
            <v>6.4799999999999996E-2</v>
          </cell>
          <cell r="N245" t="str">
            <v>SEP 19</v>
          </cell>
          <cell r="O245">
            <v>2019.07</v>
          </cell>
          <cell r="P245" t="str">
            <v>RMB</v>
          </cell>
          <cell r="Q245" t="str">
            <v>C49SZX20190119SX</v>
          </cell>
          <cell r="R245" t="str">
            <v>太美亚</v>
          </cell>
          <cell r="S245" t="str">
            <v>YSM10</v>
          </cell>
          <cell r="T245" t="str">
            <v>R-&gt;L</v>
          </cell>
          <cell r="U245" t="str">
            <v>MVC</v>
          </cell>
          <cell r="V245" t="str">
            <v>WRONG</v>
          </cell>
          <cell r="W245" t="str">
            <v>含税到厂</v>
          </cell>
          <cell r="X245">
            <v>43693</v>
          </cell>
          <cell r="Y245" t="str">
            <v>Yes</v>
          </cell>
          <cell r="Z245" t="str">
            <v>Na</v>
          </cell>
          <cell r="AA245" t="str">
            <v>Na</v>
          </cell>
          <cell r="AB245"/>
          <cell r="AC245" t="str">
            <v>C190835446</v>
          </cell>
          <cell r="AD245">
            <v>301</v>
          </cell>
          <cell r="AE245">
            <v>10</v>
          </cell>
          <cell r="AN245"/>
          <cell r="AO245" t="str">
            <v>Yes</v>
          </cell>
          <cell r="AP245" t="str">
            <v>SEP 19</v>
          </cell>
        </row>
        <row r="246">
          <cell r="A246">
            <v>433</v>
          </cell>
          <cell r="B246" t="str">
            <v>已发货</v>
          </cell>
          <cell r="C246" t="str">
            <v>C49</v>
          </cell>
          <cell r="D246">
            <v>109588</v>
          </cell>
          <cell r="E246" t="str">
            <v>Special package</v>
          </cell>
          <cell r="F246" t="str">
            <v>YSM10</v>
          </cell>
          <cell r="G246" t="str">
            <v>R-&gt;L</v>
          </cell>
          <cell r="H246" t="str">
            <v>No</v>
          </cell>
          <cell r="I246" t="str">
            <v>Y48467</v>
          </cell>
          <cell r="J246">
            <v>1</v>
          </cell>
          <cell r="K246" t="str">
            <v>盐保仓库</v>
          </cell>
          <cell r="L246">
            <v>43686</v>
          </cell>
          <cell r="M246">
            <v>6.4799999999999996E-2</v>
          </cell>
          <cell r="N246" t="str">
            <v>OCT 19</v>
          </cell>
          <cell r="O246">
            <v>2019.07</v>
          </cell>
          <cell r="P246" t="str">
            <v>RMB</v>
          </cell>
          <cell r="Q246" t="str">
            <v>C49SZX20190133MX</v>
          </cell>
          <cell r="R246" t="str">
            <v>海川伟业</v>
          </cell>
          <cell r="S246" t="str">
            <v>YSM10</v>
          </cell>
          <cell r="T246" t="str">
            <v>L-&gt;R</v>
          </cell>
          <cell r="U246" t="str">
            <v>MVC</v>
          </cell>
          <cell r="V246" t="str">
            <v>WRONG</v>
          </cell>
          <cell r="W246" t="str">
            <v>含税到厂</v>
          </cell>
          <cell r="X246">
            <v>43731</v>
          </cell>
          <cell r="Y246" t="str">
            <v>Yes</v>
          </cell>
          <cell r="Z246"/>
          <cell r="AA246"/>
          <cell r="AB246"/>
          <cell r="AC246" t="str">
            <v>C190935701</v>
          </cell>
          <cell r="AD246">
            <v>301</v>
          </cell>
          <cell r="AE246">
            <v>10</v>
          </cell>
          <cell r="AN246"/>
          <cell r="AO246" t="str">
            <v>Yes</v>
          </cell>
          <cell r="AP246" t="str">
            <v>OCT 19</v>
          </cell>
        </row>
        <row r="247">
          <cell r="A247">
            <v>312</v>
          </cell>
          <cell r="B247" t="str">
            <v>已发货</v>
          </cell>
          <cell r="C247" t="str">
            <v>C49</v>
          </cell>
          <cell r="D247">
            <v>109588</v>
          </cell>
          <cell r="E247" t="str">
            <v>Special package</v>
          </cell>
          <cell r="F247" t="str">
            <v>YSM10</v>
          </cell>
          <cell r="G247" t="str">
            <v>R-&gt;L</v>
          </cell>
          <cell r="H247" t="str">
            <v>No</v>
          </cell>
          <cell r="I247" t="str">
            <v>Y48464</v>
          </cell>
          <cell r="J247">
            <v>1</v>
          </cell>
          <cell r="K247" t="str">
            <v>盐保仓库</v>
          </cell>
          <cell r="L247">
            <v>43686</v>
          </cell>
          <cell r="M247">
            <v>6.4799999999999996E-2</v>
          </cell>
          <cell r="N247" t="str">
            <v>OCT 19</v>
          </cell>
          <cell r="O247">
            <v>2019.07</v>
          </cell>
          <cell r="P247" t="str">
            <v>RMB</v>
          </cell>
          <cell r="Q247" t="str">
            <v>C49SZX20190076SS</v>
          </cell>
          <cell r="R247" t="str">
            <v>嘉兴</v>
          </cell>
          <cell r="S247" t="str">
            <v>YSM10</v>
          </cell>
          <cell r="T247" t="str">
            <v>L-&gt;R</v>
          </cell>
          <cell r="U247" t="str">
            <v>MVC</v>
          </cell>
          <cell r="V247" t="str">
            <v>WRONG</v>
          </cell>
          <cell r="W247" t="str">
            <v>含税到厂</v>
          </cell>
          <cell r="X247">
            <v>43600</v>
          </cell>
          <cell r="Y247" t="str">
            <v>Yes</v>
          </cell>
          <cell r="Z247"/>
          <cell r="AA247"/>
          <cell r="AB247"/>
          <cell r="AC247" t="str">
            <v>C190534660</v>
          </cell>
          <cell r="AD247">
            <v>301</v>
          </cell>
          <cell r="AE247">
            <v>10</v>
          </cell>
          <cell r="AN247"/>
          <cell r="AO247" t="str">
            <v>Yes</v>
          </cell>
          <cell r="AP247" t="str">
            <v>OCT 19</v>
          </cell>
        </row>
        <row r="248">
          <cell r="A248">
            <v>353</v>
          </cell>
          <cell r="B248" t="str">
            <v>已发货</v>
          </cell>
          <cell r="C248" t="str">
            <v>C49</v>
          </cell>
          <cell r="D248">
            <v>109588</v>
          </cell>
          <cell r="E248" t="str">
            <v>Special package</v>
          </cell>
          <cell r="F248" t="str">
            <v>YSM10</v>
          </cell>
          <cell r="G248" t="str">
            <v>R-&gt;L</v>
          </cell>
          <cell r="H248" t="str">
            <v xml:space="preserve">96 FEEDER PLATE (YSM10) </v>
          </cell>
          <cell r="I248" t="str">
            <v>Y48468</v>
          </cell>
          <cell r="J248">
            <v>1</v>
          </cell>
          <cell r="K248" t="str">
            <v>盐保仓库</v>
          </cell>
          <cell r="L248">
            <v>43686</v>
          </cell>
          <cell r="M248">
            <v>6.4799999999999996E-2</v>
          </cell>
          <cell r="N248" t="str">
            <v>OCT 19</v>
          </cell>
          <cell r="O248">
            <v>2019.07</v>
          </cell>
          <cell r="P248" t="str">
            <v>JPY</v>
          </cell>
          <cell r="Q248" t="str">
            <v>C49SZX20190150JY</v>
          </cell>
          <cell r="R248" t="str">
            <v>尖端电子 end user海凌科达</v>
          </cell>
          <cell r="S248" t="str">
            <v>YSM10</v>
          </cell>
          <cell r="T248" t="str">
            <v>L-&gt;R</v>
          </cell>
          <cell r="U248" t="str">
            <v>MVC+Rear 站位</v>
          </cell>
          <cell r="V248" t="str">
            <v>WRONG</v>
          </cell>
          <cell r="W248" t="str">
            <v>CIF HK</v>
          </cell>
          <cell r="X248">
            <v>43760</v>
          </cell>
          <cell r="Y248" t="str">
            <v>Yes</v>
          </cell>
          <cell r="Z248"/>
          <cell r="AA248"/>
          <cell r="AB248"/>
          <cell r="AC248" t="str">
            <v>C190735224</v>
          </cell>
          <cell r="AD248">
            <v>302</v>
          </cell>
          <cell r="AE248">
            <v>10</v>
          </cell>
          <cell r="AN248"/>
          <cell r="AO248" t="str">
            <v>Yes</v>
          </cell>
          <cell r="AP248" t="str">
            <v>OCT 19</v>
          </cell>
        </row>
        <row r="249">
          <cell r="A249">
            <v>392</v>
          </cell>
          <cell r="B249" t="str">
            <v>已发货</v>
          </cell>
          <cell r="C249" t="str">
            <v>C49</v>
          </cell>
          <cell r="D249">
            <v>109587</v>
          </cell>
          <cell r="E249" t="str">
            <v>Special package</v>
          </cell>
          <cell r="F249" t="str">
            <v>YSM10</v>
          </cell>
          <cell r="G249" t="str">
            <v>R-&gt;L</v>
          </cell>
          <cell r="H249" t="str">
            <v>MVC+ATS15</v>
          </cell>
          <cell r="I249" t="str">
            <v>Y48460</v>
          </cell>
          <cell r="J249">
            <v>1</v>
          </cell>
          <cell r="K249" t="str">
            <v>盐保仓库-&gt;准备清关</v>
          </cell>
          <cell r="L249">
            <v>43686</v>
          </cell>
          <cell r="M249">
            <v>6.4799999999999996E-2</v>
          </cell>
          <cell r="N249" t="str">
            <v>OCT 19</v>
          </cell>
          <cell r="O249">
            <v>2019.07</v>
          </cell>
          <cell r="P249" t="str">
            <v>RMB</v>
          </cell>
          <cell r="Q249" t="str">
            <v>C49SZX20190113LC</v>
          </cell>
          <cell r="R249" t="str">
            <v>首航</v>
          </cell>
          <cell r="S249" t="str">
            <v>YSM10</v>
          </cell>
          <cell r="T249" t="str">
            <v>L-&gt;R</v>
          </cell>
          <cell r="U249" t="str">
            <v>MVC+ATS15</v>
          </cell>
          <cell r="V249" t="str">
            <v>WRONG</v>
          </cell>
          <cell r="W249" t="str">
            <v>含税到厂</v>
          </cell>
          <cell r="X249">
            <v>43691</v>
          </cell>
          <cell r="Y249" t="str">
            <v>Yes</v>
          </cell>
          <cell r="Z249"/>
          <cell r="AA249"/>
          <cell r="AB249"/>
          <cell r="AC249" t="str">
            <v>C190935643</v>
          </cell>
          <cell r="AD249">
            <v>302</v>
          </cell>
          <cell r="AE249">
            <v>10</v>
          </cell>
          <cell r="AN249"/>
          <cell r="AO249" t="str">
            <v>Yes</v>
          </cell>
          <cell r="AP249" t="str">
            <v>OCT 19</v>
          </cell>
        </row>
        <row r="250">
          <cell r="A250">
            <v>393</v>
          </cell>
          <cell r="B250" t="str">
            <v>已发货</v>
          </cell>
          <cell r="C250" t="str">
            <v>C49</v>
          </cell>
          <cell r="D250">
            <v>109588</v>
          </cell>
          <cell r="E250" t="str">
            <v>Special package</v>
          </cell>
          <cell r="F250" t="str">
            <v>YSM10</v>
          </cell>
          <cell r="G250" t="str">
            <v>R-&gt;L</v>
          </cell>
          <cell r="H250" t="str">
            <v>No</v>
          </cell>
          <cell r="I250" t="str">
            <v>Y48466</v>
          </cell>
          <cell r="J250">
            <v>1</v>
          </cell>
          <cell r="K250" t="str">
            <v>盐保仓库-&gt;准备清关</v>
          </cell>
          <cell r="L250">
            <v>43686</v>
          </cell>
          <cell r="M250">
            <v>6.4799999999999996E-2</v>
          </cell>
          <cell r="N250" t="str">
            <v>OCT 19</v>
          </cell>
          <cell r="O250">
            <v>2019.07</v>
          </cell>
          <cell r="P250" t="str">
            <v>RMB</v>
          </cell>
          <cell r="Q250" t="str">
            <v>C49SZX20190113LC</v>
          </cell>
          <cell r="R250" t="str">
            <v>首航</v>
          </cell>
          <cell r="S250" t="str">
            <v>YSM10</v>
          </cell>
          <cell r="T250" t="str">
            <v>L-&gt;R</v>
          </cell>
          <cell r="U250" t="str">
            <v>No</v>
          </cell>
          <cell r="V250" t="str">
            <v>WRONG</v>
          </cell>
          <cell r="W250" t="str">
            <v>含税到厂</v>
          </cell>
          <cell r="X250">
            <v>43691</v>
          </cell>
          <cell r="Y250" t="str">
            <v>Yes</v>
          </cell>
          <cell r="Z250"/>
          <cell r="AA250"/>
          <cell r="AB250"/>
          <cell r="AC250" t="str">
            <v>C190935643</v>
          </cell>
          <cell r="AD250">
            <v>301</v>
          </cell>
          <cell r="AE250">
            <v>10</v>
          </cell>
          <cell r="AN250"/>
          <cell r="AO250" t="str">
            <v>Yes</v>
          </cell>
          <cell r="AP250" t="str">
            <v>OCT 19</v>
          </cell>
        </row>
        <row r="251">
          <cell r="A251">
            <v>379</v>
          </cell>
          <cell r="B251" t="str">
            <v>已发货</v>
          </cell>
          <cell r="C251" t="str">
            <v>C28.</v>
          </cell>
          <cell r="D251">
            <v>109662</v>
          </cell>
          <cell r="E251" t="str">
            <v>IND, 科士达</v>
          </cell>
          <cell r="F251" t="str">
            <v>YSD</v>
          </cell>
          <cell r="G251" t="str">
            <v>L-&gt;R</v>
          </cell>
          <cell r="H251" t="str">
            <v>No</v>
          </cell>
          <cell r="I251" t="str">
            <v>Y48943</v>
          </cell>
          <cell r="J251">
            <v>1</v>
          </cell>
          <cell r="K251" t="str">
            <v>码头</v>
          </cell>
          <cell r="L251">
            <v>43707</v>
          </cell>
          <cell r="M251">
            <v>6.4399999999999999E-2</v>
          </cell>
          <cell r="N251" t="str">
            <v>SEP 19</v>
          </cell>
          <cell r="O251">
            <v>2019.08</v>
          </cell>
          <cell r="P251" t="str">
            <v>RMB</v>
          </cell>
          <cell r="Q251" t="str">
            <v>PG-GL02-201906140004</v>
          </cell>
          <cell r="R251" t="str">
            <v>科士达</v>
          </cell>
          <cell r="S251" t="str">
            <v>YSD</v>
          </cell>
          <cell r="T251" t="str">
            <v>L-&gt;R</v>
          </cell>
          <cell r="U251" t="str">
            <v>No</v>
          </cell>
          <cell r="V251" t="str">
            <v>OK</v>
          </cell>
          <cell r="W251" t="str">
            <v>含税到厂</v>
          </cell>
          <cell r="X251">
            <v>43666</v>
          </cell>
          <cell r="Y251" t="str">
            <v>Yes</v>
          </cell>
          <cell r="Z251"/>
          <cell r="AA251"/>
          <cell r="AB251"/>
          <cell r="AC251" t="str">
            <v xml:space="preserve">IND order </v>
          </cell>
          <cell r="AN251"/>
          <cell r="AO251" t="str">
            <v>Yes</v>
          </cell>
          <cell r="AP251" t="str">
            <v>SEP 19</v>
          </cell>
        </row>
        <row r="252">
          <cell r="A252">
            <v>361</v>
          </cell>
          <cell r="B252" t="str">
            <v>已发货</v>
          </cell>
          <cell r="C252" t="str">
            <v>C49</v>
          </cell>
          <cell r="D252">
            <v>109624</v>
          </cell>
          <cell r="E252" t="str">
            <v>Special package</v>
          </cell>
          <cell r="F252" t="str">
            <v>YSM20R(SV)-2</v>
          </cell>
          <cell r="G252" t="str">
            <v>L-&gt;R</v>
          </cell>
          <cell r="H252" t="str">
            <v>No</v>
          </cell>
          <cell r="I252" t="str">
            <v>Y48797</v>
          </cell>
          <cell r="J252">
            <v>1</v>
          </cell>
          <cell r="K252" t="str">
            <v>辉记中转仓</v>
          </cell>
          <cell r="L252">
            <v>43714</v>
          </cell>
          <cell r="M252">
            <v>6.4799999999999996E-2</v>
          </cell>
          <cell r="N252" t="str">
            <v>SEP 19</v>
          </cell>
          <cell r="O252">
            <v>2019.08</v>
          </cell>
          <cell r="P252" t="str">
            <v>JPY</v>
          </cell>
          <cell r="Q252" t="str">
            <v>C49SZX20190015JY</v>
          </cell>
          <cell r="R252" t="str">
            <v>创荣发</v>
          </cell>
          <cell r="S252" t="str">
            <v>YSM20R(SV)-2</v>
          </cell>
          <cell r="T252" t="str">
            <v>L-&gt;R</v>
          </cell>
          <cell r="U252" t="str">
            <v>No</v>
          </cell>
          <cell r="V252" t="str">
            <v>OK</v>
          </cell>
          <cell r="W252" t="str">
            <v>DAP惠州</v>
          </cell>
          <cell r="X252">
            <v>43643</v>
          </cell>
          <cell r="Y252" t="str">
            <v>Yes</v>
          </cell>
          <cell r="Z252"/>
          <cell r="AA252"/>
          <cell r="AB252"/>
          <cell r="AC252" t="str">
            <v>C190735272</v>
          </cell>
          <cell r="AD252">
            <v>301</v>
          </cell>
          <cell r="AE252">
            <v>20</v>
          </cell>
          <cell r="AN252"/>
          <cell r="AO252" t="str">
            <v>Yes</v>
          </cell>
          <cell r="AP252" t="str">
            <v>SEP 19</v>
          </cell>
        </row>
        <row r="253">
          <cell r="A253">
            <v>362</v>
          </cell>
          <cell r="B253" t="str">
            <v>已发货</v>
          </cell>
          <cell r="C253" t="str">
            <v>C49</v>
          </cell>
          <cell r="D253">
            <v>109624</v>
          </cell>
          <cell r="E253" t="str">
            <v>Special package</v>
          </cell>
          <cell r="F253" t="str">
            <v>YSM20R(SV)-2</v>
          </cell>
          <cell r="G253" t="str">
            <v>L-&gt;R</v>
          </cell>
          <cell r="H253" t="str">
            <v>No</v>
          </cell>
          <cell r="I253" t="str">
            <v>Y48798</v>
          </cell>
          <cell r="J253">
            <v>1</v>
          </cell>
          <cell r="K253" t="str">
            <v>辉记中转仓</v>
          </cell>
          <cell r="L253">
            <v>43714</v>
          </cell>
          <cell r="M253">
            <v>6.4799999999999996E-2</v>
          </cell>
          <cell r="N253" t="str">
            <v>SEP 19</v>
          </cell>
          <cell r="O253">
            <v>2019.08</v>
          </cell>
          <cell r="P253" t="str">
            <v>JPY</v>
          </cell>
          <cell r="Q253" t="str">
            <v>C49SZX20190015JY</v>
          </cell>
          <cell r="R253" t="str">
            <v>创荣发</v>
          </cell>
          <cell r="S253" t="str">
            <v>YSM20R(SV)-2</v>
          </cell>
          <cell r="T253" t="str">
            <v>L-&gt;R</v>
          </cell>
          <cell r="U253" t="str">
            <v>No</v>
          </cell>
          <cell r="V253" t="str">
            <v>OK</v>
          </cell>
          <cell r="W253" t="str">
            <v>DAP惠州</v>
          </cell>
          <cell r="X253">
            <v>43643</v>
          </cell>
          <cell r="Y253" t="str">
            <v>Yes</v>
          </cell>
          <cell r="Z253"/>
          <cell r="AA253"/>
          <cell r="AB253"/>
          <cell r="AC253" t="str">
            <v>C190735272</v>
          </cell>
          <cell r="AD253">
            <v>301</v>
          </cell>
          <cell r="AE253">
            <v>20</v>
          </cell>
          <cell r="AN253"/>
          <cell r="AO253" t="str">
            <v>Yes</v>
          </cell>
          <cell r="AP253" t="str">
            <v>SEP 19</v>
          </cell>
        </row>
        <row r="254">
          <cell r="A254">
            <v>363</v>
          </cell>
          <cell r="B254" t="str">
            <v>已发货</v>
          </cell>
          <cell r="C254" t="str">
            <v>C49</v>
          </cell>
          <cell r="D254">
            <v>109625</v>
          </cell>
          <cell r="E254" t="str">
            <v>Special package</v>
          </cell>
          <cell r="F254" t="str">
            <v>YSM10</v>
          </cell>
          <cell r="G254" t="str">
            <v>R-&gt;L</v>
          </cell>
          <cell r="H254" t="str">
            <v>No</v>
          </cell>
          <cell r="I254" t="str">
            <v>Y48771</v>
          </cell>
          <cell r="J254">
            <v>1</v>
          </cell>
          <cell r="K254" t="str">
            <v>辉记中转仓</v>
          </cell>
          <cell r="L254">
            <v>43714</v>
          </cell>
          <cell r="M254">
            <v>6.4799999999999996E-2</v>
          </cell>
          <cell r="N254" t="str">
            <v>SEP 19</v>
          </cell>
          <cell r="O254">
            <v>2019.07</v>
          </cell>
          <cell r="P254" t="str">
            <v>JPY</v>
          </cell>
          <cell r="Q254" t="str">
            <v>C49SZX20190015JY</v>
          </cell>
          <cell r="R254" t="str">
            <v>创荣发</v>
          </cell>
          <cell r="S254" t="str">
            <v>YSM10</v>
          </cell>
          <cell r="T254" t="str">
            <v>L-&gt;R</v>
          </cell>
          <cell r="U254" t="str">
            <v>MVC</v>
          </cell>
          <cell r="V254" t="str">
            <v>WRONG</v>
          </cell>
          <cell r="W254" t="str">
            <v>DAP惠州</v>
          </cell>
          <cell r="X254">
            <v>43643</v>
          </cell>
          <cell r="Y254" t="str">
            <v>Yes</v>
          </cell>
          <cell r="Z254"/>
          <cell r="AA254"/>
          <cell r="AB254"/>
          <cell r="AC254" t="str">
            <v>C190735272</v>
          </cell>
          <cell r="AD254">
            <v>302</v>
          </cell>
          <cell r="AE254">
            <v>10</v>
          </cell>
          <cell r="AN254"/>
          <cell r="AO254" t="str">
            <v>Yes</v>
          </cell>
          <cell r="AP254" t="str">
            <v>SEP 19</v>
          </cell>
        </row>
        <row r="255">
          <cell r="A255">
            <v>364</v>
          </cell>
          <cell r="B255" t="str">
            <v>已发货</v>
          </cell>
          <cell r="C255" t="str">
            <v>C49</v>
          </cell>
          <cell r="D255">
            <v>109625</v>
          </cell>
          <cell r="E255" t="str">
            <v>Special package</v>
          </cell>
          <cell r="F255" t="str">
            <v>YSM10</v>
          </cell>
          <cell r="G255" t="str">
            <v>R-&gt;L</v>
          </cell>
          <cell r="H255" t="str">
            <v>No</v>
          </cell>
          <cell r="I255" t="str">
            <v>Y48772</v>
          </cell>
          <cell r="J255">
            <v>1</v>
          </cell>
          <cell r="K255" t="str">
            <v>辉记中转仓</v>
          </cell>
          <cell r="L255">
            <v>43714</v>
          </cell>
          <cell r="M255">
            <v>6.4799999999999996E-2</v>
          </cell>
          <cell r="N255" t="str">
            <v>SEP 19</v>
          </cell>
          <cell r="O255">
            <v>2019.07</v>
          </cell>
          <cell r="P255" t="str">
            <v>JPY</v>
          </cell>
          <cell r="Q255" t="str">
            <v>C49SZX20190015JY</v>
          </cell>
          <cell r="R255" t="str">
            <v>创荣发</v>
          </cell>
          <cell r="S255" t="str">
            <v>YSM10</v>
          </cell>
          <cell r="T255" t="str">
            <v>L-&gt;R</v>
          </cell>
          <cell r="U255" t="str">
            <v>MVC</v>
          </cell>
          <cell r="V255" t="str">
            <v>WRONG</v>
          </cell>
          <cell r="W255" t="str">
            <v>DAP惠州</v>
          </cell>
          <cell r="X255">
            <v>43643</v>
          </cell>
          <cell r="Y255" t="str">
            <v>Yes</v>
          </cell>
          <cell r="Z255"/>
          <cell r="AA255"/>
          <cell r="AB255"/>
          <cell r="AC255" t="str">
            <v>C190735272</v>
          </cell>
          <cell r="AD255">
            <v>301</v>
          </cell>
          <cell r="AE255">
            <v>10</v>
          </cell>
          <cell r="AN255"/>
          <cell r="AO255" t="str">
            <v>Yes</v>
          </cell>
          <cell r="AP255" t="str">
            <v>SEP 19</v>
          </cell>
        </row>
        <row r="256">
          <cell r="A256">
            <v>422</v>
          </cell>
          <cell r="B256" t="str">
            <v>已发货</v>
          </cell>
          <cell r="C256" t="str">
            <v>C49</v>
          </cell>
          <cell r="D256">
            <v>109625</v>
          </cell>
          <cell r="E256" t="str">
            <v>Special package</v>
          </cell>
          <cell r="F256" t="str">
            <v>YSM10</v>
          </cell>
          <cell r="G256" t="str">
            <v>R-&gt;L</v>
          </cell>
          <cell r="H256" t="str">
            <v>ATS15</v>
          </cell>
          <cell r="I256" t="str">
            <v>Y48769</v>
          </cell>
          <cell r="J256">
            <v>1</v>
          </cell>
          <cell r="K256" t="str">
            <v>力合仓库(已经清关)</v>
          </cell>
          <cell r="L256">
            <v>43714</v>
          </cell>
          <cell r="M256">
            <v>6.4799999999999996E-2</v>
          </cell>
          <cell r="N256" t="str">
            <v>NOV 19</v>
          </cell>
          <cell r="O256">
            <v>2019.07</v>
          </cell>
          <cell r="P256" t="str">
            <v>RMB</v>
          </cell>
          <cell r="Q256" t="str">
            <v>C49SZX20190129DZ</v>
          </cell>
          <cell r="R256" t="str">
            <v>博星</v>
          </cell>
          <cell r="S256" t="str">
            <v>YSM10</v>
          </cell>
          <cell r="T256" t="str">
            <v>R-&gt;L</v>
          </cell>
          <cell r="U256" t="str">
            <v>MVC+ATS15</v>
          </cell>
          <cell r="V256" t="str">
            <v>WRONG</v>
          </cell>
          <cell r="W256" t="str">
            <v>含税到厂</v>
          </cell>
          <cell r="X256">
            <v>43708</v>
          </cell>
          <cell r="Y256" t="str">
            <v>Yes</v>
          </cell>
          <cell r="Z256"/>
          <cell r="AA256"/>
          <cell r="AB256"/>
          <cell r="AC256" t="str">
            <v>C190935620</v>
          </cell>
          <cell r="AD256">
            <v>302</v>
          </cell>
          <cell r="AE256">
            <v>10</v>
          </cell>
          <cell r="AN256"/>
          <cell r="AO256" t="str">
            <v>Yes</v>
          </cell>
          <cell r="AP256" t="str">
            <v>NOV 19</v>
          </cell>
        </row>
        <row r="257">
          <cell r="A257">
            <v>432</v>
          </cell>
          <cell r="B257" t="str">
            <v>已发货</v>
          </cell>
          <cell r="C257" t="str">
            <v>C49</v>
          </cell>
          <cell r="D257">
            <v>109624</v>
          </cell>
          <cell r="E257" t="str">
            <v>Special package</v>
          </cell>
          <cell r="F257" t="str">
            <v>YSM20R(SV)-2</v>
          </cell>
          <cell r="G257" t="str">
            <v>L-&gt;R</v>
          </cell>
          <cell r="H257" t="str">
            <v>No</v>
          </cell>
          <cell r="I257" t="str">
            <v>Y48800</v>
          </cell>
          <cell r="J257">
            <v>1</v>
          </cell>
          <cell r="K257" t="str">
            <v>盐保仓库</v>
          </cell>
          <cell r="L257">
            <v>43714</v>
          </cell>
          <cell r="M257">
            <v>6.4799999999999996E-2</v>
          </cell>
          <cell r="N257" t="str">
            <v>OCT 19</v>
          </cell>
          <cell r="O257">
            <v>2019.08</v>
          </cell>
          <cell r="P257" t="str">
            <v>RMB</v>
          </cell>
          <cell r="Q257" t="str">
            <v>C49SZX20190133MX</v>
          </cell>
          <cell r="R257" t="str">
            <v>海川伟业</v>
          </cell>
          <cell r="S257" t="str">
            <v>YSM20R(SV)-2</v>
          </cell>
          <cell r="T257" t="str">
            <v>L-&gt;R</v>
          </cell>
          <cell r="U257" t="str">
            <v>No</v>
          </cell>
          <cell r="V257" t="str">
            <v>OK</v>
          </cell>
          <cell r="W257" t="str">
            <v>含税到厂</v>
          </cell>
          <cell r="X257">
            <v>43731</v>
          </cell>
          <cell r="Y257" t="str">
            <v>Yes</v>
          </cell>
          <cell r="Z257"/>
          <cell r="AA257"/>
          <cell r="AB257"/>
          <cell r="AC257" t="str">
            <v>C190935701</v>
          </cell>
          <cell r="AD257">
            <v>303</v>
          </cell>
          <cell r="AE257">
            <v>10</v>
          </cell>
          <cell r="AF257">
            <v>302</v>
          </cell>
          <cell r="AG257">
            <v>10</v>
          </cell>
          <cell r="AN257"/>
          <cell r="AO257" t="str">
            <v>Yes</v>
          </cell>
          <cell r="AP257" t="str">
            <v>OCT 19</v>
          </cell>
        </row>
        <row r="258">
          <cell r="A258">
            <v>391</v>
          </cell>
          <cell r="B258" t="str">
            <v>已发货</v>
          </cell>
          <cell r="C258" t="str">
            <v>C49</v>
          </cell>
          <cell r="D258">
            <v>109624</v>
          </cell>
          <cell r="E258" t="str">
            <v>Special package</v>
          </cell>
          <cell r="F258" t="str">
            <v>YSM20R(SV)-2</v>
          </cell>
          <cell r="G258" t="str">
            <v>L-&gt;R</v>
          </cell>
          <cell r="H258" t="str">
            <v>No</v>
          </cell>
          <cell r="I258" t="str">
            <v>Y48799</v>
          </cell>
          <cell r="J258">
            <v>1</v>
          </cell>
          <cell r="K258" t="str">
            <v>盐保仓库-&gt;准备清关</v>
          </cell>
          <cell r="L258">
            <v>43714</v>
          </cell>
          <cell r="M258">
            <v>6.4799999999999996E-2</v>
          </cell>
          <cell r="N258" t="str">
            <v>OCT 19</v>
          </cell>
          <cell r="O258">
            <v>2019.08</v>
          </cell>
          <cell r="P258" t="str">
            <v>RMB</v>
          </cell>
          <cell r="Q258" t="str">
            <v>C49SZX20190113LC</v>
          </cell>
          <cell r="R258" t="str">
            <v>首航</v>
          </cell>
          <cell r="S258" t="str">
            <v>YSM20R(SV)-2</v>
          </cell>
          <cell r="T258" t="str">
            <v>L-&gt;R</v>
          </cell>
          <cell r="U258" t="str">
            <v>No</v>
          </cell>
          <cell r="V258" t="str">
            <v>OK</v>
          </cell>
          <cell r="W258" t="str">
            <v>含税到厂</v>
          </cell>
          <cell r="X258">
            <v>43691</v>
          </cell>
          <cell r="Y258" t="str">
            <v>Yes</v>
          </cell>
          <cell r="Z258"/>
          <cell r="AA258"/>
          <cell r="AB258"/>
          <cell r="AC258" t="str">
            <v>C190935643</v>
          </cell>
          <cell r="AD258">
            <v>303</v>
          </cell>
          <cell r="AE258">
            <v>20</v>
          </cell>
          <cell r="AN258"/>
          <cell r="AO258" t="str">
            <v>Yes</v>
          </cell>
          <cell r="AP258" t="str">
            <v>OCT 19</v>
          </cell>
        </row>
        <row r="259">
          <cell r="A259">
            <v>441</v>
          </cell>
          <cell r="B259" t="str">
            <v>已发货</v>
          </cell>
          <cell r="C259" t="str">
            <v>C49</v>
          </cell>
          <cell r="D259">
            <v>109624</v>
          </cell>
          <cell r="E259" t="str">
            <v>Special package</v>
          </cell>
          <cell r="F259" t="str">
            <v>YSM20R(SV)-2</v>
          </cell>
          <cell r="G259" t="str">
            <v>L-&gt;R</v>
          </cell>
          <cell r="H259" t="str">
            <v>No</v>
          </cell>
          <cell r="I259" t="str">
            <v>Y48802</v>
          </cell>
          <cell r="J259">
            <v>1</v>
          </cell>
          <cell r="K259" t="str">
            <v>盐保仓库-&gt;准备清关</v>
          </cell>
          <cell r="L259">
            <v>43714</v>
          </cell>
          <cell r="M259">
            <v>6.4799999999999996E-2</v>
          </cell>
          <cell r="N259" t="str">
            <v>NOV 19</v>
          </cell>
          <cell r="O259">
            <v>2019.08</v>
          </cell>
          <cell r="P259" t="str">
            <v>RMB</v>
          </cell>
          <cell r="Q259" t="str">
            <v>C49SZX20190145DZ</v>
          </cell>
          <cell r="R259" t="str">
            <v>GCL 耕创</v>
          </cell>
          <cell r="S259" t="str">
            <v>YSM20R(SV)-2</v>
          </cell>
          <cell r="T259" t="str">
            <v>L-&gt;R</v>
          </cell>
          <cell r="U259" t="str">
            <v>No</v>
          </cell>
          <cell r="V259" t="str">
            <v>OK</v>
          </cell>
          <cell r="W259" t="str">
            <v>含税到厂</v>
          </cell>
          <cell r="X259">
            <v>43750</v>
          </cell>
          <cell r="Y259" t="str">
            <v>Yes</v>
          </cell>
          <cell r="Z259"/>
          <cell r="AA259"/>
          <cell r="AB259"/>
          <cell r="AC259" t="str">
            <v>C191035983</v>
          </cell>
          <cell r="AD259">
            <v>304</v>
          </cell>
          <cell r="AE259">
            <v>20</v>
          </cell>
          <cell r="AN259"/>
          <cell r="AO259" t="str">
            <v>Yes</v>
          </cell>
          <cell r="AP259" t="str">
            <v>NOV 19</v>
          </cell>
        </row>
        <row r="260">
          <cell r="A260" t="str">
            <v>福建泉盛</v>
          </cell>
          <cell r="B260" t="str">
            <v>已发货</v>
          </cell>
          <cell r="C260" t="str">
            <v>C49</v>
          </cell>
          <cell r="D260">
            <v>109625</v>
          </cell>
          <cell r="E260" t="str">
            <v>Special package</v>
          </cell>
          <cell r="F260" t="str">
            <v>YSM10</v>
          </cell>
          <cell r="G260" t="str">
            <v>R-&gt;L</v>
          </cell>
          <cell r="H260" t="str">
            <v>ATS15</v>
          </cell>
          <cell r="I260" t="str">
            <v>Y48770</v>
          </cell>
          <cell r="J260">
            <v>1</v>
          </cell>
          <cell r="K260" t="str">
            <v>盐保仓库-&gt;准备清关</v>
          </cell>
          <cell r="L260">
            <v>43714</v>
          </cell>
          <cell r="M260">
            <v>6.7100000000000007E-2</v>
          </cell>
          <cell r="N260" t="str">
            <v>NOV 19</v>
          </cell>
          <cell r="O260">
            <v>2019.07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/>
          <cell r="AA260"/>
          <cell r="AB260"/>
          <cell r="AC260" t="str">
            <v>C190334217</v>
          </cell>
          <cell r="AD260">
            <v>302</v>
          </cell>
          <cell r="AE260">
            <v>10</v>
          </cell>
          <cell r="AN260"/>
          <cell r="AO260" t="str">
            <v>NA</v>
          </cell>
          <cell r="AP260" t="str">
            <v>NOV 19</v>
          </cell>
        </row>
        <row r="261">
          <cell r="A261">
            <v>431</v>
          </cell>
          <cell r="B261" t="str">
            <v>已发货</v>
          </cell>
          <cell r="C261" t="str">
            <v>C49</v>
          </cell>
          <cell r="D261">
            <v>109624</v>
          </cell>
          <cell r="E261" t="str">
            <v>Special package</v>
          </cell>
          <cell r="F261" t="str">
            <v>YSM20R(SV)-2</v>
          </cell>
          <cell r="G261" t="str">
            <v>L-&gt;R</v>
          </cell>
          <cell r="H261" t="str">
            <v>No</v>
          </cell>
          <cell r="I261" t="str">
            <v>Y48801</v>
          </cell>
          <cell r="J261">
            <v>1</v>
          </cell>
          <cell r="K261" t="str">
            <v>盐保仓库-&gt;准备清关</v>
          </cell>
          <cell r="L261">
            <v>43714</v>
          </cell>
          <cell r="M261">
            <v>6.4799999999999996E-2</v>
          </cell>
          <cell r="N261" t="str">
            <v>SEP 19</v>
          </cell>
          <cell r="O261">
            <v>2019.08</v>
          </cell>
          <cell r="P261" t="str">
            <v>RMB</v>
          </cell>
          <cell r="Q261" t="str">
            <v>C49SZX201900131JL</v>
          </cell>
          <cell r="R261" t="str">
            <v>杉川/end user:放德劲</v>
          </cell>
          <cell r="S261" t="str">
            <v>YSM20R(SV)-2</v>
          </cell>
          <cell r="T261" t="str">
            <v>L-&gt;R</v>
          </cell>
          <cell r="U261" t="str">
            <v>No</v>
          </cell>
          <cell r="V261" t="str">
            <v>OK</v>
          </cell>
          <cell r="W261" t="str">
            <v>含税到厂</v>
          </cell>
          <cell r="X261">
            <v>43717</v>
          </cell>
          <cell r="Y261" t="str">
            <v>Yes</v>
          </cell>
          <cell r="Z261"/>
          <cell r="AA261"/>
          <cell r="AB261"/>
          <cell r="AC261" t="str">
            <v>C190434452</v>
          </cell>
          <cell r="AD261">
            <v>302</v>
          </cell>
          <cell r="AE261">
            <v>10</v>
          </cell>
          <cell r="AF261">
            <v>304</v>
          </cell>
          <cell r="AG261">
            <v>10</v>
          </cell>
          <cell r="AN261"/>
          <cell r="AO261" t="str">
            <v>Yes</v>
          </cell>
          <cell r="AP261" t="str">
            <v>SEP 19</v>
          </cell>
        </row>
        <row r="262">
          <cell r="A262">
            <v>405</v>
          </cell>
          <cell r="B262" t="str">
            <v>已发货</v>
          </cell>
          <cell r="C262" t="str">
            <v>C49</v>
          </cell>
          <cell r="D262">
            <v>109694</v>
          </cell>
          <cell r="E262" t="str">
            <v>IND,APT 名义</v>
          </cell>
          <cell r="F262" t="str">
            <v>SIGMA-G5S2</v>
          </cell>
          <cell r="G262" t="str">
            <v>L-&gt;R</v>
          </cell>
          <cell r="H262" t="str">
            <v>No</v>
          </cell>
          <cell r="I262" t="str">
            <v>Y49277</v>
          </cell>
          <cell r="J262">
            <v>1</v>
          </cell>
          <cell r="K262" t="str">
            <v>码头</v>
          </cell>
          <cell r="L262">
            <v>43737</v>
          </cell>
          <cell r="M262" t="str">
            <v>No mismatch</v>
          </cell>
          <cell r="N262" t="str">
            <v>OCT 19</v>
          </cell>
          <cell r="O262">
            <v>2019.09</v>
          </cell>
          <cell r="P262" t="str">
            <v>JPY</v>
          </cell>
          <cell r="Q262" t="str">
            <v>C49SZX20190125KW</v>
          </cell>
          <cell r="R262" t="str">
            <v>伟盛贸易(富洛）/晶科</v>
          </cell>
          <cell r="S262" t="str">
            <v>SIGMA G5S2</v>
          </cell>
          <cell r="T262" t="str">
            <v>No</v>
          </cell>
          <cell r="U262" t="str">
            <v>No</v>
          </cell>
          <cell r="V262" t="str">
            <v>WRONG</v>
          </cell>
          <cell r="W262" t="str">
            <v>CIF HK</v>
          </cell>
          <cell r="X262">
            <v>43698</v>
          </cell>
          <cell r="Y262" t="str">
            <v>Yes</v>
          </cell>
          <cell r="Z262"/>
          <cell r="AA262"/>
          <cell r="AB262"/>
          <cell r="AC262" t="str">
            <v xml:space="preserve">IND order </v>
          </cell>
          <cell r="AN262"/>
          <cell r="AO262" t="str">
            <v>Yes</v>
          </cell>
          <cell r="AP262" t="str">
            <v>OCT 19</v>
          </cell>
        </row>
        <row r="263">
          <cell r="A263">
            <v>406</v>
          </cell>
          <cell r="B263" t="str">
            <v>已发货</v>
          </cell>
          <cell r="C263" t="str">
            <v>C49</v>
          </cell>
          <cell r="D263">
            <v>109694</v>
          </cell>
          <cell r="E263" t="str">
            <v>IND,APT 名义</v>
          </cell>
          <cell r="F263" t="str">
            <v>SIGMA-G5S2</v>
          </cell>
          <cell r="G263" t="str">
            <v>L-&gt;R</v>
          </cell>
          <cell r="H263" t="str">
            <v>No</v>
          </cell>
          <cell r="I263" t="str">
            <v>Y49276</v>
          </cell>
          <cell r="J263">
            <v>1</v>
          </cell>
          <cell r="K263" t="str">
            <v>码头</v>
          </cell>
          <cell r="L263">
            <v>43737</v>
          </cell>
          <cell r="M263" t="str">
            <v>No mismatch</v>
          </cell>
          <cell r="N263" t="str">
            <v>OCT 19</v>
          </cell>
          <cell r="O263">
            <v>2019.09</v>
          </cell>
          <cell r="P263" t="str">
            <v>JPY</v>
          </cell>
          <cell r="Q263" t="str">
            <v>C49SZX20190125KW</v>
          </cell>
          <cell r="R263" t="str">
            <v>伟盛贸易(富洛）/晶科</v>
          </cell>
          <cell r="S263" t="str">
            <v>SIGMA G5S2</v>
          </cell>
          <cell r="T263" t="str">
            <v>No</v>
          </cell>
          <cell r="U263" t="str">
            <v>No</v>
          </cell>
          <cell r="V263" t="str">
            <v>WRONG</v>
          </cell>
          <cell r="W263" t="str">
            <v>CIF HK</v>
          </cell>
          <cell r="X263">
            <v>43698</v>
          </cell>
          <cell r="Y263" t="str">
            <v>Yes</v>
          </cell>
          <cell r="Z263"/>
          <cell r="AA263"/>
          <cell r="AB263"/>
          <cell r="AC263" t="str">
            <v xml:space="preserve">IND order </v>
          </cell>
          <cell r="AN263"/>
          <cell r="AO263" t="str">
            <v>Yes</v>
          </cell>
          <cell r="AP263" t="str">
            <v>OCT 19</v>
          </cell>
        </row>
        <row r="264">
          <cell r="A264">
            <v>456</v>
          </cell>
          <cell r="B264" t="str">
            <v>已发货</v>
          </cell>
          <cell r="C264" t="str">
            <v>C49</v>
          </cell>
          <cell r="D264">
            <v>109665</v>
          </cell>
          <cell r="E264" t="str">
            <v>Special package</v>
          </cell>
          <cell r="F264" t="str">
            <v>YSM10</v>
          </cell>
          <cell r="G264" t="str">
            <v>R-&gt;L</v>
          </cell>
          <cell r="H264" t="str">
            <v>No</v>
          </cell>
          <cell r="I264" t="str">
            <v>Y49190</v>
          </cell>
          <cell r="J264">
            <v>1</v>
          </cell>
          <cell r="K264" t="str">
            <v>辉记中转仓</v>
          </cell>
          <cell r="L264">
            <v>43749</v>
          </cell>
          <cell r="M264">
            <v>6.7299999999999999E-2</v>
          </cell>
          <cell r="N264" t="str">
            <v>NOV 19</v>
          </cell>
          <cell r="O264">
            <v>2019.09</v>
          </cell>
          <cell r="P264" t="str">
            <v>RMB</v>
          </cell>
          <cell r="Q264" t="str">
            <v>C49SZX20190148SX</v>
          </cell>
          <cell r="R264" t="str">
            <v>悦之彩</v>
          </cell>
          <cell r="S264" t="str">
            <v>YSM10</v>
          </cell>
          <cell r="T264" t="str">
            <v>L-&gt;R</v>
          </cell>
          <cell r="U264" t="str">
            <v>MVC</v>
          </cell>
          <cell r="V264" t="str">
            <v>WRONG</v>
          </cell>
          <cell r="W264" t="str">
            <v>含税到厂</v>
          </cell>
          <cell r="X264">
            <v>43757</v>
          </cell>
          <cell r="Y264" t="str">
            <v>Yes</v>
          </cell>
          <cell r="Z264"/>
          <cell r="AA264"/>
          <cell r="AB264"/>
          <cell r="AC264" t="str">
            <v>C191035936</v>
          </cell>
          <cell r="AD264">
            <v>302</v>
          </cell>
          <cell r="AE264">
            <v>10</v>
          </cell>
          <cell r="AN264"/>
          <cell r="AO264" t="str">
            <v>Yes</v>
          </cell>
          <cell r="AP264" t="str">
            <v>NOV 19</v>
          </cell>
        </row>
        <row r="265">
          <cell r="A265">
            <v>352</v>
          </cell>
          <cell r="B265" t="str">
            <v>已发货</v>
          </cell>
          <cell r="C265" t="str">
            <v>C49</v>
          </cell>
          <cell r="D265">
            <v>109665</v>
          </cell>
          <cell r="E265" t="str">
            <v>Special package</v>
          </cell>
          <cell r="F265" t="str">
            <v>YSM10</v>
          </cell>
          <cell r="G265" t="str">
            <v>R-&gt;L</v>
          </cell>
          <cell r="H265" t="str">
            <v>No</v>
          </cell>
          <cell r="I265" t="str">
            <v>Y49189</v>
          </cell>
          <cell r="J265">
            <v>1</v>
          </cell>
          <cell r="K265" t="str">
            <v>盐保仓库</v>
          </cell>
          <cell r="L265">
            <v>43749</v>
          </cell>
          <cell r="M265">
            <v>6.7299999999999999E-2</v>
          </cell>
          <cell r="N265" t="str">
            <v>OCT 19</v>
          </cell>
          <cell r="O265">
            <v>2019.09</v>
          </cell>
          <cell r="P265" t="str">
            <v>JPY</v>
          </cell>
          <cell r="Q265" t="str">
            <v>C49SZX20190150JY</v>
          </cell>
          <cell r="R265" t="str">
            <v>尖端电子 end user海凌科达</v>
          </cell>
          <cell r="S265" t="str">
            <v>YSM10</v>
          </cell>
          <cell r="T265" t="str">
            <v>L-&gt;R</v>
          </cell>
          <cell r="U265" t="str">
            <v>No</v>
          </cell>
          <cell r="V265" t="str">
            <v>WRONG</v>
          </cell>
          <cell r="W265" t="str">
            <v>CIF HK</v>
          </cell>
          <cell r="X265">
            <v>43760</v>
          </cell>
          <cell r="Y265" t="str">
            <v>Yes</v>
          </cell>
          <cell r="Z265"/>
          <cell r="AA265"/>
          <cell r="AB265"/>
          <cell r="AC265" t="str">
            <v>C190735224</v>
          </cell>
          <cell r="AD265">
            <v>302</v>
          </cell>
          <cell r="AE265">
            <v>10</v>
          </cell>
          <cell r="AN265"/>
          <cell r="AO265" t="str">
            <v>Yes</v>
          </cell>
          <cell r="AP265" t="str">
            <v>OCT 19</v>
          </cell>
        </row>
        <row r="266">
          <cell r="A266">
            <v>454</v>
          </cell>
          <cell r="B266" t="str">
            <v>已发货</v>
          </cell>
          <cell r="C266" t="str">
            <v>C49</v>
          </cell>
          <cell r="D266">
            <v>109665</v>
          </cell>
          <cell r="E266" t="str">
            <v>Special package</v>
          </cell>
          <cell r="F266" t="str">
            <v>YSM10</v>
          </cell>
          <cell r="G266" t="str">
            <v>R-&gt;L</v>
          </cell>
          <cell r="H266" t="str">
            <v>No</v>
          </cell>
          <cell r="I266" t="str">
            <v>Y49188</v>
          </cell>
          <cell r="J266">
            <v>1</v>
          </cell>
          <cell r="K266" t="str">
            <v>盐保仓库</v>
          </cell>
          <cell r="L266">
            <v>43749</v>
          </cell>
          <cell r="M266">
            <v>6.7299999999999999E-2</v>
          </cell>
          <cell r="N266" t="str">
            <v>OCT 19</v>
          </cell>
          <cell r="O266">
            <v>2019.09</v>
          </cell>
          <cell r="P266" t="str">
            <v>JPY</v>
          </cell>
          <cell r="Q266" t="str">
            <v>C49SZX20190143SX</v>
          </cell>
          <cell r="R266" t="str">
            <v>利速达</v>
          </cell>
          <cell r="S266" t="str">
            <v>YSM10</v>
          </cell>
          <cell r="T266" t="str">
            <v>L-&gt;R</v>
          </cell>
          <cell r="U266" t="str">
            <v>MVC</v>
          </cell>
          <cell r="V266" t="str">
            <v>WRONG</v>
          </cell>
          <cell r="W266" t="str">
            <v>DAP SZ</v>
          </cell>
          <cell r="X266">
            <v>43754</v>
          </cell>
          <cell r="Y266" t="str">
            <v>Yes</v>
          </cell>
          <cell r="Z266"/>
          <cell r="AA266"/>
          <cell r="AB266"/>
          <cell r="AC266" t="str">
            <v>C180732624</v>
          </cell>
          <cell r="AD266">
            <v>301</v>
          </cell>
          <cell r="AE266">
            <v>10</v>
          </cell>
          <cell r="AN266"/>
          <cell r="AO266" t="str">
            <v>Yes</v>
          </cell>
          <cell r="AP266" t="str">
            <v>OCT 19</v>
          </cell>
        </row>
        <row r="267">
          <cell r="A267">
            <v>351</v>
          </cell>
          <cell r="B267" t="str">
            <v>已发货</v>
          </cell>
          <cell r="C267" t="str">
            <v>C49</v>
          </cell>
          <cell r="D267">
            <v>109665</v>
          </cell>
          <cell r="E267" t="str">
            <v>Special package</v>
          </cell>
          <cell r="F267" t="str">
            <v>YSM10</v>
          </cell>
          <cell r="G267" t="str">
            <v>R-&gt;L</v>
          </cell>
          <cell r="H267" t="str">
            <v>HM5</v>
          </cell>
          <cell r="I267" t="str">
            <v>Y49191</v>
          </cell>
          <cell r="J267">
            <v>1</v>
          </cell>
          <cell r="K267" t="str">
            <v>盐保仓库</v>
          </cell>
          <cell r="L267">
            <v>43749</v>
          </cell>
          <cell r="M267">
            <v>6.7299999999999999E-2</v>
          </cell>
          <cell r="N267" t="str">
            <v>OCT 19</v>
          </cell>
          <cell r="O267">
            <v>2019.09</v>
          </cell>
          <cell r="P267" t="str">
            <v>JPY</v>
          </cell>
          <cell r="Q267" t="str">
            <v>C49SZX20190150JY</v>
          </cell>
          <cell r="R267" t="str">
            <v>尖端电子 end user海凌科达</v>
          </cell>
          <cell r="S267" t="str">
            <v>YSM10</v>
          </cell>
          <cell r="T267" t="str">
            <v>R-&gt;L</v>
          </cell>
          <cell r="U267" t="str">
            <v>HM5</v>
          </cell>
          <cell r="V267" t="str">
            <v>OK</v>
          </cell>
          <cell r="W267" t="str">
            <v>CIF HK</v>
          </cell>
          <cell r="X267">
            <v>43760</v>
          </cell>
          <cell r="Y267" t="str">
            <v>Yes</v>
          </cell>
          <cell r="Z267"/>
          <cell r="AA267"/>
          <cell r="AB267"/>
          <cell r="AC267" t="str">
            <v>C190735224</v>
          </cell>
          <cell r="AD267">
            <v>302</v>
          </cell>
          <cell r="AE267">
            <v>10</v>
          </cell>
          <cell r="AN267"/>
          <cell r="AO267" t="str">
            <v>Yes</v>
          </cell>
          <cell r="AP267" t="str">
            <v>OCT 19</v>
          </cell>
        </row>
        <row r="268">
          <cell r="A268">
            <v>615</v>
          </cell>
          <cell r="B268" t="str">
            <v>已发货</v>
          </cell>
          <cell r="C268" t="str">
            <v>C49</v>
          </cell>
          <cell r="D268">
            <v>109665</v>
          </cell>
          <cell r="E268" t="str">
            <v>Special package</v>
          </cell>
          <cell r="F268" t="str">
            <v>YSM10</v>
          </cell>
          <cell r="G268" t="str">
            <v>R-&gt;L</v>
          </cell>
          <cell r="H268" t="str">
            <v>Fixed feeder plate 24 positions</v>
          </cell>
          <cell r="I268" t="str">
            <v>Y49192</v>
          </cell>
          <cell r="J268">
            <v>1</v>
          </cell>
          <cell r="K268" t="str">
            <v>盐保仓库</v>
          </cell>
          <cell r="L268">
            <v>43749</v>
          </cell>
          <cell r="M268">
            <v>6.7299999999999999E-2</v>
          </cell>
          <cell r="N268" t="str">
            <v>APR 20</v>
          </cell>
          <cell r="O268">
            <v>2019.09</v>
          </cell>
          <cell r="P268" t="str">
            <v>JPY</v>
          </cell>
          <cell r="Q268" t="str">
            <v>C49SZX20200038SX</v>
          </cell>
          <cell r="R268" t="str">
            <v>中研</v>
          </cell>
          <cell r="S268" t="str">
            <v>YSM10</v>
          </cell>
          <cell r="T268" t="str">
            <v>L-&gt;R</v>
          </cell>
          <cell r="U268" t="str">
            <v>MVC+Fixed feeder plate 24 positions</v>
          </cell>
          <cell r="V268" t="str">
            <v>WRONG</v>
          </cell>
          <cell r="W268" t="str">
            <v>DAP DG</v>
          </cell>
          <cell r="X268">
            <v>43923</v>
          </cell>
          <cell r="Y268" t="str">
            <v>Yes</v>
          </cell>
          <cell r="AC268" t="str">
            <v>C170930284</v>
          </cell>
          <cell r="AD268">
            <v>301</v>
          </cell>
          <cell r="AE268">
            <v>10</v>
          </cell>
          <cell r="AN268"/>
          <cell r="AO268" t="str">
            <v>Yes</v>
          </cell>
          <cell r="AP268" t="str">
            <v>APR 20</v>
          </cell>
        </row>
        <row r="269">
          <cell r="A269">
            <v>434</v>
          </cell>
          <cell r="B269" t="str">
            <v>已发货</v>
          </cell>
          <cell r="C269" t="str">
            <v>C49</v>
          </cell>
          <cell r="D269">
            <v>109665</v>
          </cell>
          <cell r="E269" t="str">
            <v>Special package</v>
          </cell>
          <cell r="F269" t="str">
            <v>YSM10</v>
          </cell>
          <cell r="G269" t="str">
            <v>R-&gt;L</v>
          </cell>
          <cell r="H269" t="str">
            <v>No</v>
          </cell>
          <cell r="I269" t="str">
            <v>Y49187</v>
          </cell>
          <cell r="J269">
            <v>1</v>
          </cell>
          <cell r="K269" t="str">
            <v>盐保仓库-&gt;准备清关</v>
          </cell>
          <cell r="L269">
            <v>43749</v>
          </cell>
          <cell r="M269">
            <v>6.7299999999999999E-2</v>
          </cell>
          <cell r="N269" t="str">
            <v>OCT 19</v>
          </cell>
          <cell r="O269"/>
          <cell r="P269" t="str">
            <v>RMB</v>
          </cell>
          <cell r="Q269" t="str">
            <v>C49SZX20190140SS</v>
          </cell>
          <cell r="R269" t="str">
            <v>中润互联</v>
          </cell>
          <cell r="S269" t="str">
            <v>YSM10</v>
          </cell>
          <cell r="T269" t="str">
            <v>L-&gt;R</v>
          </cell>
          <cell r="U269" t="str">
            <v>MVC</v>
          </cell>
          <cell r="V269" t="str">
            <v>WRONG</v>
          </cell>
          <cell r="W269" t="str">
            <v>含税到厂</v>
          </cell>
          <cell r="X269">
            <v>43732</v>
          </cell>
          <cell r="Y269" t="str">
            <v>Yes</v>
          </cell>
          <cell r="Z269"/>
          <cell r="AA269"/>
          <cell r="AB269"/>
          <cell r="AC269" t="str">
            <v>C170729777</v>
          </cell>
          <cell r="AD269">
            <v>301</v>
          </cell>
          <cell r="AE269">
            <v>10</v>
          </cell>
          <cell r="AN269"/>
          <cell r="AO269" t="str">
            <v>Yes</v>
          </cell>
          <cell r="AP269" t="str">
            <v>OCT 19</v>
          </cell>
        </row>
        <row r="270">
          <cell r="A270">
            <v>465</v>
          </cell>
          <cell r="B270" t="str">
            <v>已发货</v>
          </cell>
          <cell r="C270" t="str">
            <v>C49</v>
          </cell>
          <cell r="D270">
            <v>109686</v>
          </cell>
          <cell r="E270" t="str">
            <v>Special package</v>
          </cell>
          <cell r="F270" t="str">
            <v>YSM10</v>
          </cell>
          <cell r="G270" t="str">
            <v>R-&gt;L</v>
          </cell>
          <cell r="H270" t="str">
            <v>No</v>
          </cell>
          <cell r="I270" t="str">
            <v>Y49251</v>
          </cell>
          <cell r="J270">
            <v>1</v>
          </cell>
          <cell r="K270" t="str">
            <v>辉记中转仓</v>
          </cell>
          <cell r="L270">
            <v>43756</v>
          </cell>
          <cell r="M270">
            <v>6.7100000000000007E-2</v>
          </cell>
          <cell r="N270" t="str">
            <v>NOV 19</v>
          </cell>
          <cell r="O270">
            <v>2019.1</v>
          </cell>
          <cell r="P270" t="str">
            <v>JPY</v>
          </cell>
          <cell r="Q270" t="str">
            <v>C49SZX20190155JY</v>
          </cell>
          <cell r="R270" t="str">
            <v>海松微</v>
          </cell>
          <cell r="S270" t="str">
            <v>YSM10</v>
          </cell>
          <cell r="T270" t="str">
            <v>L-&gt;R</v>
          </cell>
          <cell r="U270" t="str">
            <v>MVC</v>
          </cell>
          <cell r="V270" t="str">
            <v>WRONG</v>
          </cell>
          <cell r="W270" t="str">
            <v>DAP SZ</v>
          </cell>
          <cell r="X270">
            <v>43763</v>
          </cell>
          <cell r="Y270" t="str">
            <v>Yes</v>
          </cell>
          <cell r="Z270"/>
          <cell r="AA270"/>
          <cell r="AB270"/>
          <cell r="AC270" t="str">
            <v>C190935542</v>
          </cell>
          <cell r="AD270">
            <v>302</v>
          </cell>
          <cell r="AE270">
            <v>10</v>
          </cell>
          <cell r="AN270"/>
          <cell r="AO270" t="str">
            <v>Yes</v>
          </cell>
          <cell r="AP270" t="str">
            <v>NOV 19</v>
          </cell>
        </row>
        <row r="271">
          <cell r="A271">
            <v>496</v>
          </cell>
          <cell r="B271" t="str">
            <v>已发货</v>
          </cell>
          <cell r="C271" t="str">
            <v>C49</v>
          </cell>
          <cell r="D271">
            <v>109686</v>
          </cell>
          <cell r="E271" t="str">
            <v>Special package</v>
          </cell>
          <cell r="F271" t="str">
            <v>YSM10</v>
          </cell>
          <cell r="G271" t="str">
            <v>R-&gt;L</v>
          </cell>
          <cell r="H271" t="str">
            <v>No</v>
          </cell>
          <cell r="I271" t="str">
            <v>Y49250</v>
          </cell>
          <cell r="J271">
            <v>1</v>
          </cell>
          <cell r="K271" t="str">
            <v>力合仓库(已经清关)</v>
          </cell>
          <cell r="L271">
            <v>43756</v>
          </cell>
          <cell r="M271">
            <v>6.7100000000000007E-2</v>
          </cell>
          <cell r="N271" t="str">
            <v>DEC 19</v>
          </cell>
          <cell r="O271">
            <v>2019.1</v>
          </cell>
          <cell r="P271" t="str">
            <v>RMB</v>
          </cell>
          <cell r="Q271" t="str">
            <v>C49SZX20190168JL</v>
          </cell>
          <cell r="R271" t="str">
            <v>名佳</v>
          </cell>
          <cell r="S271" t="str">
            <v>YSM10</v>
          </cell>
          <cell r="T271" t="str">
            <v>L-&gt;R</v>
          </cell>
          <cell r="U271" t="str">
            <v>MVC</v>
          </cell>
          <cell r="V271" t="str">
            <v>WRONG</v>
          </cell>
          <cell r="W271" t="str">
            <v>含税到厂</v>
          </cell>
          <cell r="X271">
            <v>43777</v>
          </cell>
          <cell r="Y271" t="str">
            <v>Yes</v>
          </cell>
          <cell r="Z271"/>
          <cell r="AA271"/>
          <cell r="AB271"/>
          <cell r="AC271" t="str">
            <v>C120111425</v>
          </cell>
          <cell r="AD271">
            <v>301</v>
          </cell>
          <cell r="AE271">
            <v>10</v>
          </cell>
          <cell r="AN271"/>
          <cell r="AO271" t="str">
            <v>Yes</v>
          </cell>
          <cell r="AP271" t="str">
            <v>DEC 19</v>
          </cell>
        </row>
        <row r="272">
          <cell r="A272">
            <v>513</v>
          </cell>
          <cell r="B272" t="str">
            <v>已发货</v>
          </cell>
          <cell r="C272" t="str">
            <v>C49</v>
          </cell>
          <cell r="D272">
            <v>109686</v>
          </cell>
          <cell r="E272" t="str">
            <v>Special package</v>
          </cell>
          <cell r="F272" t="str">
            <v>YSM10</v>
          </cell>
          <cell r="G272" t="str">
            <v>R-&gt;L</v>
          </cell>
          <cell r="H272" t="str">
            <v>ATS15</v>
          </cell>
          <cell r="I272" t="str">
            <v>Y49260</v>
          </cell>
          <cell r="J272">
            <v>1</v>
          </cell>
          <cell r="K272" t="str">
            <v>力合中转仓</v>
          </cell>
          <cell r="L272">
            <v>43756</v>
          </cell>
          <cell r="M272">
            <v>6.4799999999999996E-2</v>
          </cell>
          <cell r="N272" t="str">
            <v>JAN 20</v>
          </cell>
          <cell r="O272">
            <v>2019.1</v>
          </cell>
          <cell r="P272" t="str">
            <v>JPY</v>
          </cell>
          <cell r="Q272" t="str">
            <v>C49SZX20190172ZX</v>
          </cell>
          <cell r="R272" t="str">
            <v>宽宏</v>
          </cell>
          <cell r="S272" t="str">
            <v>YSM10</v>
          </cell>
          <cell r="T272" t="str">
            <v>L-&gt;R</v>
          </cell>
          <cell r="U272" t="str">
            <v>MVC+ATS15</v>
          </cell>
          <cell r="V272" t="str">
            <v>WRONG</v>
          </cell>
          <cell r="W272" t="str">
            <v>CIF HK</v>
          </cell>
          <cell r="X272">
            <v>43790</v>
          </cell>
          <cell r="Y272" t="str">
            <v>Yes</v>
          </cell>
          <cell r="Z272"/>
          <cell r="AA272"/>
          <cell r="AB272"/>
          <cell r="AC272" t="str">
            <v>C161128121,货实际送给锘铧客户</v>
          </cell>
          <cell r="AD272">
            <v>302</v>
          </cell>
          <cell r="AE272">
            <v>10</v>
          </cell>
          <cell r="AN272"/>
          <cell r="AO272" t="str">
            <v>Yes</v>
          </cell>
          <cell r="AP272" t="str">
            <v>JAN 20</v>
          </cell>
        </row>
        <row r="273">
          <cell r="A273">
            <v>527</v>
          </cell>
          <cell r="B273" t="str">
            <v>已发货</v>
          </cell>
          <cell r="C273" t="str">
            <v>C49</v>
          </cell>
          <cell r="D273">
            <v>109686</v>
          </cell>
          <cell r="E273" t="str">
            <v>Special package</v>
          </cell>
          <cell r="F273" t="str">
            <v>YSM10</v>
          </cell>
          <cell r="G273" t="str">
            <v>R-&gt;L</v>
          </cell>
          <cell r="H273" t="str">
            <v>No</v>
          </cell>
          <cell r="I273" t="str">
            <v>Y49252</v>
          </cell>
          <cell r="J273">
            <v>1</v>
          </cell>
          <cell r="K273" t="str">
            <v>盐保仓库</v>
          </cell>
          <cell r="L273">
            <v>43756</v>
          </cell>
          <cell r="M273">
            <v>6.7100000000000007E-2</v>
          </cell>
          <cell r="N273" t="str">
            <v>DEC 19</v>
          </cell>
          <cell r="O273">
            <v>2019.1</v>
          </cell>
          <cell r="P273" t="str">
            <v>JPY</v>
          </cell>
          <cell r="Q273" t="str">
            <v>C49SZX20190180SS</v>
          </cell>
          <cell r="R273" t="str">
            <v>正创</v>
          </cell>
          <cell r="S273" t="str">
            <v>YSM10</v>
          </cell>
          <cell r="T273" t="str">
            <v>L-&gt;R</v>
          </cell>
          <cell r="U273" t="str">
            <v>MVC</v>
          </cell>
          <cell r="V273" t="str">
            <v>WRONG</v>
          </cell>
          <cell r="W273" t="str">
            <v>DAP SZ</v>
          </cell>
          <cell r="X273">
            <v>43805</v>
          </cell>
          <cell r="Y273" t="str">
            <v>Yes</v>
          </cell>
          <cell r="Z273"/>
          <cell r="AA273"/>
          <cell r="AB273"/>
          <cell r="AC273" t="str">
            <v>C190935522</v>
          </cell>
          <cell r="AD273">
            <v>302</v>
          </cell>
          <cell r="AE273">
            <v>10</v>
          </cell>
          <cell r="AN273"/>
          <cell r="AO273" t="str">
            <v>Yes</v>
          </cell>
          <cell r="AP273" t="str">
            <v>DEC 19</v>
          </cell>
        </row>
        <row r="274">
          <cell r="A274">
            <v>459</v>
          </cell>
          <cell r="B274" t="str">
            <v>已发货</v>
          </cell>
          <cell r="C274" t="str">
            <v>C49</v>
          </cell>
          <cell r="D274">
            <v>109686</v>
          </cell>
          <cell r="E274" t="str">
            <v>Special package</v>
          </cell>
          <cell r="F274" t="str">
            <v>YSM10</v>
          </cell>
          <cell r="G274" t="str">
            <v>R-&gt;L</v>
          </cell>
          <cell r="H274" t="str">
            <v>ATS15</v>
          </cell>
          <cell r="I274" t="str">
            <v>Y49258</v>
          </cell>
          <cell r="J274">
            <v>1</v>
          </cell>
          <cell r="K274" t="str">
            <v>盐保仓库</v>
          </cell>
          <cell r="L274">
            <v>43756</v>
          </cell>
          <cell r="M274">
            <v>6.7100000000000007E-2</v>
          </cell>
          <cell r="N274" t="str">
            <v>DEC 19</v>
          </cell>
          <cell r="O274">
            <v>2019.09</v>
          </cell>
          <cell r="P274" t="str">
            <v>JPY</v>
          </cell>
          <cell r="Q274" t="str">
            <v>C49SZX20190028MZR1</v>
          </cell>
          <cell r="R274" t="str">
            <v>魔乐视/end user:拓普赛特</v>
          </cell>
          <cell r="S274" t="str">
            <v>YSM10</v>
          </cell>
          <cell r="T274" t="str">
            <v>L-&gt;R</v>
          </cell>
          <cell r="U274" t="str">
            <v>MVC+ATS15</v>
          </cell>
          <cell r="V274" t="str">
            <v>WRONG</v>
          </cell>
          <cell r="W274" t="str">
            <v>DAP SZ</v>
          </cell>
          <cell r="X274">
            <v>43762</v>
          </cell>
          <cell r="Y274" t="str">
            <v>Yes</v>
          </cell>
          <cell r="Z274"/>
          <cell r="AA274"/>
          <cell r="AB274"/>
          <cell r="AC274" t="str">
            <v>C190434446</v>
          </cell>
          <cell r="AD274">
            <v>302</v>
          </cell>
          <cell r="AE274">
            <v>10</v>
          </cell>
          <cell r="AN274"/>
          <cell r="AO274" t="str">
            <v>Yes</v>
          </cell>
          <cell r="AP274" t="str">
            <v>DEC 19</v>
          </cell>
        </row>
        <row r="275">
          <cell r="A275">
            <v>460</v>
          </cell>
          <cell r="B275" t="str">
            <v>已发货</v>
          </cell>
          <cell r="C275" t="str">
            <v>C49</v>
          </cell>
          <cell r="D275">
            <v>109686</v>
          </cell>
          <cell r="E275" t="str">
            <v>Special package</v>
          </cell>
          <cell r="F275" t="str">
            <v>YSM10</v>
          </cell>
          <cell r="G275" t="str">
            <v>R-&gt;L</v>
          </cell>
          <cell r="H275" t="str">
            <v>ATS15</v>
          </cell>
          <cell r="I275" t="str">
            <v>Y49259</v>
          </cell>
          <cell r="J275">
            <v>1</v>
          </cell>
          <cell r="K275" t="str">
            <v>盐保仓库</v>
          </cell>
          <cell r="L275">
            <v>43756</v>
          </cell>
          <cell r="M275">
            <v>6.7100000000000007E-2</v>
          </cell>
          <cell r="N275" t="str">
            <v>DEC 19</v>
          </cell>
          <cell r="O275">
            <v>2019.09</v>
          </cell>
          <cell r="P275" t="str">
            <v>JPY</v>
          </cell>
          <cell r="Q275" t="str">
            <v>C49SZX20190028MZR1</v>
          </cell>
          <cell r="R275" t="str">
            <v>魔乐视/end user:拓普赛特</v>
          </cell>
          <cell r="S275" t="str">
            <v>YSM10</v>
          </cell>
          <cell r="T275" t="str">
            <v>R-&gt;L</v>
          </cell>
          <cell r="U275" t="str">
            <v>MVC+ATS15</v>
          </cell>
          <cell r="V275" t="str">
            <v>WRONG</v>
          </cell>
          <cell r="W275" t="str">
            <v>DAP SZ</v>
          </cell>
          <cell r="X275">
            <v>43762</v>
          </cell>
          <cell r="Y275" t="str">
            <v>Yes</v>
          </cell>
          <cell r="Z275"/>
          <cell r="AA275"/>
          <cell r="AB275"/>
          <cell r="AC275" t="str">
            <v>C190434446</v>
          </cell>
          <cell r="AD275">
            <v>302</v>
          </cell>
          <cell r="AE275">
            <v>10</v>
          </cell>
          <cell r="AN275"/>
          <cell r="AO275" t="str">
            <v>Yes</v>
          </cell>
          <cell r="AP275" t="str">
            <v>DEC 19</v>
          </cell>
        </row>
        <row r="276">
          <cell r="A276">
            <v>525</v>
          </cell>
          <cell r="B276" t="str">
            <v>已发货</v>
          </cell>
          <cell r="C276" t="str">
            <v>C49</v>
          </cell>
          <cell r="D276">
            <v>109715</v>
          </cell>
          <cell r="E276" t="str">
            <v>Special package</v>
          </cell>
          <cell r="F276" t="str">
            <v>YSM20R(SV)-2</v>
          </cell>
          <cell r="G276" t="str">
            <v>L-&gt;R</v>
          </cell>
          <cell r="H276" t="str">
            <v>No</v>
          </cell>
          <cell r="I276" t="str">
            <v>Y49068</v>
          </cell>
          <cell r="J276">
            <v>1</v>
          </cell>
          <cell r="K276" t="str">
            <v>力合仓库(已经清关)</v>
          </cell>
          <cell r="L276">
            <v>43763</v>
          </cell>
          <cell r="M276" t="str">
            <v>No mismatch  （Cooper rate:0.0676)</v>
          </cell>
          <cell r="N276" t="str">
            <v>DEC 19</v>
          </cell>
          <cell r="O276">
            <v>2019.1</v>
          </cell>
          <cell r="P276" t="str">
            <v>RMB</v>
          </cell>
          <cell r="Q276" t="str">
            <v>C49SZX20190181DY</v>
          </cell>
          <cell r="R276" t="str">
            <v>杰森泰</v>
          </cell>
          <cell r="S276" t="str">
            <v>YSM20R(SV)-2</v>
          </cell>
          <cell r="T276" t="str">
            <v>L-&gt;R</v>
          </cell>
          <cell r="U276" t="str">
            <v>No</v>
          </cell>
          <cell r="V276" t="str">
            <v>OK</v>
          </cell>
          <cell r="W276" t="str">
            <v>DDP SZ</v>
          </cell>
          <cell r="X276">
            <v>43804</v>
          </cell>
          <cell r="Y276" t="str">
            <v>Yes</v>
          </cell>
          <cell r="Z276"/>
          <cell r="AA276"/>
          <cell r="AB276"/>
          <cell r="AC276" t="str">
            <v>C191236410</v>
          </cell>
          <cell r="AD276">
            <v>301</v>
          </cell>
          <cell r="AE276">
            <v>10</v>
          </cell>
          <cell r="AF276">
            <v>303</v>
          </cell>
          <cell r="AG276">
            <v>10</v>
          </cell>
          <cell r="AN276"/>
          <cell r="AO276" t="str">
            <v>Yes</v>
          </cell>
          <cell r="AP276" t="str">
            <v>DEC 19</v>
          </cell>
        </row>
        <row r="277">
          <cell r="A277">
            <v>476</v>
          </cell>
          <cell r="B277" t="str">
            <v>已发货</v>
          </cell>
          <cell r="C277" t="str">
            <v>C49</v>
          </cell>
          <cell r="D277">
            <v>109715</v>
          </cell>
          <cell r="E277" t="str">
            <v>Special package</v>
          </cell>
          <cell r="F277" t="str">
            <v>YSM20R(SV)-2</v>
          </cell>
          <cell r="G277" t="str">
            <v>L-&gt;R</v>
          </cell>
          <cell r="H277" t="str">
            <v>No</v>
          </cell>
          <cell r="I277" t="str">
            <v>Y49070</v>
          </cell>
          <cell r="J277">
            <v>1</v>
          </cell>
          <cell r="K277" t="str">
            <v>力合中转仓</v>
          </cell>
          <cell r="L277">
            <v>43763</v>
          </cell>
          <cell r="M277" t="str">
            <v>No mismatch</v>
          </cell>
          <cell r="N277" t="str">
            <v>DEC 19</v>
          </cell>
          <cell r="O277">
            <v>2019.1</v>
          </cell>
          <cell r="P277" t="str">
            <v>JPY</v>
          </cell>
          <cell r="Q277" t="str">
            <v>C49SZX20190156-1ZX</v>
          </cell>
          <cell r="R277" t="str">
            <v>锘铧</v>
          </cell>
          <cell r="S277" t="str">
            <v>YSM20R(SV)-2</v>
          </cell>
          <cell r="T277" t="str">
            <v>L-&gt;R</v>
          </cell>
          <cell r="U277" t="str">
            <v>No</v>
          </cell>
          <cell r="V277" t="str">
            <v>OK</v>
          </cell>
          <cell r="W277" t="str">
            <v>DAP GZ</v>
          </cell>
          <cell r="X277">
            <v>43774</v>
          </cell>
          <cell r="Y277" t="str">
            <v>Yes</v>
          </cell>
          <cell r="Z277"/>
          <cell r="AA277"/>
          <cell r="AB277"/>
          <cell r="AC277" t="str">
            <v>C161128121</v>
          </cell>
          <cell r="AD277">
            <v>302</v>
          </cell>
          <cell r="AE277">
            <v>20</v>
          </cell>
          <cell r="AN277"/>
          <cell r="AO277" t="str">
            <v>Yes</v>
          </cell>
          <cell r="AP277" t="str">
            <v>DEC 19</v>
          </cell>
        </row>
        <row r="278">
          <cell r="A278">
            <v>477</v>
          </cell>
          <cell r="B278" t="str">
            <v>已发货</v>
          </cell>
          <cell r="C278" t="str">
            <v>C49</v>
          </cell>
          <cell r="D278">
            <v>109715</v>
          </cell>
          <cell r="E278" t="str">
            <v>Special package</v>
          </cell>
          <cell r="F278" t="str">
            <v>YSM20R(SV)-2</v>
          </cell>
          <cell r="G278" t="str">
            <v>L-&gt;R</v>
          </cell>
          <cell r="H278" t="str">
            <v>No</v>
          </cell>
          <cell r="I278" t="str">
            <v>Y49071</v>
          </cell>
          <cell r="J278">
            <v>1</v>
          </cell>
          <cell r="K278" t="str">
            <v>力合中转仓</v>
          </cell>
          <cell r="L278">
            <v>43763</v>
          </cell>
          <cell r="M278" t="str">
            <v>No mismatch</v>
          </cell>
          <cell r="N278" t="str">
            <v>DEC 19</v>
          </cell>
          <cell r="O278">
            <v>2019.1</v>
          </cell>
          <cell r="P278" t="str">
            <v>JPY</v>
          </cell>
          <cell r="Q278" t="str">
            <v>C49SZX20190156-1ZX</v>
          </cell>
          <cell r="R278" t="str">
            <v>锘铧</v>
          </cell>
          <cell r="S278" t="str">
            <v>YSM20R(SV)-2</v>
          </cell>
          <cell r="T278" t="str">
            <v>L-&gt;R</v>
          </cell>
          <cell r="U278" t="str">
            <v>No</v>
          </cell>
          <cell r="V278" t="str">
            <v>OK</v>
          </cell>
          <cell r="W278" t="str">
            <v>DAP GZ</v>
          </cell>
          <cell r="X278">
            <v>43774</v>
          </cell>
          <cell r="Y278" t="str">
            <v>Yes</v>
          </cell>
          <cell r="Z278"/>
          <cell r="AA278"/>
          <cell r="AB278"/>
          <cell r="AC278" t="str">
            <v>C161128121</v>
          </cell>
          <cell r="AD278">
            <v>302</v>
          </cell>
          <cell r="AE278">
            <v>20</v>
          </cell>
          <cell r="AN278"/>
          <cell r="AO278" t="str">
            <v>Yes</v>
          </cell>
          <cell r="AP278" t="str">
            <v>DEC 19</v>
          </cell>
        </row>
        <row r="279">
          <cell r="A279">
            <v>469</v>
          </cell>
          <cell r="B279" t="str">
            <v>已发货</v>
          </cell>
          <cell r="C279" t="str">
            <v>C49</v>
          </cell>
          <cell r="D279">
            <v>109715</v>
          </cell>
          <cell r="E279" t="str">
            <v>Special package</v>
          </cell>
          <cell r="F279" t="str">
            <v>YSM20R(SV)-2</v>
          </cell>
          <cell r="G279" t="str">
            <v>L-&gt;R</v>
          </cell>
          <cell r="H279" t="str">
            <v>No</v>
          </cell>
          <cell r="I279" t="str">
            <v>Y49069</v>
          </cell>
          <cell r="J279">
            <v>1</v>
          </cell>
          <cell r="K279" t="str">
            <v>盐保仓库</v>
          </cell>
          <cell r="L279">
            <v>43763</v>
          </cell>
          <cell r="M279" t="str">
            <v>No mismatch</v>
          </cell>
          <cell r="N279" t="str">
            <v>NOV 19</v>
          </cell>
          <cell r="O279">
            <v>2019.1</v>
          </cell>
          <cell r="P279" t="str">
            <v>JPY</v>
          </cell>
          <cell r="Q279" t="str">
            <v>C49SZX20190161SX</v>
          </cell>
          <cell r="R279" t="str">
            <v>玮芯电子</v>
          </cell>
          <cell r="S279" t="str">
            <v>YSM20R(SV)-2</v>
          </cell>
          <cell r="T279" t="str">
            <v>L-&gt;R</v>
          </cell>
          <cell r="U279" t="str">
            <v>No</v>
          </cell>
          <cell r="V279" t="str">
            <v>OK</v>
          </cell>
          <cell r="W279" t="str">
            <v>DAP SZ</v>
          </cell>
          <cell r="X279">
            <v>43775</v>
          </cell>
          <cell r="Y279" t="str">
            <v>Yes</v>
          </cell>
          <cell r="Z279"/>
          <cell r="AA279"/>
          <cell r="AB279"/>
          <cell r="AC279" t="str">
            <v>C190534573</v>
          </cell>
          <cell r="AD279">
            <v>303</v>
          </cell>
          <cell r="AE279">
            <v>10</v>
          </cell>
          <cell r="AF279">
            <v>304</v>
          </cell>
          <cell r="AG279">
            <v>10</v>
          </cell>
          <cell r="AN279"/>
          <cell r="AO279" t="str">
            <v>Yes</v>
          </cell>
          <cell r="AP279" t="str">
            <v>NOV 19</v>
          </cell>
        </row>
        <row r="280">
          <cell r="A280">
            <v>411</v>
          </cell>
          <cell r="B280" t="str">
            <v>已发货</v>
          </cell>
          <cell r="C280" t="str">
            <v>C49</v>
          </cell>
          <cell r="D280">
            <v>109664</v>
          </cell>
          <cell r="E280" t="str">
            <v>Special package</v>
          </cell>
          <cell r="F280" t="str">
            <v>YSM20R(SV)-2</v>
          </cell>
          <cell r="G280" t="str">
            <v>R-&gt;L</v>
          </cell>
          <cell r="H280" t="str">
            <v>No</v>
          </cell>
          <cell r="I280" t="str">
            <v>Y49322</v>
          </cell>
          <cell r="J280">
            <v>1</v>
          </cell>
          <cell r="K280" t="str">
            <v>力合仓库(已经清关)</v>
          </cell>
          <cell r="L280">
            <v>43770</v>
          </cell>
          <cell r="M280">
            <v>6.7199999999999996E-2</v>
          </cell>
          <cell r="N280" t="str">
            <v>NOV 19</v>
          </cell>
          <cell r="O280">
            <v>2019.1</v>
          </cell>
          <cell r="P280" t="str">
            <v>RMB</v>
          </cell>
          <cell r="Q280" t="str">
            <v>C49SZX20190129DZ</v>
          </cell>
          <cell r="R280" t="str">
            <v>博星</v>
          </cell>
          <cell r="S280" t="str">
            <v>YSM20R(SV)-2</v>
          </cell>
          <cell r="T280" t="str">
            <v>R-&gt;L</v>
          </cell>
          <cell r="U280" t="str">
            <v>No</v>
          </cell>
          <cell r="V280" t="str">
            <v>OK</v>
          </cell>
          <cell r="W280" t="str">
            <v>含税到厂</v>
          </cell>
          <cell r="X280">
            <v>43708</v>
          </cell>
          <cell r="Y280" t="str">
            <v>Yes</v>
          </cell>
          <cell r="Z280"/>
          <cell r="AA280"/>
          <cell r="AB280"/>
          <cell r="AC280" t="str">
            <v>C190935620</v>
          </cell>
          <cell r="AD280">
            <v>301</v>
          </cell>
          <cell r="AE280">
            <v>20</v>
          </cell>
          <cell r="AN280"/>
          <cell r="AO280" t="str">
            <v>Yes</v>
          </cell>
          <cell r="AP280" t="str">
            <v>NOV 19</v>
          </cell>
        </row>
        <row r="281">
          <cell r="A281">
            <v>435</v>
          </cell>
          <cell r="B281" t="str">
            <v>已发货</v>
          </cell>
          <cell r="C281" t="str">
            <v>C49</v>
          </cell>
          <cell r="D281">
            <v>109664</v>
          </cell>
          <cell r="E281" t="str">
            <v>Special package</v>
          </cell>
          <cell r="F281" t="str">
            <v>YSM20R(SV)-2</v>
          </cell>
          <cell r="G281" t="str">
            <v>R-&gt;L</v>
          </cell>
          <cell r="H281" t="str">
            <v>No</v>
          </cell>
          <cell r="I281" t="str">
            <v>Y49323</v>
          </cell>
          <cell r="J281">
            <v>1</v>
          </cell>
          <cell r="K281" t="str">
            <v>码头-&gt;准备清关</v>
          </cell>
          <cell r="L281">
            <v>43770</v>
          </cell>
          <cell r="M281">
            <v>6.7199999999999996E-2</v>
          </cell>
          <cell r="N281" t="str">
            <v>NOV 19</v>
          </cell>
          <cell r="O281">
            <v>2019.1</v>
          </cell>
          <cell r="P281" t="str">
            <v>RMB</v>
          </cell>
          <cell r="Q281" t="str">
            <v>C49SZX20190142KW</v>
          </cell>
          <cell r="R281" t="str">
            <v>海龙智通</v>
          </cell>
          <cell r="S281" t="str">
            <v>YSM20R(SV)-2</v>
          </cell>
          <cell r="T281" t="str">
            <v>R-&gt;L</v>
          </cell>
          <cell r="U281" t="str">
            <v>MVC</v>
          </cell>
          <cell r="V281" t="str">
            <v>WRONG</v>
          </cell>
          <cell r="W281" t="str">
            <v>含税到厂</v>
          </cell>
          <cell r="X281">
            <v>43734</v>
          </cell>
          <cell r="Y281" t="str">
            <v>Yes</v>
          </cell>
          <cell r="Z281"/>
          <cell r="AA281" t="str">
            <v>Na</v>
          </cell>
          <cell r="AB281"/>
          <cell r="AC281" t="str">
            <v>C191035866</v>
          </cell>
          <cell r="AD281">
            <v>301</v>
          </cell>
          <cell r="AE281">
            <v>20</v>
          </cell>
          <cell r="AN281"/>
          <cell r="AO281" t="str">
            <v>Yes</v>
          </cell>
          <cell r="AP281" t="str">
            <v>NOV 19</v>
          </cell>
        </row>
        <row r="282">
          <cell r="A282">
            <v>413</v>
          </cell>
          <cell r="B282" t="str">
            <v>已发货</v>
          </cell>
          <cell r="C282" t="str">
            <v>C49</v>
          </cell>
          <cell r="D282">
            <v>109705</v>
          </cell>
          <cell r="E282" t="str">
            <v>Special package</v>
          </cell>
          <cell r="F282" t="str">
            <v>YSM20R(SV)-2</v>
          </cell>
          <cell r="G282" t="str">
            <v>R-&gt;L</v>
          </cell>
          <cell r="H282" t="str">
            <v>No</v>
          </cell>
          <cell r="I282" t="str">
            <v>Y49361</v>
          </cell>
          <cell r="J282">
            <v>1</v>
          </cell>
          <cell r="K282" t="str">
            <v>码头-&gt;准备清关</v>
          </cell>
          <cell r="L282">
            <v>43770</v>
          </cell>
          <cell r="M282" t="str">
            <v>No mismatch</v>
          </cell>
          <cell r="N282" t="str">
            <v>NOV 19</v>
          </cell>
          <cell r="O282">
            <v>2019.1</v>
          </cell>
          <cell r="P282" t="str">
            <v>RMB</v>
          </cell>
          <cell r="Q282" t="str">
            <v>C49SZX20190129DZ</v>
          </cell>
          <cell r="R282" t="str">
            <v>博星</v>
          </cell>
          <cell r="S282" t="str">
            <v>YSM20R(SV)-2</v>
          </cell>
          <cell r="T282" t="str">
            <v>R-&gt;L</v>
          </cell>
          <cell r="U282" t="str">
            <v>No</v>
          </cell>
          <cell r="V282" t="str">
            <v>OK</v>
          </cell>
          <cell r="W282" t="str">
            <v>含税到厂</v>
          </cell>
          <cell r="X282">
            <v>43708</v>
          </cell>
          <cell r="Y282" t="str">
            <v>Yes</v>
          </cell>
          <cell r="Z282"/>
          <cell r="AA282"/>
          <cell r="AB282"/>
          <cell r="AC282" t="str">
            <v>C190935620</v>
          </cell>
          <cell r="AD282">
            <v>301</v>
          </cell>
          <cell r="AE282">
            <v>20</v>
          </cell>
          <cell r="AN282"/>
          <cell r="AO282" t="str">
            <v>Yes</v>
          </cell>
          <cell r="AP282" t="str">
            <v>NOV 19</v>
          </cell>
        </row>
        <row r="283">
          <cell r="A283">
            <v>414</v>
          </cell>
          <cell r="B283" t="str">
            <v>已发货</v>
          </cell>
          <cell r="C283" t="str">
            <v>C49</v>
          </cell>
          <cell r="D283">
            <v>109705</v>
          </cell>
          <cell r="E283" t="str">
            <v>Special package</v>
          </cell>
          <cell r="F283" t="str">
            <v>YSM20R(SV)-2</v>
          </cell>
          <cell r="G283" t="str">
            <v>R-&gt;L</v>
          </cell>
          <cell r="H283" t="str">
            <v>No</v>
          </cell>
          <cell r="I283" t="str">
            <v>Y49362</v>
          </cell>
          <cell r="J283">
            <v>1</v>
          </cell>
          <cell r="K283" t="str">
            <v>码头-&gt;准备清关</v>
          </cell>
          <cell r="L283">
            <v>43770</v>
          </cell>
          <cell r="M283" t="str">
            <v>No mismatch</v>
          </cell>
          <cell r="N283" t="str">
            <v>NOV 19</v>
          </cell>
          <cell r="O283">
            <v>2019.1</v>
          </cell>
          <cell r="P283" t="str">
            <v>RMB</v>
          </cell>
          <cell r="Q283" t="str">
            <v>C49SZX20190129DZ</v>
          </cell>
          <cell r="R283" t="str">
            <v>博星</v>
          </cell>
          <cell r="S283" t="str">
            <v>YSM20R(SV)-2</v>
          </cell>
          <cell r="T283" t="str">
            <v>R-&gt;L</v>
          </cell>
          <cell r="U283" t="str">
            <v>No</v>
          </cell>
          <cell r="V283" t="str">
            <v>OK</v>
          </cell>
          <cell r="W283" t="str">
            <v>含税到厂</v>
          </cell>
          <cell r="X283">
            <v>43708</v>
          </cell>
          <cell r="Y283" t="str">
            <v>Yes</v>
          </cell>
          <cell r="Z283"/>
          <cell r="AA283"/>
          <cell r="AB283"/>
          <cell r="AC283" t="str">
            <v>C190935620</v>
          </cell>
          <cell r="AD283">
            <v>301</v>
          </cell>
          <cell r="AE283">
            <v>20</v>
          </cell>
          <cell r="AN283"/>
          <cell r="AO283" t="str">
            <v>Yes</v>
          </cell>
          <cell r="AP283" t="str">
            <v>NOV 19</v>
          </cell>
        </row>
        <row r="284">
          <cell r="A284">
            <v>412</v>
          </cell>
          <cell r="B284" t="str">
            <v>已发货</v>
          </cell>
          <cell r="C284" t="str">
            <v>C49</v>
          </cell>
          <cell r="D284">
            <v>109705</v>
          </cell>
          <cell r="E284" t="str">
            <v>Special package</v>
          </cell>
          <cell r="F284" t="str">
            <v>YSM20R(SV)-2</v>
          </cell>
          <cell r="G284" t="str">
            <v>R-&gt;L</v>
          </cell>
          <cell r="H284" t="str">
            <v>No</v>
          </cell>
          <cell r="I284" t="str">
            <v>Y49363</v>
          </cell>
          <cell r="J284">
            <v>1</v>
          </cell>
          <cell r="K284" t="str">
            <v>码头-&gt;准备清关</v>
          </cell>
          <cell r="L284">
            <v>43770</v>
          </cell>
          <cell r="M284" t="str">
            <v>No mismatch</v>
          </cell>
          <cell r="N284" t="str">
            <v>NOV 19</v>
          </cell>
          <cell r="O284">
            <v>2019.1</v>
          </cell>
          <cell r="P284" t="str">
            <v>RMB</v>
          </cell>
          <cell r="Q284" t="str">
            <v>C49SZX20190129DZ</v>
          </cell>
          <cell r="R284" t="str">
            <v>博星</v>
          </cell>
          <cell r="S284" t="str">
            <v>YSM20R(SV)-2</v>
          </cell>
          <cell r="T284" t="str">
            <v>R-&gt;L</v>
          </cell>
          <cell r="U284" t="str">
            <v>No</v>
          </cell>
          <cell r="V284" t="str">
            <v>OK</v>
          </cell>
          <cell r="W284" t="str">
            <v>含税到厂</v>
          </cell>
          <cell r="X284">
            <v>43708</v>
          </cell>
          <cell r="Y284" t="str">
            <v>Yes</v>
          </cell>
          <cell r="Z284"/>
          <cell r="AA284"/>
          <cell r="AB284"/>
          <cell r="AC284" t="str">
            <v>C190935620</v>
          </cell>
          <cell r="AD284">
            <v>301</v>
          </cell>
          <cell r="AE284">
            <v>20</v>
          </cell>
          <cell r="AN284"/>
          <cell r="AO284" t="str">
            <v>Yes</v>
          </cell>
          <cell r="AP284" t="str">
            <v>NOV 19</v>
          </cell>
        </row>
        <row r="285">
          <cell r="A285">
            <v>386</v>
          </cell>
          <cell r="B285" t="str">
            <v>已发货</v>
          </cell>
          <cell r="C285" t="str">
            <v>C49</v>
          </cell>
          <cell r="D285">
            <v>109705</v>
          </cell>
          <cell r="E285" t="str">
            <v>Special package</v>
          </cell>
          <cell r="F285" t="str">
            <v>YSM20R(SV)-2</v>
          </cell>
          <cell r="G285" t="str">
            <v>L-&gt;R</v>
          </cell>
          <cell r="H285" t="str">
            <v>No</v>
          </cell>
          <cell r="I285" t="str">
            <v>Y49364</v>
          </cell>
          <cell r="J285">
            <v>1</v>
          </cell>
          <cell r="K285" t="str">
            <v>码头-&gt;准备清关</v>
          </cell>
          <cell r="L285">
            <v>43770</v>
          </cell>
          <cell r="M285">
            <v>6.4699999999999994E-2</v>
          </cell>
          <cell r="N285" t="str">
            <v>NOV 19</v>
          </cell>
          <cell r="O285">
            <v>2019.1</v>
          </cell>
          <cell r="P285" t="str">
            <v>RMB</v>
          </cell>
          <cell r="Q285" t="str">
            <v>C49SZX20190118R1SS</v>
          </cell>
          <cell r="R285" t="str">
            <v>鼎鸿</v>
          </cell>
          <cell r="S285" t="str">
            <v>YSM20R(SV)-2</v>
          </cell>
          <cell r="T285" t="str">
            <v>L-&gt;R</v>
          </cell>
          <cell r="U285" t="str">
            <v>No</v>
          </cell>
          <cell r="V285" t="str">
            <v>OK</v>
          </cell>
          <cell r="W285" t="str">
            <v>含税到厂</v>
          </cell>
          <cell r="X285">
            <v>43691</v>
          </cell>
          <cell r="Y285" t="str">
            <v>Yes</v>
          </cell>
          <cell r="Z285"/>
          <cell r="AA285"/>
          <cell r="AB285"/>
          <cell r="AC285" t="str">
            <v>C190434540, 前海福源</v>
          </cell>
          <cell r="AD285">
            <v>303</v>
          </cell>
          <cell r="AE285">
            <v>10</v>
          </cell>
          <cell r="AF285">
            <v>302</v>
          </cell>
          <cell r="AG285">
            <v>10</v>
          </cell>
          <cell r="AN285"/>
          <cell r="AO285" t="str">
            <v>Yes</v>
          </cell>
          <cell r="AP285" t="str">
            <v>NOV 19</v>
          </cell>
        </row>
        <row r="286">
          <cell r="A286">
            <v>514</v>
          </cell>
          <cell r="B286" t="str">
            <v>已发货</v>
          </cell>
          <cell r="C286" t="str">
            <v>C49</v>
          </cell>
          <cell r="D286">
            <v>109664</v>
          </cell>
          <cell r="E286" t="str">
            <v>Special package</v>
          </cell>
          <cell r="F286" t="str">
            <v>YSM20R(SV)-2</v>
          </cell>
          <cell r="G286" t="str">
            <v>L-&gt;R</v>
          </cell>
          <cell r="H286" t="str">
            <v>No</v>
          </cell>
          <cell r="I286" t="str">
            <v>Y49324</v>
          </cell>
          <cell r="J286">
            <v>1</v>
          </cell>
          <cell r="K286" t="str">
            <v>锘铧清关，送宽宏</v>
          </cell>
          <cell r="L286">
            <v>43770</v>
          </cell>
          <cell r="M286">
            <v>6.7199999999999996E-2</v>
          </cell>
          <cell r="N286" t="str">
            <v>JAN 20</v>
          </cell>
          <cell r="O286">
            <v>2019.1</v>
          </cell>
          <cell r="P286" t="str">
            <v>JPY</v>
          </cell>
          <cell r="Q286" t="str">
            <v>C49SZX20190172ZX</v>
          </cell>
          <cell r="R286" t="str">
            <v>宽宏</v>
          </cell>
          <cell r="S286" t="str">
            <v>YSM20R(SV)-2</v>
          </cell>
          <cell r="T286" t="str">
            <v>L-&gt;R</v>
          </cell>
          <cell r="U286" t="str">
            <v>No</v>
          </cell>
          <cell r="V286" t="str">
            <v>OK</v>
          </cell>
          <cell r="W286" t="str">
            <v>CIF HK</v>
          </cell>
          <cell r="X286">
            <v>43790</v>
          </cell>
          <cell r="Y286" t="str">
            <v>Yes</v>
          </cell>
          <cell r="Z286"/>
          <cell r="AA286"/>
          <cell r="AB286"/>
          <cell r="AC286" t="str">
            <v>C190634944</v>
          </cell>
          <cell r="AD286">
            <v>312</v>
          </cell>
          <cell r="AE286">
            <v>20</v>
          </cell>
          <cell r="AF286"/>
          <cell r="AG286"/>
          <cell r="AH286"/>
          <cell r="AI286"/>
          <cell r="AJ286"/>
          <cell r="AK286"/>
          <cell r="AL286"/>
          <cell r="AM286"/>
          <cell r="AN286"/>
          <cell r="AO286" t="str">
            <v>Yes</v>
          </cell>
          <cell r="AP286" t="str">
            <v>JAN 20</v>
          </cell>
        </row>
        <row r="287">
          <cell r="A287">
            <v>515</v>
          </cell>
          <cell r="B287" t="str">
            <v>已发货</v>
          </cell>
          <cell r="C287" t="str">
            <v>C49</v>
          </cell>
          <cell r="D287">
            <v>109664</v>
          </cell>
          <cell r="E287" t="str">
            <v>Special package</v>
          </cell>
          <cell r="F287" t="str">
            <v>YSM20R(SV)-2</v>
          </cell>
          <cell r="G287" t="str">
            <v>L-&gt;R</v>
          </cell>
          <cell r="H287" t="str">
            <v>No</v>
          </cell>
          <cell r="I287" t="str">
            <v>Y49326</v>
          </cell>
          <cell r="J287">
            <v>1</v>
          </cell>
          <cell r="K287" t="str">
            <v>锘铧清关，送宽宏</v>
          </cell>
          <cell r="L287">
            <v>43770</v>
          </cell>
          <cell r="M287">
            <v>6.7199999999999996E-2</v>
          </cell>
          <cell r="N287" t="str">
            <v>JAN 20</v>
          </cell>
          <cell r="O287">
            <v>2019.1</v>
          </cell>
          <cell r="P287" t="str">
            <v>JPY</v>
          </cell>
          <cell r="Q287" t="str">
            <v>C49SZX20190172ZX</v>
          </cell>
          <cell r="R287" t="str">
            <v>宽宏</v>
          </cell>
          <cell r="S287" t="str">
            <v>YSM20R(SV)-2</v>
          </cell>
          <cell r="T287" t="str">
            <v>L-&gt;R</v>
          </cell>
          <cell r="U287" t="str">
            <v>No</v>
          </cell>
          <cell r="V287" t="str">
            <v>OK</v>
          </cell>
          <cell r="W287" t="str">
            <v>CIF HK</v>
          </cell>
          <cell r="X287">
            <v>43790</v>
          </cell>
          <cell r="Y287" t="str">
            <v>Yes</v>
          </cell>
          <cell r="Z287"/>
          <cell r="AA287"/>
          <cell r="AB287"/>
          <cell r="AC287" t="str">
            <v>C190634944</v>
          </cell>
          <cell r="AD287">
            <v>313</v>
          </cell>
          <cell r="AE287">
            <v>20</v>
          </cell>
          <cell r="AF287"/>
          <cell r="AG287"/>
          <cell r="AH287"/>
          <cell r="AI287"/>
          <cell r="AJ287"/>
          <cell r="AK287"/>
          <cell r="AL287"/>
          <cell r="AM287"/>
          <cell r="AN287"/>
          <cell r="AO287" t="str">
            <v>Yes</v>
          </cell>
          <cell r="AP287" t="str">
            <v>JAN 20</v>
          </cell>
        </row>
        <row r="288">
          <cell r="A288">
            <v>504</v>
          </cell>
          <cell r="B288" t="str">
            <v>已发货</v>
          </cell>
          <cell r="C288" t="str">
            <v>C49</v>
          </cell>
          <cell r="D288">
            <v>109685</v>
          </cell>
          <cell r="E288" t="str">
            <v>Special package</v>
          </cell>
          <cell r="F288" t="str">
            <v>YSM10</v>
          </cell>
          <cell r="G288" t="str">
            <v>R-&gt;L</v>
          </cell>
          <cell r="H288" t="str">
            <v>No</v>
          </cell>
          <cell r="I288" t="str">
            <v>Y49255</v>
          </cell>
          <cell r="J288">
            <v>1</v>
          </cell>
          <cell r="K288" t="str">
            <v>盐保仓库</v>
          </cell>
          <cell r="L288">
            <v>43770</v>
          </cell>
          <cell r="M288" t="str">
            <v>No mismatch</v>
          </cell>
          <cell r="N288" t="str">
            <v>DEC 19</v>
          </cell>
          <cell r="O288">
            <v>2019.1</v>
          </cell>
          <cell r="P288" t="str">
            <v>JPY</v>
          </cell>
          <cell r="Q288" t="str">
            <v>C49SZX20190163JY</v>
          </cell>
          <cell r="R288" t="str">
            <v>灿明</v>
          </cell>
          <cell r="S288" t="str">
            <v>YSM10</v>
          </cell>
          <cell r="T288" t="str">
            <v>L-&gt;R</v>
          </cell>
          <cell r="U288" t="str">
            <v>MVC</v>
          </cell>
          <cell r="V288" t="str">
            <v>WRONG</v>
          </cell>
          <cell r="W288" t="str">
            <v>DAP SZ</v>
          </cell>
          <cell r="X288">
            <v>43781</v>
          </cell>
          <cell r="Y288" t="str">
            <v>Yes</v>
          </cell>
          <cell r="Z288"/>
          <cell r="AA288"/>
          <cell r="AB288"/>
          <cell r="AC288" t="str">
            <v>C191136234</v>
          </cell>
          <cell r="AD288">
            <v>301</v>
          </cell>
          <cell r="AE288">
            <v>10</v>
          </cell>
          <cell r="AN288"/>
          <cell r="AO288" t="str">
            <v>Yes</v>
          </cell>
          <cell r="AP288" t="str">
            <v>DEC 19</v>
          </cell>
        </row>
        <row r="289">
          <cell r="A289">
            <v>505</v>
          </cell>
          <cell r="B289" t="str">
            <v>已发货</v>
          </cell>
          <cell r="C289" t="str">
            <v>C49</v>
          </cell>
          <cell r="D289">
            <v>109685</v>
          </cell>
          <cell r="E289" t="str">
            <v>Special package</v>
          </cell>
          <cell r="F289" t="str">
            <v>YSM10</v>
          </cell>
          <cell r="G289" t="str">
            <v>R-&gt;L</v>
          </cell>
          <cell r="H289" t="str">
            <v>No</v>
          </cell>
          <cell r="I289" t="str">
            <v>Y49256</v>
          </cell>
          <cell r="J289">
            <v>1</v>
          </cell>
          <cell r="K289" t="str">
            <v>盐保仓库</v>
          </cell>
          <cell r="L289">
            <v>43770</v>
          </cell>
          <cell r="M289" t="str">
            <v>No mismatch</v>
          </cell>
          <cell r="N289" t="str">
            <v>DEC 19</v>
          </cell>
          <cell r="O289">
            <v>2019.1</v>
          </cell>
          <cell r="P289" t="str">
            <v>JPY</v>
          </cell>
          <cell r="Q289" t="str">
            <v>C49SZX20190163JY</v>
          </cell>
          <cell r="R289" t="str">
            <v>灿明</v>
          </cell>
          <cell r="S289" t="str">
            <v>YSM10</v>
          </cell>
          <cell r="T289" t="str">
            <v>L-&gt;R</v>
          </cell>
          <cell r="U289" t="str">
            <v>1.2m longboard+加大板相机</v>
          </cell>
          <cell r="V289" t="str">
            <v>WRONG</v>
          </cell>
          <cell r="W289" t="str">
            <v>DAP SZ</v>
          </cell>
          <cell r="X289">
            <v>43781</v>
          </cell>
          <cell r="Y289" t="str">
            <v>Yes</v>
          </cell>
          <cell r="Z289"/>
          <cell r="AA289"/>
          <cell r="AB289"/>
          <cell r="AC289" t="str">
            <v>C191136234</v>
          </cell>
          <cell r="AD289">
            <v>301</v>
          </cell>
          <cell r="AE289">
            <v>10</v>
          </cell>
          <cell r="AN289"/>
          <cell r="AO289" t="str">
            <v>Yes</v>
          </cell>
          <cell r="AP289" t="str">
            <v>DEC 19</v>
          </cell>
        </row>
        <row r="290">
          <cell r="A290">
            <v>506</v>
          </cell>
          <cell r="B290" t="str">
            <v>已发货</v>
          </cell>
          <cell r="C290" t="str">
            <v>C49</v>
          </cell>
          <cell r="D290">
            <v>109685</v>
          </cell>
          <cell r="E290" t="str">
            <v>Special package</v>
          </cell>
          <cell r="F290" t="str">
            <v>YSM10</v>
          </cell>
          <cell r="G290" t="str">
            <v>R-&gt;L</v>
          </cell>
          <cell r="H290" t="str">
            <v>No</v>
          </cell>
          <cell r="I290" t="str">
            <v>Y49257</v>
          </cell>
          <cell r="J290">
            <v>1</v>
          </cell>
          <cell r="K290" t="str">
            <v>盐保仓库</v>
          </cell>
          <cell r="L290">
            <v>43770</v>
          </cell>
          <cell r="M290" t="str">
            <v>No mismatch</v>
          </cell>
          <cell r="N290" t="str">
            <v>DEC 19</v>
          </cell>
          <cell r="O290">
            <v>2019.1</v>
          </cell>
          <cell r="P290" t="str">
            <v>JPY</v>
          </cell>
          <cell r="Q290" t="str">
            <v>C49SZX20190163JY</v>
          </cell>
          <cell r="R290" t="str">
            <v>灿明</v>
          </cell>
          <cell r="S290" t="str">
            <v>YSM10</v>
          </cell>
          <cell r="T290" t="str">
            <v>L-&gt;R</v>
          </cell>
          <cell r="U290" t="str">
            <v>No</v>
          </cell>
          <cell r="V290" t="str">
            <v>WRONG</v>
          </cell>
          <cell r="W290" t="str">
            <v>DAP SZ</v>
          </cell>
          <cell r="X290">
            <v>43781</v>
          </cell>
          <cell r="Y290" t="str">
            <v>Yes</v>
          </cell>
          <cell r="Z290"/>
          <cell r="AA290"/>
          <cell r="AB290"/>
          <cell r="AC290" t="str">
            <v>C191136234</v>
          </cell>
          <cell r="AD290">
            <v>301</v>
          </cell>
          <cell r="AE290">
            <v>10</v>
          </cell>
          <cell r="AN290"/>
          <cell r="AO290" t="str">
            <v>Yes</v>
          </cell>
          <cell r="AP290" t="str">
            <v>DEC 19</v>
          </cell>
        </row>
        <row r="291">
          <cell r="A291">
            <v>497</v>
          </cell>
          <cell r="B291" t="str">
            <v>已发货</v>
          </cell>
          <cell r="C291" t="str">
            <v>C49</v>
          </cell>
          <cell r="D291">
            <v>109693</v>
          </cell>
          <cell r="E291" t="str">
            <v>Special package</v>
          </cell>
          <cell r="F291" t="str">
            <v>YSM10</v>
          </cell>
          <cell r="G291" t="str">
            <v>R-&gt;L</v>
          </cell>
          <cell r="H291" t="str">
            <v>No</v>
          </cell>
          <cell r="I291" t="str">
            <v>Y49311</v>
          </cell>
          <cell r="J291">
            <v>1</v>
          </cell>
          <cell r="K291" t="str">
            <v>盐保仓库</v>
          </cell>
          <cell r="L291">
            <v>43770</v>
          </cell>
          <cell r="M291" t="str">
            <v>No mismatch</v>
          </cell>
          <cell r="N291" t="str">
            <v>NOV 19</v>
          </cell>
          <cell r="O291">
            <v>2019.1</v>
          </cell>
          <cell r="P291" t="str">
            <v>JPY</v>
          </cell>
          <cell r="Q291" t="str">
            <v>C49SZX20190165DZ</v>
          </cell>
          <cell r="R291" t="str">
            <v>铁甲</v>
          </cell>
          <cell r="S291" t="str">
            <v>YSM10</v>
          </cell>
          <cell r="T291" t="str">
            <v>L-&gt;R</v>
          </cell>
          <cell r="U291" t="str">
            <v>No</v>
          </cell>
          <cell r="V291" t="str">
            <v>WRONG</v>
          </cell>
          <cell r="W291" t="str">
            <v>CIF HK</v>
          </cell>
          <cell r="X291">
            <v>43781</v>
          </cell>
          <cell r="Y291" t="str">
            <v>Yes</v>
          </cell>
          <cell r="Z291"/>
          <cell r="AA291"/>
          <cell r="AB291"/>
          <cell r="AC291" t="str">
            <v>C180131071</v>
          </cell>
          <cell r="AD291">
            <v>301</v>
          </cell>
          <cell r="AE291">
            <v>10</v>
          </cell>
          <cell r="AN291"/>
          <cell r="AO291" t="str">
            <v>Yes</v>
          </cell>
          <cell r="AP291" t="str">
            <v>NOV 19</v>
          </cell>
        </row>
        <row r="292">
          <cell r="A292">
            <v>498</v>
          </cell>
          <cell r="B292" t="str">
            <v>已发货</v>
          </cell>
          <cell r="C292" t="str">
            <v>C49</v>
          </cell>
          <cell r="D292">
            <v>109693</v>
          </cell>
          <cell r="E292" t="str">
            <v>Special package</v>
          </cell>
          <cell r="F292" t="str">
            <v>YSM10</v>
          </cell>
          <cell r="G292" t="str">
            <v>R-&gt;L</v>
          </cell>
          <cell r="H292" t="str">
            <v>No</v>
          </cell>
          <cell r="I292" t="str">
            <v>Y49312</v>
          </cell>
          <cell r="J292">
            <v>1</v>
          </cell>
          <cell r="K292" t="str">
            <v>盐保仓库</v>
          </cell>
          <cell r="L292">
            <v>43770</v>
          </cell>
          <cell r="M292" t="str">
            <v>No mismatch</v>
          </cell>
          <cell r="N292" t="str">
            <v>NOV 19</v>
          </cell>
          <cell r="O292">
            <v>2019.1</v>
          </cell>
          <cell r="P292" t="str">
            <v>JPY</v>
          </cell>
          <cell r="Q292" t="str">
            <v>C49SZX20190165DZ</v>
          </cell>
          <cell r="R292" t="str">
            <v>铁甲</v>
          </cell>
          <cell r="S292" t="str">
            <v>YSM10</v>
          </cell>
          <cell r="T292" t="str">
            <v>L-&gt;R</v>
          </cell>
          <cell r="U292" t="str">
            <v>No</v>
          </cell>
          <cell r="V292" t="str">
            <v>WRONG</v>
          </cell>
          <cell r="W292" t="str">
            <v>CIF HK</v>
          </cell>
          <cell r="X292">
            <v>43781</v>
          </cell>
          <cell r="Y292" t="str">
            <v>Yes</v>
          </cell>
          <cell r="Z292"/>
          <cell r="AA292"/>
          <cell r="AB292"/>
          <cell r="AC292" t="str">
            <v>C180131071</v>
          </cell>
          <cell r="AD292">
            <v>301</v>
          </cell>
          <cell r="AE292">
            <v>10</v>
          </cell>
          <cell r="AN292"/>
          <cell r="AO292" t="str">
            <v>Yes</v>
          </cell>
          <cell r="AP292" t="str">
            <v>NOV 19</v>
          </cell>
        </row>
        <row r="293">
          <cell r="A293">
            <v>507</v>
          </cell>
          <cell r="B293" t="str">
            <v>已发货</v>
          </cell>
          <cell r="C293" t="str">
            <v>C49</v>
          </cell>
          <cell r="D293">
            <v>109693</v>
          </cell>
          <cell r="E293" t="str">
            <v>Special package</v>
          </cell>
          <cell r="F293" t="str">
            <v>YSM10</v>
          </cell>
          <cell r="G293" t="str">
            <v>R-&gt;L</v>
          </cell>
          <cell r="H293" t="str">
            <v>No</v>
          </cell>
          <cell r="I293" t="str">
            <v>Y49313</v>
          </cell>
          <cell r="J293">
            <v>1</v>
          </cell>
          <cell r="K293" t="str">
            <v>盐保仓库</v>
          </cell>
          <cell r="L293">
            <v>43770</v>
          </cell>
          <cell r="M293" t="str">
            <v>No mismatch</v>
          </cell>
          <cell r="N293" t="str">
            <v>DEC 19</v>
          </cell>
          <cell r="O293">
            <v>2019.1</v>
          </cell>
          <cell r="P293" t="str">
            <v>JPY</v>
          </cell>
          <cell r="Q293" t="str">
            <v>C49SZX20190163JY</v>
          </cell>
          <cell r="R293" t="str">
            <v>灿明</v>
          </cell>
          <cell r="S293" t="str">
            <v>YSM10</v>
          </cell>
          <cell r="T293" t="str">
            <v>L-&gt;R</v>
          </cell>
          <cell r="U293" t="str">
            <v>No</v>
          </cell>
          <cell r="V293" t="str">
            <v>WRONG</v>
          </cell>
          <cell r="W293" t="str">
            <v>DAP SZ</v>
          </cell>
          <cell r="X293">
            <v>43781</v>
          </cell>
          <cell r="Y293" t="str">
            <v>Yes</v>
          </cell>
          <cell r="Z293"/>
          <cell r="AA293"/>
          <cell r="AB293"/>
          <cell r="AC293" t="str">
            <v>C191136234</v>
          </cell>
          <cell r="AD293">
            <v>301</v>
          </cell>
          <cell r="AE293">
            <v>10</v>
          </cell>
          <cell r="AN293"/>
          <cell r="AO293" t="str">
            <v>Yes</v>
          </cell>
          <cell r="AP293" t="str">
            <v>DEC 19</v>
          </cell>
        </row>
        <row r="294">
          <cell r="A294">
            <v>512</v>
          </cell>
          <cell r="B294" t="str">
            <v>已发货</v>
          </cell>
          <cell r="C294" t="str">
            <v>C49</v>
          </cell>
          <cell r="D294">
            <v>109664</v>
          </cell>
          <cell r="E294" t="str">
            <v>Special package</v>
          </cell>
          <cell r="F294" t="str">
            <v>YSM20R(SV)-2</v>
          </cell>
          <cell r="G294" t="str">
            <v>L-&gt;R</v>
          </cell>
          <cell r="H294" t="str">
            <v>No</v>
          </cell>
          <cell r="I294" t="str">
            <v>Y49327</v>
          </cell>
          <cell r="J294">
            <v>1</v>
          </cell>
          <cell r="K294" t="str">
            <v>盐保仓库</v>
          </cell>
          <cell r="L294">
            <v>43770</v>
          </cell>
          <cell r="M294">
            <v>6.7199999999999996E-2</v>
          </cell>
          <cell r="N294" t="str">
            <v>DEC 19</v>
          </cell>
          <cell r="O294">
            <v>2019.1</v>
          </cell>
          <cell r="P294" t="str">
            <v>JPY</v>
          </cell>
          <cell r="Q294" t="str">
            <v>C49SZX20190171CX</v>
          </cell>
          <cell r="R294" t="str">
            <v>君博信</v>
          </cell>
          <cell r="S294" t="str">
            <v>YSM20R(SV)-2</v>
          </cell>
          <cell r="T294" t="str">
            <v>L-&gt;R</v>
          </cell>
          <cell r="U294" t="str">
            <v>No</v>
          </cell>
          <cell r="V294" t="str">
            <v>OK</v>
          </cell>
          <cell r="W294" t="str">
            <v>DAP SZ</v>
          </cell>
          <cell r="X294">
            <v>43789</v>
          </cell>
          <cell r="Y294" t="str">
            <v>Yes</v>
          </cell>
          <cell r="Z294"/>
          <cell r="AA294"/>
          <cell r="AB294"/>
          <cell r="AC294" t="str">
            <v>C190634955</v>
          </cell>
          <cell r="AD294">
            <v>313</v>
          </cell>
          <cell r="AE294">
            <v>10</v>
          </cell>
          <cell r="AF294">
            <v>312</v>
          </cell>
          <cell r="AG294">
            <v>10</v>
          </cell>
          <cell r="AN294"/>
          <cell r="AO294" t="str">
            <v>Yes</v>
          </cell>
          <cell r="AP294" t="str">
            <v>DEC 19</v>
          </cell>
        </row>
        <row r="295">
          <cell r="A295">
            <v>510</v>
          </cell>
          <cell r="B295" t="str">
            <v>已发货</v>
          </cell>
          <cell r="C295" t="str">
            <v>C49</v>
          </cell>
          <cell r="D295">
            <v>109693</v>
          </cell>
          <cell r="E295" t="str">
            <v>Special package</v>
          </cell>
          <cell r="F295" t="str">
            <v>YSM10</v>
          </cell>
          <cell r="G295" t="str">
            <v>R-&gt;L</v>
          </cell>
          <cell r="H295" t="str">
            <v>No</v>
          </cell>
          <cell r="I295" t="str">
            <v>Y49314</v>
          </cell>
          <cell r="J295">
            <v>1</v>
          </cell>
          <cell r="K295" t="str">
            <v>盐保仓库</v>
          </cell>
          <cell r="L295">
            <v>43770</v>
          </cell>
          <cell r="M295" t="str">
            <v>No mismatch</v>
          </cell>
          <cell r="N295" t="str">
            <v>NOV 19</v>
          </cell>
          <cell r="O295">
            <v>2019.1</v>
          </cell>
          <cell r="P295" t="str">
            <v>JPY</v>
          </cell>
          <cell r="Q295" t="str">
            <v>C49SZX20190617SS</v>
          </cell>
          <cell r="R295" t="str">
            <v>乐上</v>
          </cell>
          <cell r="S295" t="str">
            <v>YSM10</v>
          </cell>
          <cell r="T295" t="str">
            <v>L-&gt;R</v>
          </cell>
          <cell r="U295" t="str">
            <v>MVC</v>
          </cell>
          <cell r="V295" t="str">
            <v>WRONG</v>
          </cell>
          <cell r="W295" t="str">
            <v>DAP DG</v>
          </cell>
          <cell r="X295">
            <v>43781</v>
          </cell>
          <cell r="Y295" t="str">
            <v>Yes</v>
          </cell>
          <cell r="Z295" t="str">
            <v>Na</v>
          </cell>
          <cell r="AA295" t="str">
            <v>Na</v>
          </cell>
          <cell r="AB295"/>
          <cell r="AC295" t="str">
            <v>C190434487</v>
          </cell>
          <cell r="AD295">
            <v>301</v>
          </cell>
          <cell r="AE295">
            <v>10</v>
          </cell>
          <cell r="AN295"/>
          <cell r="AO295" t="str">
            <v>Yes</v>
          </cell>
          <cell r="AP295" t="str">
            <v>NOV 19</v>
          </cell>
        </row>
        <row r="296">
          <cell r="A296">
            <v>468</v>
          </cell>
          <cell r="B296" t="str">
            <v>已发货</v>
          </cell>
          <cell r="C296" t="str">
            <v>C49</v>
          </cell>
          <cell r="D296">
            <v>109664</v>
          </cell>
          <cell r="E296" t="str">
            <v>Special package</v>
          </cell>
          <cell r="F296" t="str">
            <v>YSM20R(SV)-2</v>
          </cell>
          <cell r="G296" t="str">
            <v>L-&gt;R</v>
          </cell>
          <cell r="H296" t="str">
            <v>No</v>
          </cell>
          <cell r="I296" t="str">
            <v>Y49325</v>
          </cell>
          <cell r="J296">
            <v>1</v>
          </cell>
          <cell r="K296" t="str">
            <v>盐保仓库-&gt;准备清关</v>
          </cell>
          <cell r="L296">
            <v>43770</v>
          </cell>
          <cell r="M296">
            <v>6.7199999999999996E-2</v>
          </cell>
          <cell r="N296" t="str">
            <v>NOV 19</v>
          </cell>
          <cell r="O296">
            <v>2019.1</v>
          </cell>
          <cell r="P296" t="str">
            <v>JPY</v>
          </cell>
          <cell r="Q296" t="str">
            <v>C49SZX20190159SS</v>
          </cell>
          <cell r="R296" t="str">
            <v>思迈科技</v>
          </cell>
          <cell r="S296" t="str">
            <v>YSM20R(SV)-2</v>
          </cell>
          <cell r="T296" t="str">
            <v>L-&gt;R</v>
          </cell>
          <cell r="U296" t="str">
            <v>No</v>
          </cell>
          <cell r="V296" t="str">
            <v>OK</v>
          </cell>
          <cell r="W296" t="str">
            <v>DAP SZ</v>
          </cell>
          <cell r="X296">
            <v>43775</v>
          </cell>
          <cell r="Y296" t="str">
            <v>Yes</v>
          </cell>
          <cell r="Z296"/>
          <cell r="AA296"/>
          <cell r="AB296"/>
          <cell r="AC296" t="str">
            <v>C180431770</v>
          </cell>
          <cell r="AD296">
            <v>301</v>
          </cell>
          <cell r="AE296">
            <v>20</v>
          </cell>
          <cell r="AN296"/>
          <cell r="AO296" t="str">
            <v>Yes</v>
          </cell>
          <cell r="AP296" t="str">
            <v>NOV 19</v>
          </cell>
        </row>
        <row r="297">
          <cell r="A297">
            <v>472</v>
          </cell>
          <cell r="B297" t="str">
            <v>已发货</v>
          </cell>
          <cell r="C297" t="str">
            <v>C49</v>
          </cell>
          <cell r="D297">
            <v>109685</v>
          </cell>
          <cell r="E297" t="str">
            <v>Special package</v>
          </cell>
          <cell r="F297" t="str">
            <v>YSM10</v>
          </cell>
          <cell r="G297" t="str">
            <v>R-&gt;L</v>
          </cell>
          <cell r="H297" t="str">
            <v>No</v>
          </cell>
          <cell r="I297" t="str">
            <v>Y49253</v>
          </cell>
          <cell r="J297">
            <v>1</v>
          </cell>
          <cell r="K297" t="str">
            <v>盐保仓库-&gt;准备清关</v>
          </cell>
          <cell r="L297">
            <v>43770</v>
          </cell>
          <cell r="M297" t="str">
            <v>No mismatch</v>
          </cell>
          <cell r="N297" t="str">
            <v>NOV 19</v>
          </cell>
          <cell r="O297">
            <v>2019.1</v>
          </cell>
          <cell r="P297" t="str">
            <v>RMB</v>
          </cell>
          <cell r="Q297" t="str">
            <v>C49SZX20190153JL</v>
          </cell>
          <cell r="R297" t="str">
            <v>硕泰克/end user 铭翔</v>
          </cell>
          <cell r="S297" t="str">
            <v>YSM10</v>
          </cell>
          <cell r="T297" t="str">
            <v>L-&gt;R</v>
          </cell>
          <cell r="U297" t="str">
            <v>MVC</v>
          </cell>
          <cell r="V297" t="str">
            <v>WRONG</v>
          </cell>
          <cell r="W297" t="str">
            <v>含税到厂</v>
          </cell>
          <cell r="X297">
            <v>43775</v>
          </cell>
          <cell r="Y297" t="str">
            <v>Yes</v>
          </cell>
          <cell r="Z297"/>
          <cell r="AA297"/>
          <cell r="AB297"/>
          <cell r="AC297" t="str">
            <v>C191136061</v>
          </cell>
          <cell r="AD297">
            <v>301</v>
          </cell>
          <cell r="AE297">
            <v>10</v>
          </cell>
          <cell r="AN297"/>
          <cell r="AO297" t="str">
            <v>Yes</v>
          </cell>
          <cell r="AP297" t="str">
            <v>NOV 19</v>
          </cell>
        </row>
        <row r="298">
          <cell r="A298">
            <v>473</v>
          </cell>
          <cell r="B298" t="str">
            <v>已发货</v>
          </cell>
          <cell r="C298" t="str">
            <v>C49</v>
          </cell>
          <cell r="D298">
            <v>109685</v>
          </cell>
          <cell r="E298" t="str">
            <v>Special package</v>
          </cell>
          <cell r="F298" t="str">
            <v>YSM10</v>
          </cell>
          <cell r="G298" t="str">
            <v>R-&gt;L</v>
          </cell>
          <cell r="H298" t="str">
            <v>No</v>
          </cell>
          <cell r="I298" t="str">
            <v>Y49254</v>
          </cell>
          <cell r="J298">
            <v>1</v>
          </cell>
          <cell r="K298" t="str">
            <v>盐保仓库-&gt;准备清关</v>
          </cell>
          <cell r="L298">
            <v>43770</v>
          </cell>
          <cell r="M298" t="str">
            <v>No mismatch</v>
          </cell>
          <cell r="N298" t="str">
            <v>NOV 19</v>
          </cell>
          <cell r="O298">
            <v>2019.1</v>
          </cell>
          <cell r="P298" t="str">
            <v>RMB</v>
          </cell>
          <cell r="Q298" t="str">
            <v>C49SZX20190153JL</v>
          </cell>
          <cell r="R298" t="str">
            <v>硕泰克/end user 铭翔</v>
          </cell>
          <cell r="S298" t="str">
            <v>YSM10</v>
          </cell>
          <cell r="T298" t="str">
            <v>L-&gt;R</v>
          </cell>
          <cell r="U298" t="str">
            <v>MVC</v>
          </cell>
          <cell r="V298" t="str">
            <v>WRONG</v>
          </cell>
          <cell r="W298" t="str">
            <v>含税到厂</v>
          </cell>
          <cell r="X298">
            <v>43775</v>
          </cell>
          <cell r="Y298" t="str">
            <v>Yes</v>
          </cell>
          <cell r="Z298"/>
          <cell r="AA298"/>
          <cell r="AB298"/>
          <cell r="AC298" t="str">
            <v>C191136061</v>
          </cell>
          <cell r="AD298">
            <v>301</v>
          </cell>
          <cell r="AE298">
            <v>10</v>
          </cell>
          <cell r="AN298"/>
          <cell r="AO298" t="str">
            <v>Yes</v>
          </cell>
          <cell r="AP298" t="str">
            <v>NOV 19</v>
          </cell>
        </row>
        <row r="299">
          <cell r="A299">
            <v>503</v>
          </cell>
          <cell r="B299" t="str">
            <v>已发货</v>
          </cell>
          <cell r="C299" t="str">
            <v>C49</v>
          </cell>
          <cell r="D299">
            <v>109721</v>
          </cell>
          <cell r="E299" t="str">
            <v>Special package</v>
          </cell>
          <cell r="F299" t="str">
            <v>YSM20R(SV)-2</v>
          </cell>
          <cell r="G299" t="str">
            <v>L-&gt;R</v>
          </cell>
          <cell r="H299" t="str">
            <v>No</v>
          </cell>
          <cell r="I299" t="str">
            <v>Y49584</v>
          </cell>
          <cell r="J299">
            <v>1</v>
          </cell>
          <cell r="K299" t="str">
            <v>盐保仓库</v>
          </cell>
          <cell r="L299">
            <v>43803</v>
          </cell>
          <cell r="M299">
            <v>6.7199999999999996E-2</v>
          </cell>
          <cell r="N299" t="str">
            <v>DEC 19</v>
          </cell>
          <cell r="O299">
            <v>2019.11</v>
          </cell>
          <cell r="P299" t="str">
            <v>JPY</v>
          </cell>
          <cell r="Q299" t="str">
            <v>C49SZX20190163JY</v>
          </cell>
          <cell r="R299" t="str">
            <v>灿明</v>
          </cell>
          <cell r="S299" t="str">
            <v>YSM20R(SV)-2</v>
          </cell>
          <cell r="T299" t="str">
            <v>L-&gt;R</v>
          </cell>
          <cell r="U299" t="str">
            <v>No</v>
          </cell>
          <cell r="V299" t="str">
            <v>OK</v>
          </cell>
          <cell r="W299" t="str">
            <v>DAP SZ</v>
          </cell>
          <cell r="X299">
            <v>43781</v>
          </cell>
          <cell r="Y299" t="str">
            <v>Yes</v>
          </cell>
          <cell r="Z299"/>
          <cell r="AA299"/>
          <cell r="AB299"/>
          <cell r="AC299" t="str">
            <v>C191136234</v>
          </cell>
          <cell r="AD299">
            <v>301</v>
          </cell>
          <cell r="AE299">
            <v>20</v>
          </cell>
          <cell r="AN299"/>
          <cell r="AO299" t="str">
            <v>Yes</v>
          </cell>
          <cell r="AP299" t="str">
            <v>DEC 19</v>
          </cell>
        </row>
        <row r="300">
          <cell r="A300">
            <v>500</v>
          </cell>
          <cell r="B300" t="str">
            <v>已发货</v>
          </cell>
          <cell r="C300" t="str">
            <v>C49</v>
          </cell>
          <cell r="D300">
            <v>109721</v>
          </cell>
          <cell r="E300" t="str">
            <v>Special package</v>
          </cell>
          <cell r="F300" t="str">
            <v>YSM20R(SV)-2</v>
          </cell>
          <cell r="G300" t="str">
            <v>L-&gt;R</v>
          </cell>
          <cell r="H300" t="str">
            <v>No</v>
          </cell>
          <cell r="I300" t="str">
            <v>Y49585</v>
          </cell>
          <cell r="J300">
            <v>1</v>
          </cell>
          <cell r="K300" t="str">
            <v>盐保仓库</v>
          </cell>
          <cell r="L300">
            <v>43803</v>
          </cell>
          <cell r="M300">
            <v>6.5699999999999995E-2</v>
          </cell>
          <cell r="N300" t="str">
            <v>DEC 19</v>
          </cell>
          <cell r="O300">
            <v>2019.11</v>
          </cell>
          <cell r="P300" t="str">
            <v>JPY</v>
          </cell>
          <cell r="Q300" t="str">
            <v>C49SZX20190163JY</v>
          </cell>
          <cell r="R300" t="str">
            <v>灿明</v>
          </cell>
          <cell r="S300" t="str">
            <v>YSM20R(SV)-2</v>
          </cell>
          <cell r="T300" t="str">
            <v>L-&gt;R</v>
          </cell>
          <cell r="U300" t="str">
            <v>No</v>
          </cell>
          <cell r="V300" t="str">
            <v>OK</v>
          </cell>
          <cell r="W300" t="str">
            <v>DAP SZ</v>
          </cell>
          <cell r="X300">
            <v>43781</v>
          </cell>
          <cell r="Y300" t="str">
            <v>Yes</v>
          </cell>
          <cell r="Z300"/>
          <cell r="AA300"/>
          <cell r="AB300"/>
          <cell r="AC300" t="str">
            <v>C191136234</v>
          </cell>
          <cell r="AD300">
            <v>302</v>
          </cell>
          <cell r="AE300">
            <v>20</v>
          </cell>
          <cell r="AN300"/>
          <cell r="AO300" t="str">
            <v>Yes</v>
          </cell>
          <cell r="AP300" t="str">
            <v>DEC 19</v>
          </cell>
        </row>
        <row r="301">
          <cell r="A301">
            <v>501</v>
          </cell>
          <cell r="B301" t="str">
            <v>已发货</v>
          </cell>
          <cell r="C301" t="str">
            <v>C49</v>
          </cell>
          <cell r="D301">
            <v>109721</v>
          </cell>
          <cell r="E301" t="str">
            <v>Special package</v>
          </cell>
          <cell r="F301" t="str">
            <v>YSM20R(SV)-2</v>
          </cell>
          <cell r="G301" t="str">
            <v>L-&gt;R</v>
          </cell>
          <cell r="H301" t="str">
            <v>No</v>
          </cell>
          <cell r="I301" t="str">
            <v>Y49586</v>
          </cell>
          <cell r="J301">
            <v>1</v>
          </cell>
          <cell r="K301" t="str">
            <v>盐保仓库</v>
          </cell>
          <cell r="L301">
            <v>43803</v>
          </cell>
          <cell r="M301">
            <v>6.5699999999999995E-2</v>
          </cell>
          <cell r="N301" t="str">
            <v>DEC 19</v>
          </cell>
          <cell r="O301">
            <v>2019.11</v>
          </cell>
          <cell r="P301" t="str">
            <v>JPY</v>
          </cell>
          <cell r="Q301" t="str">
            <v>C49SZX20190163JY</v>
          </cell>
          <cell r="R301" t="str">
            <v>灿明</v>
          </cell>
          <cell r="S301" t="str">
            <v>YSM20R(SV)-2</v>
          </cell>
          <cell r="T301" t="str">
            <v>L-&gt;R</v>
          </cell>
          <cell r="U301" t="str">
            <v>No</v>
          </cell>
          <cell r="V301" t="str">
            <v>OK</v>
          </cell>
          <cell r="W301" t="str">
            <v>DAP SZ</v>
          </cell>
          <cell r="X301">
            <v>43781</v>
          </cell>
          <cell r="Y301" t="str">
            <v>Yes</v>
          </cell>
          <cell r="Z301"/>
          <cell r="AA301"/>
          <cell r="AB301"/>
          <cell r="AC301" t="str">
            <v>C191136234</v>
          </cell>
          <cell r="AD301">
            <v>302</v>
          </cell>
          <cell r="AE301">
            <v>20</v>
          </cell>
          <cell r="AF301"/>
          <cell r="AG301"/>
          <cell r="AH301"/>
          <cell r="AI301"/>
          <cell r="AJ301"/>
          <cell r="AK301"/>
          <cell r="AL301"/>
          <cell r="AM301"/>
          <cell r="AN301"/>
          <cell r="AO301" t="str">
            <v>Yes</v>
          </cell>
          <cell r="AP301" t="str">
            <v>DEC 19</v>
          </cell>
        </row>
        <row r="302">
          <cell r="A302">
            <v>457</v>
          </cell>
          <cell r="B302" t="str">
            <v>已发货</v>
          </cell>
          <cell r="C302" t="str">
            <v>C49</v>
          </cell>
          <cell r="D302">
            <v>109721</v>
          </cell>
          <cell r="E302" t="str">
            <v>Special package</v>
          </cell>
          <cell r="F302" t="str">
            <v>YSM20R(SV)-2</v>
          </cell>
          <cell r="G302" t="str">
            <v>L-&gt;R</v>
          </cell>
          <cell r="H302" t="str">
            <v>No</v>
          </cell>
          <cell r="I302" t="str">
            <v>Y49587</v>
          </cell>
          <cell r="J302">
            <v>1</v>
          </cell>
          <cell r="K302" t="str">
            <v>盐保仓库</v>
          </cell>
          <cell r="L302">
            <v>43803</v>
          </cell>
          <cell r="M302">
            <v>6.5699999999999995E-2</v>
          </cell>
          <cell r="N302" t="str">
            <v>DEC 19</v>
          </cell>
          <cell r="O302">
            <v>2019.11</v>
          </cell>
          <cell r="P302" t="str">
            <v>JPY</v>
          </cell>
          <cell r="Q302" t="str">
            <v>C49SZX20190028MZR1</v>
          </cell>
          <cell r="R302" t="str">
            <v>魔乐视/end user:拓普赛特</v>
          </cell>
          <cell r="S302" t="str">
            <v>YSM20R(SV)-2</v>
          </cell>
          <cell r="T302" t="str">
            <v>L-&gt;R</v>
          </cell>
          <cell r="U302" t="str">
            <v>No</v>
          </cell>
          <cell r="V302" t="str">
            <v>OK</v>
          </cell>
          <cell r="W302" t="str">
            <v>DAP SZ</v>
          </cell>
          <cell r="X302">
            <v>43762</v>
          </cell>
          <cell r="Y302" t="str">
            <v>Yes</v>
          </cell>
          <cell r="Z302"/>
          <cell r="AA302"/>
          <cell r="AB302"/>
          <cell r="AC302" t="str">
            <v>C190434446</v>
          </cell>
          <cell r="AD302">
            <v>301</v>
          </cell>
          <cell r="AE302">
            <v>5</v>
          </cell>
          <cell r="AF302">
            <v>302</v>
          </cell>
          <cell r="AG302">
            <v>10</v>
          </cell>
          <cell r="AH302">
            <v>303</v>
          </cell>
          <cell r="AI302">
            <v>5</v>
          </cell>
          <cell r="AJ302"/>
          <cell r="AK302"/>
          <cell r="AL302"/>
          <cell r="AM302"/>
          <cell r="AN302"/>
          <cell r="AO302" t="str">
            <v>Yes</v>
          </cell>
          <cell r="AP302" t="str">
            <v>DEC 19</v>
          </cell>
        </row>
        <row r="303">
          <cell r="A303">
            <v>458</v>
          </cell>
          <cell r="B303" t="str">
            <v>已发货</v>
          </cell>
          <cell r="C303" t="str">
            <v>C49</v>
          </cell>
          <cell r="D303">
            <v>109721</v>
          </cell>
          <cell r="E303" t="str">
            <v>Special package</v>
          </cell>
          <cell r="F303" t="str">
            <v>YSM20R(SV)-2</v>
          </cell>
          <cell r="G303" t="str">
            <v>R-&gt;L</v>
          </cell>
          <cell r="H303" t="str">
            <v>MVC</v>
          </cell>
          <cell r="I303" t="str">
            <v>Y49588</v>
          </cell>
          <cell r="J303">
            <v>1</v>
          </cell>
          <cell r="K303" t="str">
            <v>盐保仓库</v>
          </cell>
          <cell r="L303">
            <v>43803</v>
          </cell>
          <cell r="M303">
            <v>6.5699999999999995E-2</v>
          </cell>
          <cell r="N303" t="str">
            <v>DEC 19</v>
          </cell>
          <cell r="O303">
            <v>2019.11</v>
          </cell>
          <cell r="P303" t="str">
            <v>JPY</v>
          </cell>
          <cell r="Q303" t="str">
            <v>C49SZX20190028MZR1</v>
          </cell>
          <cell r="R303" t="str">
            <v>魔乐视/end user:拓普赛特</v>
          </cell>
          <cell r="S303" t="str">
            <v>YSM20R(SV)-2</v>
          </cell>
          <cell r="T303" t="str">
            <v>R-&gt;L</v>
          </cell>
          <cell r="U303" t="str">
            <v>No</v>
          </cell>
          <cell r="V303" t="str">
            <v>WRONG</v>
          </cell>
          <cell r="W303" t="str">
            <v>DAP SZ</v>
          </cell>
          <cell r="X303">
            <v>43762</v>
          </cell>
          <cell r="Y303" t="str">
            <v>Yes</v>
          </cell>
          <cell r="Z303"/>
          <cell r="AA303"/>
          <cell r="AB303"/>
          <cell r="AC303" t="str">
            <v>C190434446</v>
          </cell>
          <cell r="AD303">
            <v>301</v>
          </cell>
          <cell r="AE303">
            <v>10</v>
          </cell>
          <cell r="AF303">
            <v>303</v>
          </cell>
          <cell r="AG303">
            <v>5</v>
          </cell>
          <cell r="AH303">
            <v>311</v>
          </cell>
          <cell r="AI303">
            <v>5</v>
          </cell>
          <cell r="AN303"/>
          <cell r="AO303" t="str">
            <v>Yes</v>
          </cell>
          <cell r="AP303" t="str">
            <v>DEC 19</v>
          </cell>
        </row>
        <row r="304">
          <cell r="A304">
            <v>564</v>
          </cell>
          <cell r="B304" t="str">
            <v>已发货</v>
          </cell>
          <cell r="C304" t="str">
            <v>C49</v>
          </cell>
          <cell r="D304">
            <v>109721</v>
          </cell>
          <cell r="E304" t="str">
            <v>Special package</v>
          </cell>
          <cell r="F304" t="str">
            <v>YSM20R(SV)-2</v>
          </cell>
          <cell r="G304" t="str">
            <v>R-&gt;L</v>
          </cell>
          <cell r="H304" t="str">
            <v>MVC</v>
          </cell>
          <cell r="I304" t="str">
            <v>Y49589</v>
          </cell>
          <cell r="J304">
            <v>1</v>
          </cell>
          <cell r="K304" t="str">
            <v>盐保仓库</v>
          </cell>
          <cell r="L304">
            <v>43803</v>
          </cell>
          <cell r="M304">
            <v>6.5699999999999995E-2</v>
          </cell>
          <cell r="N304" t="str">
            <v>JAN 20</v>
          </cell>
          <cell r="O304">
            <v>2019.11</v>
          </cell>
          <cell r="P304" t="str">
            <v>JPY</v>
          </cell>
          <cell r="Q304" t="str">
            <v>C49SZX20200001SX</v>
          </cell>
          <cell r="R304" t="str">
            <v>柏星</v>
          </cell>
          <cell r="S304" t="str">
            <v>YSM20R(SV)-2</v>
          </cell>
          <cell r="T304" t="str">
            <v>R-&gt;L</v>
          </cell>
          <cell r="U304" t="str">
            <v>No</v>
          </cell>
          <cell r="V304" t="str">
            <v>WRONG</v>
          </cell>
          <cell r="W304" t="str">
            <v>DAP DG</v>
          </cell>
          <cell r="X304">
            <v>43831</v>
          </cell>
          <cell r="Y304" t="str">
            <v>Yes</v>
          </cell>
          <cell r="Z304" t="str">
            <v>Na</v>
          </cell>
          <cell r="AA304" t="str">
            <v>Na</v>
          </cell>
          <cell r="AB304"/>
          <cell r="AC304" t="str">
            <v>C181233636</v>
          </cell>
          <cell r="AD304">
            <v>301</v>
          </cell>
          <cell r="AE304">
            <v>10</v>
          </cell>
          <cell r="AF304">
            <v>303</v>
          </cell>
          <cell r="AG304">
            <v>5</v>
          </cell>
          <cell r="AH304">
            <v>311</v>
          </cell>
          <cell r="AI304">
            <v>5</v>
          </cell>
          <cell r="AN304"/>
          <cell r="AO304" t="str">
            <v>Yes</v>
          </cell>
          <cell r="AP304" t="str">
            <v>JAN 20</v>
          </cell>
        </row>
        <row r="305">
          <cell r="A305">
            <v>599</v>
          </cell>
          <cell r="B305" t="str">
            <v>已发货</v>
          </cell>
          <cell r="C305" t="str">
            <v>C49</v>
          </cell>
          <cell r="D305">
            <v>109730</v>
          </cell>
          <cell r="E305" t="str">
            <v>博星名义下单</v>
          </cell>
          <cell r="F305" t="str">
            <v>YSM20R(SV)-2</v>
          </cell>
          <cell r="G305" t="str">
            <v>L-&gt;R</v>
          </cell>
          <cell r="H305" t="str">
            <v>MVC</v>
          </cell>
          <cell r="I305" t="str">
            <v>Y49696</v>
          </cell>
          <cell r="J305">
            <v>1</v>
          </cell>
          <cell r="K305" t="str">
            <v>力合仓库(已经清关)</v>
          </cell>
          <cell r="L305">
            <v>43810</v>
          </cell>
          <cell r="M305">
            <v>6.5299999999999997E-2</v>
          </cell>
          <cell r="N305" t="str">
            <v>APR 20</v>
          </cell>
          <cell r="O305">
            <v>2019.11</v>
          </cell>
          <cell r="P305" t="str">
            <v>RMB</v>
          </cell>
          <cell r="Q305" t="str">
            <v>C49SZX20200009MX</v>
          </cell>
          <cell r="R305" t="str">
            <v>民龙/End user 众立创</v>
          </cell>
          <cell r="S305" t="str">
            <v>YSM20R(SV)-2</v>
          </cell>
          <cell r="T305" t="str">
            <v>L-&gt;R</v>
          </cell>
          <cell r="U305" t="str">
            <v>No</v>
          </cell>
          <cell r="V305" t="str">
            <v>WRONG</v>
          </cell>
          <cell r="W305" t="str">
            <v>含税到厂</v>
          </cell>
          <cell r="X305">
            <v>43910</v>
          </cell>
          <cell r="Y305" t="str">
            <v>Yes</v>
          </cell>
          <cell r="Z305"/>
          <cell r="AA305"/>
          <cell r="AB305"/>
          <cell r="AC305" t="str">
            <v>C200337005</v>
          </cell>
          <cell r="AD305">
            <v>301</v>
          </cell>
          <cell r="AE305">
            <v>20</v>
          </cell>
          <cell r="AF305"/>
          <cell r="AG305"/>
          <cell r="AH305"/>
          <cell r="AI305"/>
          <cell r="AJ305"/>
          <cell r="AK305"/>
          <cell r="AL305"/>
          <cell r="AM305"/>
          <cell r="AN305"/>
          <cell r="AO305" t="str">
            <v>Yes</v>
          </cell>
          <cell r="AP305" t="str">
            <v>APR 20</v>
          </cell>
        </row>
        <row r="306">
          <cell r="A306">
            <v>568</v>
          </cell>
          <cell r="B306" t="str">
            <v>已发货</v>
          </cell>
          <cell r="C306" t="str">
            <v>C49</v>
          </cell>
          <cell r="D306">
            <v>109730</v>
          </cell>
          <cell r="E306" t="str">
            <v>博星名义下单</v>
          </cell>
          <cell r="F306" t="str">
            <v>YSM20R(SV)-2</v>
          </cell>
          <cell r="G306" t="str">
            <v>R-&gt;L</v>
          </cell>
          <cell r="H306" t="str">
            <v>MVC</v>
          </cell>
          <cell r="I306" t="str">
            <v>Y49694</v>
          </cell>
          <cell r="J306">
            <v>1</v>
          </cell>
          <cell r="K306" t="str">
            <v>力合仓库有货，系统没货</v>
          </cell>
          <cell r="L306">
            <v>43810</v>
          </cell>
          <cell r="M306">
            <v>6.5299999999999997E-2</v>
          </cell>
          <cell r="N306" t="str">
            <v>MAR 20</v>
          </cell>
          <cell r="O306">
            <v>2019.11</v>
          </cell>
          <cell r="P306" t="str">
            <v>JPY</v>
          </cell>
          <cell r="Q306" t="str">
            <v>C49SZX20200003CX</v>
          </cell>
          <cell r="R306" t="str">
            <v>靓颖电子</v>
          </cell>
          <cell r="S306" t="str">
            <v>YSM20R(SV)-2</v>
          </cell>
          <cell r="T306" t="str">
            <v>R-&gt;L</v>
          </cell>
          <cell r="U306" t="str">
            <v>MVC</v>
          </cell>
          <cell r="V306" t="str">
            <v>OK</v>
          </cell>
          <cell r="W306" t="str">
            <v>DAP ST</v>
          </cell>
          <cell r="X306">
            <v>43467</v>
          </cell>
          <cell r="Y306" t="str">
            <v>Yes</v>
          </cell>
          <cell r="Z306"/>
          <cell r="AA306"/>
          <cell r="AB306"/>
          <cell r="AC306" t="str">
            <v>C200136543</v>
          </cell>
          <cell r="AD306">
            <v>312</v>
          </cell>
          <cell r="AE306">
            <v>10</v>
          </cell>
          <cell r="AF306">
            <v>303</v>
          </cell>
          <cell r="AG306">
            <v>10</v>
          </cell>
          <cell r="AH306"/>
          <cell r="AI306"/>
          <cell r="AJ306"/>
          <cell r="AK306"/>
          <cell r="AL306"/>
          <cell r="AM306"/>
          <cell r="AN306"/>
          <cell r="AO306" t="str">
            <v>Yes</v>
          </cell>
          <cell r="AP306" t="str">
            <v>MAR 20</v>
          </cell>
        </row>
        <row r="307">
          <cell r="A307">
            <v>480</v>
          </cell>
          <cell r="B307" t="str">
            <v>已发货</v>
          </cell>
          <cell r="C307" t="str">
            <v>C49</v>
          </cell>
          <cell r="D307">
            <v>109730</v>
          </cell>
          <cell r="E307" t="str">
            <v>博星名义下单</v>
          </cell>
          <cell r="F307" t="str">
            <v>YSM20R(SV)-2</v>
          </cell>
          <cell r="G307" t="str">
            <v>L-&gt;R</v>
          </cell>
          <cell r="H307" t="str">
            <v>No</v>
          </cell>
          <cell r="I307" t="str">
            <v>Y49700</v>
          </cell>
          <cell r="J307">
            <v>1</v>
          </cell>
          <cell r="K307" t="str">
            <v>力合仓库有货，系统没货</v>
          </cell>
          <cell r="L307">
            <v>43810</v>
          </cell>
          <cell r="M307" t="str">
            <v xml:space="preserve">   NM(CR:0.0657)价格用PO#109750         </v>
          </cell>
          <cell r="N307" t="str">
            <v>FEB 20</v>
          </cell>
          <cell r="O307">
            <v>2019.11</v>
          </cell>
          <cell r="P307" t="str">
            <v>JPY</v>
          </cell>
          <cell r="Q307" t="str">
            <v>C49SZX20190156-2ZX</v>
          </cell>
          <cell r="R307" t="str">
            <v>锘铧</v>
          </cell>
          <cell r="S307" t="str">
            <v>YSM20R(SV)-2</v>
          </cell>
          <cell r="T307" t="str">
            <v>R-&gt;L</v>
          </cell>
          <cell r="U307" t="str">
            <v>No</v>
          </cell>
          <cell r="V307" t="str">
            <v>WRONG</v>
          </cell>
          <cell r="W307" t="str">
            <v>DAP GZ</v>
          </cell>
          <cell r="X307">
            <v>43774</v>
          </cell>
          <cell r="Y307" t="str">
            <v>Yes</v>
          </cell>
          <cell r="Z307"/>
          <cell r="AA307"/>
          <cell r="AB307"/>
          <cell r="AC307" t="str">
            <v>C161128121</v>
          </cell>
          <cell r="AD307">
            <v>301</v>
          </cell>
          <cell r="AE307">
            <v>10</v>
          </cell>
          <cell r="AF307">
            <v>302</v>
          </cell>
          <cell r="AG307">
            <v>10</v>
          </cell>
          <cell r="AH307"/>
          <cell r="AI307"/>
          <cell r="AJ307"/>
          <cell r="AK307"/>
          <cell r="AL307"/>
          <cell r="AM307"/>
          <cell r="AN307"/>
          <cell r="AO307" t="str">
            <v>Yes</v>
          </cell>
          <cell r="AP307" t="str">
            <v>FEB 20</v>
          </cell>
        </row>
        <row r="308">
          <cell r="A308">
            <v>608</v>
          </cell>
          <cell r="B308" t="str">
            <v>已发货</v>
          </cell>
          <cell r="C308" t="str">
            <v>C49</v>
          </cell>
          <cell r="D308">
            <v>109730</v>
          </cell>
          <cell r="E308" t="str">
            <v>博星名义下单</v>
          </cell>
          <cell r="F308" t="str">
            <v>YSM20R(SV)-2</v>
          </cell>
          <cell r="G308" t="str">
            <v>L-&gt;R</v>
          </cell>
          <cell r="H308" t="str">
            <v>MVC</v>
          </cell>
          <cell r="I308" t="str">
            <v>Y49697</v>
          </cell>
          <cell r="J308">
            <v>1</v>
          </cell>
          <cell r="K308" t="str">
            <v>力合中转仓</v>
          </cell>
          <cell r="L308">
            <v>43810</v>
          </cell>
          <cell r="M308">
            <v>6.5299999999999997E-2</v>
          </cell>
          <cell r="N308" t="str">
            <v>APR 20</v>
          </cell>
          <cell r="O308">
            <v>2019.11</v>
          </cell>
          <cell r="P308" t="str">
            <v>RMB</v>
          </cell>
          <cell r="Q308" t="str">
            <v>C49SZX20200039SX</v>
          </cell>
          <cell r="R308" t="str">
            <v>柏星</v>
          </cell>
          <cell r="S308" t="str">
            <v>YSM20R(SV)-2</v>
          </cell>
          <cell r="T308" t="str">
            <v>L-&gt;R</v>
          </cell>
          <cell r="U308" t="str">
            <v>No</v>
          </cell>
          <cell r="V308" t="str">
            <v>WRONG</v>
          </cell>
          <cell r="W308" t="str">
            <v>含税到厂</v>
          </cell>
          <cell r="X308">
            <v>43920</v>
          </cell>
          <cell r="Y308" t="str">
            <v>Yes</v>
          </cell>
          <cell r="AC308" t="str">
            <v>C181233636</v>
          </cell>
          <cell r="AD308">
            <v>301</v>
          </cell>
          <cell r="AE308">
            <v>20</v>
          </cell>
          <cell r="AN308"/>
          <cell r="AO308" t="str">
            <v>Yes</v>
          </cell>
          <cell r="AP308" t="str">
            <v>APR 20</v>
          </cell>
        </row>
        <row r="309">
          <cell r="A309">
            <v>585</v>
          </cell>
          <cell r="B309" t="str">
            <v>已发货</v>
          </cell>
          <cell r="C309" t="str">
            <v>C49</v>
          </cell>
          <cell r="D309">
            <v>109730</v>
          </cell>
          <cell r="E309" t="str">
            <v>博星名义下单</v>
          </cell>
          <cell r="F309" t="str">
            <v>YSM20R(SV)-2</v>
          </cell>
          <cell r="G309" t="str">
            <v>R-&gt;L</v>
          </cell>
          <cell r="H309" t="str">
            <v>No</v>
          </cell>
          <cell r="I309" t="str">
            <v>Y49695</v>
          </cell>
          <cell r="J309">
            <v>1</v>
          </cell>
          <cell r="K309" t="str">
            <v>盐保仓库</v>
          </cell>
          <cell r="L309">
            <v>43810</v>
          </cell>
          <cell r="M309">
            <v>6.5299999999999997E-2</v>
          </cell>
          <cell r="N309" t="str">
            <v>FEB 20</v>
          </cell>
          <cell r="O309">
            <v>2019.11</v>
          </cell>
          <cell r="P309" t="str">
            <v>JPY</v>
          </cell>
          <cell r="Q309" t="str">
            <v>C49SZX20200018SX</v>
          </cell>
          <cell r="R309" t="str">
            <v>福瑞康</v>
          </cell>
          <cell r="S309" t="str">
            <v>YSM20R(SV)-2</v>
          </cell>
          <cell r="T309" t="str">
            <v>R-&gt;L</v>
          </cell>
          <cell r="U309" t="str">
            <v>MVC</v>
          </cell>
          <cell r="V309" t="str">
            <v>WRONG</v>
          </cell>
          <cell r="W309" t="str">
            <v>DAP DG</v>
          </cell>
          <cell r="X309">
            <v>43880</v>
          </cell>
          <cell r="Y309" t="str">
            <v>Yes</v>
          </cell>
          <cell r="Z309"/>
          <cell r="AA309"/>
          <cell r="AB309"/>
          <cell r="AC309" t="str">
            <v>C190935620</v>
          </cell>
          <cell r="AD309">
            <v>301</v>
          </cell>
          <cell r="AE309">
            <v>10</v>
          </cell>
          <cell r="AF309">
            <v>303</v>
          </cell>
          <cell r="AG309">
            <v>10</v>
          </cell>
          <cell r="AH309"/>
          <cell r="AI309"/>
          <cell r="AJ309"/>
          <cell r="AK309"/>
          <cell r="AL309"/>
          <cell r="AM309"/>
          <cell r="AN309"/>
          <cell r="AO309" t="str">
            <v>Yes</v>
          </cell>
          <cell r="AP309" t="str">
            <v>FEB 20</v>
          </cell>
        </row>
        <row r="310">
          <cell r="A310">
            <v>561</v>
          </cell>
          <cell r="B310" t="str">
            <v>已发货</v>
          </cell>
          <cell r="C310" t="str">
            <v>C49</v>
          </cell>
          <cell r="D310">
            <v>109730</v>
          </cell>
          <cell r="E310" t="str">
            <v>博星名义下单</v>
          </cell>
          <cell r="F310" t="str">
            <v>YSM20R(SV)-2</v>
          </cell>
          <cell r="G310" t="str">
            <v>R-&gt;L</v>
          </cell>
          <cell r="H310" t="str">
            <v>MVC</v>
          </cell>
          <cell r="I310" t="str">
            <v>Y49693</v>
          </cell>
          <cell r="J310">
            <v>1</v>
          </cell>
          <cell r="K310" t="str">
            <v>盐保仓库</v>
          </cell>
          <cell r="L310">
            <v>43810</v>
          </cell>
          <cell r="M310">
            <v>6.5299999999999997E-2</v>
          </cell>
          <cell r="N310" t="str">
            <v>JAN 20</v>
          </cell>
          <cell r="O310">
            <v>2019.11</v>
          </cell>
          <cell r="P310" t="str">
            <v>JPY</v>
          </cell>
          <cell r="Q310" t="str">
            <v>C49SZX20190192MZ</v>
          </cell>
          <cell r="R310" t="str">
            <v>鸿南电子</v>
          </cell>
          <cell r="S310" t="str">
            <v>YSM20R(SV)-2</v>
          </cell>
          <cell r="T310" t="str">
            <v>R-&gt;L</v>
          </cell>
          <cell r="U310" t="str">
            <v>No</v>
          </cell>
          <cell r="V310" t="str">
            <v>WRONG</v>
          </cell>
          <cell r="W310" t="str">
            <v>CIF HK</v>
          </cell>
          <cell r="X310">
            <v>43823</v>
          </cell>
          <cell r="Y310" t="str">
            <v>Yes</v>
          </cell>
          <cell r="Z310"/>
          <cell r="AA310"/>
          <cell r="AB310"/>
          <cell r="AC310" t="str">
            <v>C180331587</v>
          </cell>
          <cell r="AD310">
            <v>311</v>
          </cell>
          <cell r="AE310">
            <v>10</v>
          </cell>
          <cell r="AF310">
            <v>303</v>
          </cell>
          <cell r="AG310">
            <v>10</v>
          </cell>
          <cell r="AN310"/>
          <cell r="AO310" t="str">
            <v>Yes</v>
          </cell>
          <cell r="AP310" t="str">
            <v>JAN 20</v>
          </cell>
        </row>
        <row r="311">
          <cell r="A311">
            <v>499</v>
          </cell>
          <cell r="B311" t="str">
            <v>已发货</v>
          </cell>
          <cell r="C311" t="str">
            <v>C49</v>
          </cell>
          <cell r="D311">
            <v>109730</v>
          </cell>
          <cell r="E311" t="str">
            <v>博星名义下单</v>
          </cell>
          <cell r="F311" t="str">
            <v>YSM20R(SV)-2</v>
          </cell>
          <cell r="G311" t="str">
            <v>L-&gt;R</v>
          </cell>
          <cell r="H311" t="str">
            <v>No</v>
          </cell>
          <cell r="I311" t="str">
            <v>Y49698</v>
          </cell>
          <cell r="J311">
            <v>1</v>
          </cell>
          <cell r="K311" t="str">
            <v>盐保仓库</v>
          </cell>
          <cell r="L311">
            <v>43810</v>
          </cell>
          <cell r="M311" t="str">
            <v>No mismatch</v>
          </cell>
          <cell r="N311" t="str">
            <v>DEC 19</v>
          </cell>
          <cell r="O311">
            <v>2019.11</v>
          </cell>
          <cell r="P311" t="str">
            <v>JPY</v>
          </cell>
          <cell r="Q311" t="str">
            <v>C49SZX20190163JY</v>
          </cell>
          <cell r="R311" t="str">
            <v>灿明</v>
          </cell>
          <cell r="S311" t="str">
            <v>YSM20R(SV)-2</v>
          </cell>
          <cell r="T311" t="str">
            <v>L-&gt;R</v>
          </cell>
          <cell r="U311" t="str">
            <v>No</v>
          </cell>
          <cell r="V311" t="str">
            <v>OK</v>
          </cell>
          <cell r="W311" t="str">
            <v>DAP SZ</v>
          </cell>
          <cell r="X311">
            <v>43781</v>
          </cell>
          <cell r="Y311" t="str">
            <v>Yes</v>
          </cell>
          <cell r="Z311"/>
          <cell r="AA311"/>
          <cell r="AB311"/>
          <cell r="AC311" t="str">
            <v>C191136234</v>
          </cell>
          <cell r="AD311">
            <v>301</v>
          </cell>
          <cell r="AE311">
            <v>10</v>
          </cell>
          <cell r="AF311">
            <v>302</v>
          </cell>
          <cell r="AG311">
            <v>10</v>
          </cell>
          <cell r="AN311"/>
          <cell r="AO311" t="str">
            <v>Yes</v>
          </cell>
          <cell r="AP311" t="str">
            <v>DEC 19</v>
          </cell>
        </row>
        <row r="312">
          <cell r="A312">
            <v>502</v>
          </cell>
          <cell r="B312" t="str">
            <v>已发货</v>
          </cell>
          <cell r="C312" t="str">
            <v>C49</v>
          </cell>
          <cell r="D312">
            <v>109730</v>
          </cell>
          <cell r="E312" t="str">
            <v>博星名义下单</v>
          </cell>
          <cell r="F312" t="str">
            <v>YSM20R(SV)-2</v>
          </cell>
          <cell r="G312" t="str">
            <v>L-&gt;R</v>
          </cell>
          <cell r="H312" t="str">
            <v>No</v>
          </cell>
          <cell r="I312" t="str">
            <v>Y49699</v>
          </cell>
          <cell r="J312">
            <v>1</v>
          </cell>
          <cell r="K312" t="str">
            <v>盐保仓库</v>
          </cell>
          <cell r="L312">
            <v>43810</v>
          </cell>
          <cell r="M312" t="str">
            <v>No mismatch</v>
          </cell>
          <cell r="N312" t="str">
            <v>DEC 19</v>
          </cell>
          <cell r="O312">
            <v>2019.11</v>
          </cell>
          <cell r="P312" t="str">
            <v>JPY</v>
          </cell>
          <cell r="Q312" t="str">
            <v>C49SZX20190163JY</v>
          </cell>
          <cell r="R312" t="str">
            <v>灿明</v>
          </cell>
          <cell r="S312" t="str">
            <v>YSM20R(SV)-2</v>
          </cell>
          <cell r="T312" t="str">
            <v>L-&gt;R</v>
          </cell>
          <cell r="U312" t="str">
            <v>No</v>
          </cell>
          <cell r="V312" t="str">
            <v>OK</v>
          </cell>
          <cell r="W312" t="str">
            <v>DAP SZ</v>
          </cell>
          <cell r="X312">
            <v>43781</v>
          </cell>
          <cell r="Y312" t="str">
            <v>Yes</v>
          </cell>
          <cell r="Z312"/>
          <cell r="AA312"/>
          <cell r="AB312"/>
          <cell r="AC312" t="str">
            <v>C191136234</v>
          </cell>
          <cell r="AD312">
            <v>301</v>
          </cell>
          <cell r="AE312">
            <v>10</v>
          </cell>
          <cell r="AF312">
            <v>302</v>
          </cell>
          <cell r="AG312">
            <v>10</v>
          </cell>
          <cell r="AN312"/>
          <cell r="AO312" t="str">
            <v>Yes</v>
          </cell>
          <cell r="AP312" t="str">
            <v>DEC 19</v>
          </cell>
        </row>
        <row r="313">
          <cell r="A313">
            <v>552</v>
          </cell>
          <cell r="B313" t="str">
            <v>已发货</v>
          </cell>
          <cell r="C313" t="str">
            <v>C49</v>
          </cell>
          <cell r="D313">
            <v>109723</v>
          </cell>
          <cell r="E313" t="str">
            <v>博星名义下单</v>
          </cell>
          <cell r="F313" t="str">
            <v>YSM10</v>
          </cell>
          <cell r="G313" t="str">
            <v>R-&gt;L</v>
          </cell>
          <cell r="H313" t="str">
            <v>No</v>
          </cell>
          <cell r="I313" t="str">
            <v>Y49758</v>
          </cell>
          <cell r="J313">
            <v>1</v>
          </cell>
          <cell r="K313" t="str">
            <v>力合仓库(已经清关)</v>
          </cell>
          <cell r="L313">
            <v>43824</v>
          </cell>
          <cell r="M313">
            <v>6.54E-2</v>
          </cell>
          <cell r="N313" t="str">
            <v>DEC 19</v>
          </cell>
          <cell r="O313">
            <v>2019.12</v>
          </cell>
          <cell r="P313" t="str">
            <v>RMB</v>
          </cell>
          <cell r="Q313" t="str">
            <v>C49SZX20190189DY</v>
          </cell>
          <cell r="R313" t="str">
            <v>杰森泰</v>
          </cell>
          <cell r="S313" t="str">
            <v>YSM10</v>
          </cell>
          <cell r="T313" t="str">
            <v>L-&gt;R</v>
          </cell>
          <cell r="U313" t="str">
            <v>MVC</v>
          </cell>
          <cell r="V313" t="str">
            <v>WRONG</v>
          </cell>
          <cell r="W313" t="str">
            <v>含税到厂</v>
          </cell>
          <cell r="X313">
            <v>43819</v>
          </cell>
          <cell r="Y313" t="str">
            <v>Yes</v>
          </cell>
          <cell r="Z313"/>
          <cell r="AA313"/>
          <cell r="AB313"/>
          <cell r="AC313" t="str">
            <v>C191236410</v>
          </cell>
          <cell r="AD313">
            <v>301</v>
          </cell>
          <cell r="AE313">
            <v>10</v>
          </cell>
          <cell r="AN313"/>
          <cell r="AO313" t="str">
            <v>Yes</v>
          </cell>
          <cell r="AP313" t="str">
            <v>DEC 19</v>
          </cell>
        </row>
        <row r="314">
          <cell r="A314">
            <v>565</v>
          </cell>
          <cell r="B314" t="str">
            <v>已发货</v>
          </cell>
          <cell r="C314" t="str">
            <v>C49</v>
          </cell>
          <cell r="D314">
            <v>109723</v>
          </cell>
          <cell r="E314" t="str">
            <v>博星名义下单</v>
          </cell>
          <cell r="F314" t="str">
            <v>YSM10</v>
          </cell>
          <cell r="G314" t="str">
            <v>R-&gt;L</v>
          </cell>
          <cell r="H314" t="str">
            <v>No</v>
          </cell>
          <cell r="I314" t="str">
            <v>Y49759</v>
          </cell>
          <cell r="J314">
            <v>1</v>
          </cell>
          <cell r="K314" t="str">
            <v>力合仓库(已经清关)</v>
          </cell>
          <cell r="L314">
            <v>43824</v>
          </cell>
          <cell r="M314" t="str">
            <v>0.0654(价格用PO#109759)</v>
          </cell>
          <cell r="N314" t="str">
            <v>JAN 20</v>
          </cell>
          <cell r="O314">
            <v>2019.12</v>
          </cell>
          <cell r="P314" t="str">
            <v>JPY</v>
          </cell>
          <cell r="Q314" t="str">
            <v>C49SZX20200001SX</v>
          </cell>
          <cell r="R314" t="str">
            <v>柏星</v>
          </cell>
          <cell r="S314" t="str">
            <v>YSM10</v>
          </cell>
          <cell r="T314" t="str">
            <v>R-&gt;L</v>
          </cell>
          <cell r="U314" t="str">
            <v>MVC</v>
          </cell>
          <cell r="V314" t="str">
            <v>WRONG</v>
          </cell>
          <cell r="W314" t="str">
            <v>DAP DG</v>
          </cell>
          <cell r="X314">
            <v>43831</v>
          </cell>
          <cell r="Y314" t="str">
            <v>Yes</v>
          </cell>
          <cell r="Z314" t="str">
            <v>Na</v>
          </cell>
          <cell r="AA314" t="str">
            <v>Na</v>
          </cell>
          <cell r="AB314"/>
          <cell r="AC314" t="str">
            <v>C181233636</v>
          </cell>
          <cell r="AD314">
            <v>302</v>
          </cell>
          <cell r="AE314">
            <v>10</v>
          </cell>
          <cell r="AN314"/>
          <cell r="AO314" t="str">
            <v>Yes</v>
          </cell>
          <cell r="AP314" t="str">
            <v>JAN 20</v>
          </cell>
        </row>
        <row r="315">
          <cell r="A315">
            <v>588</v>
          </cell>
          <cell r="B315" t="str">
            <v>已发货</v>
          </cell>
          <cell r="C315" t="str">
            <v>C49</v>
          </cell>
          <cell r="D315">
            <v>109723</v>
          </cell>
          <cell r="E315" t="str">
            <v>博星名义下单</v>
          </cell>
          <cell r="F315" t="str">
            <v>YSM10</v>
          </cell>
          <cell r="G315" t="str">
            <v>R-&gt;L</v>
          </cell>
          <cell r="H315" t="str">
            <v>ATS15</v>
          </cell>
          <cell r="I315" t="str">
            <v>Y49761</v>
          </cell>
          <cell r="J315">
            <v>1</v>
          </cell>
          <cell r="K315" t="str">
            <v>力合仓库(已经清关)</v>
          </cell>
          <cell r="L315">
            <v>43824</v>
          </cell>
          <cell r="M315">
            <v>6.54E-2</v>
          </cell>
          <cell r="N315" t="str">
            <v>MAR 20</v>
          </cell>
          <cell r="O315">
            <v>2019.12</v>
          </cell>
          <cell r="P315" t="str">
            <v>RMB</v>
          </cell>
          <cell r="Q315" t="str">
            <v>C49SZX20200022SX</v>
          </cell>
          <cell r="R315" t="str">
            <v>柏星</v>
          </cell>
          <cell r="S315" t="str">
            <v>YSM10</v>
          </cell>
          <cell r="T315" t="str">
            <v>L-&gt;R</v>
          </cell>
          <cell r="U315" t="str">
            <v>MVC</v>
          </cell>
          <cell r="V315" t="str">
            <v>WRONG</v>
          </cell>
          <cell r="W315" t="str">
            <v>含税到厂</v>
          </cell>
          <cell r="X315">
            <v>43901</v>
          </cell>
          <cell r="Y315" t="str">
            <v>Yes</v>
          </cell>
          <cell r="Z315" t="str">
            <v>Na</v>
          </cell>
          <cell r="AA315"/>
          <cell r="AB315"/>
          <cell r="AC315" t="str">
            <v>C181233636</v>
          </cell>
          <cell r="AD315">
            <v>301</v>
          </cell>
          <cell r="AE315">
            <v>10</v>
          </cell>
          <cell r="AF315"/>
          <cell r="AG315"/>
          <cell r="AH315"/>
          <cell r="AI315"/>
          <cell r="AJ315"/>
          <cell r="AK315"/>
          <cell r="AL315"/>
          <cell r="AM315"/>
          <cell r="AN315"/>
          <cell r="AO315" t="str">
            <v>Yes</v>
          </cell>
          <cell r="AP315" t="str">
            <v>MAR 20</v>
          </cell>
        </row>
        <row r="316">
          <cell r="A316">
            <v>474</v>
          </cell>
          <cell r="B316" t="str">
            <v>已发货</v>
          </cell>
          <cell r="C316" t="str">
            <v>C49</v>
          </cell>
          <cell r="D316">
            <v>109723</v>
          </cell>
          <cell r="E316" t="str">
            <v>博星名义下单</v>
          </cell>
          <cell r="F316" t="str">
            <v>YSM10</v>
          </cell>
          <cell r="G316" t="str">
            <v>R-&gt;L</v>
          </cell>
          <cell r="H316" t="str">
            <v>ATS15</v>
          </cell>
          <cell r="I316" t="str">
            <v>Y49760</v>
          </cell>
          <cell r="J316">
            <v>1</v>
          </cell>
          <cell r="K316" t="str">
            <v>锘铧清关，送宽宏</v>
          </cell>
          <cell r="L316">
            <v>43824</v>
          </cell>
          <cell r="M316">
            <v>6.54E-2</v>
          </cell>
          <cell r="N316" t="str">
            <v>DEC 19</v>
          </cell>
          <cell r="O316">
            <v>2019.12</v>
          </cell>
          <cell r="P316" t="str">
            <v>JPY</v>
          </cell>
          <cell r="Q316" t="str">
            <v>C49SZX20190156-1ZX</v>
          </cell>
          <cell r="R316" t="str">
            <v>锘铧</v>
          </cell>
          <cell r="S316" t="str">
            <v>YSM10</v>
          </cell>
          <cell r="T316" t="str">
            <v>L-&gt;R</v>
          </cell>
          <cell r="U316" t="str">
            <v>MVC+ATS15</v>
          </cell>
          <cell r="V316" t="str">
            <v>WRONG</v>
          </cell>
          <cell r="W316" t="str">
            <v>DAP GZ</v>
          </cell>
          <cell r="X316">
            <v>43774</v>
          </cell>
          <cell r="Y316" t="str">
            <v>Yes</v>
          </cell>
          <cell r="Z316"/>
          <cell r="AA316"/>
          <cell r="AB316"/>
          <cell r="AC316" t="str">
            <v>C190636944.实际送货给宽宏客户</v>
          </cell>
          <cell r="AD316">
            <v>302</v>
          </cell>
          <cell r="AE316">
            <v>10</v>
          </cell>
          <cell r="AF316"/>
          <cell r="AG316"/>
          <cell r="AH316"/>
          <cell r="AI316"/>
          <cell r="AJ316"/>
          <cell r="AK316"/>
          <cell r="AL316"/>
          <cell r="AM316"/>
          <cell r="AN316"/>
          <cell r="AO316" t="str">
            <v>Yes</v>
          </cell>
          <cell r="AP316" t="str">
            <v>DEC 19</v>
          </cell>
        </row>
        <row r="317">
          <cell r="A317">
            <v>579</v>
          </cell>
          <cell r="B317" t="str">
            <v>已发货</v>
          </cell>
          <cell r="C317" t="str">
            <v>C49</v>
          </cell>
          <cell r="D317">
            <v>109750</v>
          </cell>
          <cell r="E317" t="str">
            <v>锘铧名义下单</v>
          </cell>
          <cell r="F317" t="str">
            <v>YSM20R(SV)-2</v>
          </cell>
          <cell r="G317" t="str">
            <v>L-&gt;R</v>
          </cell>
          <cell r="H317" t="str">
            <v>No</v>
          </cell>
          <cell r="I317" t="str">
            <v>Y49849</v>
          </cell>
          <cell r="J317">
            <v>1</v>
          </cell>
          <cell r="K317" t="str">
            <v>力合仓库(已经清关)</v>
          </cell>
          <cell r="L317">
            <v>43836</v>
          </cell>
          <cell r="M317" t="str">
            <v>NM(CR:0.0655）价格用PO#109774</v>
          </cell>
          <cell r="N317" t="str">
            <v>MAR 20</v>
          </cell>
          <cell r="O317">
            <v>2019.12</v>
          </cell>
          <cell r="P317" t="str">
            <v>JPY</v>
          </cell>
          <cell r="Q317" t="str">
            <v>C49SZX20200015JL</v>
          </cell>
          <cell r="R317" t="str">
            <v>鹏鑫达/欧科讯</v>
          </cell>
          <cell r="S317" t="str">
            <v>YSM20R(SV)-2</v>
          </cell>
          <cell r="T317" t="str">
            <v>L-&gt;R</v>
          </cell>
          <cell r="U317" t="str">
            <v>No</v>
          </cell>
          <cell r="V317" t="str">
            <v>OK</v>
          </cell>
          <cell r="W317" t="str">
            <v>CIF HK</v>
          </cell>
          <cell r="X317">
            <v>43844</v>
          </cell>
          <cell r="Y317" t="str">
            <v>Yes</v>
          </cell>
          <cell r="Z317"/>
          <cell r="AA317"/>
          <cell r="AB317"/>
          <cell r="AC317" t="str">
            <v>C200336922</v>
          </cell>
          <cell r="AD317">
            <v>302</v>
          </cell>
          <cell r="AE317">
            <v>20</v>
          </cell>
          <cell r="AF317"/>
          <cell r="AG317"/>
          <cell r="AH317"/>
          <cell r="AI317"/>
          <cell r="AJ317"/>
          <cell r="AK317"/>
          <cell r="AL317"/>
          <cell r="AM317"/>
          <cell r="AN317" t="str">
            <v>Yes</v>
          </cell>
          <cell r="AO317" t="str">
            <v>Yes</v>
          </cell>
          <cell r="AP317" t="str">
            <v>MAR 20</v>
          </cell>
        </row>
        <row r="318">
          <cell r="A318">
            <v>593</v>
          </cell>
          <cell r="B318" t="str">
            <v>已发货</v>
          </cell>
          <cell r="C318" t="str">
            <v>C49</v>
          </cell>
          <cell r="D318">
            <v>109749</v>
          </cell>
          <cell r="E318" t="str">
            <v>锘铧名义下单</v>
          </cell>
          <cell r="F318" t="str">
            <v>YSM20R(SV)-2</v>
          </cell>
          <cell r="G318" t="str">
            <v>R-&gt;L</v>
          </cell>
          <cell r="H318" t="str">
            <v>No</v>
          </cell>
          <cell r="I318" t="str">
            <v>Y49839</v>
          </cell>
          <cell r="J318">
            <v>1</v>
          </cell>
          <cell r="K318" t="str">
            <v>力合仓库(已经清关)</v>
          </cell>
          <cell r="L318">
            <v>43836</v>
          </cell>
          <cell r="M318">
            <v>6.54E-2</v>
          </cell>
          <cell r="N318" t="str">
            <v>MAR 20</v>
          </cell>
          <cell r="O318">
            <v>2019.12</v>
          </cell>
          <cell r="P318" t="str">
            <v>RMB</v>
          </cell>
          <cell r="Q318" t="str">
            <v>C49SZX20200019SX</v>
          </cell>
          <cell r="R318" t="str">
            <v>华汛</v>
          </cell>
          <cell r="S318" t="str">
            <v>YSM20R(SV)-2</v>
          </cell>
          <cell r="T318" t="str">
            <v>R-&gt;L</v>
          </cell>
          <cell r="U318" t="str">
            <v>No</v>
          </cell>
          <cell r="V318" t="str">
            <v>OK</v>
          </cell>
          <cell r="W318" t="str">
            <v>含税到厂</v>
          </cell>
          <cell r="X318">
            <v>43901</v>
          </cell>
          <cell r="Y318" t="str">
            <v>Yes</v>
          </cell>
          <cell r="Z318"/>
          <cell r="AA318"/>
          <cell r="AB318"/>
          <cell r="AC318" t="str">
            <v>C180933040</v>
          </cell>
          <cell r="AD318">
            <v>301</v>
          </cell>
          <cell r="AE318">
            <v>20</v>
          </cell>
          <cell r="AF318"/>
          <cell r="AG318"/>
          <cell r="AH318"/>
          <cell r="AI318"/>
          <cell r="AJ318"/>
          <cell r="AK318"/>
          <cell r="AL318"/>
          <cell r="AM318"/>
          <cell r="AN318"/>
          <cell r="AO318" t="str">
            <v>Yes</v>
          </cell>
          <cell r="AP318" t="str">
            <v>MAR 20</v>
          </cell>
        </row>
        <row r="319">
          <cell r="A319">
            <v>580</v>
          </cell>
          <cell r="B319" t="str">
            <v>已发货</v>
          </cell>
          <cell r="C319" t="str">
            <v>C49</v>
          </cell>
          <cell r="D319">
            <v>109759</v>
          </cell>
          <cell r="E319" t="str">
            <v>灿明名义下单</v>
          </cell>
          <cell r="F319" t="str">
            <v>YSM10</v>
          </cell>
          <cell r="G319" t="str">
            <v>R-&gt;L</v>
          </cell>
          <cell r="H319" t="str">
            <v>No</v>
          </cell>
          <cell r="I319" t="str">
            <v>Y49990</v>
          </cell>
          <cell r="J319">
            <v>1</v>
          </cell>
          <cell r="K319" t="str">
            <v>力合仓库(已经清关)</v>
          </cell>
          <cell r="L319">
            <v>43836</v>
          </cell>
          <cell r="M319" t="str">
            <v>NM(CR:0.0658）价格用PO#109820</v>
          </cell>
          <cell r="N319" t="str">
            <v>MAR 20</v>
          </cell>
          <cell r="O319">
            <v>2019.12</v>
          </cell>
          <cell r="P319" t="str">
            <v>JPY</v>
          </cell>
          <cell r="Q319" t="str">
            <v>C49SZX20200015JL</v>
          </cell>
          <cell r="R319" t="str">
            <v>鹏鑫达/欧科讯</v>
          </cell>
          <cell r="S319" t="str">
            <v>YSM10</v>
          </cell>
          <cell r="T319" t="str">
            <v>L-&gt;R</v>
          </cell>
          <cell r="U319" t="str">
            <v>No</v>
          </cell>
          <cell r="V319" t="str">
            <v>WRONG</v>
          </cell>
          <cell r="W319" t="str">
            <v>CIF HK</v>
          </cell>
          <cell r="X319">
            <v>43844</v>
          </cell>
          <cell r="Y319" t="str">
            <v>Yes</v>
          </cell>
          <cell r="Z319"/>
          <cell r="AA319"/>
          <cell r="AB319"/>
          <cell r="AC319" t="str">
            <v>C200336922</v>
          </cell>
          <cell r="AD319">
            <v>301</v>
          </cell>
          <cell r="AE319">
            <v>10</v>
          </cell>
          <cell r="AF319"/>
          <cell r="AG319"/>
          <cell r="AH319"/>
          <cell r="AI319"/>
          <cell r="AJ319"/>
          <cell r="AK319"/>
          <cell r="AL319"/>
          <cell r="AM319"/>
          <cell r="AN319"/>
          <cell r="AO319" t="str">
            <v>Yes</v>
          </cell>
          <cell r="AP319" t="str">
            <v>MAR 20</v>
          </cell>
        </row>
        <row r="320">
          <cell r="A320">
            <v>470</v>
          </cell>
          <cell r="B320" t="str">
            <v>已发货</v>
          </cell>
          <cell r="C320" t="str">
            <v>C49</v>
          </cell>
          <cell r="D320">
            <v>109749</v>
          </cell>
          <cell r="E320" t="str">
            <v>锘铧名义下单</v>
          </cell>
          <cell r="F320" t="str">
            <v>YSM20R(SV)-2</v>
          </cell>
          <cell r="G320" t="str">
            <v>R-&gt;L</v>
          </cell>
          <cell r="H320" t="str">
            <v>No</v>
          </cell>
          <cell r="I320" t="str">
            <v>Y49842</v>
          </cell>
          <cell r="J320">
            <v>1</v>
          </cell>
          <cell r="K320" t="str">
            <v>力合仓库(已经清关)</v>
          </cell>
          <cell r="L320">
            <v>43836</v>
          </cell>
          <cell r="M320">
            <v>6.54E-2</v>
          </cell>
          <cell r="N320" t="str">
            <v>APR 20</v>
          </cell>
          <cell r="O320">
            <v>2019.12</v>
          </cell>
          <cell r="P320" t="str">
            <v>RMB</v>
          </cell>
          <cell r="Q320" t="str">
            <v>C49SZX20190116CX</v>
          </cell>
          <cell r="R320" t="str">
            <v>豪恩</v>
          </cell>
          <cell r="S320" t="str">
            <v>YSM20R(SV)-2</v>
          </cell>
          <cell r="T320" t="str">
            <v>R-&gt;L</v>
          </cell>
          <cell r="U320" t="str">
            <v>No</v>
          </cell>
          <cell r="V320" t="str">
            <v>OK</v>
          </cell>
          <cell r="W320" t="str">
            <v>含税到厂</v>
          </cell>
          <cell r="X320">
            <v>43760</v>
          </cell>
          <cell r="Y320" t="str">
            <v>Yes</v>
          </cell>
          <cell r="Z320"/>
          <cell r="AA320"/>
          <cell r="AB320"/>
          <cell r="AC320" t="str">
            <v>C191136156</v>
          </cell>
          <cell r="AD320">
            <v>301</v>
          </cell>
          <cell r="AE320">
            <v>20</v>
          </cell>
          <cell r="AF320"/>
          <cell r="AG320"/>
          <cell r="AH320"/>
          <cell r="AI320"/>
          <cell r="AJ320"/>
          <cell r="AK320"/>
          <cell r="AL320"/>
          <cell r="AM320"/>
          <cell r="AN320"/>
          <cell r="AO320" t="str">
            <v>Yes</v>
          </cell>
          <cell r="AP320" t="str">
            <v>APR 20</v>
          </cell>
        </row>
        <row r="321">
          <cell r="A321">
            <v>572</v>
          </cell>
          <cell r="B321" t="str">
            <v>已发货</v>
          </cell>
          <cell r="C321" t="str">
            <v>C49</v>
          </cell>
          <cell r="D321">
            <v>109750</v>
          </cell>
          <cell r="E321" t="str">
            <v>锘铧名义下单</v>
          </cell>
          <cell r="F321" t="str">
            <v>YSM20R(SV)-2</v>
          </cell>
          <cell r="G321" t="str">
            <v>R-&gt;L</v>
          </cell>
          <cell r="H321" t="str">
            <v>No</v>
          </cell>
          <cell r="I321" t="str">
            <v>Y49848</v>
          </cell>
          <cell r="J321">
            <v>1</v>
          </cell>
          <cell r="K321" t="str">
            <v>力合仓库有货，系统没货</v>
          </cell>
          <cell r="L321">
            <v>43836</v>
          </cell>
          <cell r="M321" t="str">
            <v xml:space="preserve">   NM(CR:0.0657)价格用PO#109750  </v>
          </cell>
          <cell r="N321" t="str">
            <v>FEB 20</v>
          </cell>
          <cell r="O321">
            <v>2019.12</v>
          </cell>
          <cell r="P321" t="str">
            <v>JPY</v>
          </cell>
          <cell r="Q321" t="str">
            <v>C49SZX20200008MX</v>
          </cell>
          <cell r="R321" t="str">
            <v>长源兴/end user美联辉</v>
          </cell>
          <cell r="S321" t="str">
            <v>YSM20R(SV)-2</v>
          </cell>
          <cell r="T321" t="str">
            <v>R-&gt;L</v>
          </cell>
          <cell r="U321" t="str">
            <v>No</v>
          </cell>
          <cell r="V321" t="str">
            <v>OK</v>
          </cell>
          <cell r="W321" t="str">
            <v>CIF HK</v>
          </cell>
          <cell r="X321">
            <v>43837</v>
          </cell>
          <cell r="Y321" t="str">
            <v>Yes</v>
          </cell>
          <cell r="Z321"/>
          <cell r="AA321"/>
          <cell r="AB321"/>
          <cell r="AC321" t="str">
            <v>C161128121</v>
          </cell>
          <cell r="AD321">
            <v>302</v>
          </cell>
          <cell r="AE321">
            <v>20</v>
          </cell>
          <cell r="AF321"/>
          <cell r="AG321"/>
          <cell r="AH321"/>
          <cell r="AI321"/>
          <cell r="AJ321"/>
          <cell r="AK321"/>
          <cell r="AL321"/>
          <cell r="AM321"/>
          <cell r="AN321"/>
          <cell r="AO321" t="str">
            <v>Yes</v>
          </cell>
          <cell r="AP321" t="str">
            <v>FEB 20</v>
          </cell>
        </row>
        <row r="322">
          <cell r="A322">
            <v>632</v>
          </cell>
          <cell r="B322" t="str">
            <v>已发货</v>
          </cell>
          <cell r="C322" t="str">
            <v>C49</v>
          </cell>
          <cell r="D322">
            <v>109750</v>
          </cell>
          <cell r="E322" t="str">
            <v>锘铧名义下单</v>
          </cell>
          <cell r="F322" t="str">
            <v>YSM10</v>
          </cell>
          <cell r="G322" t="str">
            <v>R-&gt;L</v>
          </cell>
          <cell r="H322" t="str">
            <v>ATS15</v>
          </cell>
          <cell r="I322" t="str">
            <v>Y49858</v>
          </cell>
          <cell r="J322">
            <v>1</v>
          </cell>
          <cell r="K322" t="str">
            <v>力合仓库(已经清关)</v>
          </cell>
          <cell r="L322">
            <v>43836</v>
          </cell>
          <cell r="M322" t="str">
            <v>NM(CR:0.0657）</v>
          </cell>
          <cell r="N322" t="str">
            <v>MAY 20</v>
          </cell>
          <cell r="O322">
            <v>2019.12</v>
          </cell>
          <cell r="P322" t="str">
            <v>RMB</v>
          </cell>
          <cell r="Q322" t="str">
            <v>C49SZX20200055SX</v>
          </cell>
          <cell r="R322" t="str">
            <v>永顺创</v>
          </cell>
          <cell r="S322" t="str">
            <v>YSM10</v>
          </cell>
          <cell r="T322" t="str">
            <v>L-&gt;R</v>
          </cell>
          <cell r="U322" t="str">
            <v>MVC+ATS15</v>
          </cell>
          <cell r="V322" t="str">
            <v>WRONG</v>
          </cell>
          <cell r="W322" t="str">
            <v>含税到厂</v>
          </cell>
          <cell r="X322">
            <v>43941</v>
          </cell>
          <cell r="Y322" t="str">
            <v>Yes</v>
          </cell>
          <cell r="Z322"/>
          <cell r="AA322"/>
          <cell r="AB322"/>
          <cell r="AC322" t="str">
            <v>C180532243</v>
          </cell>
          <cell r="AD322">
            <v>302</v>
          </cell>
          <cell r="AE322">
            <v>10</v>
          </cell>
          <cell r="AF322"/>
          <cell r="AG322"/>
          <cell r="AH322"/>
          <cell r="AI322"/>
          <cell r="AJ322"/>
          <cell r="AK322"/>
          <cell r="AL322"/>
          <cell r="AM322"/>
          <cell r="AN322"/>
          <cell r="AO322" t="str">
            <v>Yes</v>
          </cell>
          <cell r="AP322" t="str">
            <v>MAY 20</v>
          </cell>
        </row>
        <row r="323">
          <cell r="A323">
            <v>627</v>
          </cell>
          <cell r="B323" t="str">
            <v>已发货</v>
          </cell>
          <cell r="C323" t="str">
            <v>C49</v>
          </cell>
          <cell r="D323">
            <v>109750</v>
          </cell>
          <cell r="E323" t="str">
            <v>锘铧名义下单</v>
          </cell>
          <cell r="F323" t="str">
            <v>YSM10</v>
          </cell>
          <cell r="G323" t="str">
            <v>R-&gt;L</v>
          </cell>
          <cell r="H323" t="str">
            <v>ATS15</v>
          </cell>
          <cell r="I323" t="str">
            <v>Y49859</v>
          </cell>
          <cell r="J323">
            <v>1</v>
          </cell>
          <cell r="K323" t="str">
            <v>华日仓库中转</v>
          </cell>
          <cell r="L323">
            <v>43836</v>
          </cell>
          <cell r="M323" t="str">
            <v>NM(CR:0.0657）</v>
          </cell>
          <cell r="N323" t="str">
            <v>MAY 20</v>
          </cell>
          <cell r="O323">
            <v>2019.12</v>
          </cell>
          <cell r="P323" t="str">
            <v>RMB</v>
          </cell>
          <cell r="Q323" t="str">
            <v>C49SZX20200051SX</v>
          </cell>
          <cell r="R323" t="str">
            <v>中科阿尔法</v>
          </cell>
          <cell r="S323" t="str">
            <v>YSM10</v>
          </cell>
          <cell r="T323" t="str">
            <v>L-&gt;R</v>
          </cell>
          <cell r="U323" t="str">
            <v>MVC+ATS15</v>
          </cell>
          <cell r="V323" t="str">
            <v>WRONG</v>
          </cell>
          <cell r="W323" t="str">
            <v>含税到厂</v>
          </cell>
          <cell r="X323">
            <v>43938</v>
          </cell>
          <cell r="Y323" t="str">
            <v>Yes</v>
          </cell>
          <cell r="AC323" t="str">
            <v>C200437240</v>
          </cell>
          <cell r="AD323">
            <v>302</v>
          </cell>
          <cell r="AE323">
            <v>10</v>
          </cell>
          <cell r="AN323"/>
          <cell r="AO323" t="str">
            <v>Yes</v>
          </cell>
          <cell r="AP323" t="str">
            <v>MAY 20</v>
          </cell>
        </row>
        <row r="324">
          <cell r="A324">
            <v>660</v>
          </cell>
          <cell r="B324" t="str">
            <v>已发货</v>
          </cell>
          <cell r="C324" t="str">
            <v>C49</v>
          </cell>
          <cell r="D324">
            <v>109750</v>
          </cell>
          <cell r="E324" t="str">
            <v>锘铧名义下单</v>
          </cell>
          <cell r="F324" t="str">
            <v>YSM10</v>
          </cell>
          <cell r="G324" t="str">
            <v>R-&gt;L</v>
          </cell>
          <cell r="H324" t="str">
            <v>ATS15</v>
          </cell>
          <cell r="I324" t="str">
            <v>Y49860</v>
          </cell>
          <cell r="J324">
            <v>1</v>
          </cell>
          <cell r="K324" t="str">
            <v>华日仓库中转</v>
          </cell>
          <cell r="L324">
            <v>43836</v>
          </cell>
          <cell r="M324" t="str">
            <v>NM(CR:0.0657）</v>
          </cell>
          <cell r="N324" t="str">
            <v>JUL 20</v>
          </cell>
          <cell r="O324">
            <v>2019.12</v>
          </cell>
          <cell r="P324" t="str">
            <v>RMB</v>
          </cell>
          <cell r="Q324" t="str">
            <v>C49SZX20200062SS</v>
          </cell>
          <cell r="R324" t="str">
            <v>康腾</v>
          </cell>
          <cell r="S324" t="str">
            <v>YSM10</v>
          </cell>
          <cell r="T324" t="str">
            <v>R-&gt;L</v>
          </cell>
          <cell r="U324" t="str">
            <v>MVC+ATS15</v>
          </cell>
          <cell r="V324" t="str">
            <v>WRONG</v>
          </cell>
          <cell r="W324" t="str">
            <v>含税到厂</v>
          </cell>
          <cell r="X324">
            <v>43991</v>
          </cell>
          <cell r="Y324" t="str">
            <v>Yes</v>
          </cell>
          <cell r="AC324" t="str">
            <v>C180832783</v>
          </cell>
          <cell r="AD324">
            <v>302</v>
          </cell>
          <cell r="AE324">
            <v>10</v>
          </cell>
          <cell r="AN324"/>
          <cell r="AO324" t="str">
            <v>Yes</v>
          </cell>
          <cell r="AP324" t="str">
            <v>JUL 20</v>
          </cell>
        </row>
        <row r="325">
          <cell r="A325">
            <v>521</v>
          </cell>
          <cell r="B325" t="str">
            <v>已发货</v>
          </cell>
          <cell r="C325" t="str">
            <v>C49</v>
          </cell>
          <cell r="D325">
            <v>109750</v>
          </cell>
          <cell r="E325" t="str">
            <v>锘铧名义下单</v>
          </cell>
          <cell r="F325" t="str">
            <v>YSM20R(SV)-2</v>
          </cell>
          <cell r="G325" t="str">
            <v>L-&gt;R</v>
          </cell>
          <cell r="H325" t="str">
            <v>No</v>
          </cell>
          <cell r="I325" t="str">
            <v>Y49850</v>
          </cell>
          <cell r="J325">
            <v>1</v>
          </cell>
          <cell r="K325" t="str">
            <v>盐保仓库</v>
          </cell>
          <cell r="L325">
            <v>43836</v>
          </cell>
          <cell r="M325" t="str">
            <v>NM(CR:0.0657）</v>
          </cell>
          <cell r="N325" t="str">
            <v>JAN 20</v>
          </cell>
          <cell r="O325">
            <v>2019.12</v>
          </cell>
          <cell r="P325" t="str">
            <v>JPY</v>
          </cell>
          <cell r="Q325" t="str">
            <v>C49SZX20190167SS</v>
          </cell>
          <cell r="R325" t="str">
            <v>宏威创</v>
          </cell>
          <cell r="S325" t="str">
            <v>YSM20R(SV)-2</v>
          </cell>
          <cell r="T325" t="str">
            <v>L-&gt;R</v>
          </cell>
          <cell r="U325" t="str">
            <v>No</v>
          </cell>
          <cell r="V325" t="str">
            <v>OK</v>
          </cell>
          <cell r="W325" t="str">
            <v>DAP SZ</v>
          </cell>
          <cell r="X325">
            <v>43798</v>
          </cell>
          <cell r="Y325" t="str">
            <v>Yes</v>
          </cell>
          <cell r="Z325"/>
          <cell r="AA325"/>
          <cell r="AB325"/>
          <cell r="AC325" t="str">
            <v>C191236378</v>
          </cell>
          <cell r="AD325">
            <v>311</v>
          </cell>
          <cell r="AE325">
            <v>10</v>
          </cell>
          <cell r="AF325">
            <v>303</v>
          </cell>
          <cell r="AG325">
            <v>10</v>
          </cell>
          <cell r="AN325"/>
          <cell r="AO325" t="str">
            <v>Yes</v>
          </cell>
          <cell r="AP325" t="str">
            <v>JAN 20</v>
          </cell>
        </row>
        <row r="326">
          <cell r="A326">
            <v>522</v>
          </cell>
          <cell r="B326" t="str">
            <v>已发货</v>
          </cell>
          <cell r="C326" t="str">
            <v>C49</v>
          </cell>
          <cell r="D326">
            <v>109750</v>
          </cell>
          <cell r="E326" t="str">
            <v>锘铧名义下单</v>
          </cell>
          <cell r="F326" t="str">
            <v>YSM20R(SV)-2</v>
          </cell>
          <cell r="G326" t="str">
            <v>L-&gt;R</v>
          </cell>
          <cell r="H326" t="str">
            <v>No</v>
          </cell>
          <cell r="I326" t="str">
            <v>Y49851</v>
          </cell>
          <cell r="J326">
            <v>1</v>
          </cell>
          <cell r="K326" t="str">
            <v>盐保仓库</v>
          </cell>
          <cell r="L326">
            <v>43836</v>
          </cell>
          <cell r="M326" t="str">
            <v>NM(CR:0.0657）</v>
          </cell>
          <cell r="N326" t="str">
            <v>JAN 20</v>
          </cell>
          <cell r="O326">
            <v>2019.12</v>
          </cell>
          <cell r="P326" t="str">
            <v>JPY</v>
          </cell>
          <cell r="Q326" t="str">
            <v>C49SZX20190167SS</v>
          </cell>
          <cell r="R326" t="str">
            <v>宏威创</v>
          </cell>
          <cell r="S326" t="str">
            <v>YSM20R(SV)-2</v>
          </cell>
          <cell r="T326" t="str">
            <v>L-&gt;R</v>
          </cell>
          <cell r="U326" t="str">
            <v>No</v>
          </cell>
          <cell r="V326" t="str">
            <v>OK</v>
          </cell>
          <cell r="W326" t="str">
            <v>DAP SZ</v>
          </cell>
          <cell r="X326">
            <v>43798</v>
          </cell>
          <cell r="Y326" t="str">
            <v>Yes</v>
          </cell>
          <cell r="Z326"/>
          <cell r="AA326"/>
          <cell r="AB326"/>
          <cell r="AC326" t="str">
            <v>C191236378</v>
          </cell>
          <cell r="AD326">
            <v>311</v>
          </cell>
          <cell r="AE326">
            <v>10</v>
          </cell>
          <cell r="AF326">
            <v>303</v>
          </cell>
          <cell r="AG326">
            <v>10</v>
          </cell>
          <cell r="AN326"/>
          <cell r="AO326" t="str">
            <v>Yes</v>
          </cell>
          <cell r="AP326" t="str">
            <v>JAN 20</v>
          </cell>
        </row>
        <row r="327">
          <cell r="A327">
            <v>586</v>
          </cell>
          <cell r="B327" t="str">
            <v>已发货</v>
          </cell>
          <cell r="C327" t="str">
            <v>C49</v>
          </cell>
          <cell r="D327">
            <v>109750</v>
          </cell>
          <cell r="E327" t="str">
            <v>锘铧名义下单</v>
          </cell>
          <cell r="F327" t="str">
            <v>YSM20R(SV)-2</v>
          </cell>
          <cell r="G327" t="str">
            <v>L-&gt;R</v>
          </cell>
          <cell r="H327" t="str">
            <v>No</v>
          </cell>
          <cell r="I327" t="str">
            <v>Y49852</v>
          </cell>
          <cell r="J327">
            <v>1</v>
          </cell>
          <cell r="K327" t="str">
            <v>盐保仓库</v>
          </cell>
          <cell r="L327">
            <v>43836</v>
          </cell>
          <cell r="M327" t="str">
            <v>NM(CR:0.0657）</v>
          </cell>
          <cell r="N327" t="str">
            <v>MAR 20</v>
          </cell>
          <cell r="O327">
            <v>2019.12</v>
          </cell>
          <cell r="P327" t="str">
            <v>JPY</v>
          </cell>
          <cell r="Q327" t="str">
            <v>C49SZX20200021SS</v>
          </cell>
          <cell r="R327" t="str">
            <v>格瑞智达/END USER 智宏创</v>
          </cell>
          <cell r="S327" t="str">
            <v>YSM20R(SV)-2</v>
          </cell>
          <cell r="T327" t="str">
            <v>L-&gt;R</v>
          </cell>
          <cell r="U327" t="str">
            <v>No</v>
          </cell>
          <cell r="V327" t="str">
            <v>OK</v>
          </cell>
          <cell r="W327" t="str">
            <v>DAP SZ</v>
          </cell>
          <cell r="X327">
            <v>43892</v>
          </cell>
          <cell r="Y327" t="str">
            <v>Yes</v>
          </cell>
          <cell r="Z327"/>
          <cell r="AA327"/>
          <cell r="AB327"/>
          <cell r="AC327" t="str">
            <v>C200336874</v>
          </cell>
          <cell r="AD327">
            <v>311</v>
          </cell>
          <cell r="AE327">
            <v>20</v>
          </cell>
          <cell r="AF327"/>
          <cell r="AG327"/>
          <cell r="AH327"/>
          <cell r="AI327"/>
          <cell r="AJ327"/>
          <cell r="AK327"/>
          <cell r="AL327"/>
          <cell r="AM327"/>
          <cell r="AN327"/>
          <cell r="AO327" t="str">
            <v>Yes</v>
          </cell>
          <cell r="AP327" t="str">
            <v>MAR 20</v>
          </cell>
        </row>
        <row r="328">
          <cell r="A328">
            <v>540</v>
          </cell>
          <cell r="B328" t="str">
            <v>已发货</v>
          </cell>
          <cell r="C328" t="str">
            <v>C49</v>
          </cell>
          <cell r="D328">
            <v>109750</v>
          </cell>
          <cell r="E328" t="str">
            <v>锘铧名义下单</v>
          </cell>
          <cell r="F328" t="str">
            <v>YSM10</v>
          </cell>
          <cell r="G328" t="str">
            <v>R-&gt;L</v>
          </cell>
          <cell r="H328" t="str">
            <v>ATS15</v>
          </cell>
          <cell r="I328" t="str">
            <v>Y49856</v>
          </cell>
          <cell r="J328">
            <v>1</v>
          </cell>
          <cell r="K328" t="str">
            <v>盐保仓库</v>
          </cell>
          <cell r="L328">
            <v>43836</v>
          </cell>
          <cell r="M328" t="str">
            <v>NM（价格用PO#109783)</v>
          </cell>
          <cell r="N328" t="str">
            <v>FEB 20</v>
          </cell>
          <cell r="O328">
            <v>2019.12</v>
          </cell>
          <cell r="P328" t="str">
            <v>JPY</v>
          </cell>
          <cell r="Q328" t="str">
            <v>C49SZX20190141SS</v>
          </cell>
          <cell r="R328" t="str">
            <v>博睿通</v>
          </cell>
          <cell r="S328" t="str">
            <v>YSM10</v>
          </cell>
          <cell r="T328" t="str">
            <v>L-&gt;R</v>
          </cell>
          <cell r="U328" t="str">
            <v>MVC+ATS15</v>
          </cell>
          <cell r="V328" t="str">
            <v>WRONG</v>
          </cell>
          <cell r="W328" t="str">
            <v>CIF HK</v>
          </cell>
          <cell r="X328">
            <v>43810</v>
          </cell>
          <cell r="Y328" t="str">
            <v>Yes</v>
          </cell>
          <cell r="Z328"/>
          <cell r="AA328"/>
          <cell r="AB328"/>
          <cell r="AC328" t="str">
            <v>C191236445</v>
          </cell>
          <cell r="AD328">
            <v>301</v>
          </cell>
          <cell r="AE328">
            <v>10</v>
          </cell>
          <cell r="AF328"/>
          <cell r="AG328"/>
          <cell r="AH328"/>
          <cell r="AI328"/>
          <cell r="AJ328"/>
          <cell r="AK328"/>
          <cell r="AL328"/>
          <cell r="AM328"/>
          <cell r="AN328"/>
          <cell r="AO328" t="str">
            <v>Yes</v>
          </cell>
          <cell r="AP328" t="str">
            <v>FEB 20</v>
          </cell>
        </row>
        <row r="329">
          <cell r="A329">
            <v>595</v>
          </cell>
          <cell r="B329" t="str">
            <v>已发货</v>
          </cell>
          <cell r="C329" t="str">
            <v>C49</v>
          </cell>
          <cell r="D329">
            <v>109750</v>
          </cell>
          <cell r="E329" t="str">
            <v>锘铧名义下单</v>
          </cell>
          <cell r="F329" t="str">
            <v>YSM10</v>
          </cell>
          <cell r="G329" t="str">
            <v>R-&gt;L</v>
          </cell>
          <cell r="H329" t="str">
            <v>ATS15</v>
          </cell>
          <cell r="I329" t="str">
            <v>Y49857</v>
          </cell>
          <cell r="J329">
            <v>1</v>
          </cell>
          <cell r="K329" t="str">
            <v>盐保仓库</v>
          </cell>
          <cell r="L329">
            <v>43836</v>
          </cell>
          <cell r="M329" t="str">
            <v>NM(CR:0.0657）</v>
          </cell>
          <cell r="N329" t="str">
            <v>APR 20</v>
          </cell>
          <cell r="O329">
            <v>2019.12</v>
          </cell>
          <cell r="P329" t="str">
            <v>RMB</v>
          </cell>
          <cell r="Q329" t="str">
            <v>C49SZX20200027JY</v>
          </cell>
          <cell r="R329" t="str">
            <v>络鑫</v>
          </cell>
          <cell r="S329" t="str">
            <v>YSM10</v>
          </cell>
          <cell r="T329" t="str">
            <v>L-&gt;R</v>
          </cell>
          <cell r="U329" t="str">
            <v>MVC+ATS15</v>
          </cell>
          <cell r="V329" t="str">
            <v>WRONG</v>
          </cell>
          <cell r="W329" t="str">
            <v>DAP DG</v>
          </cell>
          <cell r="X329">
            <v>43906</v>
          </cell>
          <cell r="Y329" t="str">
            <v>Yes</v>
          </cell>
          <cell r="Z329"/>
          <cell r="AA329"/>
          <cell r="AB329"/>
          <cell r="AC329" t="str">
            <v>C190434453</v>
          </cell>
          <cell r="AD329">
            <v>302</v>
          </cell>
          <cell r="AE329">
            <v>10</v>
          </cell>
          <cell r="AF329"/>
          <cell r="AG329"/>
          <cell r="AH329"/>
          <cell r="AI329"/>
          <cell r="AJ329"/>
          <cell r="AK329"/>
          <cell r="AL329"/>
          <cell r="AM329"/>
          <cell r="AN329"/>
          <cell r="AO329" t="str">
            <v>Yes</v>
          </cell>
          <cell r="AP329" t="str">
            <v>APR 20</v>
          </cell>
        </row>
        <row r="330">
          <cell r="A330">
            <v>528</v>
          </cell>
          <cell r="B330" t="str">
            <v>已发货</v>
          </cell>
          <cell r="C330" t="str">
            <v>C49</v>
          </cell>
          <cell r="D330">
            <v>109749</v>
          </cell>
          <cell r="E330" t="str">
            <v>锘铧名义下单</v>
          </cell>
          <cell r="F330" t="str">
            <v>YSM20R(SV)-2</v>
          </cell>
          <cell r="G330" t="str">
            <v>R-&gt;L</v>
          </cell>
          <cell r="H330" t="str">
            <v>No</v>
          </cell>
          <cell r="I330" t="str">
            <v>Y49837</v>
          </cell>
          <cell r="J330">
            <v>1</v>
          </cell>
          <cell r="K330" t="str">
            <v>盐保仓库</v>
          </cell>
          <cell r="L330">
            <v>43836</v>
          </cell>
          <cell r="M330">
            <v>6.54E-2</v>
          </cell>
          <cell r="N330" t="str">
            <v>MAR 20</v>
          </cell>
          <cell r="O330">
            <v>2019.12</v>
          </cell>
          <cell r="P330" t="str">
            <v>JPY</v>
          </cell>
          <cell r="Q330" t="str">
            <v>C49SZX20190160R1ZX</v>
          </cell>
          <cell r="R330" t="str">
            <v>新明海</v>
          </cell>
          <cell r="S330" t="str">
            <v>YSM20R(SV)-2</v>
          </cell>
          <cell r="T330" t="str">
            <v>R-&gt;L</v>
          </cell>
          <cell r="U330" t="str">
            <v>MVC</v>
          </cell>
          <cell r="V330" t="str">
            <v>WRONG</v>
          </cell>
          <cell r="W330" t="str">
            <v>DAP HZ</v>
          </cell>
          <cell r="X330">
            <v>43801</v>
          </cell>
          <cell r="Y330" t="str">
            <v>Yes</v>
          </cell>
          <cell r="Z330"/>
          <cell r="AA330"/>
          <cell r="AB330"/>
          <cell r="AC330" t="str">
            <v>C180933045</v>
          </cell>
          <cell r="AD330">
            <v>301</v>
          </cell>
          <cell r="AE330">
            <v>20</v>
          </cell>
          <cell r="AF330"/>
          <cell r="AG330"/>
          <cell r="AH330"/>
          <cell r="AI330"/>
          <cell r="AJ330"/>
          <cell r="AK330"/>
          <cell r="AL330"/>
          <cell r="AM330"/>
          <cell r="AN330"/>
          <cell r="AO330" t="str">
            <v>Yes</v>
          </cell>
          <cell r="AP330" t="str">
            <v>MAR 20</v>
          </cell>
        </row>
        <row r="331">
          <cell r="A331">
            <v>516</v>
          </cell>
          <cell r="B331" t="str">
            <v>已发货</v>
          </cell>
          <cell r="C331" t="str">
            <v>C49</v>
          </cell>
          <cell r="D331">
            <v>109749</v>
          </cell>
          <cell r="E331" t="str">
            <v>锘铧名义下单</v>
          </cell>
          <cell r="F331" t="str">
            <v>YSM20R(SV)-2</v>
          </cell>
          <cell r="G331" t="str">
            <v>R-&gt;L</v>
          </cell>
          <cell r="H331" t="str">
            <v>No</v>
          </cell>
          <cell r="I331" t="str">
            <v>Y49838</v>
          </cell>
          <cell r="J331">
            <v>1</v>
          </cell>
          <cell r="K331" t="str">
            <v>盐保仓库</v>
          </cell>
          <cell r="L331">
            <v>43836</v>
          </cell>
          <cell r="M331">
            <v>6.54E-2</v>
          </cell>
          <cell r="N331" t="str">
            <v>JAN 20</v>
          </cell>
          <cell r="O331">
            <v>2019.12</v>
          </cell>
          <cell r="P331" t="str">
            <v>JPY</v>
          </cell>
          <cell r="Q331" t="str">
            <v>C49SZX20190169MZ</v>
          </cell>
          <cell r="R331" t="str">
            <v>创伟峰</v>
          </cell>
          <cell r="S331" t="str">
            <v>YSM20R(SV)-2</v>
          </cell>
          <cell r="T331" t="str">
            <v>R-&gt;L</v>
          </cell>
          <cell r="U331" t="str">
            <v>No</v>
          </cell>
          <cell r="V331" t="str">
            <v>OK</v>
          </cell>
          <cell r="W331" t="str">
            <v>CIF HK</v>
          </cell>
          <cell r="X331">
            <v>43790</v>
          </cell>
          <cell r="Y331" t="str">
            <v>Yes</v>
          </cell>
          <cell r="Z331"/>
          <cell r="AA331"/>
          <cell r="AB331"/>
          <cell r="AC331" t="str">
            <v>C191236282</v>
          </cell>
          <cell r="AD331">
            <v>301</v>
          </cell>
          <cell r="AE331">
            <v>10</v>
          </cell>
          <cell r="AF331"/>
          <cell r="AG331"/>
          <cell r="AH331"/>
          <cell r="AI331"/>
          <cell r="AJ331"/>
          <cell r="AK331"/>
          <cell r="AL331"/>
          <cell r="AM331"/>
          <cell r="AN331"/>
          <cell r="AO331" t="str">
            <v>Yes</v>
          </cell>
          <cell r="AP331" t="str">
            <v>JAN 20</v>
          </cell>
        </row>
        <row r="332">
          <cell r="A332">
            <v>475</v>
          </cell>
          <cell r="B332" t="str">
            <v>已发货</v>
          </cell>
          <cell r="C332" t="str">
            <v>C49</v>
          </cell>
          <cell r="D332">
            <v>109749</v>
          </cell>
          <cell r="E332" t="str">
            <v>锘铧名义下单</v>
          </cell>
          <cell r="F332" t="str">
            <v>YSM10</v>
          </cell>
          <cell r="G332" t="str">
            <v>R-&gt;L</v>
          </cell>
          <cell r="H332" t="str">
            <v>ATS15</v>
          </cell>
          <cell r="I332" t="str">
            <v>Y49853</v>
          </cell>
          <cell r="J332">
            <v>1</v>
          </cell>
          <cell r="K332" t="str">
            <v>盐保仓库</v>
          </cell>
          <cell r="L332">
            <v>43836</v>
          </cell>
          <cell r="M332" t="str">
            <v>NM(CR:0.0657）（价格用PO#109750)</v>
          </cell>
          <cell r="N332" t="str">
            <v>FEB 20</v>
          </cell>
          <cell r="O332">
            <v>2019.12</v>
          </cell>
          <cell r="P332" t="str">
            <v>JPY</v>
          </cell>
          <cell r="Q332" t="str">
            <v>C49SZX20190156-2ZX</v>
          </cell>
          <cell r="R332" t="str">
            <v>锘铧</v>
          </cell>
          <cell r="S332" t="str">
            <v>YSM10</v>
          </cell>
          <cell r="T332" t="str">
            <v>R-&gt;L</v>
          </cell>
          <cell r="U332" t="str">
            <v>MVC+ATS15</v>
          </cell>
          <cell r="V332" t="str">
            <v>WRONG</v>
          </cell>
          <cell r="W332" t="str">
            <v>DAP GZ</v>
          </cell>
          <cell r="X332">
            <v>43774</v>
          </cell>
          <cell r="Y332" t="str">
            <v>Yes</v>
          </cell>
          <cell r="Z332"/>
          <cell r="AA332"/>
          <cell r="AB332"/>
          <cell r="AC332" t="str">
            <v xml:space="preserve">IND order </v>
          </cell>
          <cell r="AD332">
            <v>301</v>
          </cell>
          <cell r="AE332">
            <v>10</v>
          </cell>
          <cell r="AF332"/>
          <cell r="AG332"/>
          <cell r="AH332"/>
          <cell r="AI332"/>
          <cell r="AJ332"/>
          <cell r="AK332"/>
          <cell r="AL332"/>
          <cell r="AM332"/>
          <cell r="AN332"/>
          <cell r="AO332" t="str">
            <v>Yes</v>
          </cell>
          <cell r="AP332" t="str">
            <v>FEB 20</v>
          </cell>
        </row>
        <row r="333">
          <cell r="A333">
            <v>538</v>
          </cell>
          <cell r="B333" t="str">
            <v>已发货</v>
          </cell>
          <cell r="C333" t="str">
            <v>C49</v>
          </cell>
          <cell r="D333">
            <v>109749</v>
          </cell>
          <cell r="E333" t="str">
            <v>锘铧名义下单</v>
          </cell>
          <cell r="F333" t="str">
            <v>YSM10</v>
          </cell>
          <cell r="G333" t="str">
            <v>R-&gt;L</v>
          </cell>
          <cell r="H333" t="str">
            <v>ATS15</v>
          </cell>
          <cell r="I333" t="str">
            <v>Y49854</v>
          </cell>
          <cell r="J333">
            <v>1</v>
          </cell>
          <cell r="K333" t="str">
            <v>盐保仓库</v>
          </cell>
          <cell r="L333">
            <v>43836</v>
          </cell>
          <cell r="M333" t="str">
            <v>NM（价格用PO#109783)</v>
          </cell>
          <cell r="N333" t="str">
            <v>FEB 20</v>
          </cell>
          <cell r="O333">
            <v>2019.12</v>
          </cell>
          <cell r="P333" t="str">
            <v>JPY</v>
          </cell>
          <cell r="Q333" t="str">
            <v>C49SZX20190141SS</v>
          </cell>
          <cell r="R333" t="str">
            <v>博睿通</v>
          </cell>
          <cell r="S333" t="str">
            <v>YSM10</v>
          </cell>
          <cell r="T333" t="str">
            <v>L-&gt;R</v>
          </cell>
          <cell r="U333" t="str">
            <v>MVC+ATS15</v>
          </cell>
          <cell r="V333" t="str">
            <v>WRONG</v>
          </cell>
          <cell r="W333" t="str">
            <v>CIF HK</v>
          </cell>
          <cell r="X333">
            <v>43810</v>
          </cell>
          <cell r="Y333" t="str">
            <v>Yes</v>
          </cell>
          <cell r="Z333"/>
          <cell r="AA333"/>
          <cell r="AB333"/>
          <cell r="AC333" t="str">
            <v>C191236445</v>
          </cell>
          <cell r="AD333">
            <v>301</v>
          </cell>
          <cell r="AE333">
            <v>10</v>
          </cell>
          <cell r="AF333"/>
          <cell r="AG333"/>
          <cell r="AH333"/>
          <cell r="AI333"/>
          <cell r="AJ333"/>
          <cell r="AK333"/>
          <cell r="AL333"/>
          <cell r="AM333"/>
          <cell r="AN333"/>
          <cell r="AO333" t="str">
            <v>Yes</v>
          </cell>
          <cell r="AP333" t="str">
            <v>FEB 20</v>
          </cell>
        </row>
        <row r="334">
          <cell r="A334">
            <v>539</v>
          </cell>
          <cell r="B334" t="str">
            <v>已发货</v>
          </cell>
          <cell r="C334" t="str">
            <v>C49</v>
          </cell>
          <cell r="D334">
            <v>109749</v>
          </cell>
          <cell r="E334" t="str">
            <v>锘铧名义下单</v>
          </cell>
          <cell r="F334" t="str">
            <v>YSM10</v>
          </cell>
          <cell r="G334" t="str">
            <v>R-&gt;L</v>
          </cell>
          <cell r="H334" t="str">
            <v>ATS15</v>
          </cell>
          <cell r="I334" t="str">
            <v>Y49855</v>
          </cell>
          <cell r="J334">
            <v>1</v>
          </cell>
          <cell r="K334" t="str">
            <v>盐保仓库</v>
          </cell>
          <cell r="L334">
            <v>43836</v>
          </cell>
          <cell r="M334" t="str">
            <v>NM（价格用PO#109783)</v>
          </cell>
          <cell r="N334" t="str">
            <v>FEB 20</v>
          </cell>
          <cell r="O334">
            <v>2019.12</v>
          </cell>
          <cell r="P334" t="str">
            <v>JPY</v>
          </cell>
          <cell r="Q334" t="str">
            <v>C49SZX20190141SS</v>
          </cell>
          <cell r="R334" t="str">
            <v>博睿通</v>
          </cell>
          <cell r="S334" t="str">
            <v>YSM10</v>
          </cell>
          <cell r="T334" t="str">
            <v>L-&gt;R</v>
          </cell>
          <cell r="U334" t="str">
            <v>MVC+ATS15</v>
          </cell>
          <cell r="V334" t="str">
            <v>WRONG</v>
          </cell>
          <cell r="W334" t="str">
            <v>CIF HK</v>
          </cell>
          <cell r="X334">
            <v>43810</v>
          </cell>
          <cell r="Y334" t="str">
            <v>Yes</v>
          </cell>
          <cell r="Z334"/>
          <cell r="AA334"/>
          <cell r="AB334"/>
          <cell r="AC334" t="str">
            <v>C191236445</v>
          </cell>
          <cell r="AD334">
            <v>301</v>
          </cell>
          <cell r="AE334">
            <v>10</v>
          </cell>
          <cell r="AF334"/>
          <cell r="AG334"/>
          <cell r="AH334"/>
          <cell r="AI334"/>
          <cell r="AJ334"/>
          <cell r="AK334"/>
          <cell r="AL334"/>
          <cell r="AM334"/>
          <cell r="AN334"/>
          <cell r="AO334" t="str">
            <v>Yes</v>
          </cell>
          <cell r="AP334" t="str">
            <v>FEB 20</v>
          </cell>
        </row>
        <row r="335">
          <cell r="A335">
            <v>546</v>
          </cell>
          <cell r="B335" t="str">
            <v>已发货</v>
          </cell>
          <cell r="C335" t="str">
            <v>C49</v>
          </cell>
          <cell r="D335">
            <v>109750</v>
          </cell>
          <cell r="E335" t="str">
            <v>锘铧名义下单</v>
          </cell>
          <cell r="F335" t="str">
            <v>YSM20R(SV)-2</v>
          </cell>
          <cell r="G335" t="str">
            <v>L-&gt;R</v>
          </cell>
          <cell r="H335" t="str">
            <v>No</v>
          </cell>
          <cell r="I335" t="str">
            <v>Y49843</v>
          </cell>
          <cell r="J335">
            <v>1</v>
          </cell>
          <cell r="K335" t="str">
            <v>盐保仓库</v>
          </cell>
          <cell r="L335">
            <v>43836</v>
          </cell>
          <cell r="M335" t="str">
            <v>NM(CR:0.0657）</v>
          </cell>
          <cell r="N335" t="str">
            <v>JAN 20</v>
          </cell>
          <cell r="O335">
            <v>2019.12</v>
          </cell>
          <cell r="P335" t="str">
            <v>JPY</v>
          </cell>
          <cell r="Q335" t="str">
            <v>C49SZX20190182JL</v>
          </cell>
          <cell r="R335" t="str">
            <v>志恒兴盛</v>
          </cell>
          <cell r="S335" t="str">
            <v>YSM20R(SV)-2</v>
          </cell>
          <cell r="T335" t="str">
            <v>L-&gt;R</v>
          </cell>
          <cell r="U335" t="str">
            <v>No</v>
          </cell>
          <cell r="V335" t="str">
            <v>OK</v>
          </cell>
          <cell r="W335" t="str">
            <v>CIF HK</v>
          </cell>
          <cell r="X335">
            <v>43836</v>
          </cell>
          <cell r="Y335" t="str">
            <v>Yes</v>
          </cell>
          <cell r="Z335"/>
          <cell r="AA335"/>
          <cell r="AB335"/>
          <cell r="AC335" t="str">
            <v>C191236443</v>
          </cell>
          <cell r="AD335">
            <v>301</v>
          </cell>
          <cell r="AE335">
            <v>10</v>
          </cell>
          <cell r="AF335">
            <v>302</v>
          </cell>
          <cell r="AG335">
            <v>10</v>
          </cell>
          <cell r="AH335"/>
          <cell r="AI335"/>
          <cell r="AJ335"/>
          <cell r="AK335"/>
          <cell r="AL335"/>
          <cell r="AM335"/>
          <cell r="AN335"/>
          <cell r="AO335" t="str">
            <v>Yes</v>
          </cell>
          <cell r="AP335" t="str">
            <v>JAN 20</v>
          </cell>
        </row>
        <row r="336">
          <cell r="A336">
            <v>547</v>
          </cell>
          <cell r="B336" t="str">
            <v>已发货</v>
          </cell>
          <cell r="C336" t="str">
            <v>C49</v>
          </cell>
          <cell r="D336">
            <v>109750</v>
          </cell>
          <cell r="E336" t="str">
            <v>锘铧名义下单</v>
          </cell>
          <cell r="F336" t="str">
            <v>YSM20R(SV)-2</v>
          </cell>
          <cell r="G336" t="str">
            <v>L-&gt;R</v>
          </cell>
          <cell r="H336" t="str">
            <v>No</v>
          </cell>
          <cell r="I336" t="str">
            <v>Y49844</v>
          </cell>
          <cell r="J336">
            <v>1</v>
          </cell>
          <cell r="K336" t="str">
            <v>盐保仓库</v>
          </cell>
          <cell r="L336">
            <v>43836</v>
          </cell>
          <cell r="M336" t="str">
            <v>NM(CR:0.0657）</v>
          </cell>
          <cell r="N336" t="str">
            <v>JAN 20</v>
          </cell>
          <cell r="O336">
            <v>2019.12</v>
          </cell>
          <cell r="P336" t="str">
            <v>JPY</v>
          </cell>
          <cell r="Q336" t="str">
            <v>C49SZX20190182JL</v>
          </cell>
          <cell r="R336" t="str">
            <v>志恒兴盛</v>
          </cell>
          <cell r="S336" t="str">
            <v>YSM20R(SV)-2</v>
          </cell>
          <cell r="T336" t="str">
            <v>L-&gt;R</v>
          </cell>
          <cell r="U336" t="str">
            <v>No</v>
          </cell>
          <cell r="V336" t="str">
            <v>OK</v>
          </cell>
          <cell r="W336" t="str">
            <v>CIF HK</v>
          </cell>
          <cell r="X336">
            <v>43836</v>
          </cell>
          <cell r="Y336" t="str">
            <v>Yes</v>
          </cell>
          <cell r="Z336"/>
          <cell r="AA336"/>
          <cell r="AB336"/>
          <cell r="AC336" t="str">
            <v>C191236443</v>
          </cell>
          <cell r="AD336">
            <v>303</v>
          </cell>
          <cell r="AE336">
            <v>10</v>
          </cell>
          <cell r="AF336">
            <v>302</v>
          </cell>
          <cell r="AG336">
            <v>10</v>
          </cell>
          <cell r="AH336"/>
          <cell r="AI336"/>
          <cell r="AJ336"/>
          <cell r="AK336"/>
          <cell r="AL336"/>
          <cell r="AM336"/>
          <cell r="AN336"/>
          <cell r="AO336" t="str">
            <v>Yes</v>
          </cell>
          <cell r="AP336" t="str">
            <v>JAN 20</v>
          </cell>
        </row>
        <row r="337">
          <cell r="A337">
            <v>545</v>
          </cell>
          <cell r="B337" t="str">
            <v>已发货</v>
          </cell>
          <cell r="C337" t="str">
            <v>C49</v>
          </cell>
          <cell r="D337">
            <v>109750</v>
          </cell>
          <cell r="E337" t="str">
            <v>锘铧名义下单</v>
          </cell>
          <cell r="F337" t="str">
            <v>YSM20R(SV)-2</v>
          </cell>
          <cell r="G337" t="str">
            <v>R-&gt;L</v>
          </cell>
          <cell r="H337" t="str">
            <v>No</v>
          </cell>
          <cell r="I337" t="str">
            <v>Y49845</v>
          </cell>
          <cell r="J337">
            <v>1</v>
          </cell>
          <cell r="K337" t="str">
            <v>盐保仓库</v>
          </cell>
          <cell r="L337">
            <v>43836</v>
          </cell>
          <cell r="M337" t="str">
            <v>NM(CR:0.0657）</v>
          </cell>
          <cell r="N337" t="str">
            <v>JAN 20</v>
          </cell>
          <cell r="O337">
            <v>2019.12</v>
          </cell>
          <cell r="P337" t="str">
            <v>JPY</v>
          </cell>
          <cell r="Q337" t="str">
            <v>C49SZX20190182JL</v>
          </cell>
          <cell r="R337" t="str">
            <v>志恒兴盛</v>
          </cell>
          <cell r="S337" t="str">
            <v>YSM20R(SV)-2</v>
          </cell>
          <cell r="T337" t="str">
            <v>R-&gt;L</v>
          </cell>
          <cell r="U337" t="str">
            <v>No</v>
          </cell>
          <cell r="V337" t="str">
            <v>OK</v>
          </cell>
          <cell r="W337" t="str">
            <v>CIF HK</v>
          </cell>
          <cell r="X337">
            <v>43836</v>
          </cell>
          <cell r="Y337" t="str">
            <v>Yes</v>
          </cell>
          <cell r="Z337"/>
          <cell r="AA337"/>
          <cell r="AB337"/>
          <cell r="AC337" t="str">
            <v>C191236443</v>
          </cell>
          <cell r="AD337">
            <v>304</v>
          </cell>
          <cell r="AE337">
            <v>10</v>
          </cell>
          <cell r="AF337">
            <v>302</v>
          </cell>
          <cell r="AG337">
            <v>10</v>
          </cell>
          <cell r="AH337"/>
          <cell r="AI337"/>
          <cell r="AJ337"/>
          <cell r="AK337"/>
          <cell r="AL337"/>
          <cell r="AM337"/>
          <cell r="AN337"/>
          <cell r="AO337" t="str">
            <v>Yes</v>
          </cell>
          <cell r="AP337" t="str">
            <v>JAN 20</v>
          </cell>
        </row>
        <row r="338">
          <cell r="A338">
            <v>478</v>
          </cell>
          <cell r="B338" t="str">
            <v>已发货</v>
          </cell>
          <cell r="C338" t="str">
            <v>C49</v>
          </cell>
          <cell r="D338">
            <v>109750</v>
          </cell>
          <cell r="E338" t="str">
            <v>锘铧名义下单</v>
          </cell>
          <cell r="F338" t="str">
            <v>YSM20R(SV)-2</v>
          </cell>
          <cell r="G338" t="str">
            <v>R-&gt;L</v>
          </cell>
          <cell r="H338" t="str">
            <v>No</v>
          </cell>
          <cell r="I338" t="str">
            <v>Y49846</v>
          </cell>
          <cell r="J338">
            <v>1</v>
          </cell>
          <cell r="K338" t="str">
            <v>盐保仓库</v>
          </cell>
          <cell r="L338">
            <v>43836</v>
          </cell>
          <cell r="M338" t="str">
            <v>NM(CR:0.0657）</v>
          </cell>
          <cell r="N338" t="str">
            <v>FEB 20</v>
          </cell>
          <cell r="O338">
            <v>2019.12</v>
          </cell>
          <cell r="P338" t="str">
            <v>JPY</v>
          </cell>
          <cell r="Q338" t="str">
            <v>C49SZX20190156-2ZX</v>
          </cell>
          <cell r="R338" t="str">
            <v>锘铧</v>
          </cell>
          <cell r="S338" t="str">
            <v>YSM20R(SV)-2</v>
          </cell>
          <cell r="T338" t="str">
            <v>R-&gt;L</v>
          </cell>
          <cell r="U338" t="str">
            <v>No</v>
          </cell>
          <cell r="V338" t="str">
            <v>OK</v>
          </cell>
          <cell r="W338" t="str">
            <v>DAP GZ</v>
          </cell>
          <cell r="X338">
            <v>43774</v>
          </cell>
          <cell r="Y338" t="str">
            <v>Yes</v>
          </cell>
          <cell r="Z338"/>
          <cell r="AA338"/>
          <cell r="AB338"/>
          <cell r="AC338" t="str">
            <v xml:space="preserve">IND order </v>
          </cell>
          <cell r="AD338">
            <v>304</v>
          </cell>
          <cell r="AE338">
            <v>10</v>
          </cell>
          <cell r="AF338">
            <v>302</v>
          </cell>
          <cell r="AG338">
            <v>10</v>
          </cell>
          <cell r="AH338"/>
          <cell r="AI338"/>
          <cell r="AJ338"/>
          <cell r="AK338"/>
          <cell r="AL338"/>
          <cell r="AM338"/>
          <cell r="AN338"/>
          <cell r="AO338" t="str">
            <v>Yes</v>
          </cell>
          <cell r="AP338" t="str">
            <v>FEB 20</v>
          </cell>
        </row>
        <row r="339">
          <cell r="A339">
            <v>479</v>
          </cell>
          <cell r="B339" t="str">
            <v>已发货</v>
          </cell>
          <cell r="C339" t="str">
            <v>C49</v>
          </cell>
          <cell r="D339">
            <v>109750</v>
          </cell>
          <cell r="E339" t="str">
            <v>锘铧名义下单</v>
          </cell>
          <cell r="F339" t="str">
            <v>YSM20R(SV)-2</v>
          </cell>
          <cell r="G339" t="str">
            <v>R-&gt;L</v>
          </cell>
          <cell r="H339" t="str">
            <v>No</v>
          </cell>
          <cell r="I339" t="str">
            <v>Y49847</v>
          </cell>
          <cell r="J339">
            <v>1</v>
          </cell>
          <cell r="K339" t="str">
            <v>盐保仓库</v>
          </cell>
          <cell r="L339">
            <v>43836</v>
          </cell>
          <cell r="M339" t="str">
            <v>NM(CR:0.0657）</v>
          </cell>
          <cell r="N339" t="str">
            <v>FEB 20</v>
          </cell>
          <cell r="O339">
            <v>2019.12</v>
          </cell>
          <cell r="P339" t="str">
            <v>JPY</v>
          </cell>
          <cell r="Q339" t="str">
            <v>C49SZX20190156-2ZX</v>
          </cell>
          <cell r="R339" t="str">
            <v>锘铧</v>
          </cell>
          <cell r="S339" t="str">
            <v>YSM20R(SV)-2</v>
          </cell>
          <cell r="T339" t="str">
            <v>R-&gt;L</v>
          </cell>
          <cell r="U339" t="str">
            <v>No</v>
          </cell>
          <cell r="V339" t="str">
            <v>OK</v>
          </cell>
          <cell r="W339" t="str">
            <v>DAP GZ</v>
          </cell>
          <cell r="X339">
            <v>43774</v>
          </cell>
          <cell r="Y339" t="str">
            <v>Yes</v>
          </cell>
          <cell r="Z339"/>
          <cell r="AA339"/>
          <cell r="AB339"/>
          <cell r="AC339" t="str">
            <v xml:space="preserve">IND order </v>
          </cell>
          <cell r="AD339">
            <v>302</v>
          </cell>
          <cell r="AE339">
            <v>20</v>
          </cell>
          <cell r="AF339"/>
          <cell r="AG339"/>
          <cell r="AH339"/>
          <cell r="AI339"/>
          <cell r="AJ339"/>
          <cell r="AK339"/>
          <cell r="AL339"/>
          <cell r="AM339"/>
          <cell r="AN339"/>
          <cell r="AO339" t="str">
            <v>Yes</v>
          </cell>
          <cell r="AP339" t="str">
            <v>FEB 20</v>
          </cell>
        </row>
        <row r="340">
          <cell r="A340">
            <v>548</v>
          </cell>
          <cell r="B340" t="str">
            <v>已发货</v>
          </cell>
          <cell r="C340" t="str">
            <v>C49</v>
          </cell>
          <cell r="D340">
            <v>109759</v>
          </cell>
          <cell r="E340" t="str">
            <v>灿明名义下单</v>
          </cell>
          <cell r="F340" t="str">
            <v>YSM10</v>
          </cell>
          <cell r="G340" t="str">
            <v>R-&gt;L</v>
          </cell>
          <cell r="H340" t="str">
            <v>No</v>
          </cell>
          <cell r="I340" t="str">
            <v>Y49987</v>
          </cell>
          <cell r="J340">
            <v>1</v>
          </cell>
          <cell r="K340" t="str">
            <v>盐保仓库</v>
          </cell>
          <cell r="L340">
            <v>43836</v>
          </cell>
          <cell r="M340">
            <v>6.54E-2</v>
          </cell>
          <cell r="N340" t="str">
            <v>JAN 20</v>
          </cell>
          <cell r="O340">
            <v>2019.12</v>
          </cell>
          <cell r="P340" t="str">
            <v>JPY</v>
          </cell>
          <cell r="Q340" t="str">
            <v>C49SZX20190182JL</v>
          </cell>
          <cell r="R340" t="str">
            <v>志恒兴盛</v>
          </cell>
          <cell r="S340" t="str">
            <v>YSM10</v>
          </cell>
          <cell r="T340" t="str">
            <v>L-&gt;R</v>
          </cell>
          <cell r="U340" t="str">
            <v>MVC</v>
          </cell>
          <cell r="V340" t="str">
            <v>WRONG</v>
          </cell>
          <cell r="W340" t="str">
            <v>CIF HK</v>
          </cell>
          <cell r="X340">
            <v>43836</v>
          </cell>
          <cell r="Y340" t="str">
            <v>Yes</v>
          </cell>
          <cell r="Z340"/>
          <cell r="AA340"/>
          <cell r="AB340"/>
          <cell r="AC340" t="str">
            <v>C191236443</v>
          </cell>
          <cell r="AD340">
            <v>301</v>
          </cell>
          <cell r="AE340">
            <v>10</v>
          </cell>
          <cell r="AN340"/>
          <cell r="AO340" t="str">
            <v>Yes</v>
          </cell>
          <cell r="AP340" t="str">
            <v>JAN 20</v>
          </cell>
        </row>
        <row r="341">
          <cell r="A341">
            <v>560</v>
          </cell>
          <cell r="B341" t="str">
            <v>已发货</v>
          </cell>
          <cell r="C341" t="str">
            <v>C49</v>
          </cell>
          <cell r="D341">
            <v>109759</v>
          </cell>
          <cell r="E341" t="str">
            <v>灿明名义下单</v>
          </cell>
          <cell r="F341" t="str">
            <v>YSM10</v>
          </cell>
          <cell r="G341" t="str">
            <v>R-&gt;L</v>
          </cell>
          <cell r="H341" t="str">
            <v>No</v>
          </cell>
          <cell r="I341" t="str">
            <v>Y49988</v>
          </cell>
          <cell r="J341">
            <v>1</v>
          </cell>
          <cell r="K341" t="str">
            <v>盐保仓库</v>
          </cell>
          <cell r="L341">
            <v>43836</v>
          </cell>
          <cell r="M341">
            <v>6.54E-2</v>
          </cell>
          <cell r="N341" t="str">
            <v>JAN 20</v>
          </cell>
          <cell r="O341">
            <v>2019.12</v>
          </cell>
          <cell r="P341" t="str">
            <v>RMB</v>
          </cell>
          <cell r="Q341" t="str">
            <v>C49SZX20190033SX</v>
          </cell>
          <cell r="R341" t="str">
            <v>裕达盛</v>
          </cell>
          <cell r="S341" t="str">
            <v>YSM10</v>
          </cell>
          <cell r="T341" t="str">
            <v>R-&gt;L</v>
          </cell>
          <cell r="U341" t="str">
            <v>No</v>
          </cell>
          <cell r="V341" t="str">
            <v>OK</v>
          </cell>
          <cell r="W341" t="str">
            <v>含税到厂</v>
          </cell>
          <cell r="X341">
            <v>43822</v>
          </cell>
          <cell r="Y341" t="str">
            <v>Yes</v>
          </cell>
          <cell r="Z341"/>
          <cell r="AA341"/>
          <cell r="AB341"/>
          <cell r="AC341" t="str">
            <v>C190835365</v>
          </cell>
          <cell r="AD341">
            <v>301</v>
          </cell>
          <cell r="AE341">
            <v>10</v>
          </cell>
          <cell r="AN341"/>
          <cell r="AO341" t="str">
            <v>Yes</v>
          </cell>
          <cell r="AP341" t="str">
            <v>JAN 20</v>
          </cell>
        </row>
        <row r="342">
          <cell r="A342">
            <v>562</v>
          </cell>
          <cell r="B342" t="str">
            <v>已发货</v>
          </cell>
          <cell r="C342" t="str">
            <v>C49</v>
          </cell>
          <cell r="D342">
            <v>109759</v>
          </cell>
          <cell r="E342" t="str">
            <v>灿明名义下单</v>
          </cell>
          <cell r="F342" t="str">
            <v>YSM10</v>
          </cell>
          <cell r="G342" t="str">
            <v>R-&gt;L</v>
          </cell>
          <cell r="H342" t="str">
            <v>No</v>
          </cell>
          <cell r="I342" t="str">
            <v>Y49989</v>
          </cell>
          <cell r="J342">
            <v>1</v>
          </cell>
          <cell r="K342" t="str">
            <v>盐保仓库</v>
          </cell>
          <cell r="L342">
            <v>43836</v>
          </cell>
          <cell r="M342">
            <v>6.54E-2</v>
          </cell>
          <cell r="N342" t="str">
            <v>JAN 20</v>
          </cell>
          <cell r="O342">
            <v>2019.12</v>
          </cell>
          <cell r="P342" t="str">
            <v>JPY</v>
          </cell>
          <cell r="Q342" t="str">
            <v>C49SZX20190192MZ</v>
          </cell>
          <cell r="R342" t="str">
            <v>鸿南电子</v>
          </cell>
          <cell r="S342" t="str">
            <v>YSM10</v>
          </cell>
          <cell r="T342" t="str">
            <v>R-&gt;L</v>
          </cell>
          <cell r="U342" t="str">
            <v>MVC</v>
          </cell>
          <cell r="V342" t="str">
            <v>WRONG</v>
          </cell>
          <cell r="W342" t="str">
            <v>CIF HK</v>
          </cell>
          <cell r="X342">
            <v>43823</v>
          </cell>
          <cell r="Y342" t="str">
            <v>Yes</v>
          </cell>
          <cell r="Z342"/>
          <cell r="AA342"/>
          <cell r="AB342"/>
          <cell r="AC342" t="str">
            <v>C180331587</v>
          </cell>
          <cell r="AD342">
            <v>301</v>
          </cell>
          <cell r="AE342">
            <v>10</v>
          </cell>
          <cell r="AF342"/>
          <cell r="AG342"/>
          <cell r="AH342"/>
          <cell r="AI342"/>
          <cell r="AJ342"/>
          <cell r="AK342"/>
          <cell r="AL342"/>
          <cell r="AM342"/>
          <cell r="AN342"/>
          <cell r="AO342" t="str">
            <v>Yes</v>
          </cell>
          <cell r="AP342" t="str">
            <v>JAN 20</v>
          </cell>
        </row>
        <row r="343">
          <cell r="A343">
            <v>541</v>
          </cell>
          <cell r="B343" t="str">
            <v>已发货</v>
          </cell>
          <cell r="C343" t="str">
            <v>C49</v>
          </cell>
          <cell r="D343">
            <v>109759</v>
          </cell>
          <cell r="E343" t="str">
            <v>灿明名义下单</v>
          </cell>
          <cell r="F343" t="str">
            <v>YSM10</v>
          </cell>
          <cell r="G343" t="str">
            <v>R-&gt;L</v>
          </cell>
          <cell r="H343" t="str">
            <v>No</v>
          </cell>
          <cell r="I343" t="str">
            <v>Y49991</v>
          </cell>
          <cell r="J343">
            <v>1</v>
          </cell>
          <cell r="K343" t="str">
            <v>盐保仓库</v>
          </cell>
          <cell r="L343">
            <v>43836</v>
          </cell>
          <cell r="M343" t="str">
            <v>NM（价格用PO#109783)</v>
          </cell>
          <cell r="N343" t="str">
            <v>FEB 20</v>
          </cell>
          <cell r="O343">
            <v>2019.12</v>
          </cell>
          <cell r="P343" t="str">
            <v>JPY</v>
          </cell>
          <cell r="Q343" t="str">
            <v>C49SZX20190141SS</v>
          </cell>
          <cell r="R343" t="str">
            <v>博睿通</v>
          </cell>
          <cell r="S343" t="str">
            <v>YSM10</v>
          </cell>
          <cell r="T343" t="str">
            <v>L-&gt;R</v>
          </cell>
          <cell r="U343" t="str">
            <v>MVC</v>
          </cell>
          <cell r="V343" t="str">
            <v>WRONG</v>
          </cell>
          <cell r="W343" t="str">
            <v>CIF HK</v>
          </cell>
          <cell r="X343">
            <v>43810</v>
          </cell>
          <cell r="Y343" t="str">
            <v>Yes</v>
          </cell>
          <cell r="Z343"/>
          <cell r="AA343"/>
          <cell r="AB343"/>
          <cell r="AC343" t="str">
            <v>C191236445</v>
          </cell>
          <cell r="AD343">
            <v>301</v>
          </cell>
          <cell r="AE343">
            <v>10</v>
          </cell>
          <cell r="AF343"/>
          <cell r="AG343"/>
          <cell r="AH343"/>
          <cell r="AI343"/>
          <cell r="AJ343"/>
          <cell r="AK343"/>
          <cell r="AL343"/>
          <cell r="AM343"/>
          <cell r="AN343"/>
          <cell r="AO343" t="str">
            <v>Yes</v>
          </cell>
          <cell r="AP343" t="str">
            <v>FEB 20</v>
          </cell>
        </row>
        <row r="344">
          <cell r="A344">
            <v>607</v>
          </cell>
          <cell r="B344" t="str">
            <v>已发货</v>
          </cell>
          <cell r="C344" t="str">
            <v>C49</v>
          </cell>
          <cell r="D344">
            <v>109749</v>
          </cell>
          <cell r="E344" t="str">
            <v>锘铧名义下单</v>
          </cell>
          <cell r="F344" t="str">
            <v>YSM20R(SV)-2</v>
          </cell>
          <cell r="G344" t="str">
            <v>R-&gt;L</v>
          </cell>
          <cell r="H344" t="str">
            <v>No</v>
          </cell>
          <cell r="I344" t="str">
            <v>Y49840</v>
          </cell>
          <cell r="J344">
            <v>1</v>
          </cell>
          <cell r="K344" t="str">
            <v>盐保仓库</v>
          </cell>
          <cell r="L344">
            <v>43836</v>
          </cell>
          <cell r="M344">
            <v>6.54E-2</v>
          </cell>
          <cell r="N344" t="str">
            <v>APR 20</v>
          </cell>
          <cell r="O344">
            <v>2019.12</v>
          </cell>
          <cell r="P344" t="str">
            <v>JPY</v>
          </cell>
          <cell r="Q344" t="str">
            <v>C49SZX20200040MZ</v>
          </cell>
          <cell r="R344" t="str">
            <v>崧盛</v>
          </cell>
          <cell r="S344" t="str">
            <v>YSM20R(SV)-2</v>
          </cell>
          <cell r="T344" t="str">
            <v>R-&gt;L</v>
          </cell>
          <cell r="U344" t="str">
            <v>No</v>
          </cell>
          <cell r="V344" t="str">
            <v>OK</v>
          </cell>
          <cell r="W344" t="str">
            <v>CIF HK</v>
          </cell>
          <cell r="X344">
            <v>43918</v>
          </cell>
          <cell r="Y344" t="str">
            <v>Yes</v>
          </cell>
          <cell r="Z344"/>
          <cell r="AA344"/>
          <cell r="AB344"/>
          <cell r="AC344" t="str">
            <v>C190635053</v>
          </cell>
          <cell r="AD344">
            <v>301</v>
          </cell>
          <cell r="AE344">
            <v>20</v>
          </cell>
          <cell r="AF344"/>
          <cell r="AG344"/>
          <cell r="AH344"/>
          <cell r="AI344"/>
          <cell r="AJ344"/>
          <cell r="AK344"/>
          <cell r="AL344"/>
          <cell r="AM344"/>
          <cell r="AN344"/>
          <cell r="AO344" t="str">
            <v>Yes</v>
          </cell>
          <cell r="AP344" t="str">
            <v>APR 20</v>
          </cell>
        </row>
        <row r="345">
          <cell r="A345">
            <v>613</v>
          </cell>
          <cell r="B345" t="str">
            <v>已发货</v>
          </cell>
          <cell r="C345" t="str">
            <v>C49</v>
          </cell>
          <cell r="D345">
            <v>109749</v>
          </cell>
          <cell r="E345" t="str">
            <v>锘铧名义下单</v>
          </cell>
          <cell r="F345" t="str">
            <v>YSM20R(SV)-2</v>
          </cell>
          <cell r="G345" t="str">
            <v>R-&gt;L</v>
          </cell>
          <cell r="H345" t="str">
            <v>No</v>
          </cell>
          <cell r="I345" t="str">
            <v>Y49841</v>
          </cell>
          <cell r="J345">
            <v>1</v>
          </cell>
          <cell r="K345" t="str">
            <v>盐保仓库</v>
          </cell>
          <cell r="L345">
            <v>43836</v>
          </cell>
          <cell r="M345">
            <v>6.54E-2</v>
          </cell>
          <cell r="N345" t="str">
            <v>APR 20</v>
          </cell>
          <cell r="O345">
            <v>2019.12</v>
          </cell>
          <cell r="P345" t="str">
            <v>RMB</v>
          </cell>
          <cell r="Q345" t="str">
            <v>C49SZX20200041JY</v>
          </cell>
          <cell r="R345" t="str">
            <v>晟锦威</v>
          </cell>
          <cell r="S345" t="str">
            <v>YSM20R(SV)-2</v>
          </cell>
          <cell r="T345" t="str">
            <v>R-&gt;L</v>
          </cell>
          <cell r="U345" t="str">
            <v>No</v>
          </cell>
          <cell r="V345" t="str">
            <v>OK</v>
          </cell>
          <cell r="W345" t="str">
            <v>含税到厂</v>
          </cell>
          <cell r="X345">
            <v>43923</v>
          </cell>
          <cell r="Y345" t="str">
            <v>Yes</v>
          </cell>
          <cell r="Z345"/>
          <cell r="AA345"/>
          <cell r="AB345"/>
          <cell r="AC345" t="str">
            <v>C200437154</v>
          </cell>
          <cell r="AD345">
            <v>301</v>
          </cell>
          <cell r="AE345">
            <v>20</v>
          </cell>
          <cell r="AF345"/>
          <cell r="AG345"/>
          <cell r="AH345"/>
          <cell r="AI345"/>
          <cell r="AJ345"/>
          <cell r="AK345"/>
          <cell r="AL345"/>
          <cell r="AM345"/>
          <cell r="AN345"/>
          <cell r="AO345" t="str">
            <v>Yes</v>
          </cell>
          <cell r="AP345" t="str">
            <v>APR 20</v>
          </cell>
        </row>
        <row r="346">
          <cell r="A346">
            <v>542</v>
          </cell>
          <cell r="B346" t="str">
            <v>已发货</v>
          </cell>
          <cell r="C346" t="str">
            <v>C49</v>
          </cell>
          <cell r="D346">
            <v>109762</v>
          </cell>
          <cell r="E346" t="str">
            <v>灿明名义下单</v>
          </cell>
          <cell r="F346" t="str">
            <v>YSM10</v>
          </cell>
          <cell r="G346" t="str">
            <v>R-&gt;L</v>
          </cell>
          <cell r="H346" t="str">
            <v>No</v>
          </cell>
          <cell r="I346" t="str">
            <v>Y49992</v>
          </cell>
          <cell r="J346">
            <v>1</v>
          </cell>
          <cell r="K346" t="str">
            <v>盐保仓库</v>
          </cell>
          <cell r="L346">
            <v>43862</v>
          </cell>
          <cell r="M346" t="str">
            <v>NM（价格用PO#109783)</v>
          </cell>
          <cell r="N346" t="str">
            <v>FEB 20</v>
          </cell>
          <cell r="O346">
            <v>2020.01</v>
          </cell>
          <cell r="P346" t="str">
            <v>JPY</v>
          </cell>
          <cell r="Q346" t="str">
            <v>C49SZX20190141SS</v>
          </cell>
          <cell r="R346" t="str">
            <v>博睿通</v>
          </cell>
          <cell r="S346" t="str">
            <v>YSM10</v>
          </cell>
          <cell r="T346" t="str">
            <v>L-&gt;R</v>
          </cell>
          <cell r="U346" t="str">
            <v>MVC</v>
          </cell>
          <cell r="V346" t="str">
            <v>WRONG</v>
          </cell>
          <cell r="W346" t="str">
            <v>CIF HK</v>
          </cell>
          <cell r="X346">
            <v>43810</v>
          </cell>
          <cell r="Y346" t="str">
            <v>Yes</v>
          </cell>
          <cell r="Z346"/>
          <cell r="AA346"/>
          <cell r="AB346"/>
          <cell r="AC346" t="str">
            <v>C191236445</v>
          </cell>
          <cell r="AD346">
            <v>302</v>
          </cell>
          <cell r="AE346">
            <v>10</v>
          </cell>
          <cell r="AF346"/>
          <cell r="AG346"/>
          <cell r="AH346"/>
          <cell r="AI346"/>
          <cell r="AJ346"/>
          <cell r="AK346"/>
          <cell r="AL346"/>
          <cell r="AM346"/>
          <cell r="AN346"/>
          <cell r="AO346" t="str">
            <v>Yes</v>
          </cell>
          <cell r="AP346" t="str">
            <v>FEB 20</v>
          </cell>
        </row>
        <row r="347">
          <cell r="A347">
            <v>587</v>
          </cell>
          <cell r="B347" t="str">
            <v>已发货</v>
          </cell>
          <cell r="C347" t="str">
            <v>C49</v>
          </cell>
          <cell r="D347">
            <v>109762</v>
          </cell>
          <cell r="E347" t="str">
            <v>灿明名义下单</v>
          </cell>
          <cell r="F347" t="str">
            <v>YSM10</v>
          </cell>
          <cell r="G347" t="str">
            <v>R-&gt;L</v>
          </cell>
          <cell r="H347" t="str">
            <v>No</v>
          </cell>
          <cell r="I347" t="str">
            <v>Y49993</v>
          </cell>
          <cell r="J347">
            <v>1</v>
          </cell>
          <cell r="K347" t="str">
            <v>盐保仓库</v>
          </cell>
          <cell r="L347">
            <v>43862</v>
          </cell>
          <cell r="M347">
            <v>6.54E-2</v>
          </cell>
          <cell r="N347" t="str">
            <v>MAR 20</v>
          </cell>
          <cell r="O347">
            <v>2020.01</v>
          </cell>
          <cell r="P347" t="str">
            <v>JPY</v>
          </cell>
          <cell r="Q347" t="str">
            <v>C49SZX20200020SS</v>
          </cell>
          <cell r="R347" t="str">
            <v>正创</v>
          </cell>
          <cell r="S347" t="str">
            <v>YSM10</v>
          </cell>
          <cell r="T347" t="str">
            <v>L-&gt;R</v>
          </cell>
          <cell r="U347" t="str">
            <v>MVC</v>
          </cell>
          <cell r="V347" t="str">
            <v>WRONG</v>
          </cell>
          <cell r="W347" t="str">
            <v>DAP SZ</v>
          </cell>
          <cell r="X347">
            <v>43896</v>
          </cell>
          <cell r="Y347" t="str">
            <v>Yes</v>
          </cell>
          <cell r="Z347"/>
          <cell r="AA347"/>
          <cell r="AB347"/>
          <cell r="AC347" t="str">
            <v>C190935522</v>
          </cell>
          <cell r="AD347">
            <v>302</v>
          </cell>
          <cell r="AE347">
            <v>10</v>
          </cell>
          <cell r="AF347"/>
          <cell r="AG347"/>
          <cell r="AH347"/>
          <cell r="AI347"/>
          <cell r="AJ347"/>
          <cell r="AK347"/>
          <cell r="AL347"/>
          <cell r="AM347"/>
          <cell r="AN347"/>
          <cell r="AO347" t="str">
            <v>Yes</v>
          </cell>
          <cell r="AP347" t="str">
            <v>MAR 20</v>
          </cell>
        </row>
        <row r="348">
          <cell r="A348">
            <v>581</v>
          </cell>
          <cell r="B348" t="str">
            <v>已发货</v>
          </cell>
          <cell r="C348" t="str">
            <v>C49</v>
          </cell>
          <cell r="D348">
            <v>109762</v>
          </cell>
          <cell r="E348" t="str">
            <v>灿明名义下单</v>
          </cell>
          <cell r="F348" t="str">
            <v>YSM10</v>
          </cell>
          <cell r="G348" t="str">
            <v>R-&gt;L</v>
          </cell>
          <cell r="H348" t="str">
            <v>No</v>
          </cell>
          <cell r="I348" t="str">
            <v>Y49994</v>
          </cell>
          <cell r="J348">
            <v>1</v>
          </cell>
          <cell r="K348" t="str">
            <v>盐保仓库</v>
          </cell>
          <cell r="L348">
            <v>43862</v>
          </cell>
          <cell r="M348">
            <v>6.54E-2</v>
          </cell>
          <cell r="N348" t="str">
            <v>MAR 20</v>
          </cell>
          <cell r="O348">
            <v>2020.01</v>
          </cell>
          <cell r="P348" t="str">
            <v>JPY</v>
          </cell>
          <cell r="Q348" t="str">
            <v>C49SZX20200016SX</v>
          </cell>
          <cell r="R348" t="str">
            <v>赛美达</v>
          </cell>
          <cell r="S348" t="str">
            <v>YSM10</v>
          </cell>
          <cell r="T348" t="str">
            <v>L-&gt;R</v>
          </cell>
          <cell r="U348" t="str">
            <v>No</v>
          </cell>
          <cell r="V348" t="str">
            <v>WRONG</v>
          </cell>
          <cell r="W348" t="str">
            <v>DAP SZ</v>
          </cell>
          <cell r="X348">
            <v>43845</v>
          </cell>
          <cell r="Y348" t="str">
            <v>Yes</v>
          </cell>
          <cell r="Z348"/>
          <cell r="AA348"/>
          <cell r="AB348"/>
          <cell r="AC348" t="str">
            <v>C200235776</v>
          </cell>
          <cell r="AD348">
            <v>302</v>
          </cell>
          <cell r="AE348">
            <v>10</v>
          </cell>
          <cell r="AF348"/>
          <cell r="AG348"/>
          <cell r="AH348"/>
          <cell r="AI348"/>
          <cell r="AJ348"/>
          <cell r="AK348"/>
          <cell r="AL348"/>
          <cell r="AM348"/>
          <cell r="AN348"/>
          <cell r="AO348" t="str">
            <v>Yes</v>
          </cell>
          <cell r="AP348" t="str">
            <v>MAR 20</v>
          </cell>
        </row>
        <row r="349">
          <cell r="A349">
            <v>573</v>
          </cell>
          <cell r="B349" t="str">
            <v>已发货</v>
          </cell>
          <cell r="C349" t="str">
            <v>C49</v>
          </cell>
          <cell r="D349">
            <v>109762</v>
          </cell>
          <cell r="E349" t="str">
            <v>灿明名义下单</v>
          </cell>
          <cell r="F349" t="str">
            <v>YSM10</v>
          </cell>
          <cell r="G349" t="str">
            <v>R-&gt;L</v>
          </cell>
          <cell r="H349" t="str">
            <v>No</v>
          </cell>
          <cell r="I349" t="str">
            <v>Y49995</v>
          </cell>
          <cell r="J349">
            <v>1</v>
          </cell>
          <cell r="K349" t="str">
            <v>盐保仓库</v>
          </cell>
          <cell r="L349">
            <v>43862</v>
          </cell>
          <cell r="M349">
            <v>6.54E-2</v>
          </cell>
          <cell r="N349" t="str">
            <v>FEB 20</v>
          </cell>
          <cell r="O349">
            <v>2020.01</v>
          </cell>
          <cell r="P349" t="str">
            <v>JPY</v>
          </cell>
          <cell r="Q349" t="str">
            <v>C49SZX20200008MX</v>
          </cell>
          <cell r="R349" t="str">
            <v>长源兴/end user美联辉</v>
          </cell>
          <cell r="S349" t="str">
            <v>YSM10</v>
          </cell>
          <cell r="T349" t="str">
            <v>R-&gt;L</v>
          </cell>
          <cell r="U349" t="str">
            <v>MVC</v>
          </cell>
          <cell r="V349" t="str">
            <v>WRONG</v>
          </cell>
          <cell r="W349" t="str">
            <v>CIF HK</v>
          </cell>
          <cell r="X349">
            <v>43837</v>
          </cell>
          <cell r="Y349" t="str">
            <v>Yes</v>
          </cell>
          <cell r="Z349"/>
          <cell r="AA349"/>
          <cell r="AB349"/>
          <cell r="AC349" t="str">
            <v>C191136234</v>
          </cell>
          <cell r="AD349">
            <v>302</v>
          </cell>
          <cell r="AE349">
            <v>10</v>
          </cell>
          <cell r="AF349"/>
          <cell r="AG349"/>
          <cell r="AH349"/>
          <cell r="AI349"/>
          <cell r="AJ349"/>
          <cell r="AK349"/>
          <cell r="AL349"/>
          <cell r="AM349"/>
          <cell r="AN349"/>
          <cell r="AO349" t="str">
            <v>Yes</v>
          </cell>
          <cell r="AP349" t="str">
            <v>FEB 20</v>
          </cell>
        </row>
        <row r="350">
          <cell r="A350">
            <v>576</v>
          </cell>
          <cell r="B350" t="str">
            <v>已发货</v>
          </cell>
          <cell r="C350" t="str">
            <v>C49</v>
          </cell>
          <cell r="D350">
            <v>109774</v>
          </cell>
          <cell r="E350" t="str">
            <v>Special package</v>
          </cell>
          <cell r="F350" t="str">
            <v>YSM20R(SV)-2</v>
          </cell>
          <cell r="G350" t="str">
            <v>L-&gt;R</v>
          </cell>
          <cell r="H350" t="str">
            <v>No</v>
          </cell>
          <cell r="I350" t="str">
            <v>Y50067</v>
          </cell>
          <cell r="J350">
            <v>1</v>
          </cell>
          <cell r="K350" t="str">
            <v>力合仓库(已经清关)</v>
          </cell>
          <cell r="L350">
            <v>43866</v>
          </cell>
          <cell r="M350" t="str">
            <v>NM   (CR :0.0662) 价格用PO#109705</v>
          </cell>
          <cell r="N350" t="str">
            <v>MAR 20</v>
          </cell>
          <cell r="O350">
            <v>2020.01</v>
          </cell>
          <cell r="P350" t="str">
            <v>RMB</v>
          </cell>
          <cell r="Q350" t="str">
            <v>C49SZX20200010DZ</v>
          </cell>
          <cell r="R350" t="str">
            <v>赛维显示</v>
          </cell>
          <cell r="S350" t="str">
            <v>YSM20R(SV)-2</v>
          </cell>
          <cell r="T350" t="str">
            <v>L-&gt;R</v>
          </cell>
          <cell r="U350" t="str">
            <v>No</v>
          </cell>
          <cell r="V350" t="str">
            <v>OK</v>
          </cell>
          <cell r="W350" t="str">
            <v>含税到厂</v>
          </cell>
          <cell r="X350">
            <v>43839</v>
          </cell>
          <cell r="Y350" t="str">
            <v>Yes</v>
          </cell>
          <cell r="AC350" t="str">
            <v>C200136594</v>
          </cell>
          <cell r="AD350">
            <v>311</v>
          </cell>
          <cell r="AE350">
            <v>10</v>
          </cell>
          <cell r="AF350">
            <v>301</v>
          </cell>
          <cell r="AG350">
            <v>10</v>
          </cell>
          <cell r="AN350"/>
          <cell r="AO350" t="str">
            <v>Yes</v>
          </cell>
          <cell r="AP350" t="str">
            <v>MAR 20</v>
          </cell>
        </row>
        <row r="351">
          <cell r="A351">
            <v>575</v>
          </cell>
          <cell r="B351" t="str">
            <v>已发货</v>
          </cell>
          <cell r="C351" t="str">
            <v>C49</v>
          </cell>
          <cell r="D351">
            <v>109775</v>
          </cell>
          <cell r="E351" t="str">
            <v>Special package</v>
          </cell>
          <cell r="F351" t="str">
            <v>YSM20R(SV)-2</v>
          </cell>
          <cell r="G351" t="str">
            <v>L-&gt;R</v>
          </cell>
          <cell r="H351" t="str">
            <v>No</v>
          </cell>
          <cell r="I351" t="str">
            <v>Y50068</v>
          </cell>
          <cell r="J351">
            <v>1</v>
          </cell>
          <cell r="K351" t="str">
            <v>力合仓库(已经清关)</v>
          </cell>
          <cell r="L351">
            <v>43866</v>
          </cell>
          <cell r="M351">
            <v>6.4600000000000005E-2</v>
          </cell>
          <cell r="N351" t="str">
            <v>MAR 20</v>
          </cell>
          <cell r="O351">
            <v>2020.01</v>
          </cell>
          <cell r="P351" t="str">
            <v>RMB</v>
          </cell>
          <cell r="Q351" t="str">
            <v>C49SZX20200010DZ</v>
          </cell>
          <cell r="R351" t="str">
            <v>赛维显示</v>
          </cell>
          <cell r="S351" t="str">
            <v>YSM20R(SV)-2</v>
          </cell>
          <cell r="T351" t="str">
            <v>L-&gt;R</v>
          </cell>
          <cell r="U351" t="str">
            <v>No</v>
          </cell>
          <cell r="V351" t="str">
            <v>OK</v>
          </cell>
          <cell r="W351" t="str">
            <v>含税到厂</v>
          </cell>
          <cell r="X351">
            <v>43839</v>
          </cell>
          <cell r="Y351" t="str">
            <v>Yes</v>
          </cell>
          <cell r="AC351" t="str">
            <v>C200136594</v>
          </cell>
          <cell r="AD351">
            <v>301</v>
          </cell>
          <cell r="AE351">
            <v>20</v>
          </cell>
          <cell r="AN351"/>
          <cell r="AO351" t="str">
            <v>Yes</v>
          </cell>
          <cell r="AP351" t="str">
            <v>MAR 20</v>
          </cell>
        </row>
        <row r="352">
          <cell r="A352">
            <v>551</v>
          </cell>
          <cell r="B352" t="str">
            <v>已发货</v>
          </cell>
          <cell r="C352" t="str">
            <v>C49</v>
          </cell>
          <cell r="D352">
            <v>109774</v>
          </cell>
          <cell r="E352" t="str">
            <v>Special package</v>
          </cell>
          <cell r="F352" t="str">
            <v>YSM10</v>
          </cell>
          <cell r="G352" t="str">
            <v>R-&gt;L</v>
          </cell>
          <cell r="H352" t="str">
            <v>No</v>
          </cell>
          <cell r="I352" t="str">
            <v>Y50211</v>
          </cell>
          <cell r="J352">
            <v>1</v>
          </cell>
          <cell r="K352" t="str">
            <v>盐保仓库</v>
          </cell>
          <cell r="L352">
            <v>43866</v>
          </cell>
          <cell r="M352" t="str">
            <v>NM(CR:0.0655）</v>
          </cell>
          <cell r="N352" t="str">
            <v>FEB 20</v>
          </cell>
          <cell r="O352">
            <v>2020.01</v>
          </cell>
          <cell r="P352" t="str">
            <v>JPY</v>
          </cell>
          <cell r="Q352" t="str">
            <v>FS20191216</v>
          </cell>
          <cell r="R352" t="str">
            <v>光世代</v>
          </cell>
          <cell r="S352" t="str">
            <v>YSM10</v>
          </cell>
          <cell r="T352" t="str">
            <v>R-&gt;L</v>
          </cell>
          <cell r="U352" t="str">
            <v>MVC</v>
          </cell>
          <cell r="V352" t="str">
            <v>WRONG</v>
          </cell>
          <cell r="W352" t="str">
            <v>CIF HK</v>
          </cell>
          <cell r="X352">
            <v>43815</v>
          </cell>
          <cell r="Y352" t="str">
            <v>Yes</v>
          </cell>
          <cell r="Z352"/>
          <cell r="AA352"/>
          <cell r="AB352"/>
          <cell r="AC352" t="str">
            <v>C190835342</v>
          </cell>
          <cell r="AD352">
            <v>301</v>
          </cell>
          <cell r="AE352">
            <v>10</v>
          </cell>
          <cell r="AF352"/>
          <cell r="AG352"/>
          <cell r="AH352"/>
          <cell r="AI352"/>
          <cell r="AJ352"/>
          <cell r="AK352"/>
          <cell r="AL352"/>
          <cell r="AM352"/>
          <cell r="AN352"/>
          <cell r="AO352" t="str">
            <v>Yes</v>
          </cell>
          <cell r="AP352" t="str">
            <v>FEB 20</v>
          </cell>
        </row>
        <row r="353">
          <cell r="A353">
            <v>582</v>
          </cell>
          <cell r="B353" t="str">
            <v>已发货</v>
          </cell>
          <cell r="C353" t="str">
            <v>C49</v>
          </cell>
          <cell r="D353">
            <v>109774</v>
          </cell>
          <cell r="E353" t="str">
            <v>Special package</v>
          </cell>
          <cell r="F353" t="str">
            <v>YSM10</v>
          </cell>
          <cell r="G353" t="str">
            <v>R-&gt;L</v>
          </cell>
          <cell r="H353" t="str">
            <v>No</v>
          </cell>
          <cell r="I353" t="str">
            <v>Y50212</v>
          </cell>
          <cell r="J353">
            <v>1</v>
          </cell>
          <cell r="K353" t="str">
            <v>盐保仓库</v>
          </cell>
          <cell r="L353">
            <v>43866</v>
          </cell>
          <cell r="M353" t="str">
            <v>NM(CR:0.0655）</v>
          </cell>
          <cell r="N353" t="str">
            <v>MAR 20</v>
          </cell>
          <cell r="O353">
            <v>2020.01</v>
          </cell>
          <cell r="P353" t="str">
            <v>JPY</v>
          </cell>
          <cell r="Q353" t="str">
            <v>C49SZX20200016SX</v>
          </cell>
          <cell r="R353" t="str">
            <v>赛美达</v>
          </cell>
          <cell r="S353" t="str">
            <v>YSM10</v>
          </cell>
          <cell r="T353" t="str">
            <v>R-&gt;L</v>
          </cell>
          <cell r="U353" t="str">
            <v>No</v>
          </cell>
          <cell r="V353" t="str">
            <v>OK</v>
          </cell>
          <cell r="W353" t="str">
            <v>DAP SZ</v>
          </cell>
          <cell r="X353">
            <v>43845</v>
          </cell>
          <cell r="Y353" t="str">
            <v>Yes</v>
          </cell>
          <cell r="AC353" t="str">
            <v>C200235776</v>
          </cell>
          <cell r="AD353">
            <v>301</v>
          </cell>
          <cell r="AE353">
            <v>10</v>
          </cell>
          <cell r="AF353"/>
          <cell r="AG353"/>
          <cell r="AH353"/>
          <cell r="AI353"/>
          <cell r="AJ353"/>
          <cell r="AK353"/>
          <cell r="AL353"/>
          <cell r="AM353"/>
          <cell r="AN353"/>
          <cell r="AO353" t="str">
            <v>Yes</v>
          </cell>
          <cell r="AP353" t="str">
            <v>MAR 20</v>
          </cell>
        </row>
        <row r="354">
          <cell r="A354">
            <v>566</v>
          </cell>
          <cell r="B354" t="str">
            <v>已发货</v>
          </cell>
          <cell r="C354" t="str">
            <v>C49</v>
          </cell>
          <cell r="D354">
            <v>109775</v>
          </cell>
          <cell r="E354" t="str">
            <v>Special package</v>
          </cell>
          <cell r="F354" t="str">
            <v>YSM20R(SV)-2</v>
          </cell>
          <cell r="G354" t="str">
            <v>L-&gt;R</v>
          </cell>
          <cell r="H354" t="str">
            <v>No</v>
          </cell>
          <cell r="I354" t="str">
            <v>Y50069</v>
          </cell>
          <cell r="J354">
            <v>1</v>
          </cell>
          <cell r="K354" t="str">
            <v>盐保仓库</v>
          </cell>
          <cell r="L354">
            <v>43866</v>
          </cell>
          <cell r="M354">
            <v>6.4600000000000005E-2</v>
          </cell>
          <cell r="N354" t="str">
            <v>MAR 20</v>
          </cell>
          <cell r="O354">
            <v>2020.01</v>
          </cell>
          <cell r="P354" t="str">
            <v>JPY</v>
          </cell>
          <cell r="Q354" t="str">
            <v>C49SZX20200002MZ</v>
          </cell>
          <cell r="R354" t="str">
            <v>熙洲电子</v>
          </cell>
          <cell r="S354" t="str">
            <v>YSM20R(SV)-2</v>
          </cell>
          <cell r="T354" t="str">
            <v>L-&gt;R</v>
          </cell>
          <cell r="U354" t="str">
            <v>No</v>
          </cell>
          <cell r="V354" t="str">
            <v>OK</v>
          </cell>
          <cell r="W354" t="str">
            <v>DAP DG</v>
          </cell>
          <cell r="X354">
            <v>43832</v>
          </cell>
          <cell r="Y354" t="str">
            <v>Yes</v>
          </cell>
          <cell r="Z354"/>
          <cell r="AA354"/>
          <cell r="AC354" t="str">
            <v>C200136544</v>
          </cell>
          <cell r="AD354">
            <v>301</v>
          </cell>
          <cell r="AE354">
            <v>20</v>
          </cell>
          <cell r="AF354"/>
          <cell r="AG354"/>
          <cell r="AH354"/>
          <cell r="AI354"/>
          <cell r="AJ354"/>
          <cell r="AK354"/>
          <cell r="AL354"/>
          <cell r="AM354"/>
          <cell r="AN354"/>
          <cell r="AO354" t="str">
            <v>Yes</v>
          </cell>
          <cell r="AP354" t="str">
            <v>MAR 20</v>
          </cell>
        </row>
        <row r="355">
          <cell r="A355">
            <v>641</v>
          </cell>
          <cell r="B355" t="str">
            <v>已发货</v>
          </cell>
          <cell r="C355" t="str">
            <v>C49</v>
          </cell>
          <cell r="D355">
            <v>109775</v>
          </cell>
          <cell r="E355" t="str">
            <v>Special package</v>
          </cell>
          <cell r="F355" t="str">
            <v>YSM20R(SV)-2</v>
          </cell>
          <cell r="G355" t="str">
            <v>L-&gt;R</v>
          </cell>
          <cell r="H355" t="str">
            <v>No</v>
          </cell>
          <cell r="I355" t="str">
            <v>Y50071</v>
          </cell>
          <cell r="J355">
            <v>1</v>
          </cell>
          <cell r="K355" t="str">
            <v>力合中转仓</v>
          </cell>
          <cell r="L355">
            <v>43866</v>
          </cell>
          <cell r="M355" t="str">
            <v>NM(CR:0.0672)</v>
          </cell>
          <cell r="N355" t="str">
            <v>MAY 20</v>
          </cell>
          <cell r="O355">
            <v>2020.01</v>
          </cell>
          <cell r="P355" t="str">
            <v>JPY</v>
          </cell>
          <cell r="Q355" t="str">
            <v>C49SZX20200056MZ</v>
          </cell>
          <cell r="R355" t="str">
            <v>天星创展</v>
          </cell>
          <cell r="S355" t="str">
            <v>YSM20R(SV)-2</v>
          </cell>
          <cell r="T355" t="str">
            <v>L-&gt;R</v>
          </cell>
          <cell r="U355" t="str">
            <v>No</v>
          </cell>
          <cell r="V355" t="str">
            <v>OK</v>
          </cell>
          <cell r="W355" t="str">
            <v>DAP SZ</v>
          </cell>
          <cell r="X355">
            <v>43950</v>
          </cell>
          <cell r="Y355" t="str">
            <v>Yes</v>
          </cell>
          <cell r="AC355" t="str">
            <v>C170629716</v>
          </cell>
          <cell r="AD355">
            <v>301</v>
          </cell>
          <cell r="AE355">
            <v>20</v>
          </cell>
          <cell r="AN355"/>
          <cell r="AO355" t="str">
            <v>Yes</v>
          </cell>
          <cell r="AP355" t="str">
            <v>MAY 20</v>
          </cell>
        </row>
        <row r="356">
          <cell r="A356">
            <v>618</v>
          </cell>
          <cell r="B356" t="str">
            <v>已发货</v>
          </cell>
          <cell r="C356" t="str">
            <v>C49</v>
          </cell>
          <cell r="D356">
            <v>109775</v>
          </cell>
          <cell r="E356" t="str">
            <v>Special package</v>
          </cell>
          <cell r="F356" t="str">
            <v>YSM20R(SV)-2</v>
          </cell>
          <cell r="G356" t="str">
            <v>L-&gt;R</v>
          </cell>
          <cell r="H356" t="str">
            <v>No</v>
          </cell>
          <cell r="I356" t="str">
            <v>Y50072</v>
          </cell>
          <cell r="J356">
            <v>1</v>
          </cell>
          <cell r="K356" t="str">
            <v>力合仓库(已经清关)</v>
          </cell>
          <cell r="L356">
            <v>43866</v>
          </cell>
          <cell r="M356">
            <v>6.4600000000000005E-2</v>
          </cell>
          <cell r="N356" t="str">
            <v>APR 20</v>
          </cell>
          <cell r="O356">
            <v>2020.01</v>
          </cell>
          <cell r="P356" t="str">
            <v>RMB</v>
          </cell>
          <cell r="Q356" t="str">
            <v>C49SZX20200050SX</v>
          </cell>
          <cell r="R356" t="str">
            <v>中研</v>
          </cell>
          <cell r="S356" t="str">
            <v>YSM20R(SV)-2</v>
          </cell>
          <cell r="T356" t="str">
            <v>L-&gt;R</v>
          </cell>
          <cell r="U356" t="str">
            <v>No</v>
          </cell>
          <cell r="V356" t="str">
            <v>OK</v>
          </cell>
          <cell r="W356" t="str">
            <v>含税到厂</v>
          </cell>
          <cell r="X356">
            <v>43938</v>
          </cell>
          <cell r="Y356" t="str">
            <v>Yes</v>
          </cell>
          <cell r="AC356" t="str">
            <v>C170930284</v>
          </cell>
          <cell r="AD356">
            <v>303</v>
          </cell>
          <cell r="AE356">
            <v>10</v>
          </cell>
          <cell r="AF356">
            <v>313</v>
          </cell>
          <cell r="AG356">
            <v>10</v>
          </cell>
          <cell r="AN356"/>
          <cell r="AO356" t="str">
            <v>Yes</v>
          </cell>
          <cell r="AP356" t="str">
            <v>APR 20</v>
          </cell>
        </row>
        <row r="357">
          <cell r="A357">
            <v>594</v>
          </cell>
          <cell r="B357" t="str">
            <v>已发货</v>
          </cell>
          <cell r="C357" t="str">
            <v>C49</v>
          </cell>
          <cell r="D357">
            <v>109775</v>
          </cell>
          <cell r="E357" t="str">
            <v>Special package</v>
          </cell>
          <cell r="F357" t="str">
            <v>YSM20R(SV)-2</v>
          </cell>
          <cell r="G357" t="str">
            <v>L-&gt;R</v>
          </cell>
          <cell r="H357" t="str">
            <v>No</v>
          </cell>
          <cell r="I357" t="str">
            <v>Y50073</v>
          </cell>
          <cell r="J357">
            <v>1</v>
          </cell>
          <cell r="K357" t="str">
            <v>盐保仓库</v>
          </cell>
          <cell r="L357">
            <v>43866</v>
          </cell>
          <cell r="M357">
            <v>6.4600000000000005E-2</v>
          </cell>
          <cell r="N357" t="str">
            <v>APR 20</v>
          </cell>
          <cell r="O357">
            <v>2020.01</v>
          </cell>
          <cell r="P357" t="str">
            <v>RMB</v>
          </cell>
          <cell r="Q357" t="str">
            <v>C49SZX20200027JY</v>
          </cell>
          <cell r="R357" t="str">
            <v>络鑫</v>
          </cell>
          <cell r="S357" t="str">
            <v>YSM20R(SV)-2</v>
          </cell>
          <cell r="T357" t="str">
            <v>L-&gt;R</v>
          </cell>
          <cell r="U357" t="str">
            <v>No</v>
          </cell>
          <cell r="V357" t="str">
            <v>OK</v>
          </cell>
          <cell r="W357" t="str">
            <v>DAP DG</v>
          </cell>
          <cell r="X357">
            <v>43906</v>
          </cell>
          <cell r="Y357" t="str">
            <v>Yes</v>
          </cell>
          <cell r="Z357"/>
          <cell r="AA357"/>
          <cell r="AB357"/>
          <cell r="AC357" t="str">
            <v>C190434453</v>
          </cell>
          <cell r="AD357">
            <v>302</v>
          </cell>
          <cell r="AE357">
            <v>10</v>
          </cell>
          <cell r="AF357">
            <v>313</v>
          </cell>
          <cell r="AG357">
            <v>10</v>
          </cell>
          <cell r="AH357"/>
          <cell r="AI357"/>
          <cell r="AJ357"/>
          <cell r="AK357"/>
          <cell r="AL357"/>
          <cell r="AM357"/>
          <cell r="AN357"/>
          <cell r="AO357" t="str">
            <v>Yes</v>
          </cell>
          <cell r="AP357" t="str">
            <v>APR 20</v>
          </cell>
        </row>
        <row r="358">
          <cell r="A358">
            <v>628</v>
          </cell>
          <cell r="B358" t="str">
            <v>已发货</v>
          </cell>
          <cell r="C358" t="str">
            <v>C49</v>
          </cell>
          <cell r="D358">
            <v>109775</v>
          </cell>
          <cell r="E358" t="str">
            <v>Special package</v>
          </cell>
          <cell r="F358" t="str">
            <v>YSM20R(SV)-2</v>
          </cell>
          <cell r="G358" t="str">
            <v>L-&gt;R</v>
          </cell>
          <cell r="H358" t="str">
            <v>No</v>
          </cell>
          <cell r="I358" t="str">
            <v>Y50070</v>
          </cell>
          <cell r="J358">
            <v>1</v>
          </cell>
          <cell r="K358" t="str">
            <v>华日仓库中转</v>
          </cell>
          <cell r="L358">
            <v>43866</v>
          </cell>
          <cell r="M358">
            <v>6.4600000000000005E-2</v>
          </cell>
          <cell r="N358" t="str">
            <v>MAY 20</v>
          </cell>
          <cell r="O358">
            <v>2020.01</v>
          </cell>
          <cell r="P358" t="str">
            <v>RMB</v>
          </cell>
          <cell r="Q358" t="str">
            <v>C49SZX20200051SX</v>
          </cell>
          <cell r="R358" t="str">
            <v>中科阿尔法</v>
          </cell>
          <cell r="S358" t="str">
            <v>YSM20R(SV)-2</v>
          </cell>
          <cell r="T358" t="str">
            <v>L-&gt;R</v>
          </cell>
          <cell r="U358" t="str">
            <v>No</v>
          </cell>
          <cell r="V358" t="str">
            <v>OK</v>
          </cell>
          <cell r="W358" t="str">
            <v>含税到厂</v>
          </cell>
          <cell r="X358">
            <v>43938</v>
          </cell>
          <cell r="Y358" t="str">
            <v>Yes</v>
          </cell>
          <cell r="Z358"/>
          <cell r="AA358"/>
          <cell r="AB358"/>
          <cell r="AC358" t="str">
            <v>C200437240</v>
          </cell>
          <cell r="AD358">
            <v>301</v>
          </cell>
          <cell r="AE358">
            <v>20</v>
          </cell>
          <cell r="AF358"/>
          <cell r="AG358"/>
          <cell r="AH358"/>
          <cell r="AI358"/>
          <cell r="AJ358"/>
          <cell r="AK358"/>
          <cell r="AL358"/>
          <cell r="AM358"/>
          <cell r="AN358"/>
          <cell r="AO358" t="str">
            <v>Yes</v>
          </cell>
          <cell r="AP358" t="str">
            <v>MAY 20</v>
          </cell>
        </row>
        <row r="359">
          <cell r="A359">
            <v>600</v>
          </cell>
          <cell r="B359" t="str">
            <v>已发货</v>
          </cell>
          <cell r="C359" t="str">
            <v>C49</v>
          </cell>
          <cell r="D359">
            <v>109774</v>
          </cell>
          <cell r="E359" t="str">
            <v>Special package</v>
          </cell>
          <cell r="F359" t="str">
            <v>YSM20R(SV)-2</v>
          </cell>
          <cell r="G359" t="str">
            <v>L-&gt;R</v>
          </cell>
          <cell r="H359" t="str">
            <v>cATS10+MVC+special layout</v>
          </cell>
          <cell r="I359" t="str">
            <v>Y50210</v>
          </cell>
          <cell r="J359">
            <v>1</v>
          </cell>
          <cell r="K359" t="str">
            <v>盐保仓库</v>
          </cell>
          <cell r="L359">
            <v>43866</v>
          </cell>
          <cell r="M359" t="str">
            <v>NM(CR:0.0655）</v>
          </cell>
          <cell r="N359" t="str">
            <v>APR 20</v>
          </cell>
          <cell r="O359">
            <v>2020.01</v>
          </cell>
          <cell r="P359" t="str">
            <v>JPY</v>
          </cell>
          <cell r="Q359" t="str">
            <v>C49SZX20200030SX</v>
          </cell>
          <cell r="R359" t="str">
            <v>顺弘</v>
          </cell>
          <cell r="S359" t="str">
            <v>YSM20R(SV)-2</v>
          </cell>
          <cell r="T359" t="str">
            <v>L-&gt;R</v>
          </cell>
          <cell r="U359" t="str">
            <v>cATS10+MVC+special layout</v>
          </cell>
          <cell r="V359" t="str">
            <v>OK</v>
          </cell>
          <cell r="W359" t="str">
            <v>DAP DG</v>
          </cell>
          <cell r="X359">
            <v>43911</v>
          </cell>
          <cell r="Y359" t="str">
            <v>Yes</v>
          </cell>
          <cell r="Z359"/>
          <cell r="AA359"/>
          <cell r="AB359"/>
          <cell r="AC359" t="str">
            <v>C171030531</v>
          </cell>
          <cell r="AD359">
            <v>312</v>
          </cell>
          <cell r="AE359">
            <v>10</v>
          </cell>
          <cell r="AF359">
            <v>302</v>
          </cell>
          <cell r="AG359">
            <v>10</v>
          </cell>
          <cell r="AH359"/>
          <cell r="AI359"/>
          <cell r="AJ359"/>
          <cell r="AK359"/>
          <cell r="AL359"/>
          <cell r="AM359"/>
          <cell r="AN359"/>
          <cell r="AO359" t="str">
            <v>Yes</v>
          </cell>
          <cell r="AP359" t="str">
            <v>APR 20</v>
          </cell>
        </row>
        <row r="360">
          <cell r="A360">
            <v>533</v>
          </cell>
          <cell r="B360" t="str">
            <v>已发货</v>
          </cell>
          <cell r="C360" t="str">
            <v>C49</v>
          </cell>
          <cell r="D360">
            <v>109782</v>
          </cell>
          <cell r="E360" t="str">
            <v>博睿通名义下单</v>
          </cell>
          <cell r="F360" t="str">
            <v>YSM20R(SV)-2</v>
          </cell>
          <cell r="G360" t="str">
            <v>L-&gt;R</v>
          </cell>
          <cell r="H360" t="str">
            <v>No</v>
          </cell>
          <cell r="I360" t="str">
            <v>Y50417</v>
          </cell>
          <cell r="J360">
            <v>1</v>
          </cell>
          <cell r="K360" t="str">
            <v>码头</v>
          </cell>
          <cell r="L360">
            <v>43877</v>
          </cell>
          <cell r="M360" t="str">
            <v>NM(CR:0.0655）</v>
          </cell>
          <cell r="N360" t="str">
            <v>FEB 20</v>
          </cell>
          <cell r="O360">
            <v>2020.01</v>
          </cell>
          <cell r="P360" t="str">
            <v>JPY</v>
          </cell>
          <cell r="Q360" t="str">
            <v>C49SZX20190141SS</v>
          </cell>
          <cell r="R360" t="str">
            <v>博睿通</v>
          </cell>
          <cell r="S360" t="str">
            <v>YSM20R(SV)-2</v>
          </cell>
          <cell r="T360" t="str">
            <v>L-&gt;R</v>
          </cell>
          <cell r="U360" t="str">
            <v>No</v>
          </cell>
          <cell r="V360" t="str">
            <v>OK</v>
          </cell>
          <cell r="W360" t="str">
            <v>CIF HK</v>
          </cell>
          <cell r="X360">
            <v>43810</v>
          </cell>
          <cell r="Y360" t="str">
            <v>Yes</v>
          </cell>
          <cell r="Z360"/>
          <cell r="AA360"/>
          <cell r="AB360"/>
          <cell r="AC360" t="str">
            <v xml:space="preserve">IND order </v>
          </cell>
          <cell r="AD360">
            <v>301</v>
          </cell>
          <cell r="AE360">
            <v>20</v>
          </cell>
          <cell r="AF360"/>
          <cell r="AG360"/>
          <cell r="AH360"/>
          <cell r="AI360"/>
          <cell r="AJ360"/>
          <cell r="AK360"/>
          <cell r="AL360"/>
          <cell r="AM360"/>
          <cell r="AN360"/>
          <cell r="AO360" t="str">
            <v>Yes</v>
          </cell>
          <cell r="AP360" t="str">
            <v>FEB 20</v>
          </cell>
        </row>
        <row r="361">
          <cell r="A361">
            <v>534</v>
          </cell>
          <cell r="B361" t="str">
            <v>已发货</v>
          </cell>
          <cell r="C361" t="str">
            <v>C49</v>
          </cell>
          <cell r="D361">
            <v>109782</v>
          </cell>
          <cell r="E361" t="str">
            <v>博睿通名义下单</v>
          </cell>
          <cell r="F361" t="str">
            <v>YSM20R(SV)-2</v>
          </cell>
          <cell r="G361" t="str">
            <v>L-&gt;R</v>
          </cell>
          <cell r="H361" t="str">
            <v>No</v>
          </cell>
          <cell r="I361" t="str">
            <v>Y50418</v>
          </cell>
          <cell r="J361">
            <v>1</v>
          </cell>
          <cell r="K361" t="str">
            <v>码头</v>
          </cell>
          <cell r="L361">
            <v>43877</v>
          </cell>
          <cell r="M361" t="str">
            <v>NM(CR:0.0655）</v>
          </cell>
          <cell r="N361" t="str">
            <v>FEB 20</v>
          </cell>
          <cell r="O361">
            <v>2020.01</v>
          </cell>
          <cell r="P361" t="str">
            <v>JPY</v>
          </cell>
          <cell r="Q361" t="str">
            <v>C49SZX20190141SS</v>
          </cell>
          <cell r="R361" t="str">
            <v>博睿通</v>
          </cell>
          <cell r="S361" t="str">
            <v>YSM20R(SV)-2</v>
          </cell>
          <cell r="T361" t="str">
            <v>L-&gt;R</v>
          </cell>
          <cell r="U361" t="str">
            <v>No</v>
          </cell>
          <cell r="V361" t="str">
            <v>OK</v>
          </cell>
          <cell r="W361" t="str">
            <v>CIF HK</v>
          </cell>
          <cell r="X361">
            <v>43810</v>
          </cell>
          <cell r="Y361" t="str">
            <v>Yes</v>
          </cell>
          <cell r="Z361"/>
          <cell r="AA361"/>
          <cell r="AB361"/>
          <cell r="AC361" t="str">
            <v xml:space="preserve">IND order </v>
          </cell>
          <cell r="AD361">
            <v>301</v>
          </cell>
          <cell r="AE361">
            <v>10</v>
          </cell>
          <cell r="AF361">
            <v>304</v>
          </cell>
          <cell r="AG361">
            <v>10</v>
          </cell>
          <cell r="AH361"/>
          <cell r="AI361"/>
          <cell r="AJ361"/>
          <cell r="AK361"/>
          <cell r="AL361"/>
          <cell r="AM361"/>
          <cell r="AN361"/>
          <cell r="AO361" t="str">
            <v>Yes</v>
          </cell>
          <cell r="AP361" t="str">
            <v>FEB 20</v>
          </cell>
        </row>
        <row r="362">
          <cell r="A362">
            <v>535</v>
          </cell>
          <cell r="B362" t="str">
            <v>已发货</v>
          </cell>
          <cell r="C362" t="str">
            <v>C49</v>
          </cell>
          <cell r="D362">
            <v>109782</v>
          </cell>
          <cell r="E362" t="str">
            <v>博睿通名义下单</v>
          </cell>
          <cell r="F362" t="str">
            <v>YSM20R(SV)-2</v>
          </cell>
          <cell r="G362" t="str">
            <v>L-&gt;R</v>
          </cell>
          <cell r="H362" t="str">
            <v>No</v>
          </cell>
          <cell r="I362" t="str">
            <v>Y50419</v>
          </cell>
          <cell r="J362">
            <v>1</v>
          </cell>
          <cell r="K362" t="str">
            <v>码头</v>
          </cell>
          <cell r="L362">
            <v>43877</v>
          </cell>
          <cell r="M362" t="str">
            <v>NM(CR:0.0655）</v>
          </cell>
          <cell r="N362" t="str">
            <v>FEB 20</v>
          </cell>
          <cell r="O362">
            <v>2020.01</v>
          </cell>
          <cell r="P362" t="str">
            <v>JPY</v>
          </cell>
          <cell r="Q362" t="str">
            <v>C49SZX20190141SS</v>
          </cell>
          <cell r="R362" t="str">
            <v>博睿通</v>
          </cell>
          <cell r="S362" t="str">
            <v>YSM20R(SV)-2</v>
          </cell>
          <cell r="T362" t="str">
            <v>L-&gt;R</v>
          </cell>
          <cell r="U362" t="str">
            <v>No</v>
          </cell>
          <cell r="V362" t="str">
            <v>OK</v>
          </cell>
          <cell r="W362" t="str">
            <v>CIF HK</v>
          </cell>
          <cell r="X362">
            <v>43810</v>
          </cell>
          <cell r="Y362" t="str">
            <v>Yes</v>
          </cell>
          <cell r="Z362"/>
          <cell r="AA362"/>
          <cell r="AB362"/>
          <cell r="AC362" t="str">
            <v xml:space="preserve">IND order </v>
          </cell>
          <cell r="AD362">
            <v>301</v>
          </cell>
          <cell r="AE362">
            <v>10</v>
          </cell>
          <cell r="AF362">
            <v>302</v>
          </cell>
          <cell r="AG362">
            <v>10</v>
          </cell>
          <cell r="AH362"/>
          <cell r="AI362"/>
          <cell r="AJ362"/>
          <cell r="AK362"/>
          <cell r="AL362"/>
          <cell r="AM362"/>
          <cell r="AN362"/>
          <cell r="AO362" t="str">
            <v>Yes</v>
          </cell>
          <cell r="AP362" t="str">
            <v>FEB 20</v>
          </cell>
        </row>
        <row r="363">
          <cell r="A363">
            <v>536</v>
          </cell>
          <cell r="B363" t="str">
            <v>已发货</v>
          </cell>
          <cell r="C363" t="str">
            <v>C49</v>
          </cell>
          <cell r="D363">
            <v>109782</v>
          </cell>
          <cell r="E363" t="str">
            <v>博睿通名义下单</v>
          </cell>
          <cell r="F363" t="str">
            <v>YSM20R(SV)-2</v>
          </cell>
          <cell r="G363" t="str">
            <v>L-&gt;R</v>
          </cell>
          <cell r="H363" t="str">
            <v>No</v>
          </cell>
          <cell r="I363" t="str">
            <v>Y50420</v>
          </cell>
          <cell r="J363">
            <v>1</v>
          </cell>
          <cell r="K363" t="str">
            <v>码头</v>
          </cell>
          <cell r="L363">
            <v>43877</v>
          </cell>
          <cell r="M363" t="str">
            <v>NM(CR:0.0655）</v>
          </cell>
          <cell r="N363" t="str">
            <v>FEB 20</v>
          </cell>
          <cell r="O363">
            <v>2020.01</v>
          </cell>
          <cell r="P363" t="str">
            <v>JPY</v>
          </cell>
          <cell r="Q363" t="str">
            <v>C49SZX20190141SS</v>
          </cell>
          <cell r="R363" t="str">
            <v>博睿通</v>
          </cell>
          <cell r="S363" t="str">
            <v>YSM20R(SV)-2</v>
          </cell>
          <cell r="T363" t="str">
            <v>L-&gt;R</v>
          </cell>
          <cell r="U363" t="str">
            <v>No</v>
          </cell>
          <cell r="V363" t="str">
            <v>OK</v>
          </cell>
          <cell r="W363" t="str">
            <v>CIF HK</v>
          </cell>
          <cell r="X363">
            <v>43810</v>
          </cell>
          <cell r="Y363" t="str">
            <v>Yes</v>
          </cell>
          <cell r="Z363"/>
          <cell r="AA363"/>
          <cell r="AB363"/>
          <cell r="AC363" t="str">
            <v xml:space="preserve">IND order </v>
          </cell>
          <cell r="AD363">
            <v>301</v>
          </cell>
          <cell r="AE363">
            <v>10</v>
          </cell>
          <cell r="AF363">
            <v>303</v>
          </cell>
          <cell r="AG363">
            <v>10</v>
          </cell>
          <cell r="AH363"/>
          <cell r="AI363"/>
          <cell r="AJ363"/>
          <cell r="AK363"/>
          <cell r="AL363"/>
          <cell r="AM363"/>
          <cell r="AN363"/>
          <cell r="AO363" t="str">
            <v>Yes</v>
          </cell>
          <cell r="AP363" t="str">
            <v>FEB 20</v>
          </cell>
        </row>
        <row r="364">
          <cell r="A364">
            <v>537</v>
          </cell>
          <cell r="B364" t="str">
            <v>已发货</v>
          </cell>
          <cell r="C364" t="str">
            <v>C49</v>
          </cell>
          <cell r="D364">
            <v>109782</v>
          </cell>
          <cell r="E364" t="str">
            <v>博睿通名义下单</v>
          </cell>
          <cell r="F364" t="str">
            <v>YSM20R(SV)-2</v>
          </cell>
          <cell r="G364" t="str">
            <v>R-&gt;L</v>
          </cell>
          <cell r="H364" t="str">
            <v>No</v>
          </cell>
          <cell r="I364" t="str">
            <v>Y50421</v>
          </cell>
          <cell r="J364">
            <v>1</v>
          </cell>
          <cell r="K364" t="str">
            <v>码头</v>
          </cell>
          <cell r="L364">
            <v>43877</v>
          </cell>
          <cell r="M364" t="str">
            <v>NM(CR:0.0655）</v>
          </cell>
          <cell r="N364" t="str">
            <v>FEB 20</v>
          </cell>
          <cell r="O364">
            <v>2020.01</v>
          </cell>
          <cell r="P364" t="str">
            <v>JPY</v>
          </cell>
          <cell r="Q364" t="str">
            <v>C49SZX20190141SS</v>
          </cell>
          <cell r="R364" t="str">
            <v>博睿通</v>
          </cell>
          <cell r="S364" t="str">
            <v>YSM20R(SV)-2</v>
          </cell>
          <cell r="T364" t="str">
            <v>R-&gt;L</v>
          </cell>
          <cell r="U364" t="str">
            <v>No</v>
          </cell>
          <cell r="V364" t="str">
            <v>OK</v>
          </cell>
          <cell r="W364" t="str">
            <v>CIF HK</v>
          </cell>
          <cell r="X364">
            <v>43810</v>
          </cell>
          <cell r="Y364" t="str">
            <v>Yes</v>
          </cell>
          <cell r="Z364"/>
          <cell r="AA364"/>
          <cell r="AB364"/>
          <cell r="AC364" t="str">
            <v xml:space="preserve">IND order </v>
          </cell>
          <cell r="AD364">
            <v>301</v>
          </cell>
          <cell r="AE364">
            <v>10</v>
          </cell>
          <cell r="AF364">
            <v>304</v>
          </cell>
          <cell r="AG364">
            <v>10</v>
          </cell>
          <cell r="AH364"/>
          <cell r="AI364"/>
          <cell r="AJ364"/>
          <cell r="AK364"/>
          <cell r="AL364"/>
          <cell r="AM364"/>
          <cell r="AN364"/>
          <cell r="AO364" t="str">
            <v>Yes</v>
          </cell>
          <cell r="AP364" t="str">
            <v>FEB 20</v>
          </cell>
        </row>
        <row r="365">
          <cell r="A365">
            <v>543</v>
          </cell>
          <cell r="B365" t="str">
            <v>已发货</v>
          </cell>
          <cell r="C365" t="str">
            <v>C49</v>
          </cell>
          <cell r="D365">
            <v>109714</v>
          </cell>
          <cell r="E365" t="str">
            <v>Pro-tec</v>
          </cell>
          <cell r="F365" t="str">
            <v>YSM10</v>
          </cell>
          <cell r="G365" t="str">
            <v>R-&gt;L</v>
          </cell>
          <cell r="H365" t="str">
            <v>MVC</v>
          </cell>
          <cell r="I365" t="str">
            <v>Y49831</v>
          </cell>
          <cell r="J365">
            <v>1</v>
          </cell>
          <cell r="K365" t="str">
            <v>码头</v>
          </cell>
          <cell r="L365">
            <v>43883</v>
          </cell>
          <cell r="M365" t="str">
            <v>NM（价格用PO#109783)</v>
          </cell>
          <cell r="N365" t="str">
            <v>FEB 20</v>
          </cell>
          <cell r="O365"/>
          <cell r="P365" t="str">
            <v>JPY</v>
          </cell>
          <cell r="Q365" t="str">
            <v>C49SZX20190141SS</v>
          </cell>
          <cell r="R365" t="str">
            <v>博睿通</v>
          </cell>
          <cell r="S365" t="str">
            <v>YSM10</v>
          </cell>
          <cell r="T365" t="str">
            <v>R-&gt;L</v>
          </cell>
          <cell r="U365" t="str">
            <v>MVC</v>
          </cell>
          <cell r="V365" t="str">
            <v>OK</v>
          </cell>
          <cell r="W365" t="str">
            <v>CIF HK</v>
          </cell>
          <cell r="X365">
            <v>43810</v>
          </cell>
          <cell r="Y365" t="str">
            <v>Yes</v>
          </cell>
          <cell r="Z365"/>
          <cell r="AA365"/>
          <cell r="AB365"/>
          <cell r="AC365" t="str">
            <v>C191236445</v>
          </cell>
          <cell r="AD365">
            <v>303</v>
          </cell>
          <cell r="AE365">
            <v>10</v>
          </cell>
          <cell r="AF365">
            <v>302</v>
          </cell>
          <cell r="AG365">
            <v>10</v>
          </cell>
          <cell r="AH365"/>
          <cell r="AI365"/>
          <cell r="AJ365"/>
          <cell r="AK365"/>
          <cell r="AL365"/>
          <cell r="AM365"/>
          <cell r="AN365"/>
          <cell r="AO365" t="str">
            <v>Yes</v>
          </cell>
          <cell r="AP365" t="str">
            <v>FEB 20</v>
          </cell>
        </row>
        <row r="366">
          <cell r="A366">
            <v>471</v>
          </cell>
          <cell r="B366" t="str">
            <v>已发货</v>
          </cell>
          <cell r="C366" t="str">
            <v>C49</v>
          </cell>
          <cell r="D366">
            <v>109815</v>
          </cell>
          <cell r="E366" t="str">
            <v>Stock order</v>
          </cell>
          <cell r="F366" t="str">
            <v>YSM10</v>
          </cell>
          <cell r="G366" t="str">
            <v>R-&gt;L</v>
          </cell>
          <cell r="H366" t="str">
            <v>No</v>
          </cell>
          <cell r="I366" t="str">
            <v>Y50773</v>
          </cell>
          <cell r="J366">
            <v>1</v>
          </cell>
          <cell r="K366" t="str">
            <v>力合仓库(已经清关)</v>
          </cell>
          <cell r="L366">
            <v>43901</v>
          </cell>
          <cell r="M366" t="str">
            <v>0.0654（价格用PO#109723)</v>
          </cell>
          <cell r="N366" t="str">
            <v>APR 20</v>
          </cell>
          <cell r="O366">
            <v>2020.02</v>
          </cell>
          <cell r="P366" t="str">
            <v>RMB</v>
          </cell>
          <cell r="Q366" t="str">
            <v>C49SZX20190116CX</v>
          </cell>
          <cell r="R366" t="str">
            <v>豪恩</v>
          </cell>
          <cell r="S366" t="str">
            <v>YSM10</v>
          </cell>
          <cell r="T366" t="str">
            <v>R-&gt;L</v>
          </cell>
          <cell r="U366" t="str">
            <v>MVC</v>
          </cell>
          <cell r="V366" t="str">
            <v>WRONG</v>
          </cell>
          <cell r="W366" t="str">
            <v>含税到厂</v>
          </cell>
          <cell r="X366">
            <v>43760</v>
          </cell>
          <cell r="Y366" t="str">
            <v>Yes</v>
          </cell>
          <cell r="AC366" t="str">
            <v>C191136156</v>
          </cell>
          <cell r="AD366">
            <v>301</v>
          </cell>
          <cell r="AE366">
            <v>10</v>
          </cell>
          <cell r="AF366"/>
          <cell r="AG366"/>
          <cell r="AH366"/>
          <cell r="AI366"/>
          <cell r="AJ366"/>
          <cell r="AK366"/>
          <cell r="AL366"/>
          <cell r="AM366"/>
          <cell r="AN366"/>
          <cell r="AO366" t="str">
            <v>Yes</v>
          </cell>
          <cell r="AP366" t="str">
            <v>APR 20</v>
          </cell>
        </row>
        <row r="367">
          <cell r="A367">
            <v>558</v>
          </cell>
          <cell r="B367" t="str">
            <v>已发货</v>
          </cell>
          <cell r="C367" t="str">
            <v>C49</v>
          </cell>
          <cell r="D367">
            <v>109793</v>
          </cell>
          <cell r="E367" t="str">
            <v>耕创名义下单</v>
          </cell>
          <cell r="F367" t="str">
            <v>YSM40R-4</v>
          </cell>
          <cell r="G367" t="str">
            <v>R-&gt;L</v>
          </cell>
          <cell r="H367" t="str">
            <v>No</v>
          </cell>
          <cell r="I367" t="str">
            <v>Y50496</v>
          </cell>
          <cell r="J367">
            <v>1</v>
          </cell>
          <cell r="K367" t="str">
            <v>力合仓库(已经清关)</v>
          </cell>
          <cell r="L367">
            <v>43901</v>
          </cell>
          <cell r="M367">
            <v>6.4000000000000001E-2</v>
          </cell>
          <cell r="N367" t="str">
            <v>MAR 20</v>
          </cell>
          <cell r="O367">
            <v>2020.02</v>
          </cell>
          <cell r="P367" t="str">
            <v>RMB</v>
          </cell>
          <cell r="Q367" t="str">
            <v>C49SZX20190186SS</v>
          </cell>
          <cell r="R367" t="str">
            <v>龙大光电</v>
          </cell>
          <cell r="S367" t="str">
            <v>YSM40R-4</v>
          </cell>
          <cell r="T367" t="str">
            <v>R-&gt;L</v>
          </cell>
          <cell r="U367" t="str">
            <v>No</v>
          </cell>
          <cell r="V367" t="str">
            <v>OK</v>
          </cell>
          <cell r="W367" t="str">
            <v>含税到厂</v>
          </cell>
          <cell r="X367">
            <v>43818</v>
          </cell>
          <cell r="Y367" t="str">
            <v>Yes</v>
          </cell>
          <cell r="AC367" t="str">
            <v>C191035971</v>
          </cell>
          <cell r="AD367"/>
          <cell r="AE367"/>
          <cell r="AF367"/>
          <cell r="AG367"/>
          <cell r="AH367"/>
          <cell r="AI367"/>
          <cell r="AJ367"/>
          <cell r="AK367"/>
          <cell r="AL367"/>
          <cell r="AM367"/>
          <cell r="AN367"/>
          <cell r="AO367" t="str">
            <v>Yes</v>
          </cell>
          <cell r="AP367" t="str">
            <v>MAR 20</v>
          </cell>
        </row>
        <row r="368">
          <cell r="A368">
            <v>559</v>
          </cell>
          <cell r="B368" t="str">
            <v>已发货</v>
          </cell>
          <cell r="C368" t="str">
            <v>C49</v>
          </cell>
          <cell r="D368">
            <v>109793</v>
          </cell>
          <cell r="E368" t="str">
            <v>耕创名义下单</v>
          </cell>
          <cell r="F368" t="str">
            <v>YSM40R-4</v>
          </cell>
          <cell r="G368" t="str">
            <v>R-&gt;L</v>
          </cell>
          <cell r="H368" t="str">
            <v>No</v>
          </cell>
          <cell r="I368" t="str">
            <v>Y50497</v>
          </cell>
          <cell r="J368">
            <v>1</v>
          </cell>
          <cell r="K368" t="str">
            <v>力合仓库(已经清关)</v>
          </cell>
          <cell r="L368">
            <v>43901</v>
          </cell>
          <cell r="M368">
            <v>6.4000000000000001E-2</v>
          </cell>
          <cell r="N368" t="str">
            <v>MAR 20</v>
          </cell>
          <cell r="O368">
            <v>2020.02</v>
          </cell>
          <cell r="P368" t="str">
            <v>RMB</v>
          </cell>
          <cell r="Q368" t="str">
            <v>C49SZX20190186SS</v>
          </cell>
          <cell r="R368" t="str">
            <v>龙大光电</v>
          </cell>
          <cell r="S368" t="str">
            <v>YSM40R-4</v>
          </cell>
          <cell r="T368" t="str">
            <v>R-&gt;L</v>
          </cell>
          <cell r="U368" t="str">
            <v>No</v>
          </cell>
          <cell r="V368" t="str">
            <v>OK</v>
          </cell>
          <cell r="W368" t="str">
            <v>含税到厂</v>
          </cell>
          <cell r="X368">
            <v>43818</v>
          </cell>
          <cell r="Y368" t="str">
            <v>Yes</v>
          </cell>
          <cell r="Z368"/>
          <cell r="AA368"/>
          <cell r="AB368"/>
          <cell r="AC368" t="str">
            <v>C191035971</v>
          </cell>
          <cell r="AD368"/>
          <cell r="AE368"/>
          <cell r="AF368"/>
          <cell r="AG368"/>
          <cell r="AH368"/>
          <cell r="AI368"/>
          <cell r="AJ368"/>
          <cell r="AK368"/>
          <cell r="AL368"/>
          <cell r="AM368"/>
          <cell r="AN368"/>
          <cell r="AO368" t="str">
            <v>Yes</v>
          </cell>
          <cell r="AP368" t="str">
            <v>MAR 20</v>
          </cell>
        </row>
        <row r="369">
          <cell r="A369">
            <v>591</v>
          </cell>
          <cell r="B369" t="str">
            <v>已发货</v>
          </cell>
          <cell r="C369" t="str">
            <v>C49</v>
          </cell>
          <cell r="D369">
            <v>109815</v>
          </cell>
          <cell r="E369" t="str">
            <v>Stock order</v>
          </cell>
          <cell r="F369" t="str">
            <v>YSM10</v>
          </cell>
          <cell r="G369" t="str">
            <v>R-&gt;L</v>
          </cell>
          <cell r="H369" t="str">
            <v>No</v>
          </cell>
          <cell r="I369" t="str">
            <v>Y50769</v>
          </cell>
          <cell r="J369">
            <v>1</v>
          </cell>
          <cell r="K369" t="str">
            <v>盐保仓库</v>
          </cell>
          <cell r="L369">
            <v>43901</v>
          </cell>
          <cell r="M369" t="str">
            <v>NM(CR:0.0658）价格用PO#109815，rate 用109820</v>
          </cell>
          <cell r="N369" t="str">
            <v>APR 20</v>
          </cell>
          <cell r="O369">
            <v>2020.02</v>
          </cell>
          <cell r="P369" t="str">
            <v>JPY</v>
          </cell>
          <cell r="Q369" t="str">
            <v>C49SZX20200023SX</v>
          </cell>
          <cell r="R369" t="str">
            <v>奕东</v>
          </cell>
          <cell r="S369" t="str">
            <v>YSM10</v>
          </cell>
          <cell r="T369" t="str">
            <v>R-&gt;L</v>
          </cell>
          <cell r="U369" t="str">
            <v>No</v>
          </cell>
          <cell r="V369" t="str">
            <v>OK</v>
          </cell>
          <cell r="W369" t="str">
            <v>DAP DG</v>
          </cell>
          <cell r="X369">
            <v>43924</v>
          </cell>
          <cell r="Y369" t="str">
            <v>Yes</v>
          </cell>
          <cell r="AC369" t="str">
            <v>C200337023</v>
          </cell>
          <cell r="AD369">
            <v>302</v>
          </cell>
          <cell r="AE369">
            <v>10</v>
          </cell>
          <cell r="AN369"/>
          <cell r="AO369" t="str">
            <v>Yes</v>
          </cell>
          <cell r="AP369" t="str">
            <v>APR 20</v>
          </cell>
        </row>
        <row r="370">
          <cell r="A370">
            <v>592</v>
          </cell>
          <cell r="B370" t="str">
            <v>已发货</v>
          </cell>
          <cell r="C370" t="str">
            <v>C49</v>
          </cell>
          <cell r="D370">
            <v>109815</v>
          </cell>
          <cell r="E370" t="str">
            <v>Stock order</v>
          </cell>
          <cell r="F370" t="str">
            <v>YSM10</v>
          </cell>
          <cell r="G370" t="str">
            <v>R-&gt;L</v>
          </cell>
          <cell r="H370" t="str">
            <v>No</v>
          </cell>
          <cell r="I370" t="str">
            <v>Y50770</v>
          </cell>
          <cell r="J370">
            <v>1</v>
          </cell>
          <cell r="K370" t="str">
            <v>盐保仓库</v>
          </cell>
          <cell r="L370">
            <v>43901</v>
          </cell>
          <cell r="M370" t="str">
            <v>NM(CR:0.0658）价格用PO#109815，rate 用109820</v>
          </cell>
          <cell r="N370" t="str">
            <v>APR 20</v>
          </cell>
          <cell r="O370">
            <v>2020.02</v>
          </cell>
          <cell r="P370" t="str">
            <v>JPY</v>
          </cell>
          <cell r="Q370" t="str">
            <v>C49SZX20200023SX</v>
          </cell>
          <cell r="R370" t="str">
            <v>奕东</v>
          </cell>
          <cell r="S370" t="str">
            <v>YSM10</v>
          </cell>
          <cell r="T370" t="str">
            <v>R-&gt;L</v>
          </cell>
          <cell r="U370" t="str">
            <v>No</v>
          </cell>
          <cell r="V370" t="str">
            <v>OK</v>
          </cell>
          <cell r="W370" t="str">
            <v>DAP DG</v>
          </cell>
          <cell r="X370">
            <v>43924</v>
          </cell>
          <cell r="Y370" t="str">
            <v>Yes</v>
          </cell>
          <cell r="AC370" t="str">
            <v>C200337023</v>
          </cell>
          <cell r="AD370">
            <v>302</v>
          </cell>
          <cell r="AE370">
            <v>10</v>
          </cell>
          <cell r="AN370"/>
          <cell r="AO370" t="str">
            <v>Yes</v>
          </cell>
          <cell r="AP370" t="str">
            <v>APR 20</v>
          </cell>
        </row>
        <row r="371">
          <cell r="A371">
            <v>589</v>
          </cell>
          <cell r="B371" t="str">
            <v>已发货</v>
          </cell>
          <cell r="C371" t="str">
            <v>C49</v>
          </cell>
          <cell r="D371">
            <v>109815</v>
          </cell>
          <cell r="E371" t="str">
            <v>Stock order</v>
          </cell>
          <cell r="F371" t="str">
            <v>YSM10</v>
          </cell>
          <cell r="G371" t="str">
            <v>R-&gt;L</v>
          </cell>
          <cell r="H371" t="str">
            <v>No</v>
          </cell>
          <cell r="I371" t="str">
            <v>Y50771</v>
          </cell>
          <cell r="J371">
            <v>1</v>
          </cell>
          <cell r="K371" t="str">
            <v>盐保仓库</v>
          </cell>
          <cell r="L371">
            <v>43901</v>
          </cell>
          <cell r="M371" t="str">
            <v>NM(CR:0.0658）价格用PO#109815，rate 用109820</v>
          </cell>
          <cell r="N371" t="str">
            <v>APR 20</v>
          </cell>
          <cell r="O371">
            <v>2020.02</v>
          </cell>
          <cell r="P371" t="str">
            <v>JPY</v>
          </cell>
          <cell r="Q371" t="str">
            <v>C49SZX20200023SX</v>
          </cell>
          <cell r="R371" t="str">
            <v>奕东</v>
          </cell>
          <cell r="S371" t="str">
            <v>YSM10</v>
          </cell>
          <cell r="T371" t="str">
            <v>R-&gt;L</v>
          </cell>
          <cell r="U371" t="str">
            <v>No</v>
          </cell>
          <cell r="V371" t="str">
            <v>OK</v>
          </cell>
          <cell r="W371" t="str">
            <v>DAP DG</v>
          </cell>
          <cell r="X371">
            <v>43924</v>
          </cell>
          <cell r="Y371" t="str">
            <v>Yes</v>
          </cell>
          <cell r="AC371" t="str">
            <v>C200337023</v>
          </cell>
          <cell r="AD371">
            <v>302</v>
          </cell>
          <cell r="AE371">
            <v>10</v>
          </cell>
          <cell r="AN371"/>
          <cell r="AO371" t="str">
            <v>Yes</v>
          </cell>
          <cell r="AP371" t="str">
            <v>APR 20</v>
          </cell>
        </row>
        <row r="372">
          <cell r="A372">
            <v>590</v>
          </cell>
          <cell r="B372" t="str">
            <v>已发货</v>
          </cell>
          <cell r="C372" t="str">
            <v>C49</v>
          </cell>
          <cell r="D372">
            <v>109815</v>
          </cell>
          <cell r="E372" t="str">
            <v>Stock order</v>
          </cell>
          <cell r="F372" t="str">
            <v>YSM10</v>
          </cell>
          <cell r="G372" t="str">
            <v>R-&gt;L</v>
          </cell>
          <cell r="H372" t="str">
            <v>No</v>
          </cell>
          <cell r="I372" t="str">
            <v>Y50772</v>
          </cell>
          <cell r="J372">
            <v>1</v>
          </cell>
          <cell r="K372" t="str">
            <v>盐保仓库</v>
          </cell>
          <cell r="L372">
            <v>43901</v>
          </cell>
          <cell r="M372" t="str">
            <v>NM(CR:0.0658）价格用PO#109815，rate 用109820</v>
          </cell>
          <cell r="N372" t="str">
            <v>APR 20</v>
          </cell>
          <cell r="O372">
            <v>2020.02</v>
          </cell>
          <cell r="P372" t="str">
            <v>JPY</v>
          </cell>
          <cell r="Q372" t="str">
            <v>C49SZX20200023SX</v>
          </cell>
          <cell r="R372" t="str">
            <v>奕东</v>
          </cell>
          <cell r="S372" t="str">
            <v>YSM10</v>
          </cell>
          <cell r="T372" t="str">
            <v>R-&gt;L</v>
          </cell>
          <cell r="U372" t="str">
            <v>No</v>
          </cell>
          <cell r="V372" t="str">
            <v>OK</v>
          </cell>
          <cell r="W372" t="str">
            <v>DAP DG</v>
          </cell>
          <cell r="X372">
            <v>43924</v>
          </cell>
          <cell r="Y372" t="str">
            <v>Yes</v>
          </cell>
          <cell r="AC372" t="str">
            <v>C200337023</v>
          </cell>
          <cell r="AD372">
            <v>302</v>
          </cell>
          <cell r="AE372">
            <v>10</v>
          </cell>
          <cell r="AN372"/>
          <cell r="AO372" t="str">
            <v>Yes</v>
          </cell>
          <cell r="AP372" t="str">
            <v>APR 20</v>
          </cell>
        </row>
        <row r="373">
          <cell r="A373">
            <v>549</v>
          </cell>
          <cell r="B373" t="str">
            <v>已发货</v>
          </cell>
          <cell r="C373" t="str">
            <v>C49</v>
          </cell>
          <cell r="D373">
            <v>109794</v>
          </cell>
          <cell r="E373" t="str">
            <v>龙大名义下单</v>
          </cell>
          <cell r="F373" t="str">
            <v>YSM40R-4</v>
          </cell>
          <cell r="G373" t="str">
            <v>R-&gt;L</v>
          </cell>
          <cell r="H373" t="str">
            <v>No</v>
          </cell>
          <cell r="I373" t="str">
            <v>Y50681</v>
          </cell>
          <cell r="J373">
            <v>1</v>
          </cell>
          <cell r="K373" t="str">
            <v>码头-&gt;准备清关</v>
          </cell>
          <cell r="L373">
            <v>43908</v>
          </cell>
          <cell r="M373">
            <v>6.4000000000000001E-2</v>
          </cell>
          <cell r="N373" t="str">
            <v>MAR 20</v>
          </cell>
          <cell r="O373">
            <v>2020.02</v>
          </cell>
          <cell r="P373" t="str">
            <v>RMB</v>
          </cell>
          <cell r="Q373" t="str">
            <v>C49SZX20190185DZ</v>
          </cell>
          <cell r="R373" t="str">
            <v>耕创</v>
          </cell>
          <cell r="S373" t="str">
            <v>YSM40R-4</v>
          </cell>
          <cell r="T373" t="str">
            <v>L-&gt;R</v>
          </cell>
          <cell r="U373" t="str">
            <v>No</v>
          </cell>
          <cell r="V373" t="str">
            <v>WRONG</v>
          </cell>
          <cell r="W373" t="str">
            <v>DDP SZ</v>
          </cell>
          <cell r="X373">
            <v>43817</v>
          </cell>
          <cell r="Y373" t="str">
            <v>Yes</v>
          </cell>
          <cell r="Z373"/>
          <cell r="AA373"/>
          <cell r="AB373"/>
          <cell r="AC373" t="str">
            <v>C191035983</v>
          </cell>
          <cell r="AD373"/>
          <cell r="AE373"/>
          <cell r="AF373"/>
          <cell r="AG373"/>
          <cell r="AH373"/>
          <cell r="AI373"/>
          <cell r="AJ373"/>
          <cell r="AK373"/>
          <cell r="AL373"/>
          <cell r="AM373"/>
          <cell r="AN373"/>
          <cell r="AO373" t="str">
            <v>Yes</v>
          </cell>
          <cell r="AP373" t="str">
            <v>MAR 20</v>
          </cell>
        </row>
        <row r="374">
          <cell r="A374">
            <v>550</v>
          </cell>
          <cell r="B374" t="str">
            <v>已发货</v>
          </cell>
          <cell r="C374" t="str">
            <v>C49</v>
          </cell>
          <cell r="D374">
            <v>109794</v>
          </cell>
          <cell r="E374" t="str">
            <v>龙大名义下单</v>
          </cell>
          <cell r="F374" t="str">
            <v>YSM40R-4</v>
          </cell>
          <cell r="G374" t="str">
            <v>R-&gt;L</v>
          </cell>
          <cell r="H374" t="str">
            <v>No</v>
          </cell>
          <cell r="I374" t="str">
            <v>Y50682</v>
          </cell>
          <cell r="J374">
            <v>1</v>
          </cell>
          <cell r="K374" t="str">
            <v>码头-&gt;准备清关</v>
          </cell>
          <cell r="L374">
            <v>43908</v>
          </cell>
          <cell r="M374">
            <v>6.4000000000000001E-2</v>
          </cell>
          <cell r="N374" t="str">
            <v>MAR 20</v>
          </cell>
          <cell r="O374">
            <v>2020.2</v>
          </cell>
          <cell r="P374" t="str">
            <v>RMB</v>
          </cell>
          <cell r="Q374" t="str">
            <v>C49SZX20190185DZ</v>
          </cell>
          <cell r="R374" t="str">
            <v>耕创</v>
          </cell>
          <cell r="S374" t="str">
            <v>YSM40R-4</v>
          </cell>
          <cell r="T374" t="str">
            <v>L-&gt;R</v>
          </cell>
          <cell r="U374" t="str">
            <v>No</v>
          </cell>
          <cell r="V374" t="str">
            <v>WRONG</v>
          </cell>
          <cell r="W374" t="str">
            <v>DDP SZ</v>
          </cell>
          <cell r="X374">
            <v>43817</v>
          </cell>
          <cell r="Y374" t="str">
            <v>Yes</v>
          </cell>
          <cell r="Z374"/>
          <cell r="AA374"/>
          <cell r="AB374"/>
          <cell r="AC374" t="str">
            <v>C191035983</v>
          </cell>
          <cell r="AD374"/>
          <cell r="AE374"/>
          <cell r="AF374"/>
          <cell r="AG374"/>
          <cell r="AH374"/>
          <cell r="AI374"/>
          <cell r="AJ374"/>
          <cell r="AK374"/>
          <cell r="AL374"/>
          <cell r="AM374"/>
          <cell r="AN374"/>
          <cell r="AO374" t="str">
            <v>Yes</v>
          </cell>
          <cell r="AP374" t="str">
            <v>MAR 20</v>
          </cell>
        </row>
        <row r="375">
          <cell r="A375">
            <v>637</v>
          </cell>
          <cell r="B375" t="str">
            <v>已发货</v>
          </cell>
          <cell r="C375" t="str">
            <v>C49</v>
          </cell>
          <cell r="D375">
            <v>109816</v>
          </cell>
          <cell r="E375" t="str">
            <v>Stock order</v>
          </cell>
          <cell r="F375" t="str">
            <v>YSM20R(SV)-2</v>
          </cell>
          <cell r="G375" t="str">
            <v>R-&gt;L</v>
          </cell>
          <cell r="H375" t="str">
            <v>No</v>
          </cell>
          <cell r="I375" t="str">
            <v>Y50754</v>
          </cell>
          <cell r="J375">
            <v>1</v>
          </cell>
          <cell r="K375" t="str">
            <v>盐保仓库</v>
          </cell>
          <cell r="L375">
            <v>43922</v>
          </cell>
          <cell r="M375" t="str">
            <v>NM(CR:0.0672)</v>
          </cell>
          <cell r="N375" t="str">
            <v>JUN 20</v>
          </cell>
          <cell r="O375">
            <v>2020.02</v>
          </cell>
          <cell r="P375" t="str">
            <v>JPY</v>
          </cell>
          <cell r="Q375" t="str">
            <v>C49SZX20200053SS</v>
          </cell>
          <cell r="R375" t="str">
            <v>弛瑞</v>
          </cell>
          <cell r="S375" t="str">
            <v>YSM20R(SV)-2</v>
          </cell>
          <cell r="T375" t="str">
            <v>R-&gt;L</v>
          </cell>
          <cell r="U375" t="str">
            <v>No</v>
          </cell>
          <cell r="V375" t="str">
            <v>OK</v>
          </cell>
          <cell r="W375" t="str">
            <v>DAP SZ</v>
          </cell>
          <cell r="X375">
            <v>43945</v>
          </cell>
          <cell r="Y375" t="str">
            <v>Yes</v>
          </cell>
          <cell r="Z375"/>
          <cell r="AA375"/>
          <cell r="AB375"/>
          <cell r="AC375" t="str">
            <v>C191236395</v>
          </cell>
          <cell r="AD375">
            <v>301</v>
          </cell>
          <cell r="AE375">
            <v>20</v>
          </cell>
          <cell r="AF375"/>
          <cell r="AG375"/>
          <cell r="AH375"/>
          <cell r="AI375"/>
          <cell r="AJ375"/>
          <cell r="AK375"/>
          <cell r="AL375"/>
          <cell r="AM375"/>
          <cell r="AN375"/>
          <cell r="AO375" t="str">
            <v>Yes</v>
          </cell>
          <cell r="AP375" t="str">
            <v>JUN 20</v>
          </cell>
        </row>
        <row r="376">
          <cell r="A376">
            <v>633</v>
          </cell>
          <cell r="B376" t="str">
            <v>已发货</v>
          </cell>
          <cell r="C376" t="str">
            <v>C49</v>
          </cell>
          <cell r="D376">
            <v>109816</v>
          </cell>
          <cell r="E376" t="str">
            <v>Stock order</v>
          </cell>
          <cell r="F376" t="str">
            <v>YSM20R(SV)-2</v>
          </cell>
          <cell r="G376" t="str">
            <v>L-&gt;R</v>
          </cell>
          <cell r="H376" t="str">
            <v>No</v>
          </cell>
          <cell r="I376" t="str">
            <v>Y50756</v>
          </cell>
          <cell r="J376">
            <v>1</v>
          </cell>
          <cell r="K376" t="str">
            <v>盐保仓库</v>
          </cell>
          <cell r="L376">
            <v>43922</v>
          </cell>
          <cell r="M376" t="str">
            <v>NM</v>
          </cell>
          <cell r="N376" t="str">
            <v>APR 20</v>
          </cell>
          <cell r="O376">
            <v>2020.02</v>
          </cell>
          <cell r="P376" t="str">
            <v>JPY</v>
          </cell>
          <cell r="Q376" t="str">
            <v>C49SZX20200046JY</v>
          </cell>
          <cell r="R376" t="str">
            <v>海松微</v>
          </cell>
          <cell r="S376" t="str">
            <v>YSM20R(SV)-2</v>
          </cell>
          <cell r="T376" t="str">
            <v>L-&gt;R</v>
          </cell>
          <cell r="U376" t="str">
            <v>MVC</v>
          </cell>
          <cell r="V376" t="str">
            <v>WRONG</v>
          </cell>
          <cell r="W376" t="str">
            <v>DAP SZ</v>
          </cell>
          <cell r="X376">
            <v>43942</v>
          </cell>
          <cell r="Y376" t="str">
            <v>Yes</v>
          </cell>
          <cell r="Z376"/>
          <cell r="AA376"/>
          <cell r="AB376"/>
          <cell r="AC376" t="str">
            <v>C190935542</v>
          </cell>
          <cell r="AD376">
            <v>301</v>
          </cell>
          <cell r="AE376">
            <v>20</v>
          </cell>
          <cell r="AF376"/>
          <cell r="AG376"/>
          <cell r="AH376"/>
          <cell r="AI376"/>
          <cell r="AJ376"/>
          <cell r="AK376"/>
          <cell r="AL376"/>
          <cell r="AM376"/>
          <cell r="AN376"/>
          <cell r="AO376" t="str">
            <v>Yes</v>
          </cell>
          <cell r="AP376" t="str">
            <v>APR 20</v>
          </cell>
        </row>
        <row r="377">
          <cell r="A377">
            <v>597</v>
          </cell>
          <cell r="B377" t="str">
            <v>已发货</v>
          </cell>
          <cell r="C377" t="str">
            <v>C49</v>
          </cell>
          <cell r="D377">
            <v>109816</v>
          </cell>
          <cell r="E377" t="str">
            <v>Stock order</v>
          </cell>
          <cell r="F377" t="str">
            <v>YSM20R(SV)-2</v>
          </cell>
          <cell r="G377" t="str">
            <v>L-&gt;R</v>
          </cell>
          <cell r="H377" t="str">
            <v>No</v>
          </cell>
          <cell r="I377" t="str">
            <v>Y50755</v>
          </cell>
          <cell r="J377">
            <v>1</v>
          </cell>
          <cell r="K377" t="str">
            <v>力合仓库(已经清关)</v>
          </cell>
          <cell r="L377">
            <v>43922</v>
          </cell>
          <cell r="M377" t="str">
            <v>0.0656（价格用PO#109855)</v>
          </cell>
          <cell r="N377" t="str">
            <v>MAY 20</v>
          </cell>
          <cell r="O377">
            <v>2020.01</v>
          </cell>
          <cell r="P377" t="str">
            <v>RMB</v>
          </cell>
          <cell r="Q377" t="str">
            <v>C49SZX20200028JYR1</v>
          </cell>
          <cell r="R377" t="str">
            <v>珠海太川</v>
          </cell>
          <cell r="S377" t="str">
            <v>YSM20R(SV)-2</v>
          </cell>
          <cell r="T377" t="str">
            <v>L-&gt;R</v>
          </cell>
          <cell r="U377" t="str">
            <v>MVC</v>
          </cell>
          <cell r="V377" t="str">
            <v>WRONG</v>
          </cell>
          <cell r="W377" t="str">
            <v>含税到厂</v>
          </cell>
          <cell r="X377">
            <v>43909</v>
          </cell>
          <cell r="Y377" t="str">
            <v>Yes</v>
          </cell>
          <cell r="Z377"/>
          <cell r="AA377"/>
          <cell r="AB377"/>
          <cell r="AC377" t="str">
            <v>C150824767</v>
          </cell>
          <cell r="AD377">
            <v>301</v>
          </cell>
          <cell r="AE377">
            <v>20</v>
          </cell>
          <cell r="AF377"/>
          <cell r="AG377"/>
          <cell r="AH377"/>
          <cell r="AI377"/>
          <cell r="AJ377"/>
          <cell r="AK377"/>
          <cell r="AL377"/>
          <cell r="AM377"/>
          <cell r="AN377"/>
          <cell r="AO377" t="str">
            <v>Yes</v>
          </cell>
          <cell r="AP377" t="str">
            <v>MAY 20</v>
          </cell>
        </row>
        <row r="378">
          <cell r="A378">
            <v>531</v>
          </cell>
          <cell r="B378" t="str">
            <v>已发货</v>
          </cell>
          <cell r="C378" t="str">
            <v>C49</v>
          </cell>
          <cell r="D378">
            <v>109816</v>
          </cell>
          <cell r="E378" t="str">
            <v>Stock order</v>
          </cell>
          <cell r="F378" t="str">
            <v>YSM20R(SV)-2</v>
          </cell>
          <cell r="G378" t="str">
            <v>L-&gt;R</v>
          </cell>
          <cell r="H378" t="str">
            <v>cATS10+MVC+special layout</v>
          </cell>
          <cell r="I378" t="str">
            <v>Y50752</v>
          </cell>
          <cell r="J378">
            <v>1</v>
          </cell>
          <cell r="K378" t="str">
            <v>盐保仓库</v>
          </cell>
          <cell r="L378">
            <v>43922</v>
          </cell>
          <cell r="M378" t="str">
            <v>NM</v>
          </cell>
          <cell r="N378" t="str">
            <v>APR 20</v>
          </cell>
          <cell r="O378">
            <v>2020.02</v>
          </cell>
          <cell r="P378" t="str">
            <v>JPY</v>
          </cell>
          <cell r="Q378" t="str">
            <v>C49SZX20190173DZ</v>
          </cell>
          <cell r="R378" t="str">
            <v>嘉裕</v>
          </cell>
          <cell r="S378" t="str">
            <v>YSM20R(SV)-2</v>
          </cell>
          <cell r="T378" t="str">
            <v>L-&gt;R</v>
          </cell>
          <cell r="U378" t="str">
            <v>cATS10+MVC</v>
          </cell>
          <cell r="V378" t="str">
            <v>WRONG</v>
          </cell>
          <cell r="W378" t="str">
            <v>CIF HK</v>
          </cell>
          <cell r="X378">
            <v>43795</v>
          </cell>
          <cell r="Y378" t="str">
            <v>Yes</v>
          </cell>
          <cell r="Z378"/>
          <cell r="AA378"/>
          <cell r="AB378"/>
          <cell r="AC378" t="str">
            <v>C200336888</v>
          </cell>
          <cell r="AD378">
            <v>313</v>
          </cell>
          <cell r="AE378">
            <v>10</v>
          </cell>
          <cell r="AF378">
            <v>312</v>
          </cell>
          <cell r="AG378">
            <v>10</v>
          </cell>
          <cell r="AH378"/>
          <cell r="AI378"/>
          <cell r="AJ378"/>
          <cell r="AK378"/>
          <cell r="AL378"/>
          <cell r="AM378"/>
          <cell r="AN378"/>
          <cell r="AO378" t="str">
            <v>Yes</v>
          </cell>
          <cell r="AP378" t="str">
            <v>APR 20</v>
          </cell>
        </row>
        <row r="379">
          <cell r="A379">
            <v>529</v>
          </cell>
          <cell r="B379" t="str">
            <v>已发货</v>
          </cell>
          <cell r="C379" t="str">
            <v>C49</v>
          </cell>
          <cell r="D379">
            <v>109816</v>
          </cell>
          <cell r="E379" t="str">
            <v>Stock order</v>
          </cell>
          <cell r="F379" t="str">
            <v>YSM20R(SV)-2</v>
          </cell>
          <cell r="G379" t="str">
            <v>L-&gt;R</v>
          </cell>
          <cell r="H379" t="str">
            <v>No</v>
          </cell>
          <cell r="I379" t="str">
            <v>Y50759</v>
          </cell>
          <cell r="J379">
            <v>1</v>
          </cell>
          <cell r="K379" t="str">
            <v>盐保仓库</v>
          </cell>
          <cell r="L379">
            <v>43922</v>
          </cell>
          <cell r="M379" t="str">
            <v>NM</v>
          </cell>
          <cell r="N379" t="str">
            <v>APR 20</v>
          </cell>
          <cell r="O379">
            <v>2020.02</v>
          </cell>
          <cell r="P379" t="str">
            <v>JPY</v>
          </cell>
          <cell r="Q379" t="str">
            <v>C49SZX20190173DZ</v>
          </cell>
          <cell r="R379" t="str">
            <v>嘉裕</v>
          </cell>
          <cell r="S379" t="str">
            <v>YSM20R(SV)-2</v>
          </cell>
          <cell r="T379" t="str">
            <v>L-&gt;R</v>
          </cell>
          <cell r="U379" t="str">
            <v>No</v>
          </cell>
          <cell r="V379" t="str">
            <v>OK</v>
          </cell>
          <cell r="W379" t="str">
            <v>CIF HK</v>
          </cell>
          <cell r="X379">
            <v>43795</v>
          </cell>
          <cell r="Y379" t="str">
            <v>Yes</v>
          </cell>
          <cell r="Z379"/>
          <cell r="AA379"/>
          <cell r="AB379"/>
          <cell r="AC379" t="str">
            <v>C200336888</v>
          </cell>
          <cell r="AD379">
            <v>301</v>
          </cell>
          <cell r="AE379">
            <v>10</v>
          </cell>
          <cell r="AF379">
            <v>311</v>
          </cell>
          <cell r="AG379">
            <v>10</v>
          </cell>
          <cell r="AH379"/>
          <cell r="AI379"/>
          <cell r="AJ379"/>
          <cell r="AK379"/>
          <cell r="AL379"/>
          <cell r="AM379"/>
          <cell r="AN379"/>
          <cell r="AO379" t="str">
            <v>Yes</v>
          </cell>
          <cell r="AP379" t="str">
            <v>APR 20</v>
          </cell>
        </row>
        <row r="380">
          <cell r="A380">
            <v>530</v>
          </cell>
          <cell r="B380" t="str">
            <v>已发货</v>
          </cell>
          <cell r="C380" t="str">
            <v>C49</v>
          </cell>
          <cell r="D380">
            <v>109816</v>
          </cell>
          <cell r="E380" t="str">
            <v>Stock order</v>
          </cell>
          <cell r="F380" t="str">
            <v>YSM20R(SV)-2</v>
          </cell>
          <cell r="G380" t="str">
            <v>L-&gt;R</v>
          </cell>
          <cell r="H380" t="str">
            <v>No</v>
          </cell>
          <cell r="I380" t="str">
            <v>Y50760</v>
          </cell>
          <cell r="J380">
            <v>1</v>
          </cell>
          <cell r="K380" t="str">
            <v>盐保仓库</v>
          </cell>
          <cell r="L380">
            <v>43922</v>
          </cell>
          <cell r="M380" t="str">
            <v>NM</v>
          </cell>
          <cell r="N380" t="str">
            <v>APR 20</v>
          </cell>
          <cell r="O380">
            <v>2020.02</v>
          </cell>
          <cell r="P380" t="str">
            <v>JPY</v>
          </cell>
          <cell r="Q380" t="str">
            <v>C49SZX20190173DZ</v>
          </cell>
          <cell r="R380" t="str">
            <v>嘉裕</v>
          </cell>
          <cell r="S380" t="str">
            <v>YSM20R(SV)-2</v>
          </cell>
          <cell r="T380" t="str">
            <v>L-&gt;R</v>
          </cell>
          <cell r="U380" t="str">
            <v>No</v>
          </cell>
          <cell r="V380" t="str">
            <v>OK</v>
          </cell>
          <cell r="W380" t="str">
            <v>CIF HK</v>
          </cell>
          <cell r="X380">
            <v>43795</v>
          </cell>
          <cell r="Y380" t="str">
            <v>Yes</v>
          </cell>
          <cell r="Z380"/>
          <cell r="AA380"/>
          <cell r="AB380"/>
          <cell r="AC380" t="str">
            <v>C200336888</v>
          </cell>
          <cell r="AD380">
            <v>301</v>
          </cell>
          <cell r="AE380">
            <v>10</v>
          </cell>
          <cell r="AF380">
            <v>302</v>
          </cell>
          <cell r="AG380">
            <v>10</v>
          </cell>
          <cell r="AH380"/>
          <cell r="AI380"/>
          <cell r="AJ380"/>
          <cell r="AK380"/>
          <cell r="AL380"/>
          <cell r="AM380"/>
          <cell r="AN380"/>
          <cell r="AO380" t="str">
            <v>Yes</v>
          </cell>
          <cell r="AP380" t="str">
            <v>APR 20</v>
          </cell>
        </row>
        <row r="381">
          <cell r="A381">
            <v>574</v>
          </cell>
          <cell r="B381" t="str">
            <v>已发货</v>
          </cell>
          <cell r="C381" t="str">
            <v>C49</v>
          </cell>
          <cell r="D381">
            <v>109816</v>
          </cell>
          <cell r="E381" t="str">
            <v>Stock order</v>
          </cell>
          <cell r="F381" t="str">
            <v>YSM20R(SV)-2</v>
          </cell>
          <cell r="G381" t="str">
            <v>R-&gt;L</v>
          </cell>
          <cell r="H381" t="str">
            <v>No</v>
          </cell>
          <cell r="I381" t="str">
            <v>Y50753</v>
          </cell>
          <cell r="J381">
            <v>1</v>
          </cell>
          <cell r="K381" t="str">
            <v>盐保仓库</v>
          </cell>
          <cell r="L381">
            <v>43922</v>
          </cell>
          <cell r="M381" t="str">
            <v>NM(CR:0.0672)</v>
          </cell>
          <cell r="N381" t="str">
            <v>MAY 20</v>
          </cell>
          <cell r="O381">
            <v>2020.02</v>
          </cell>
          <cell r="P381" t="str">
            <v>JPY</v>
          </cell>
          <cell r="Q381" t="str">
            <v>C49SZX20200012SS</v>
          </cell>
          <cell r="R381" t="str">
            <v>康腾</v>
          </cell>
          <cell r="S381" t="str">
            <v>YSM20R(SV)-2</v>
          </cell>
          <cell r="T381" t="str">
            <v>R-&gt;L</v>
          </cell>
          <cell r="U381" t="str">
            <v>No</v>
          </cell>
          <cell r="V381" t="str">
            <v>OK</v>
          </cell>
          <cell r="W381" t="str">
            <v>DAP SZ</v>
          </cell>
          <cell r="X381">
            <v>43838</v>
          </cell>
          <cell r="Y381" t="str">
            <v>Yes</v>
          </cell>
          <cell r="AC381" t="str">
            <v>C180832783</v>
          </cell>
          <cell r="AD381">
            <v>301</v>
          </cell>
          <cell r="AE381">
            <v>20</v>
          </cell>
          <cell r="AN381"/>
          <cell r="AO381" t="str">
            <v>Yes</v>
          </cell>
          <cell r="AP381" t="str">
            <v>MAY 20</v>
          </cell>
        </row>
        <row r="382">
          <cell r="A382">
            <v>609</v>
          </cell>
          <cell r="B382" t="str">
            <v>已发货</v>
          </cell>
          <cell r="C382" t="str">
            <v>C49</v>
          </cell>
          <cell r="D382">
            <v>109816</v>
          </cell>
          <cell r="E382" t="str">
            <v>Stock order</v>
          </cell>
          <cell r="F382" t="str">
            <v>YSM20R(SV)-2</v>
          </cell>
          <cell r="G382" t="str">
            <v>L-&gt;R</v>
          </cell>
          <cell r="H382" t="str">
            <v>No</v>
          </cell>
          <cell r="I382" t="str">
            <v>Y50758</v>
          </cell>
          <cell r="J382">
            <v>1</v>
          </cell>
          <cell r="K382" t="str">
            <v>盐保仓库</v>
          </cell>
          <cell r="L382">
            <v>43922</v>
          </cell>
          <cell r="M382" t="str">
            <v>NM(CR:0.0672)</v>
          </cell>
          <cell r="N382" t="str">
            <v>MAY 20</v>
          </cell>
          <cell r="O382">
            <v>2020.02</v>
          </cell>
          <cell r="P382" t="str">
            <v>JPY</v>
          </cell>
          <cell r="Q382" t="str">
            <v>C49SZX20200035JY</v>
          </cell>
          <cell r="R382" t="str">
            <v>创荣发</v>
          </cell>
          <cell r="S382" t="str">
            <v>YSM20R(SV)-2</v>
          </cell>
          <cell r="T382" t="str">
            <v>L-&gt;R</v>
          </cell>
          <cell r="U382" t="str">
            <v>No</v>
          </cell>
          <cell r="V382" t="str">
            <v>OK</v>
          </cell>
          <cell r="W382" t="str">
            <v>DAP HZ</v>
          </cell>
          <cell r="X382">
            <v>43921</v>
          </cell>
          <cell r="Y382" t="str">
            <v>Yes</v>
          </cell>
          <cell r="AC382" t="str">
            <v>C200437179</v>
          </cell>
          <cell r="AD382">
            <v>302</v>
          </cell>
          <cell r="AE382">
            <v>10</v>
          </cell>
          <cell r="AF382">
            <v>313</v>
          </cell>
          <cell r="AG382">
            <v>10</v>
          </cell>
          <cell r="AN382"/>
          <cell r="AO382" t="str">
            <v>Yes</v>
          </cell>
          <cell r="AP382" t="str">
            <v>MAY 20</v>
          </cell>
        </row>
        <row r="383">
          <cell r="A383">
            <v>606</v>
          </cell>
          <cell r="B383" t="str">
            <v>已发货</v>
          </cell>
          <cell r="C383" t="str">
            <v>C49</v>
          </cell>
          <cell r="D383">
            <v>109816</v>
          </cell>
          <cell r="E383" t="str">
            <v>Stock order</v>
          </cell>
          <cell r="F383" t="str">
            <v>YSM20R(SV)-2</v>
          </cell>
          <cell r="G383" t="str">
            <v>L-&gt;R</v>
          </cell>
          <cell r="H383" t="str">
            <v>No</v>
          </cell>
          <cell r="I383" t="str">
            <v>Y50757</v>
          </cell>
          <cell r="J383">
            <v>1</v>
          </cell>
          <cell r="K383" t="str">
            <v>华日仓库中转</v>
          </cell>
          <cell r="L383">
            <v>43922</v>
          </cell>
          <cell r="M383">
            <v>6.7000000000000004E-2</v>
          </cell>
          <cell r="N383" t="str">
            <v>MAY 20</v>
          </cell>
          <cell r="O383">
            <v>2020.02</v>
          </cell>
          <cell r="P383" t="str">
            <v>JPY</v>
          </cell>
          <cell r="Q383" t="str">
            <v>C49SZX20200007SS</v>
          </cell>
          <cell r="R383" t="str">
            <v>乐上</v>
          </cell>
          <cell r="S383" t="str">
            <v>YSM20R(SV)-2</v>
          </cell>
          <cell r="T383" t="str">
            <v>L-&gt;R</v>
          </cell>
          <cell r="U383" t="str">
            <v>MVC</v>
          </cell>
          <cell r="V383" t="str">
            <v>WRONG</v>
          </cell>
          <cell r="W383" t="str">
            <v>DAP DG</v>
          </cell>
          <cell r="X383">
            <v>43917</v>
          </cell>
          <cell r="Y383" t="str">
            <v>Yes</v>
          </cell>
          <cell r="AC383" t="str">
            <v>C190434487</v>
          </cell>
          <cell r="AD383">
            <v>303</v>
          </cell>
          <cell r="AE383">
            <v>10</v>
          </cell>
          <cell r="AF383">
            <v>313</v>
          </cell>
          <cell r="AG383">
            <v>10</v>
          </cell>
          <cell r="AN383"/>
          <cell r="AO383" t="str">
            <v>Yes</v>
          </cell>
          <cell r="AP383" t="str">
            <v>MAY 20</v>
          </cell>
        </row>
        <row r="384">
          <cell r="A384">
            <v>774</v>
          </cell>
          <cell r="B384" t="str">
            <v>已发货</v>
          </cell>
          <cell r="C384" t="str">
            <v>C49</v>
          </cell>
          <cell r="D384">
            <v>109816</v>
          </cell>
          <cell r="E384" t="str">
            <v>Stock order</v>
          </cell>
          <cell r="F384" t="str">
            <v>YSM20R(SV)-2</v>
          </cell>
          <cell r="G384" t="str">
            <v>R-&gt;L</v>
          </cell>
          <cell r="H384" t="str">
            <v>cATS10+MVC+special layout</v>
          </cell>
          <cell r="I384" t="str">
            <v>Y50751</v>
          </cell>
          <cell r="J384">
            <v>1</v>
          </cell>
          <cell r="K384" t="str">
            <v>力合仓库(已经清关)</v>
          </cell>
          <cell r="L384">
            <v>43922</v>
          </cell>
          <cell r="M384" t="str">
            <v>NM(CR:0.0672)</v>
          </cell>
          <cell r="N384" t="str">
            <v>SEP 20</v>
          </cell>
          <cell r="O384">
            <v>2020.02</v>
          </cell>
          <cell r="P384" t="str">
            <v>RMB</v>
          </cell>
          <cell r="Q384" t="str">
            <v>C49SZX20200123DZ</v>
          </cell>
          <cell r="R384" t="str">
            <v>海星</v>
          </cell>
          <cell r="S384" t="str">
            <v>YSM20R(SV)-2</v>
          </cell>
          <cell r="T384" t="str">
            <v>R-&gt;L</v>
          </cell>
          <cell r="U384" t="str">
            <v>cATS10+MVC</v>
          </cell>
          <cell r="V384" t="str">
            <v>WRONG</v>
          </cell>
          <cell r="W384" t="str">
            <v>含税到厂</v>
          </cell>
          <cell r="X384">
            <v>44056</v>
          </cell>
          <cell r="Y384" t="str">
            <v>Yes</v>
          </cell>
          <cell r="AC384" t="str">
            <v>C190635038</v>
          </cell>
          <cell r="AD384">
            <v>312</v>
          </cell>
          <cell r="AE384">
            <v>20</v>
          </cell>
          <cell r="AN384"/>
          <cell r="AO384" t="str">
            <v>Yes</v>
          </cell>
          <cell r="AP384" t="str">
            <v>SEP 20</v>
          </cell>
        </row>
        <row r="385">
          <cell r="A385">
            <v>623</v>
          </cell>
          <cell r="B385" t="str">
            <v>已发货</v>
          </cell>
          <cell r="C385" t="str">
            <v>C49</v>
          </cell>
          <cell r="D385">
            <v>109783</v>
          </cell>
          <cell r="E385" t="str">
            <v>博睿通名义下单</v>
          </cell>
          <cell r="F385" t="str">
            <v>YSM10</v>
          </cell>
          <cell r="G385" t="str">
            <v>R-&gt;L</v>
          </cell>
          <cell r="H385" t="str">
            <v>No</v>
          </cell>
          <cell r="I385" t="str">
            <v>Y50619</v>
          </cell>
          <cell r="J385">
            <v>1</v>
          </cell>
          <cell r="K385" t="str">
            <v>盐保仓库</v>
          </cell>
          <cell r="L385">
            <v>43922</v>
          </cell>
          <cell r="M385" t="str">
            <v>0.0654（价格用PO#109762)</v>
          </cell>
          <cell r="N385" t="str">
            <v>APR 20</v>
          </cell>
          <cell r="O385">
            <v>2020.03</v>
          </cell>
          <cell r="P385" t="str">
            <v>RMB</v>
          </cell>
          <cell r="Q385" t="str">
            <v>C49SZX20200042JL</v>
          </cell>
          <cell r="R385" t="str">
            <v>铭翔</v>
          </cell>
          <cell r="S385" t="str">
            <v>YSM10</v>
          </cell>
          <cell r="T385" t="str">
            <v>L-&gt;R</v>
          </cell>
          <cell r="U385" t="str">
            <v>MVC</v>
          </cell>
          <cell r="V385" t="str">
            <v>WRONG</v>
          </cell>
          <cell r="W385" t="str">
            <v>含税到厂</v>
          </cell>
          <cell r="X385">
            <v>43938</v>
          </cell>
          <cell r="Y385" t="str">
            <v>Yes</v>
          </cell>
          <cell r="AC385" t="str">
            <v>C191136061</v>
          </cell>
          <cell r="AD385">
            <v>301</v>
          </cell>
          <cell r="AE385">
            <v>10</v>
          </cell>
          <cell r="AN385"/>
          <cell r="AO385" t="str">
            <v>Yes</v>
          </cell>
          <cell r="AP385" t="str">
            <v>APR 20</v>
          </cell>
        </row>
        <row r="386">
          <cell r="A386">
            <v>614</v>
          </cell>
          <cell r="B386" t="str">
            <v>已发货</v>
          </cell>
          <cell r="C386" t="str">
            <v>C49</v>
          </cell>
          <cell r="D386">
            <v>109783</v>
          </cell>
          <cell r="E386" t="str">
            <v>博睿通名义下单</v>
          </cell>
          <cell r="F386" t="str">
            <v>YSM10</v>
          </cell>
          <cell r="G386" t="str">
            <v>R-&gt;L</v>
          </cell>
          <cell r="H386" t="str">
            <v>No</v>
          </cell>
          <cell r="I386" t="str">
            <v>Y50620</v>
          </cell>
          <cell r="J386">
            <v>1</v>
          </cell>
          <cell r="K386" t="str">
            <v>盐保仓库</v>
          </cell>
          <cell r="L386">
            <v>43922</v>
          </cell>
          <cell r="M386" t="str">
            <v>0.0648                  （价格用PO#109587</v>
          </cell>
          <cell r="N386" t="str">
            <v>APR 20</v>
          </cell>
          <cell r="O386">
            <v>2020.03</v>
          </cell>
          <cell r="P386" t="str">
            <v>RMB</v>
          </cell>
          <cell r="Q386" t="str">
            <v>C49SZX20200041JY</v>
          </cell>
          <cell r="R386" t="str">
            <v>晟锦威</v>
          </cell>
          <cell r="S386" t="str">
            <v>YSM10</v>
          </cell>
          <cell r="T386" t="str">
            <v>R-&gt;L</v>
          </cell>
          <cell r="U386" t="str">
            <v>MVC</v>
          </cell>
          <cell r="V386" t="str">
            <v>WRONG</v>
          </cell>
          <cell r="W386" t="str">
            <v>含税到厂</v>
          </cell>
          <cell r="X386">
            <v>43923</v>
          </cell>
          <cell r="Y386" t="str">
            <v>Yes</v>
          </cell>
          <cell r="AC386" t="str">
            <v>C200437154</v>
          </cell>
          <cell r="AD386">
            <v>302</v>
          </cell>
          <cell r="AE386">
            <v>10</v>
          </cell>
          <cell r="AN386"/>
          <cell r="AO386" t="str">
            <v>Yes</v>
          </cell>
          <cell r="AP386" t="str">
            <v>APR 20</v>
          </cell>
        </row>
        <row r="387">
          <cell r="A387">
            <v>577</v>
          </cell>
          <cell r="B387" t="str">
            <v>已发货</v>
          </cell>
          <cell r="C387" t="str">
            <v>C49</v>
          </cell>
          <cell r="D387">
            <v>109783</v>
          </cell>
          <cell r="E387" t="str">
            <v>博睿通名义下单</v>
          </cell>
          <cell r="F387" t="str">
            <v>YSM10</v>
          </cell>
          <cell r="G387" t="str">
            <v>R-&gt;L</v>
          </cell>
          <cell r="H387" t="str">
            <v>No</v>
          </cell>
          <cell r="I387" t="str">
            <v>Y50618</v>
          </cell>
          <cell r="J387">
            <v>1</v>
          </cell>
          <cell r="K387" t="str">
            <v>盐保仓库</v>
          </cell>
          <cell r="L387">
            <v>43922</v>
          </cell>
          <cell r="M387" t="str">
            <v>0.0654（价格用PO#109759)</v>
          </cell>
          <cell r="N387" t="str">
            <v>MAY 20</v>
          </cell>
          <cell r="O387">
            <v>2020.03</v>
          </cell>
          <cell r="P387" t="str">
            <v>JPY</v>
          </cell>
          <cell r="Q387" t="str">
            <v>C49SZX20200013SS</v>
          </cell>
          <cell r="R387" t="str">
            <v>新平泰/end user:弛瑞</v>
          </cell>
          <cell r="S387" t="str">
            <v>YSM10</v>
          </cell>
          <cell r="T387" t="str">
            <v>L-&gt;R</v>
          </cell>
          <cell r="U387" t="str">
            <v>MVC</v>
          </cell>
          <cell r="V387" t="str">
            <v>WRONG</v>
          </cell>
          <cell r="W387" t="str">
            <v>DAP SZ</v>
          </cell>
          <cell r="X387">
            <v>43840</v>
          </cell>
          <cell r="Y387" t="str">
            <v>Yes</v>
          </cell>
          <cell r="AC387" t="str">
            <v>C191236395</v>
          </cell>
          <cell r="AD387">
            <v>301</v>
          </cell>
          <cell r="AE387">
            <v>10</v>
          </cell>
          <cell r="AN387"/>
          <cell r="AO387" t="str">
            <v>Yes</v>
          </cell>
          <cell r="AP387" t="str">
            <v>MAY 20</v>
          </cell>
        </row>
        <row r="388">
          <cell r="A388">
            <v>674</v>
          </cell>
          <cell r="B388" t="str">
            <v>已发货</v>
          </cell>
          <cell r="C388" t="str">
            <v>C49</v>
          </cell>
          <cell r="D388">
            <v>109783</v>
          </cell>
          <cell r="E388" t="str">
            <v>博睿通名义下单</v>
          </cell>
          <cell r="F388" t="str">
            <v>YSM10</v>
          </cell>
          <cell r="G388" t="str">
            <v>R-&gt;L</v>
          </cell>
          <cell r="H388" t="str">
            <v>ATS15</v>
          </cell>
          <cell r="I388" t="str">
            <v>Y50621</v>
          </cell>
          <cell r="J388">
            <v>1</v>
          </cell>
          <cell r="K388" t="str">
            <v>盐保仓库</v>
          </cell>
          <cell r="L388">
            <v>43922</v>
          </cell>
          <cell r="M388" t="str">
            <v>0.0654（价格用PO#109749)</v>
          </cell>
          <cell r="N388" t="str">
            <v>AUG 20</v>
          </cell>
          <cell r="O388">
            <v>2020.03</v>
          </cell>
          <cell r="P388" t="str">
            <v>RMB</v>
          </cell>
          <cell r="Q388" t="str">
            <v>C49SZX20200079KW</v>
          </cell>
          <cell r="R388" t="str">
            <v>晨日电子</v>
          </cell>
          <cell r="S388" t="str">
            <v>YSM10</v>
          </cell>
          <cell r="T388" t="str">
            <v>L-&gt;R</v>
          </cell>
          <cell r="U388" t="str">
            <v>MVC+ATS15</v>
          </cell>
          <cell r="V388" t="str">
            <v>WRONG</v>
          </cell>
          <cell r="W388" t="str">
            <v>含税到厂</v>
          </cell>
          <cell r="X388">
            <v>44005</v>
          </cell>
          <cell r="Y388" t="str">
            <v>Yes</v>
          </cell>
          <cell r="AC388" t="str">
            <v>C200737734</v>
          </cell>
          <cell r="AD388">
            <v>301</v>
          </cell>
          <cell r="AE388">
            <v>10</v>
          </cell>
          <cell r="AN388"/>
          <cell r="AO388" t="str">
            <v>Yes</v>
          </cell>
          <cell r="AP388" t="str">
            <v>AUG 20</v>
          </cell>
        </row>
        <row r="389">
          <cell r="A389">
            <v>676</v>
          </cell>
          <cell r="B389" t="str">
            <v>已发货</v>
          </cell>
          <cell r="C389" t="str">
            <v>C49</v>
          </cell>
          <cell r="D389">
            <v>109783</v>
          </cell>
          <cell r="E389" t="str">
            <v>博睿通名义下单</v>
          </cell>
          <cell r="F389" t="str">
            <v>YSM10</v>
          </cell>
          <cell r="G389" t="str">
            <v>R-&gt;L</v>
          </cell>
          <cell r="H389" t="str">
            <v>ATS15</v>
          </cell>
          <cell r="I389" t="str">
            <v>Y50622</v>
          </cell>
          <cell r="J389">
            <v>1</v>
          </cell>
          <cell r="K389" t="str">
            <v>盐保仓库</v>
          </cell>
          <cell r="L389">
            <v>43922</v>
          </cell>
          <cell r="M389" t="str">
            <v>0.0654（价格用PO#109749)</v>
          </cell>
          <cell r="N389" t="str">
            <v>JUL 20</v>
          </cell>
          <cell r="O389">
            <v>2020.03</v>
          </cell>
          <cell r="P389" t="str">
            <v>JPY</v>
          </cell>
          <cell r="Q389" t="str">
            <v>C49SZX20200081DZ</v>
          </cell>
          <cell r="R389" t="str">
            <v>朗特</v>
          </cell>
          <cell r="S389" t="str">
            <v>YSM10</v>
          </cell>
          <cell r="T389" t="str">
            <v>L-&gt;R</v>
          </cell>
          <cell r="U389" t="str">
            <v>MVC+ATS15</v>
          </cell>
          <cell r="V389" t="str">
            <v>WRONG</v>
          </cell>
          <cell r="W389" t="str">
            <v>CIF HK</v>
          </cell>
          <cell r="X389">
            <v>44006</v>
          </cell>
          <cell r="Y389" t="str">
            <v>Yes</v>
          </cell>
          <cell r="AC389" t="str">
            <v>C190534728</v>
          </cell>
          <cell r="AD389">
            <v>301</v>
          </cell>
          <cell r="AE389">
            <v>10</v>
          </cell>
          <cell r="AN389"/>
          <cell r="AO389" t="str">
            <v>Yes</v>
          </cell>
          <cell r="AP389" t="str">
            <v>JUL 20</v>
          </cell>
        </row>
        <row r="390">
          <cell r="A390">
            <v>656</v>
          </cell>
          <cell r="B390" t="str">
            <v>已发货</v>
          </cell>
          <cell r="C390" t="str">
            <v>C49</v>
          </cell>
          <cell r="D390">
            <v>109783</v>
          </cell>
          <cell r="E390" t="str">
            <v>博睿通名义下单</v>
          </cell>
          <cell r="F390" t="str">
            <v>YSM10</v>
          </cell>
          <cell r="G390" t="str">
            <v>R-&gt;L</v>
          </cell>
          <cell r="H390" t="str">
            <v>ATS15</v>
          </cell>
          <cell r="I390" t="str">
            <v>Y50623</v>
          </cell>
          <cell r="J390">
            <v>1</v>
          </cell>
          <cell r="K390" t="str">
            <v>力合仓库(已经清关)</v>
          </cell>
          <cell r="L390">
            <v>43922</v>
          </cell>
          <cell r="M390" t="str">
            <v>0.0654（价格用PO#109749)</v>
          </cell>
          <cell r="N390" t="str">
            <v>JUL 20</v>
          </cell>
          <cell r="O390">
            <v>2020.03</v>
          </cell>
          <cell r="P390" t="str">
            <v>RMB</v>
          </cell>
          <cell r="Q390" t="str">
            <v>C49SZX20200058SS</v>
          </cell>
          <cell r="R390" t="str">
            <v>中润互联</v>
          </cell>
          <cell r="S390" t="str">
            <v>YSM10</v>
          </cell>
          <cell r="T390" t="str">
            <v>R-&gt;L</v>
          </cell>
          <cell r="U390" t="str">
            <v>MVC+ATS15</v>
          </cell>
          <cell r="V390" t="str">
            <v>WRONG</v>
          </cell>
          <cell r="W390" t="str">
            <v>含税到厂</v>
          </cell>
          <cell r="X390">
            <v>43986</v>
          </cell>
          <cell r="Y390" t="str">
            <v>Yes</v>
          </cell>
          <cell r="AC390" t="str">
            <v>C200637604</v>
          </cell>
          <cell r="AD390">
            <v>301</v>
          </cell>
          <cell r="AE390">
            <v>10</v>
          </cell>
          <cell r="AN390"/>
          <cell r="AO390" t="str">
            <v>Yes</v>
          </cell>
          <cell r="AP390" t="str">
            <v>JUL 20</v>
          </cell>
        </row>
        <row r="391">
          <cell r="A391">
            <v>604</v>
          </cell>
          <cell r="B391" t="str">
            <v>已发货</v>
          </cell>
          <cell r="C391" t="str">
            <v>C49</v>
          </cell>
          <cell r="D391">
            <v>109820</v>
          </cell>
          <cell r="E391" t="str">
            <v>Stock order</v>
          </cell>
          <cell r="F391" t="str">
            <v>YSM10</v>
          </cell>
          <cell r="G391" t="str">
            <v>R-&gt;L</v>
          </cell>
          <cell r="H391" t="str">
            <v>No</v>
          </cell>
          <cell r="I391" t="str">
            <v>Y50947</v>
          </cell>
          <cell r="J391">
            <v>1</v>
          </cell>
          <cell r="K391" t="str">
            <v>乐凡清关，送力合仓库</v>
          </cell>
          <cell r="L391">
            <v>43924</v>
          </cell>
          <cell r="M391" t="str">
            <v>NM(CR:0.0679)</v>
          </cell>
          <cell r="N391" t="str">
            <v>MAY 20</v>
          </cell>
          <cell r="O391">
            <v>2020.03</v>
          </cell>
          <cell r="P391" t="str">
            <v>JPY</v>
          </cell>
          <cell r="Q391" t="str">
            <v>C49SZX20200036CX</v>
          </cell>
          <cell r="R391" t="str">
            <v>钧溢电子</v>
          </cell>
          <cell r="S391" t="str">
            <v>YSM10</v>
          </cell>
          <cell r="T391" t="str">
            <v>L-&gt;R</v>
          </cell>
          <cell r="U391" t="str">
            <v>MVC</v>
          </cell>
          <cell r="V391" t="str">
            <v>WRONG</v>
          </cell>
          <cell r="W391" t="str">
            <v>DAP SZ</v>
          </cell>
          <cell r="X391">
            <v>43915</v>
          </cell>
          <cell r="Y391" t="str">
            <v>Yes</v>
          </cell>
          <cell r="AC391" t="str">
            <v>C191136105</v>
          </cell>
          <cell r="AD391">
            <v>301</v>
          </cell>
          <cell r="AE391">
            <v>10</v>
          </cell>
          <cell r="AN391"/>
          <cell r="AO391" t="str">
            <v>Yes</v>
          </cell>
          <cell r="AP391" t="str">
            <v>MAY 20</v>
          </cell>
        </row>
        <row r="392">
          <cell r="A392">
            <v>634</v>
          </cell>
          <cell r="B392" t="str">
            <v>已发货</v>
          </cell>
          <cell r="C392" t="str">
            <v>C49</v>
          </cell>
          <cell r="D392">
            <v>109820</v>
          </cell>
          <cell r="E392" t="str">
            <v>Stock order</v>
          </cell>
          <cell r="F392" t="str">
            <v>YSM10</v>
          </cell>
          <cell r="G392" t="str">
            <v>R-&gt;L</v>
          </cell>
          <cell r="H392" t="str">
            <v>No</v>
          </cell>
          <cell r="I392" t="str">
            <v>Y50948</v>
          </cell>
          <cell r="J392">
            <v>1</v>
          </cell>
          <cell r="K392" t="str">
            <v>乐凡清关，送力合仓库</v>
          </cell>
          <cell r="L392">
            <v>43924</v>
          </cell>
          <cell r="M392" t="str">
            <v>0.0640（价格用PO#109820，rate 用109815)</v>
          </cell>
          <cell r="N392" t="str">
            <v>MAY 20</v>
          </cell>
          <cell r="O392">
            <v>2020.03</v>
          </cell>
          <cell r="P392" t="str">
            <v>RMB</v>
          </cell>
          <cell r="Q392" t="str">
            <v>C49SZX20200011DZ</v>
          </cell>
          <cell r="R392" t="str">
            <v>和盛光电</v>
          </cell>
          <cell r="S392" t="str">
            <v>YSM10</v>
          </cell>
          <cell r="T392" t="str">
            <v>R-&gt;L</v>
          </cell>
          <cell r="U392" t="str">
            <v>No</v>
          </cell>
          <cell r="V392" t="str">
            <v>OK</v>
          </cell>
          <cell r="W392" t="str">
            <v>含税到厂</v>
          </cell>
          <cell r="X392">
            <v>43943</v>
          </cell>
          <cell r="Y392" t="str">
            <v>Yes</v>
          </cell>
          <cell r="AC392" t="str">
            <v>C180832776</v>
          </cell>
          <cell r="AD392">
            <v>301</v>
          </cell>
          <cell r="AE392">
            <v>10</v>
          </cell>
          <cell r="AN392"/>
          <cell r="AO392" t="str">
            <v>Yes</v>
          </cell>
          <cell r="AP392" t="str">
            <v>MAY 20</v>
          </cell>
        </row>
        <row r="393">
          <cell r="A393">
            <v>636</v>
          </cell>
          <cell r="B393" t="str">
            <v>已发货</v>
          </cell>
          <cell r="C393" t="str">
            <v>C49</v>
          </cell>
          <cell r="D393">
            <v>109820</v>
          </cell>
          <cell r="E393" t="str">
            <v>Stock order</v>
          </cell>
          <cell r="F393" t="str">
            <v>YSM10</v>
          </cell>
          <cell r="G393" t="str">
            <v>R-&gt;L</v>
          </cell>
          <cell r="H393" t="str">
            <v>No</v>
          </cell>
          <cell r="I393" t="str">
            <v>Y50949</v>
          </cell>
          <cell r="J393">
            <v>1</v>
          </cell>
          <cell r="K393" t="str">
            <v>华日仓库中转</v>
          </cell>
          <cell r="L393">
            <v>43924</v>
          </cell>
          <cell r="M393" t="str">
            <v>0.0640（价格用PO#109820，rate 用109815)</v>
          </cell>
          <cell r="N393" t="str">
            <v>MAY 20</v>
          </cell>
          <cell r="O393">
            <v>2020.03</v>
          </cell>
          <cell r="P393" t="str">
            <v>RMB</v>
          </cell>
          <cell r="Q393" t="str">
            <v>C49SZX20200047MZ</v>
          </cell>
          <cell r="R393" t="str">
            <v>融创新合</v>
          </cell>
          <cell r="S393" t="str">
            <v>YSM10</v>
          </cell>
          <cell r="T393" t="str">
            <v>L-&gt;R</v>
          </cell>
          <cell r="U393" t="str">
            <v>MVC</v>
          </cell>
          <cell r="V393" t="str">
            <v>WRONG</v>
          </cell>
          <cell r="W393" t="str">
            <v>含税到厂</v>
          </cell>
          <cell r="X393">
            <v>43944</v>
          </cell>
          <cell r="Y393" t="str">
            <v>Yes</v>
          </cell>
          <cell r="AC393" t="str">
            <v>C200437235</v>
          </cell>
          <cell r="AD393">
            <v>301</v>
          </cell>
          <cell r="AE393">
            <v>10</v>
          </cell>
          <cell r="AN393"/>
          <cell r="AO393" t="str">
            <v>Yes</v>
          </cell>
          <cell r="AP393" t="str">
            <v>MAY 20</v>
          </cell>
        </row>
        <row r="394">
          <cell r="A394">
            <v>602</v>
          </cell>
          <cell r="B394" t="str">
            <v>已发货</v>
          </cell>
          <cell r="C394" t="str">
            <v>C49</v>
          </cell>
          <cell r="D394">
            <v>109820</v>
          </cell>
          <cell r="E394" t="str">
            <v>Stock order</v>
          </cell>
          <cell r="F394" t="str">
            <v>YSM10</v>
          </cell>
          <cell r="G394" t="str">
            <v>R-&gt;L</v>
          </cell>
          <cell r="H394" t="str">
            <v>No</v>
          </cell>
          <cell r="I394" t="str">
            <v>Y50950</v>
          </cell>
          <cell r="J394">
            <v>1</v>
          </cell>
          <cell r="K394" t="str">
            <v>盐保仓库</v>
          </cell>
          <cell r="L394">
            <v>43924</v>
          </cell>
          <cell r="M394" t="str">
            <v>0.0640（价格用PO#109820，rate 用109815)</v>
          </cell>
          <cell r="N394" t="str">
            <v>JUN 20</v>
          </cell>
          <cell r="O394">
            <v>2020.03</v>
          </cell>
          <cell r="P394" t="str">
            <v>RMB</v>
          </cell>
          <cell r="Q394" t="str">
            <v>C49SZX20200031DZ</v>
          </cell>
          <cell r="R394" t="str">
            <v>金海智控</v>
          </cell>
          <cell r="S394" t="str">
            <v>YSM10</v>
          </cell>
          <cell r="T394" t="str">
            <v>L-&gt;R</v>
          </cell>
          <cell r="U394" t="str">
            <v>MVC</v>
          </cell>
          <cell r="V394" t="str">
            <v>WRONG</v>
          </cell>
          <cell r="W394" t="str">
            <v>含税到厂</v>
          </cell>
          <cell r="X394">
            <v>43915</v>
          </cell>
          <cell r="Y394" t="str">
            <v>Yes</v>
          </cell>
          <cell r="AC394" t="str">
            <v>C200437238</v>
          </cell>
          <cell r="AD394">
            <v>301</v>
          </cell>
          <cell r="AE394">
            <v>10</v>
          </cell>
          <cell r="AN394"/>
          <cell r="AO394" t="str">
            <v>Yes</v>
          </cell>
          <cell r="AP394" t="str">
            <v>JUN 20</v>
          </cell>
        </row>
        <row r="395">
          <cell r="A395">
            <v>643</v>
          </cell>
          <cell r="B395" t="str">
            <v>已发货</v>
          </cell>
          <cell r="C395" t="str">
            <v>C49</v>
          </cell>
          <cell r="D395">
            <v>109820</v>
          </cell>
          <cell r="E395" t="str">
            <v>Stock order</v>
          </cell>
          <cell r="F395" t="str">
            <v>YSM10</v>
          </cell>
          <cell r="G395" t="str">
            <v>R-&gt;L</v>
          </cell>
          <cell r="H395" t="str">
            <v>No</v>
          </cell>
          <cell r="I395" t="str">
            <v>Y50843</v>
          </cell>
          <cell r="J395">
            <v>1</v>
          </cell>
          <cell r="K395" t="str">
            <v>盐保仓库</v>
          </cell>
          <cell r="L395">
            <v>43924</v>
          </cell>
          <cell r="M395" t="str">
            <v>0.0640（价格用PO#109820，rate 用109815)</v>
          </cell>
          <cell r="N395" t="str">
            <v>MAY 20</v>
          </cell>
          <cell r="O395">
            <v>2020.03</v>
          </cell>
          <cell r="P395" t="str">
            <v>RMB</v>
          </cell>
          <cell r="Q395" t="str">
            <v>C49SZX20200037SX-R1</v>
          </cell>
          <cell r="R395" t="str">
            <v>利速达</v>
          </cell>
          <cell r="S395" t="str">
            <v>YSM10</v>
          </cell>
          <cell r="T395" t="str">
            <v>L-&gt;R</v>
          </cell>
          <cell r="U395" t="str">
            <v>MVC</v>
          </cell>
          <cell r="V395" t="str">
            <v>WRONG</v>
          </cell>
          <cell r="W395" t="str">
            <v>含税到厂</v>
          </cell>
          <cell r="X395">
            <v>43963</v>
          </cell>
          <cell r="Y395" t="str">
            <v>Yes</v>
          </cell>
          <cell r="AC395" t="str">
            <v>C180732624</v>
          </cell>
          <cell r="AD395">
            <v>301</v>
          </cell>
          <cell r="AE395">
            <v>10</v>
          </cell>
          <cell r="AN395"/>
          <cell r="AO395" t="str">
            <v>Yes</v>
          </cell>
          <cell r="AP395" t="str">
            <v>MAY 20</v>
          </cell>
        </row>
        <row r="396">
          <cell r="A396">
            <v>635</v>
          </cell>
          <cell r="B396" t="str">
            <v>已发货</v>
          </cell>
          <cell r="C396" t="str">
            <v>C49</v>
          </cell>
          <cell r="D396">
            <v>109855</v>
          </cell>
          <cell r="E396" t="str">
            <v>Stock order</v>
          </cell>
          <cell r="F396" t="str">
            <v>YSM20R(SV)-2</v>
          </cell>
          <cell r="G396" t="str">
            <v>L-&gt;R</v>
          </cell>
          <cell r="H396" t="str">
            <v>No</v>
          </cell>
          <cell r="I396" t="str">
            <v>Y50848</v>
          </cell>
          <cell r="J396">
            <v>1</v>
          </cell>
          <cell r="K396" t="str">
            <v>华日仓库中转</v>
          </cell>
          <cell r="L396">
            <v>43946</v>
          </cell>
          <cell r="M396">
            <v>6.5600000000000006E-2</v>
          </cell>
          <cell r="N396" t="str">
            <v>MAY 20</v>
          </cell>
          <cell r="O396">
            <v>2020.02</v>
          </cell>
          <cell r="P396" t="str">
            <v>RMB</v>
          </cell>
          <cell r="Q396" t="str">
            <v>C49SZX20200047MZ</v>
          </cell>
          <cell r="R396" t="str">
            <v>融创新合</v>
          </cell>
          <cell r="S396" t="str">
            <v>YSM20R(SV)-2</v>
          </cell>
          <cell r="T396" t="str">
            <v>L-&gt;R</v>
          </cell>
          <cell r="U396" t="str">
            <v>No</v>
          </cell>
          <cell r="V396" t="str">
            <v>OK</v>
          </cell>
          <cell r="W396" t="str">
            <v>含税到厂</v>
          </cell>
          <cell r="X396">
            <v>43944</v>
          </cell>
          <cell r="Y396" t="str">
            <v>Yes</v>
          </cell>
          <cell r="AC396" t="str">
            <v>C200437235</v>
          </cell>
          <cell r="AD396">
            <v>301</v>
          </cell>
          <cell r="AE396">
            <v>20</v>
          </cell>
          <cell r="AN396"/>
          <cell r="AO396" t="str">
            <v>Yes</v>
          </cell>
          <cell r="AP396" t="str">
            <v>MAY 20</v>
          </cell>
        </row>
        <row r="397">
          <cell r="A397">
            <v>642</v>
          </cell>
          <cell r="B397" t="str">
            <v>已发货</v>
          </cell>
          <cell r="C397" t="str">
            <v>C49</v>
          </cell>
          <cell r="D397">
            <v>109855</v>
          </cell>
          <cell r="E397" t="str">
            <v>Stock order</v>
          </cell>
          <cell r="F397" t="str">
            <v>YSM20R(SV)-2</v>
          </cell>
          <cell r="G397" t="str">
            <v>L-&gt;R</v>
          </cell>
          <cell r="H397" t="str">
            <v>No</v>
          </cell>
          <cell r="I397" t="str">
            <v>Y50849</v>
          </cell>
          <cell r="J397">
            <v>1</v>
          </cell>
          <cell r="K397" t="str">
            <v>盐保仓库</v>
          </cell>
          <cell r="L397">
            <v>43946</v>
          </cell>
          <cell r="M397" t="str">
            <v>NM(价格用PO#109816）</v>
          </cell>
          <cell r="N397" t="str">
            <v>MAY 20</v>
          </cell>
          <cell r="O397">
            <v>2020.02</v>
          </cell>
          <cell r="P397" t="str">
            <v>RMB</v>
          </cell>
          <cell r="Q397" t="str">
            <v>C49SZX20200037SX-R1</v>
          </cell>
          <cell r="R397" t="str">
            <v>利速达</v>
          </cell>
          <cell r="S397" t="str">
            <v>YSM20R(SV)-2</v>
          </cell>
          <cell r="T397" t="str">
            <v>L-&gt;R</v>
          </cell>
          <cell r="U397" t="str">
            <v>No</v>
          </cell>
          <cell r="V397" t="str">
            <v>OK</v>
          </cell>
          <cell r="W397" t="str">
            <v>含税到厂</v>
          </cell>
          <cell r="X397">
            <v>43963</v>
          </cell>
          <cell r="Y397" t="str">
            <v>Yes</v>
          </cell>
          <cell r="AC397" t="str">
            <v>C180732624</v>
          </cell>
          <cell r="AD397">
            <v>301</v>
          </cell>
          <cell r="AE397">
            <v>20</v>
          </cell>
          <cell r="AN397"/>
          <cell r="AO397" t="str">
            <v>Yes</v>
          </cell>
          <cell r="AP397" t="str">
            <v>MAY 20</v>
          </cell>
        </row>
        <row r="398">
          <cell r="A398">
            <v>619</v>
          </cell>
          <cell r="B398" t="str">
            <v>已发货</v>
          </cell>
          <cell r="C398" t="str">
            <v>C49</v>
          </cell>
          <cell r="D398">
            <v>109855</v>
          </cell>
          <cell r="E398" t="str">
            <v>Stock order</v>
          </cell>
          <cell r="F398" t="str">
            <v>YSM20R(SV)-2</v>
          </cell>
          <cell r="G398" t="str">
            <v>L-&gt;R</v>
          </cell>
          <cell r="H398" t="str">
            <v>No</v>
          </cell>
          <cell r="I398" t="str">
            <v>Y50850</v>
          </cell>
          <cell r="J398">
            <v>1</v>
          </cell>
          <cell r="K398" t="str">
            <v>盐保仓库</v>
          </cell>
          <cell r="L398">
            <v>43946</v>
          </cell>
          <cell r="M398">
            <v>6.5600000000000006E-2</v>
          </cell>
          <cell r="N398" t="str">
            <v>MAY 20</v>
          </cell>
          <cell r="O398">
            <v>2020.02</v>
          </cell>
          <cell r="P398" t="str">
            <v>RMB</v>
          </cell>
          <cell r="Q398" t="str">
            <v>C49SZX20200049MX</v>
          </cell>
          <cell r="R398" t="str">
            <v>智序</v>
          </cell>
          <cell r="S398" t="str">
            <v>YSM20R(SV)-2</v>
          </cell>
          <cell r="T398" t="str">
            <v>L-&gt;R</v>
          </cell>
          <cell r="U398" t="str">
            <v>No</v>
          </cell>
          <cell r="V398" t="str">
            <v>OK</v>
          </cell>
          <cell r="W398" t="str">
            <v>含税到厂</v>
          </cell>
          <cell r="X398">
            <v>43938</v>
          </cell>
          <cell r="Y398" t="str">
            <v>Yes</v>
          </cell>
          <cell r="AC398" t="str">
            <v>C200537339</v>
          </cell>
          <cell r="AD398">
            <v>301</v>
          </cell>
          <cell r="AE398">
            <v>20</v>
          </cell>
          <cell r="AN398"/>
          <cell r="AO398" t="str">
            <v>Yes</v>
          </cell>
          <cell r="AP398" t="str">
            <v>MAY 20</v>
          </cell>
        </row>
        <row r="399">
          <cell r="A399">
            <v>620</v>
          </cell>
          <cell r="B399" t="str">
            <v>已发货</v>
          </cell>
          <cell r="C399" t="str">
            <v>C49</v>
          </cell>
          <cell r="D399">
            <v>109855</v>
          </cell>
          <cell r="E399" t="str">
            <v>Stock order</v>
          </cell>
          <cell r="F399" t="str">
            <v>YSM20R(SV)-2</v>
          </cell>
          <cell r="G399" t="str">
            <v>L-&gt;R</v>
          </cell>
          <cell r="H399" t="str">
            <v>No</v>
          </cell>
          <cell r="I399" t="str">
            <v>Y50851</v>
          </cell>
          <cell r="J399">
            <v>1</v>
          </cell>
          <cell r="K399" t="str">
            <v>盐保仓库</v>
          </cell>
          <cell r="L399">
            <v>43946</v>
          </cell>
          <cell r="M399">
            <v>6.5600000000000006E-2</v>
          </cell>
          <cell r="N399" t="str">
            <v>MAY 20</v>
          </cell>
          <cell r="O399">
            <v>2020.02</v>
          </cell>
          <cell r="P399" t="str">
            <v>RMB</v>
          </cell>
          <cell r="Q399" t="str">
            <v>C49SZX20200049MX</v>
          </cell>
          <cell r="R399" t="str">
            <v>智序</v>
          </cell>
          <cell r="S399" t="str">
            <v>YSM20R(SV)-2</v>
          </cell>
          <cell r="T399" t="str">
            <v>L-&gt;R</v>
          </cell>
          <cell r="U399" t="str">
            <v>No</v>
          </cell>
          <cell r="V399" t="str">
            <v>OK</v>
          </cell>
          <cell r="W399" t="str">
            <v>含税到厂</v>
          </cell>
          <cell r="X399">
            <v>43938</v>
          </cell>
          <cell r="Y399" t="str">
            <v>Yes</v>
          </cell>
          <cell r="AC399" t="str">
            <v>C200537339</v>
          </cell>
          <cell r="AD399">
            <v>301</v>
          </cell>
          <cell r="AE399">
            <v>20</v>
          </cell>
          <cell r="AN399"/>
          <cell r="AO399" t="str">
            <v>Yes</v>
          </cell>
          <cell r="AP399" t="str">
            <v>MAY 20</v>
          </cell>
        </row>
        <row r="400">
          <cell r="A400">
            <v>621</v>
          </cell>
          <cell r="B400" t="str">
            <v>已发货</v>
          </cell>
          <cell r="C400" t="str">
            <v>C49</v>
          </cell>
          <cell r="D400">
            <v>109855</v>
          </cell>
          <cell r="E400" t="str">
            <v>Stock order</v>
          </cell>
          <cell r="F400" t="str">
            <v>YSM20R(SV)-2</v>
          </cell>
          <cell r="G400" t="str">
            <v>L-&gt;R</v>
          </cell>
          <cell r="H400" t="str">
            <v>No</v>
          </cell>
          <cell r="I400" t="str">
            <v>Y50852</v>
          </cell>
          <cell r="J400">
            <v>1</v>
          </cell>
          <cell r="K400" t="str">
            <v>盐保仓库</v>
          </cell>
          <cell r="L400">
            <v>43946</v>
          </cell>
          <cell r="M400">
            <v>6.5600000000000006E-2</v>
          </cell>
          <cell r="N400" t="str">
            <v>MAY 20</v>
          </cell>
          <cell r="O400">
            <v>2020.02</v>
          </cell>
          <cell r="P400" t="str">
            <v>RMB</v>
          </cell>
          <cell r="Q400" t="str">
            <v>C49SZX20200049MX</v>
          </cell>
          <cell r="R400" t="str">
            <v>智序</v>
          </cell>
          <cell r="S400" t="str">
            <v>YSM20R(SV)-2</v>
          </cell>
          <cell r="T400" t="str">
            <v>L-&gt;R</v>
          </cell>
          <cell r="U400" t="str">
            <v>No</v>
          </cell>
          <cell r="V400" t="str">
            <v>OK</v>
          </cell>
          <cell r="W400" t="str">
            <v>含税到厂</v>
          </cell>
          <cell r="X400">
            <v>43938</v>
          </cell>
          <cell r="Y400" t="str">
            <v>Yes</v>
          </cell>
          <cell r="AC400" t="str">
            <v>C200537339</v>
          </cell>
          <cell r="AD400">
            <v>301</v>
          </cell>
          <cell r="AE400">
            <v>20</v>
          </cell>
          <cell r="AN400"/>
          <cell r="AO400" t="str">
            <v>Yes</v>
          </cell>
          <cell r="AP400" t="str">
            <v>MAY 20</v>
          </cell>
        </row>
        <row r="401">
          <cell r="A401">
            <v>622</v>
          </cell>
          <cell r="B401" t="str">
            <v>已发货</v>
          </cell>
          <cell r="C401" t="str">
            <v>C49</v>
          </cell>
          <cell r="D401">
            <v>109855</v>
          </cell>
          <cell r="E401" t="str">
            <v>Stock order</v>
          </cell>
          <cell r="F401" t="str">
            <v>YSM20R(SV)-2</v>
          </cell>
          <cell r="G401" t="str">
            <v>L-&gt;R</v>
          </cell>
          <cell r="H401" t="str">
            <v>No</v>
          </cell>
          <cell r="I401" t="str">
            <v>Y50866</v>
          </cell>
          <cell r="J401">
            <v>1</v>
          </cell>
          <cell r="K401" t="str">
            <v>盐保仓库</v>
          </cell>
          <cell r="L401">
            <v>43946</v>
          </cell>
          <cell r="M401">
            <v>6.5600000000000006E-2</v>
          </cell>
          <cell r="N401" t="str">
            <v>MAY 20</v>
          </cell>
          <cell r="O401">
            <v>2020.02</v>
          </cell>
          <cell r="P401" t="str">
            <v>RMB</v>
          </cell>
          <cell r="Q401" t="str">
            <v>C49SZX20200049MX</v>
          </cell>
          <cell r="R401" t="str">
            <v>智序</v>
          </cell>
          <cell r="S401" t="str">
            <v>YSM20R(SV)-2</v>
          </cell>
          <cell r="T401" t="str">
            <v>L-&gt;R</v>
          </cell>
          <cell r="U401" t="str">
            <v>No</v>
          </cell>
          <cell r="V401" t="str">
            <v>OK</v>
          </cell>
          <cell r="W401" t="str">
            <v>含税到厂</v>
          </cell>
          <cell r="X401">
            <v>43938</v>
          </cell>
          <cell r="Y401" t="str">
            <v>Yes</v>
          </cell>
          <cell r="AC401" t="str">
            <v>C200537339</v>
          </cell>
          <cell r="AD401">
            <v>301</v>
          </cell>
          <cell r="AE401">
            <v>20</v>
          </cell>
          <cell r="AN401"/>
          <cell r="AO401" t="str">
            <v>Yes</v>
          </cell>
          <cell r="AP401" t="str">
            <v>MAY 20</v>
          </cell>
        </row>
        <row r="402">
          <cell r="A402">
            <v>610</v>
          </cell>
          <cell r="B402" t="str">
            <v>已发货</v>
          </cell>
          <cell r="C402" t="str">
            <v>C49</v>
          </cell>
          <cell r="D402">
            <v>109806</v>
          </cell>
          <cell r="E402" t="str">
            <v>Pro-tec</v>
          </cell>
          <cell r="F402" t="str">
            <v>YSM20R(SV)-2</v>
          </cell>
          <cell r="G402" t="str">
            <v>L-&gt;R</v>
          </cell>
          <cell r="H402" t="str">
            <v>No</v>
          </cell>
          <cell r="I402" t="str">
            <v>Y50702</v>
          </cell>
          <cell r="J402">
            <v>1</v>
          </cell>
          <cell r="K402" t="str">
            <v>盐保仓库</v>
          </cell>
          <cell r="L402">
            <v>43955</v>
          </cell>
          <cell r="M402" t="str">
            <v>NM(CR:0.0679)</v>
          </cell>
          <cell r="N402" t="str">
            <v>MAY 20</v>
          </cell>
          <cell r="O402">
            <v>2020.02</v>
          </cell>
          <cell r="P402" t="str">
            <v>JPY</v>
          </cell>
          <cell r="Q402" t="str">
            <v>C49SZX20200035JY</v>
          </cell>
          <cell r="R402" t="str">
            <v>创荣发</v>
          </cell>
          <cell r="S402" t="str">
            <v>YSM20R(SV)-2</v>
          </cell>
          <cell r="T402" t="str">
            <v>L-&gt;R</v>
          </cell>
          <cell r="U402" t="str">
            <v>No</v>
          </cell>
          <cell r="V402" t="str">
            <v>OK</v>
          </cell>
          <cell r="W402" t="str">
            <v>DAP HZ</v>
          </cell>
          <cell r="X402">
            <v>43921</v>
          </cell>
          <cell r="Y402" t="str">
            <v>Yes</v>
          </cell>
          <cell r="AC402" t="str">
            <v>C200437179</v>
          </cell>
          <cell r="AN402"/>
          <cell r="AO402" t="str">
            <v>Yes</v>
          </cell>
          <cell r="AP402" t="str">
            <v>MAY 20</v>
          </cell>
        </row>
        <row r="403">
          <cell r="A403">
            <v>638</v>
          </cell>
          <cell r="B403" t="str">
            <v>已发货</v>
          </cell>
          <cell r="C403" t="str">
            <v>C49</v>
          </cell>
          <cell r="D403">
            <v>109806</v>
          </cell>
          <cell r="E403" t="str">
            <v>Pro-tec</v>
          </cell>
          <cell r="F403" t="str">
            <v>YSM10</v>
          </cell>
          <cell r="G403" t="str">
            <v>R-&gt;L</v>
          </cell>
          <cell r="H403" t="str">
            <v>No</v>
          </cell>
          <cell r="I403" t="str">
            <v>Y51205</v>
          </cell>
          <cell r="J403">
            <v>1</v>
          </cell>
          <cell r="K403" t="str">
            <v>钧溢清关，送力合仓库</v>
          </cell>
          <cell r="L403">
            <v>43955</v>
          </cell>
          <cell r="M403" t="str">
            <v>0.0640（价格用PO#109820，rate 用109815)</v>
          </cell>
          <cell r="N403" t="str">
            <v>MAY 20</v>
          </cell>
          <cell r="O403">
            <v>2020.04</v>
          </cell>
          <cell r="P403" t="str">
            <v>RMB</v>
          </cell>
          <cell r="Q403" t="str">
            <v>C49SZX20200043CY</v>
          </cell>
          <cell r="R403" t="str">
            <v>星辰宇</v>
          </cell>
          <cell r="S403" t="str">
            <v>YSM10</v>
          </cell>
          <cell r="T403" t="str">
            <v>L-&gt;R</v>
          </cell>
          <cell r="U403" t="str">
            <v>MVC</v>
          </cell>
          <cell r="V403" t="str">
            <v>WRONG</v>
          </cell>
          <cell r="W403" t="str">
            <v>含税到厂</v>
          </cell>
          <cell r="X403">
            <v>43950</v>
          </cell>
          <cell r="Y403" t="str">
            <v>Yes</v>
          </cell>
          <cell r="AC403" t="str">
            <v>C200537332</v>
          </cell>
          <cell r="AN403"/>
          <cell r="AO403" t="str">
            <v>Yes</v>
          </cell>
          <cell r="AP403" t="str">
            <v>MAY 20</v>
          </cell>
        </row>
        <row r="404">
          <cell r="A404">
            <v>603</v>
          </cell>
          <cell r="B404" t="str">
            <v>已发货</v>
          </cell>
          <cell r="C404" t="str">
            <v>C49</v>
          </cell>
          <cell r="D404">
            <v>109856</v>
          </cell>
          <cell r="E404" t="str">
            <v>Stock order</v>
          </cell>
          <cell r="F404" t="str">
            <v>YSM20R(SV)-2</v>
          </cell>
          <cell r="G404" t="str">
            <v>L-&gt;R</v>
          </cell>
          <cell r="H404" t="str">
            <v>No</v>
          </cell>
          <cell r="I404" t="str">
            <v>Y51294</v>
          </cell>
          <cell r="J404">
            <v>1</v>
          </cell>
          <cell r="K404" t="str">
            <v>乐上清关，送力合仓库</v>
          </cell>
          <cell r="L404">
            <v>43971</v>
          </cell>
          <cell r="M404">
            <v>6.4600000000000005E-2</v>
          </cell>
          <cell r="N404" t="str">
            <v>JUN 20</v>
          </cell>
          <cell r="O404">
            <v>2020.04</v>
          </cell>
          <cell r="P404" t="str">
            <v>RMB</v>
          </cell>
          <cell r="Q404" t="str">
            <v>C49SZX20200031DZ</v>
          </cell>
          <cell r="R404" t="str">
            <v>金海智控</v>
          </cell>
          <cell r="S404" t="str">
            <v>YSM20R(SV)-2</v>
          </cell>
          <cell r="T404" t="str">
            <v>L-&gt;R</v>
          </cell>
          <cell r="U404" t="str">
            <v>No</v>
          </cell>
          <cell r="V404" t="str">
            <v>OK</v>
          </cell>
          <cell r="W404" t="str">
            <v>含税到厂</v>
          </cell>
          <cell r="X404">
            <v>43915</v>
          </cell>
          <cell r="Y404" t="str">
            <v>Yes</v>
          </cell>
          <cell r="AC404" t="str">
            <v>C200437238</v>
          </cell>
          <cell r="AD404">
            <v>304</v>
          </cell>
          <cell r="AE404">
            <v>10</v>
          </cell>
          <cell r="AF404">
            <v>302</v>
          </cell>
          <cell r="AG404">
            <v>10</v>
          </cell>
          <cell r="AN404"/>
          <cell r="AO404" t="str">
            <v>Yes</v>
          </cell>
          <cell r="AP404" t="str">
            <v>JUN 20</v>
          </cell>
        </row>
        <row r="405">
          <cell r="A405">
            <v>657</v>
          </cell>
          <cell r="B405" t="str">
            <v>已发货</v>
          </cell>
          <cell r="C405" t="str">
            <v>C49</v>
          </cell>
          <cell r="D405">
            <v>109856</v>
          </cell>
          <cell r="E405" t="str">
            <v>Stock order</v>
          </cell>
          <cell r="F405" t="str">
            <v>YSM20R(SV)-2</v>
          </cell>
          <cell r="G405" t="str">
            <v>R-&gt;L</v>
          </cell>
          <cell r="H405" t="str">
            <v>No</v>
          </cell>
          <cell r="I405" t="str">
            <v>Y51295</v>
          </cell>
          <cell r="J405">
            <v>1</v>
          </cell>
          <cell r="K405" t="str">
            <v>力合仓库(已经清关)</v>
          </cell>
          <cell r="L405">
            <v>43971</v>
          </cell>
          <cell r="M405">
            <v>6.7000000000000004E-2</v>
          </cell>
          <cell r="N405" t="str">
            <v>JUL 20</v>
          </cell>
          <cell r="O405">
            <v>2020.04</v>
          </cell>
          <cell r="P405" t="str">
            <v>RMB</v>
          </cell>
          <cell r="Q405" t="str">
            <v>C49SZX20200058SS</v>
          </cell>
          <cell r="R405" t="str">
            <v>中润互联</v>
          </cell>
          <cell r="S405" t="str">
            <v>YSM20R(SV)-2</v>
          </cell>
          <cell r="T405" t="str">
            <v>R-&gt;L</v>
          </cell>
          <cell r="U405" t="str">
            <v>MVC</v>
          </cell>
          <cell r="V405" t="str">
            <v>WRONG</v>
          </cell>
          <cell r="W405" t="str">
            <v>含税到厂</v>
          </cell>
          <cell r="X405">
            <v>43986</v>
          </cell>
          <cell r="Y405" t="str">
            <v>Yes</v>
          </cell>
          <cell r="AC405" t="str">
            <v>C200637604</v>
          </cell>
          <cell r="AD405">
            <v>302</v>
          </cell>
          <cell r="AE405">
            <v>20</v>
          </cell>
          <cell r="AN405"/>
          <cell r="AO405" t="str">
            <v>Yes</v>
          </cell>
          <cell r="AP405" t="str">
            <v>JUL 20</v>
          </cell>
        </row>
        <row r="406">
          <cell r="A406">
            <v>671</v>
          </cell>
          <cell r="B406" t="str">
            <v>已发货</v>
          </cell>
          <cell r="C406" t="str">
            <v>C49</v>
          </cell>
          <cell r="D406">
            <v>109856</v>
          </cell>
          <cell r="E406" t="str">
            <v>Stock order</v>
          </cell>
          <cell r="F406" t="str">
            <v>YSM20R(SV)-2</v>
          </cell>
          <cell r="G406" t="str">
            <v>R-&gt;L</v>
          </cell>
          <cell r="H406" t="str">
            <v>No</v>
          </cell>
          <cell r="I406" t="str">
            <v>Y51296</v>
          </cell>
          <cell r="J406">
            <v>1</v>
          </cell>
          <cell r="K406" t="str">
            <v>辉记中转仓</v>
          </cell>
          <cell r="L406">
            <v>43971</v>
          </cell>
          <cell r="M406">
            <v>6.7000000000000004E-2</v>
          </cell>
          <cell r="N406" t="str">
            <v>JUL 20</v>
          </cell>
          <cell r="O406">
            <v>2020.04</v>
          </cell>
          <cell r="P406" t="str">
            <v>JPY</v>
          </cell>
          <cell r="Q406" t="str">
            <v>C49SZX20200071JY</v>
          </cell>
          <cell r="R406" t="str">
            <v>英拓邦</v>
          </cell>
          <cell r="S406" t="str">
            <v>YSM20R(SV)-2</v>
          </cell>
          <cell r="T406" t="str">
            <v>R-&gt;L</v>
          </cell>
          <cell r="U406" t="str">
            <v>No</v>
          </cell>
          <cell r="V406" t="str">
            <v>OK</v>
          </cell>
          <cell r="W406" t="str">
            <v>DAP SZ</v>
          </cell>
          <cell r="X406">
            <v>44005</v>
          </cell>
          <cell r="Y406" t="str">
            <v>Yes</v>
          </cell>
          <cell r="AC406" t="str">
            <v>C190634939</v>
          </cell>
          <cell r="AD406">
            <v>301</v>
          </cell>
          <cell r="AE406">
            <v>10</v>
          </cell>
          <cell r="AF406">
            <v>311</v>
          </cell>
          <cell r="AG406">
            <v>10</v>
          </cell>
          <cell r="AN406"/>
          <cell r="AO406" t="str">
            <v>Yes</v>
          </cell>
          <cell r="AP406" t="str">
            <v>JUL 20</v>
          </cell>
        </row>
        <row r="407">
          <cell r="A407">
            <v>658</v>
          </cell>
          <cell r="B407" t="str">
            <v>已发货</v>
          </cell>
          <cell r="C407" t="str">
            <v>C49</v>
          </cell>
          <cell r="D407">
            <v>109856</v>
          </cell>
          <cell r="E407" t="str">
            <v>Stock order</v>
          </cell>
          <cell r="F407" t="str">
            <v>YSM20R(SV)-2</v>
          </cell>
          <cell r="G407" t="str">
            <v>R-&gt;L</v>
          </cell>
          <cell r="H407" t="str">
            <v>No</v>
          </cell>
          <cell r="I407" t="str">
            <v>Y51297</v>
          </cell>
          <cell r="J407">
            <v>1</v>
          </cell>
          <cell r="K407" t="str">
            <v>力合仓库(已经清关)</v>
          </cell>
          <cell r="L407">
            <v>43971</v>
          </cell>
          <cell r="M407">
            <v>6.7000000000000004E-2</v>
          </cell>
          <cell r="N407" t="str">
            <v>JUL 20</v>
          </cell>
          <cell r="O407">
            <v>2020.04</v>
          </cell>
          <cell r="P407" t="str">
            <v>RMB</v>
          </cell>
          <cell r="Q407" t="str">
            <v>C49SZX20200058SS</v>
          </cell>
          <cell r="R407" t="str">
            <v>中润互联</v>
          </cell>
          <cell r="S407" t="str">
            <v>YSM20R(SV)-2</v>
          </cell>
          <cell r="T407" t="str">
            <v>R-&gt;L</v>
          </cell>
          <cell r="U407" t="str">
            <v>No</v>
          </cell>
          <cell r="V407" t="str">
            <v>OK</v>
          </cell>
          <cell r="W407" t="str">
            <v>含税到厂</v>
          </cell>
          <cell r="X407">
            <v>43986</v>
          </cell>
          <cell r="Y407" t="str">
            <v>Yes</v>
          </cell>
          <cell r="AC407" t="str">
            <v>C200637604</v>
          </cell>
          <cell r="AD407">
            <v>302</v>
          </cell>
          <cell r="AE407">
            <v>10</v>
          </cell>
          <cell r="AF407">
            <v>303</v>
          </cell>
          <cell r="AG407">
            <v>10</v>
          </cell>
          <cell r="AN407"/>
          <cell r="AO407" t="str">
            <v>Yes</v>
          </cell>
          <cell r="AP407" t="str">
            <v>JUL 20</v>
          </cell>
        </row>
        <row r="408">
          <cell r="A408">
            <v>584</v>
          </cell>
          <cell r="B408" t="str">
            <v>已发货</v>
          </cell>
          <cell r="C408" t="str">
            <v>C49</v>
          </cell>
          <cell r="D408" t="str">
            <v>49F103362</v>
          </cell>
          <cell r="E408" t="str">
            <v>上海机器</v>
          </cell>
          <cell r="F408" t="str">
            <v>YSM10</v>
          </cell>
          <cell r="G408" t="str">
            <v>R-&gt;L</v>
          </cell>
          <cell r="H408" t="str">
            <v>No</v>
          </cell>
          <cell r="I408" t="str">
            <v>Y49634</v>
          </cell>
          <cell r="J408">
            <v>1</v>
          </cell>
          <cell r="K408" t="str">
            <v>力合仓库(已经清关)</v>
          </cell>
          <cell r="L408">
            <v>43818</v>
          </cell>
          <cell r="M408">
            <v>6.5799999999999997E-2</v>
          </cell>
          <cell r="N408" t="str">
            <v>APR 20</v>
          </cell>
          <cell r="O408"/>
          <cell r="P408" t="str">
            <v>JPY</v>
          </cell>
          <cell r="Q408" t="str">
            <v>C49SZX20200017CX</v>
          </cell>
          <cell r="R408" t="str">
            <v>乐凡电子</v>
          </cell>
          <cell r="S408" t="str">
            <v>YSM10</v>
          </cell>
          <cell r="T408" t="str">
            <v>L-&gt;R</v>
          </cell>
          <cell r="U408" t="str">
            <v>MVC</v>
          </cell>
          <cell r="V408" t="str">
            <v>WRONG</v>
          </cell>
          <cell r="W408" t="str">
            <v>DAP SZ</v>
          </cell>
          <cell r="X408">
            <v>43846</v>
          </cell>
          <cell r="Y408" t="str">
            <v>Yes</v>
          </cell>
          <cell r="AC408" t="str">
            <v>C200236762</v>
          </cell>
          <cell r="AD408">
            <v>301</v>
          </cell>
          <cell r="AE408">
            <v>10</v>
          </cell>
          <cell r="AN408"/>
          <cell r="AO408" t="str">
            <v>Yes</v>
          </cell>
          <cell r="AP408" t="str">
            <v>APR 20</v>
          </cell>
        </row>
        <row r="409">
          <cell r="A409">
            <v>583</v>
          </cell>
          <cell r="B409" t="str">
            <v>已发货</v>
          </cell>
          <cell r="C409" t="str">
            <v>C49</v>
          </cell>
          <cell r="D409" t="str">
            <v>49F103362</v>
          </cell>
          <cell r="E409" t="str">
            <v>上海机器</v>
          </cell>
          <cell r="F409" t="str">
            <v>YSM10</v>
          </cell>
          <cell r="G409" t="str">
            <v>R-&gt;L</v>
          </cell>
          <cell r="H409" t="str">
            <v>No</v>
          </cell>
          <cell r="I409" t="str">
            <v>Y49635</v>
          </cell>
          <cell r="J409">
            <v>1</v>
          </cell>
          <cell r="K409" t="str">
            <v>力合仓库(已经清关)</v>
          </cell>
          <cell r="L409">
            <v>43818</v>
          </cell>
          <cell r="M409">
            <v>6.5799999999999997E-2</v>
          </cell>
          <cell r="N409" t="str">
            <v>APR 20</v>
          </cell>
          <cell r="O409"/>
          <cell r="P409" t="str">
            <v>JPY</v>
          </cell>
          <cell r="Q409" t="str">
            <v>C49SZX20200017CX</v>
          </cell>
          <cell r="R409" t="str">
            <v>乐凡电子</v>
          </cell>
          <cell r="S409" t="str">
            <v>YSM10</v>
          </cell>
          <cell r="T409" t="str">
            <v>L-&gt;R</v>
          </cell>
          <cell r="U409" t="str">
            <v>MVC</v>
          </cell>
          <cell r="V409" t="str">
            <v>WRONG</v>
          </cell>
          <cell r="W409" t="str">
            <v>DAP SZ</v>
          </cell>
          <cell r="X409">
            <v>43846</v>
          </cell>
          <cell r="Y409" t="str">
            <v>Yes</v>
          </cell>
          <cell r="AC409" t="str">
            <v>C200236762</v>
          </cell>
          <cell r="AD409">
            <v>301</v>
          </cell>
          <cell r="AE409">
            <v>10</v>
          </cell>
          <cell r="AN409"/>
          <cell r="AO409" t="str">
            <v>Yes</v>
          </cell>
          <cell r="AP409" t="str">
            <v>APR 20</v>
          </cell>
        </row>
        <row r="410">
          <cell r="A410">
            <v>601</v>
          </cell>
          <cell r="B410" t="str">
            <v>已发货</v>
          </cell>
          <cell r="C410" t="str">
            <v>C49</v>
          </cell>
          <cell r="D410">
            <v>109857</v>
          </cell>
          <cell r="E410" t="str">
            <v>安林名义下单</v>
          </cell>
          <cell r="F410" t="str">
            <v>YSM20WR-2</v>
          </cell>
          <cell r="G410" t="str">
            <v>L-&gt;R</v>
          </cell>
          <cell r="H410" t="str">
            <v>No</v>
          </cell>
          <cell r="I410" t="str">
            <v>Y51332</v>
          </cell>
          <cell r="J410">
            <v>1</v>
          </cell>
          <cell r="K410" t="str">
            <v>码头-&gt;准备清关</v>
          </cell>
          <cell r="L410">
            <v>43971</v>
          </cell>
          <cell r="M410" t="str">
            <v>NM(CR:0.0679)</v>
          </cell>
          <cell r="N410" t="str">
            <v>MAY 20</v>
          </cell>
          <cell r="O410">
            <v>2020.04</v>
          </cell>
          <cell r="P410" t="str">
            <v>JPY</v>
          </cell>
          <cell r="Q410" t="str">
            <v>C49SZX20200026SX</v>
          </cell>
          <cell r="R410" t="str">
            <v>安林</v>
          </cell>
          <cell r="S410" t="str">
            <v>YSM20WR-2</v>
          </cell>
          <cell r="T410" t="str">
            <v>L-&gt;R</v>
          </cell>
          <cell r="U410" t="str">
            <v>No</v>
          </cell>
          <cell r="V410" t="str">
            <v>OK</v>
          </cell>
          <cell r="W410" t="str">
            <v>DAP DG</v>
          </cell>
          <cell r="X410">
            <v>43913</v>
          </cell>
          <cell r="Y410" t="str">
            <v>Yes</v>
          </cell>
          <cell r="AC410" t="str">
            <v xml:space="preserve">IND order </v>
          </cell>
          <cell r="AN410"/>
          <cell r="AO410" t="str">
            <v>Yes</v>
          </cell>
          <cell r="AP410" t="str">
            <v>MAY 20</v>
          </cell>
        </row>
        <row r="411">
          <cell r="A411">
            <v>611</v>
          </cell>
          <cell r="B411" t="str">
            <v>已发货</v>
          </cell>
          <cell r="C411" t="str">
            <v>C49</v>
          </cell>
          <cell r="D411">
            <v>109858</v>
          </cell>
          <cell r="E411" t="str">
            <v>奕东名义下单</v>
          </cell>
          <cell r="F411" t="str">
            <v>YSM10</v>
          </cell>
          <cell r="G411" t="str">
            <v>R-&gt;L</v>
          </cell>
          <cell r="H411" t="str">
            <v>No</v>
          </cell>
          <cell r="I411" t="str">
            <v>Y51333</v>
          </cell>
          <cell r="J411">
            <v>1</v>
          </cell>
          <cell r="K411" t="str">
            <v>盐保仓库</v>
          </cell>
          <cell r="L411">
            <v>43973</v>
          </cell>
          <cell r="M411" t="str">
            <v>NM(CR:0.0679)</v>
          </cell>
          <cell r="N411" t="str">
            <v>MAY 20</v>
          </cell>
          <cell r="O411">
            <v>2020.04</v>
          </cell>
          <cell r="P411" t="str">
            <v>JPY</v>
          </cell>
          <cell r="Q411" t="str">
            <v>C49SZX20200035JY</v>
          </cell>
          <cell r="R411" t="str">
            <v>创荣发</v>
          </cell>
          <cell r="S411" t="str">
            <v>YSM10</v>
          </cell>
          <cell r="T411" t="str">
            <v>L-&gt;R</v>
          </cell>
          <cell r="U411" t="str">
            <v>MVC</v>
          </cell>
          <cell r="V411" t="str">
            <v>WRONG</v>
          </cell>
          <cell r="W411" t="str">
            <v>DAP HZ</v>
          </cell>
          <cell r="X411">
            <v>43921</v>
          </cell>
          <cell r="Y411" t="str">
            <v>Yes</v>
          </cell>
          <cell r="AC411" t="str">
            <v>C200437179</v>
          </cell>
          <cell r="AD411">
            <v>301</v>
          </cell>
          <cell r="AE411">
            <v>10</v>
          </cell>
          <cell r="AN411"/>
          <cell r="AO411" t="str">
            <v>Yes</v>
          </cell>
          <cell r="AP411" t="str">
            <v>MAY 20</v>
          </cell>
        </row>
        <row r="412">
          <cell r="A412">
            <v>612</v>
          </cell>
          <cell r="B412" t="str">
            <v>已发货</v>
          </cell>
          <cell r="C412" t="str">
            <v>C49</v>
          </cell>
          <cell r="D412">
            <v>109858</v>
          </cell>
          <cell r="E412" t="str">
            <v>奕东名义下单</v>
          </cell>
          <cell r="F412" t="str">
            <v>YSM10</v>
          </cell>
          <cell r="G412" t="str">
            <v>R-&gt;L</v>
          </cell>
          <cell r="H412" t="str">
            <v>No</v>
          </cell>
          <cell r="I412" t="str">
            <v>Y51334</v>
          </cell>
          <cell r="J412">
            <v>1</v>
          </cell>
          <cell r="K412" t="str">
            <v>盐保仓库</v>
          </cell>
          <cell r="L412">
            <v>43973</v>
          </cell>
          <cell r="M412" t="str">
            <v>NM(CR:0.0679)</v>
          </cell>
          <cell r="N412" t="str">
            <v>MAY 20</v>
          </cell>
          <cell r="O412">
            <v>2020.04</v>
          </cell>
          <cell r="P412" t="str">
            <v>JPY</v>
          </cell>
          <cell r="Q412" t="str">
            <v>C49SZX20200035JY</v>
          </cell>
          <cell r="R412" t="str">
            <v>创荣发</v>
          </cell>
          <cell r="S412" t="str">
            <v>YSM10</v>
          </cell>
          <cell r="T412" t="str">
            <v>L-&gt;R</v>
          </cell>
          <cell r="U412" t="str">
            <v>MVC</v>
          </cell>
          <cell r="V412" t="str">
            <v>WRONG</v>
          </cell>
          <cell r="W412" t="str">
            <v>DAP HZ</v>
          </cell>
          <cell r="X412">
            <v>43921</v>
          </cell>
          <cell r="Y412" t="str">
            <v>Yes</v>
          </cell>
          <cell r="AC412" t="str">
            <v>C200437179</v>
          </cell>
          <cell r="AD412">
            <v>301</v>
          </cell>
          <cell r="AE412">
            <v>10</v>
          </cell>
          <cell r="AN412"/>
          <cell r="AO412" t="str">
            <v>Yes</v>
          </cell>
          <cell r="AP412" t="str">
            <v>MAY 20</v>
          </cell>
        </row>
        <row r="413">
          <cell r="A413">
            <v>639</v>
          </cell>
          <cell r="B413" t="str">
            <v>已发货</v>
          </cell>
          <cell r="C413" t="str">
            <v>C49</v>
          </cell>
          <cell r="D413">
            <v>109858</v>
          </cell>
          <cell r="E413" t="str">
            <v>奕东名义下单</v>
          </cell>
          <cell r="F413" t="str">
            <v>YSM10</v>
          </cell>
          <cell r="G413" t="str">
            <v>R-&gt;L</v>
          </cell>
          <cell r="H413" t="str">
            <v>No</v>
          </cell>
          <cell r="I413" t="str">
            <v>Y51335</v>
          </cell>
          <cell r="J413">
            <v>1</v>
          </cell>
          <cell r="K413" t="str">
            <v>盐保仓库</v>
          </cell>
          <cell r="L413">
            <v>43973</v>
          </cell>
          <cell r="M413" t="str">
            <v>NM(CR:0.0679)</v>
          </cell>
          <cell r="N413" t="str">
            <v>MAY 20</v>
          </cell>
          <cell r="O413">
            <v>2020.04</v>
          </cell>
          <cell r="P413" t="str">
            <v>JPY</v>
          </cell>
          <cell r="Q413" t="str">
            <v>C49SZX20200052JY</v>
          </cell>
          <cell r="R413" t="str">
            <v>创荣发</v>
          </cell>
          <cell r="S413" t="str">
            <v>YSM10</v>
          </cell>
          <cell r="T413" t="str">
            <v>L-&gt;R</v>
          </cell>
          <cell r="U413" t="str">
            <v>MVC</v>
          </cell>
          <cell r="V413" t="str">
            <v>WRONG</v>
          </cell>
          <cell r="W413" t="str">
            <v>DAP HZ</v>
          </cell>
          <cell r="X413">
            <v>43951</v>
          </cell>
          <cell r="Y413" t="str">
            <v>Yes</v>
          </cell>
          <cell r="AC413" t="str">
            <v>C190735271</v>
          </cell>
          <cell r="AD413">
            <v>301</v>
          </cell>
          <cell r="AE413">
            <v>10</v>
          </cell>
          <cell r="AN413"/>
          <cell r="AO413" t="str">
            <v>Yes</v>
          </cell>
          <cell r="AP413" t="str">
            <v>MAY 20</v>
          </cell>
        </row>
        <row r="414">
          <cell r="A414">
            <v>640</v>
          </cell>
          <cell r="B414" t="str">
            <v>已发货</v>
          </cell>
          <cell r="C414" t="str">
            <v>C49</v>
          </cell>
          <cell r="D414">
            <v>109858</v>
          </cell>
          <cell r="E414" t="str">
            <v>奕东名义下单</v>
          </cell>
          <cell r="F414" t="str">
            <v>YSM10</v>
          </cell>
          <cell r="G414" t="str">
            <v>R-&gt;L</v>
          </cell>
          <cell r="H414" t="str">
            <v>No</v>
          </cell>
          <cell r="I414" t="str">
            <v>Y51336</v>
          </cell>
          <cell r="J414">
            <v>1</v>
          </cell>
          <cell r="K414" t="str">
            <v>盐保仓库</v>
          </cell>
          <cell r="L414">
            <v>43973</v>
          </cell>
          <cell r="M414" t="str">
            <v>NM(CR:0.0679)</v>
          </cell>
          <cell r="N414" t="str">
            <v>MAY 20</v>
          </cell>
          <cell r="O414">
            <v>2020.04</v>
          </cell>
          <cell r="P414" t="str">
            <v>JPY</v>
          </cell>
          <cell r="Q414" t="str">
            <v>C49SZX20200052JY</v>
          </cell>
          <cell r="R414" t="str">
            <v>创荣发</v>
          </cell>
          <cell r="S414" t="str">
            <v>YSM10</v>
          </cell>
          <cell r="T414" t="str">
            <v>L-&gt;R</v>
          </cell>
          <cell r="U414" t="str">
            <v>No</v>
          </cell>
          <cell r="V414" t="str">
            <v>WRONG</v>
          </cell>
          <cell r="W414" t="str">
            <v>DAP HZ</v>
          </cell>
          <cell r="X414">
            <v>43951</v>
          </cell>
          <cell r="Y414" t="str">
            <v>Yes</v>
          </cell>
          <cell r="AC414" t="str">
            <v>C190735271</v>
          </cell>
          <cell r="AD414">
            <v>301</v>
          </cell>
          <cell r="AE414">
            <v>10</v>
          </cell>
          <cell r="AN414"/>
          <cell r="AO414" t="str">
            <v>Yes</v>
          </cell>
          <cell r="AP414" t="str">
            <v>MAY 20</v>
          </cell>
        </row>
        <row r="415">
          <cell r="A415">
            <v>652</v>
          </cell>
          <cell r="B415" t="str">
            <v>已发货</v>
          </cell>
          <cell r="C415" t="str">
            <v>C49</v>
          </cell>
          <cell r="D415">
            <v>109858</v>
          </cell>
          <cell r="E415" t="str">
            <v>奕东名义下单</v>
          </cell>
          <cell r="F415" t="str">
            <v>YSM10</v>
          </cell>
          <cell r="G415" t="str">
            <v>R-&gt;L</v>
          </cell>
          <cell r="H415" t="str">
            <v>No</v>
          </cell>
          <cell r="I415" t="str">
            <v>Y51337</v>
          </cell>
          <cell r="J415">
            <v>1</v>
          </cell>
          <cell r="K415" t="str">
            <v>盐保仓库</v>
          </cell>
          <cell r="L415">
            <v>43973</v>
          </cell>
          <cell r="M415">
            <v>6.7000000000000004E-2</v>
          </cell>
          <cell r="N415" t="str">
            <v>JUN 20</v>
          </cell>
          <cell r="O415">
            <v>2020.04</v>
          </cell>
          <cell r="P415" t="str">
            <v>RMB</v>
          </cell>
          <cell r="Q415" t="str">
            <v>C49SZX20200025MX</v>
          </cell>
          <cell r="R415" t="str">
            <v>城宇</v>
          </cell>
          <cell r="S415" t="str">
            <v>YSM10</v>
          </cell>
          <cell r="T415" t="str">
            <v>L-&gt;R</v>
          </cell>
          <cell r="U415" t="str">
            <v>No</v>
          </cell>
          <cell r="V415" t="str">
            <v>WRONG</v>
          </cell>
          <cell r="W415" t="str">
            <v>含税到厂</v>
          </cell>
          <cell r="X415">
            <v>43976</v>
          </cell>
          <cell r="Y415" t="str">
            <v>Yes</v>
          </cell>
          <cell r="AC415" t="str">
            <v>C190835366</v>
          </cell>
          <cell r="AD415">
            <v>301</v>
          </cell>
          <cell r="AE415">
            <v>10</v>
          </cell>
          <cell r="AN415"/>
          <cell r="AO415" t="str">
            <v>Yes</v>
          </cell>
          <cell r="AP415" t="str">
            <v>JUN 20</v>
          </cell>
        </row>
        <row r="416">
          <cell r="A416">
            <v>662</v>
          </cell>
          <cell r="B416" t="str">
            <v>已发货</v>
          </cell>
          <cell r="C416" t="str">
            <v>C49</v>
          </cell>
          <cell r="D416">
            <v>109889</v>
          </cell>
          <cell r="E416" t="str">
            <v>奕东名义下单</v>
          </cell>
          <cell r="F416" t="str">
            <v>YSM10</v>
          </cell>
          <cell r="G416" t="str">
            <v>R-&gt;L</v>
          </cell>
          <cell r="H416" t="str">
            <v>No</v>
          </cell>
          <cell r="I416" t="str">
            <v>Y51338</v>
          </cell>
          <cell r="J416">
            <v>1</v>
          </cell>
          <cell r="K416" t="str">
            <v>盐保仓库</v>
          </cell>
          <cell r="L416">
            <v>43985</v>
          </cell>
          <cell r="M416" t="str">
            <v>NM(CR:0.0679)</v>
          </cell>
          <cell r="N416" t="str">
            <v>JUN 20</v>
          </cell>
          <cell r="O416">
            <v>2020.05</v>
          </cell>
          <cell r="P416" t="str">
            <v>JPY</v>
          </cell>
          <cell r="Q416" t="str">
            <v>C49SZX20200061JY</v>
          </cell>
          <cell r="R416" t="str">
            <v>旭日伟光</v>
          </cell>
          <cell r="S416" t="str">
            <v>YSM10</v>
          </cell>
          <cell r="T416" t="str">
            <v>L-&gt;R</v>
          </cell>
          <cell r="U416" t="str">
            <v>MVC</v>
          </cell>
          <cell r="V416" t="str">
            <v>WRONG</v>
          </cell>
          <cell r="W416" t="str">
            <v>DAP SZ</v>
          </cell>
          <cell r="X416">
            <v>43993</v>
          </cell>
          <cell r="Y416" t="str">
            <v>Yes</v>
          </cell>
          <cell r="Z416"/>
          <cell r="AA416"/>
          <cell r="AB416"/>
          <cell r="AC416" t="str">
            <v>C190735084</v>
          </cell>
          <cell r="AD416">
            <v>301</v>
          </cell>
          <cell r="AE416">
            <v>10</v>
          </cell>
          <cell r="AF416"/>
          <cell r="AG416"/>
          <cell r="AH416"/>
          <cell r="AI416"/>
          <cell r="AJ416"/>
          <cell r="AK416"/>
          <cell r="AL416"/>
          <cell r="AM416"/>
          <cell r="AN416"/>
          <cell r="AO416" t="str">
            <v>Yes</v>
          </cell>
          <cell r="AP416" t="str">
            <v>JUN 20</v>
          </cell>
        </row>
        <row r="417">
          <cell r="A417">
            <v>661</v>
          </cell>
          <cell r="B417" t="str">
            <v>已发货</v>
          </cell>
          <cell r="C417" t="str">
            <v>C49</v>
          </cell>
          <cell r="D417">
            <v>109889</v>
          </cell>
          <cell r="E417" t="str">
            <v>奕东名义下单</v>
          </cell>
          <cell r="F417" t="str">
            <v>YSM10</v>
          </cell>
          <cell r="G417" t="str">
            <v>R-&gt;L</v>
          </cell>
          <cell r="H417" t="str">
            <v>No</v>
          </cell>
          <cell r="I417" t="str">
            <v>Y51339</v>
          </cell>
          <cell r="J417">
            <v>1</v>
          </cell>
          <cell r="K417" t="str">
            <v>华日仓库中转</v>
          </cell>
          <cell r="L417">
            <v>43985</v>
          </cell>
          <cell r="M417">
            <v>6.7000000000000004E-2</v>
          </cell>
          <cell r="N417" t="str">
            <v>JUN 20</v>
          </cell>
          <cell r="O417">
            <v>2020.05</v>
          </cell>
          <cell r="P417" t="str">
            <v>RMB</v>
          </cell>
          <cell r="Q417" t="str">
            <v>C49SZX20200065JZ</v>
          </cell>
          <cell r="R417" t="str">
            <v>科华/End user 美斯特</v>
          </cell>
          <cell r="S417" t="str">
            <v>YSM10</v>
          </cell>
          <cell r="T417" t="str">
            <v>L-&gt;R</v>
          </cell>
          <cell r="U417" t="str">
            <v>No</v>
          </cell>
          <cell r="V417" t="str">
            <v>WRONG</v>
          </cell>
          <cell r="W417" t="str">
            <v>含税到厂</v>
          </cell>
          <cell r="X417">
            <v>43993</v>
          </cell>
          <cell r="Y417" t="str">
            <v>Yes</v>
          </cell>
          <cell r="Z417"/>
          <cell r="AA417"/>
          <cell r="AB417"/>
          <cell r="AC417" t="str">
            <v>C180732715</v>
          </cell>
          <cell r="AD417">
            <v>301</v>
          </cell>
          <cell r="AE417">
            <v>10</v>
          </cell>
          <cell r="AF417"/>
          <cell r="AG417"/>
          <cell r="AH417"/>
          <cell r="AI417"/>
          <cell r="AN417"/>
          <cell r="AO417" t="str">
            <v>Yes</v>
          </cell>
          <cell r="AP417" t="str">
            <v>JUN 20</v>
          </cell>
        </row>
        <row r="418">
          <cell r="A418">
            <v>672</v>
          </cell>
          <cell r="B418" t="str">
            <v>已发货</v>
          </cell>
          <cell r="C418" t="str">
            <v>C49</v>
          </cell>
          <cell r="D418">
            <v>109889</v>
          </cell>
          <cell r="E418" t="str">
            <v>奕东名义下单</v>
          </cell>
          <cell r="F418" t="str">
            <v>YSM10</v>
          </cell>
          <cell r="G418" t="str">
            <v>R-&gt;L</v>
          </cell>
          <cell r="H418" t="str">
            <v>No</v>
          </cell>
          <cell r="I418" t="str">
            <v>Y51340</v>
          </cell>
          <cell r="J418">
            <v>1</v>
          </cell>
          <cell r="K418" t="str">
            <v>辉记中转仓</v>
          </cell>
          <cell r="L418">
            <v>43985</v>
          </cell>
          <cell r="M418">
            <v>6.7000000000000004E-2</v>
          </cell>
          <cell r="N418" t="str">
            <v>JUL 20</v>
          </cell>
          <cell r="O418">
            <v>2020.05</v>
          </cell>
          <cell r="P418" t="str">
            <v>JPY</v>
          </cell>
          <cell r="Q418" t="str">
            <v>C49SZX20200071JY</v>
          </cell>
          <cell r="R418" t="str">
            <v>英拓邦</v>
          </cell>
          <cell r="S418" t="str">
            <v>YSM10</v>
          </cell>
          <cell r="T418" t="str">
            <v>R-&gt;L</v>
          </cell>
          <cell r="U418" t="str">
            <v>MVC</v>
          </cell>
          <cell r="V418" t="str">
            <v>WRONG</v>
          </cell>
          <cell r="W418" t="str">
            <v>DAP SZ</v>
          </cell>
          <cell r="X418">
            <v>44005</v>
          </cell>
          <cell r="Y418" t="str">
            <v>Yes</v>
          </cell>
          <cell r="Z418"/>
          <cell r="AA418"/>
          <cell r="AB418"/>
          <cell r="AC418" t="str">
            <v>C190634939</v>
          </cell>
          <cell r="AD418">
            <v>301</v>
          </cell>
          <cell r="AE418">
            <v>10</v>
          </cell>
          <cell r="AF418"/>
          <cell r="AG418"/>
          <cell r="AH418"/>
          <cell r="AI418"/>
          <cell r="AN418"/>
          <cell r="AO418" t="str">
            <v>Yes</v>
          </cell>
          <cell r="AP418" t="str">
            <v>JUL 20</v>
          </cell>
        </row>
        <row r="419">
          <cell r="A419">
            <v>616</v>
          </cell>
          <cell r="B419" t="str">
            <v>已发货</v>
          </cell>
          <cell r="C419" t="str">
            <v>C49</v>
          </cell>
          <cell r="D419">
            <v>109873</v>
          </cell>
          <cell r="E419" t="str">
            <v>晶科名义下单</v>
          </cell>
          <cell r="F419" t="str">
            <v>SIGMA-G5S2</v>
          </cell>
          <cell r="G419" t="str">
            <v>L-&gt;R</v>
          </cell>
          <cell r="H419" t="str">
            <v>No</v>
          </cell>
          <cell r="I419" t="str">
            <v>Y51486</v>
          </cell>
          <cell r="J419">
            <v>1</v>
          </cell>
          <cell r="K419" t="str">
            <v>码头</v>
          </cell>
          <cell r="L419">
            <v>43985</v>
          </cell>
          <cell r="M419" t="str">
            <v>NM(CR:0.0679)</v>
          </cell>
          <cell r="N419" t="str">
            <v>JUN 20</v>
          </cell>
          <cell r="O419">
            <v>2020.05</v>
          </cell>
          <cell r="P419" t="str">
            <v>JPY</v>
          </cell>
          <cell r="Q419" t="str">
            <v>C49SZX20200006KW</v>
          </cell>
          <cell r="R419" t="str">
            <v>伟盛贸易(富洛）/晶科</v>
          </cell>
          <cell r="S419" t="str">
            <v>SIGMA G5S2</v>
          </cell>
          <cell r="T419" t="str">
            <v>L-&gt;R</v>
          </cell>
          <cell r="U419" t="str">
            <v>No</v>
          </cell>
          <cell r="V419" t="str">
            <v>OK</v>
          </cell>
          <cell r="W419" t="str">
            <v>CIF HK</v>
          </cell>
          <cell r="X419">
            <v>43931</v>
          </cell>
          <cell r="Y419" t="str">
            <v>Yes</v>
          </cell>
          <cell r="Z419"/>
          <cell r="AA419"/>
          <cell r="AB419"/>
          <cell r="AC419" t="str">
            <v xml:space="preserve">IND order </v>
          </cell>
          <cell r="AD419"/>
          <cell r="AE419"/>
          <cell r="AF419"/>
          <cell r="AG419"/>
          <cell r="AH419"/>
          <cell r="AI419"/>
          <cell r="AN419"/>
          <cell r="AO419" t="str">
            <v>Yes</v>
          </cell>
          <cell r="AP419" t="str">
            <v>JUN 20</v>
          </cell>
        </row>
        <row r="420">
          <cell r="A420">
            <v>624</v>
          </cell>
          <cell r="B420" t="str">
            <v>已发货</v>
          </cell>
          <cell r="C420" t="str">
            <v>C49</v>
          </cell>
          <cell r="D420">
            <v>109868</v>
          </cell>
          <cell r="E420" t="str">
            <v>Stock order</v>
          </cell>
          <cell r="F420" t="str">
            <v>YSM20R(SV)-2</v>
          </cell>
          <cell r="G420" t="str">
            <v>L-&gt;R</v>
          </cell>
          <cell r="H420" t="str">
            <v>cATS10+MVC+special layout</v>
          </cell>
          <cell r="I420" t="str">
            <v>Y51469</v>
          </cell>
          <cell r="J420">
            <v>1</v>
          </cell>
          <cell r="K420" t="str">
            <v>码头</v>
          </cell>
          <cell r="L420">
            <v>43992</v>
          </cell>
          <cell r="M420">
            <v>6.6699999999999995E-2</v>
          </cell>
          <cell r="N420" t="str">
            <v>JUN 20</v>
          </cell>
          <cell r="O420">
            <v>2020.05</v>
          </cell>
          <cell r="P420" t="str">
            <v>RMB</v>
          </cell>
          <cell r="Q420" t="str">
            <v>C49SZX20200048DZ</v>
          </cell>
          <cell r="R420" t="str">
            <v>海星</v>
          </cell>
          <cell r="S420" t="str">
            <v>YSM20R(SV)-2</v>
          </cell>
          <cell r="T420" t="str">
            <v>L-&gt;R</v>
          </cell>
          <cell r="U420" t="str">
            <v>cATS10+MVC</v>
          </cell>
          <cell r="V420" t="str">
            <v>WRONG</v>
          </cell>
          <cell r="W420" t="str">
            <v>含税到厂</v>
          </cell>
          <cell r="X420">
            <v>43938</v>
          </cell>
          <cell r="Y420" t="str">
            <v>Yes</v>
          </cell>
          <cell r="Z420"/>
          <cell r="AA420"/>
          <cell r="AB420"/>
          <cell r="AC420">
            <v>190635038</v>
          </cell>
          <cell r="AD420">
            <v>303</v>
          </cell>
          <cell r="AE420">
            <v>20</v>
          </cell>
          <cell r="AF420"/>
          <cell r="AG420"/>
          <cell r="AH420"/>
          <cell r="AI420"/>
          <cell r="AJ420"/>
          <cell r="AK420"/>
          <cell r="AL420"/>
          <cell r="AM420"/>
          <cell r="AN420"/>
          <cell r="AO420" t="str">
            <v>Yes</v>
          </cell>
          <cell r="AP420" t="str">
            <v>JUN 20</v>
          </cell>
        </row>
        <row r="421">
          <cell r="A421">
            <v>645</v>
          </cell>
          <cell r="B421" t="str">
            <v>已发货</v>
          </cell>
          <cell r="C421" t="str">
            <v>C49</v>
          </cell>
          <cell r="D421">
            <v>109868</v>
          </cell>
          <cell r="E421" t="str">
            <v>Stock order</v>
          </cell>
          <cell r="F421" t="str">
            <v>YSM20R(SV)-2</v>
          </cell>
          <cell r="G421" t="str">
            <v>L-&gt;R</v>
          </cell>
          <cell r="H421" t="str">
            <v>No</v>
          </cell>
          <cell r="I421" t="str">
            <v>Y51452</v>
          </cell>
          <cell r="J421">
            <v>1</v>
          </cell>
          <cell r="K421" t="str">
            <v>华日仓库中转</v>
          </cell>
          <cell r="L421">
            <v>43992</v>
          </cell>
          <cell r="M421">
            <v>6.6699999999999995E-2</v>
          </cell>
          <cell r="N421" t="str">
            <v>JUN 20</v>
          </cell>
          <cell r="O421">
            <v>2020.05</v>
          </cell>
          <cell r="P421" t="str">
            <v>RMB</v>
          </cell>
          <cell r="Q421" t="str">
            <v>C49SZX20200060SX</v>
          </cell>
          <cell r="R421" t="str">
            <v>迅丰</v>
          </cell>
          <cell r="S421" t="str">
            <v>YSM20R(SV)-2</v>
          </cell>
          <cell r="T421" t="str">
            <v>L-&gt;R</v>
          </cell>
          <cell r="U421" t="str">
            <v>MVC</v>
          </cell>
          <cell r="V421" t="str">
            <v>WRONG</v>
          </cell>
          <cell r="W421" t="str">
            <v>含税到厂</v>
          </cell>
          <cell r="X421">
            <v>43963</v>
          </cell>
          <cell r="Y421" t="str">
            <v>Yes</v>
          </cell>
          <cell r="Z421"/>
          <cell r="AA421"/>
          <cell r="AB421"/>
          <cell r="AC421" t="str">
            <v>C190935664</v>
          </cell>
          <cell r="AD421">
            <v>304</v>
          </cell>
          <cell r="AE421">
            <v>20</v>
          </cell>
          <cell r="AF421"/>
          <cell r="AG421"/>
          <cell r="AH421"/>
          <cell r="AI421"/>
          <cell r="AJ421"/>
          <cell r="AK421"/>
          <cell r="AL421"/>
          <cell r="AM421"/>
          <cell r="AN421"/>
          <cell r="AO421" t="str">
            <v>Yes</v>
          </cell>
          <cell r="AP421" t="str">
            <v>JUN 20</v>
          </cell>
        </row>
        <row r="422">
          <cell r="A422">
            <v>605</v>
          </cell>
          <cell r="B422" t="str">
            <v>已发货</v>
          </cell>
          <cell r="C422" t="str">
            <v>C49</v>
          </cell>
          <cell r="D422">
            <v>109868</v>
          </cell>
          <cell r="E422" t="str">
            <v>Stock order</v>
          </cell>
          <cell r="F422" t="str">
            <v>YSM20R(SV)-2</v>
          </cell>
          <cell r="G422" t="str">
            <v>L-&gt;R</v>
          </cell>
          <cell r="H422" t="str">
            <v>No</v>
          </cell>
          <cell r="I422" t="str">
            <v>Y51453</v>
          </cell>
          <cell r="J422">
            <v>1</v>
          </cell>
          <cell r="K422" t="str">
            <v>华日仓库中转</v>
          </cell>
          <cell r="L422">
            <v>43992</v>
          </cell>
          <cell r="M422">
            <v>6.6699999999999995E-2</v>
          </cell>
          <cell r="N422" t="str">
            <v>JUL 20</v>
          </cell>
          <cell r="O422">
            <v>2020.05</v>
          </cell>
          <cell r="P422" t="str">
            <v>JPY</v>
          </cell>
          <cell r="Q422" t="str">
            <v>C49SZX20200036CX</v>
          </cell>
          <cell r="R422" t="str">
            <v>钧溢电子</v>
          </cell>
          <cell r="S422" t="str">
            <v>YSM20R(SV)-2</v>
          </cell>
          <cell r="T422" t="str">
            <v>L-&gt;R</v>
          </cell>
          <cell r="U422" t="str">
            <v>No</v>
          </cell>
          <cell r="V422" t="str">
            <v>OK</v>
          </cell>
          <cell r="W422" t="str">
            <v>DAP SZ</v>
          </cell>
          <cell r="X422">
            <v>43915</v>
          </cell>
          <cell r="Y422" t="str">
            <v>Yes</v>
          </cell>
          <cell r="Z422"/>
          <cell r="AA422"/>
          <cell r="AB422"/>
          <cell r="AC422" t="str">
            <v>C191136105</v>
          </cell>
          <cell r="AD422">
            <v>304</v>
          </cell>
          <cell r="AE422">
            <v>10</v>
          </cell>
          <cell r="AF422">
            <v>301</v>
          </cell>
          <cell r="AG422">
            <v>10</v>
          </cell>
          <cell r="AH422"/>
          <cell r="AI422"/>
          <cell r="AJ422"/>
          <cell r="AK422"/>
          <cell r="AL422"/>
          <cell r="AM422"/>
          <cell r="AN422"/>
          <cell r="AO422" t="str">
            <v>Yes</v>
          </cell>
          <cell r="AP422" t="str">
            <v>JUL 20</v>
          </cell>
        </row>
        <row r="423">
          <cell r="A423">
            <v>644</v>
          </cell>
          <cell r="B423" t="str">
            <v>已发货</v>
          </cell>
          <cell r="C423" t="str">
            <v>C49</v>
          </cell>
          <cell r="D423">
            <v>109868</v>
          </cell>
          <cell r="E423" t="str">
            <v>Stock order</v>
          </cell>
          <cell r="F423" t="str">
            <v>YSM20R(SV)-2</v>
          </cell>
          <cell r="G423" t="str">
            <v>L-&gt;R</v>
          </cell>
          <cell r="H423" t="str">
            <v>No</v>
          </cell>
          <cell r="I423" t="str">
            <v>Y51454</v>
          </cell>
          <cell r="J423">
            <v>1</v>
          </cell>
          <cell r="K423" t="str">
            <v>华日仓库中转</v>
          </cell>
          <cell r="L423">
            <v>43992</v>
          </cell>
          <cell r="M423">
            <v>6.6699999999999995E-2</v>
          </cell>
          <cell r="N423" t="str">
            <v>JUN 20</v>
          </cell>
          <cell r="O423">
            <v>2020.05</v>
          </cell>
          <cell r="P423" t="str">
            <v>RMB</v>
          </cell>
          <cell r="Q423" t="str">
            <v>C49SZX20200060SX</v>
          </cell>
          <cell r="R423" t="str">
            <v>迅丰</v>
          </cell>
          <cell r="S423" t="str">
            <v>YSM20R(SV)-2</v>
          </cell>
          <cell r="T423" t="str">
            <v>L-&gt;R</v>
          </cell>
          <cell r="U423" t="str">
            <v>MVC</v>
          </cell>
          <cell r="V423" t="str">
            <v>WRONG</v>
          </cell>
          <cell r="W423" t="str">
            <v>含税到厂</v>
          </cell>
          <cell r="X423">
            <v>43963</v>
          </cell>
          <cell r="Y423" t="str">
            <v>Yes</v>
          </cell>
          <cell r="Z423"/>
          <cell r="AA423"/>
          <cell r="AB423"/>
          <cell r="AC423" t="str">
            <v>C190935664</v>
          </cell>
          <cell r="AD423">
            <v>301</v>
          </cell>
          <cell r="AE423">
            <v>20</v>
          </cell>
          <cell r="AF423"/>
          <cell r="AG423"/>
          <cell r="AH423"/>
          <cell r="AI423"/>
          <cell r="AJ423"/>
          <cell r="AK423"/>
          <cell r="AL423"/>
          <cell r="AM423"/>
          <cell r="AN423"/>
          <cell r="AO423" t="str">
            <v>Yes</v>
          </cell>
          <cell r="AP423" t="str">
            <v>JUN 20</v>
          </cell>
        </row>
        <row r="424">
          <cell r="A424">
            <v>625</v>
          </cell>
          <cell r="B424" t="str">
            <v>已发货</v>
          </cell>
          <cell r="C424" t="str">
            <v>C49</v>
          </cell>
          <cell r="D424">
            <v>109868</v>
          </cell>
          <cell r="E424" t="str">
            <v>Stock order</v>
          </cell>
          <cell r="F424" t="str">
            <v>YSM20R(SV)-2</v>
          </cell>
          <cell r="G424" t="str">
            <v>L-&gt;R</v>
          </cell>
          <cell r="H424" t="str">
            <v>No</v>
          </cell>
          <cell r="I424" t="str">
            <v>Y51455</v>
          </cell>
          <cell r="J424">
            <v>1</v>
          </cell>
          <cell r="K424" t="str">
            <v>码头</v>
          </cell>
          <cell r="L424">
            <v>43992</v>
          </cell>
          <cell r="M424">
            <v>6.6699999999999995E-2</v>
          </cell>
          <cell r="N424" t="str">
            <v>JUN 20</v>
          </cell>
          <cell r="O424">
            <v>2020.05</v>
          </cell>
          <cell r="P424" t="str">
            <v>RMB</v>
          </cell>
          <cell r="Q424" t="str">
            <v>C49SZX20200048DZ</v>
          </cell>
          <cell r="R424" t="str">
            <v>海星</v>
          </cell>
          <cell r="S424" t="str">
            <v>YSM20R(SV)-2</v>
          </cell>
          <cell r="T424" t="str">
            <v>L-&gt;R</v>
          </cell>
          <cell r="U424" t="str">
            <v>No</v>
          </cell>
          <cell r="V424" t="str">
            <v>OK</v>
          </cell>
          <cell r="W424" t="str">
            <v>含税到厂</v>
          </cell>
          <cell r="X424">
            <v>43938</v>
          </cell>
          <cell r="Y424" t="str">
            <v>Yes</v>
          </cell>
          <cell r="Z424"/>
          <cell r="AA424"/>
          <cell r="AB424"/>
          <cell r="AC424">
            <v>190635038</v>
          </cell>
          <cell r="AD424">
            <v>301</v>
          </cell>
          <cell r="AE424">
            <v>20</v>
          </cell>
          <cell r="AF424"/>
          <cell r="AG424"/>
          <cell r="AH424"/>
          <cell r="AI424"/>
          <cell r="AJ424"/>
          <cell r="AK424"/>
          <cell r="AL424"/>
          <cell r="AM424"/>
          <cell r="AN424"/>
          <cell r="AO424" t="str">
            <v>Yes</v>
          </cell>
          <cell r="AP424" t="str">
            <v>JUN 20</v>
          </cell>
        </row>
        <row r="425">
          <cell r="A425">
            <v>626</v>
          </cell>
          <cell r="B425" t="str">
            <v>已发货</v>
          </cell>
          <cell r="C425" t="str">
            <v>C49</v>
          </cell>
          <cell r="D425">
            <v>109868</v>
          </cell>
          <cell r="E425" t="str">
            <v>Stock order</v>
          </cell>
          <cell r="F425" t="str">
            <v>YSM20R(SV)-2</v>
          </cell>
          <cell r="G425" t="str">
            <v>L-&gt;R</v>
          </cell>
          <cell r="H425" t="str">
            <v>No</v>
          </cell>
          <cell r="I425" t="str">
            <v>Y51456</v>
          </cell>
          <cell r="J425">
            <v>1</v>
          </cell>
          <cell r="K425" t="str">
            <v>码头</v>
          </cell>
          <cell r="L425">
            <v>43992</v>
          </cell>
          <cell r="M425">
            <v>6.6699999999999995E-2</v>
          </cell>
          <cell r="N425" t="str">
            <v>JUN 20</v>
          </cell>
          <cell r="O425">
            <v>2020.05</v>
          </cell>
          <cell r="P425" t="str">
            <v>RMB</v>
          </cell>
          <cell r="Q425" t="str">
            <v>C49SZX20200048DZ</v>
          </cell>
          <cell r="R425" t="str">
            <v>海星</v>
          </cell>
          <cell r="S425" t="str">
            <v>YSM20R(SV)-2</v>
          </cell>
          <cell r="T425" t="str">
            <v>L-&gt;R</v>
          </cell>
          <cell r="U425" t="str">
            <v>No</v>
          </cell>
          <cell r="V425" t="str">
            <v>OK</v>
          </cell>
          <cell r="W425" t="str">
            <v>含税到厂</v>
          </cell>
          <cell r="X425">
            <v>43938</v>
          </cell>
          <cell r="Y425" t="str">
            <v>Yes</v>
          </cell>
          <cell r="Z425"/>
          <cell r="AA425"/>
          <cell r="AB425"/>
          <cell r="AC425">
            <v>190635038</v>
          </cell>
          <cell r="AD425">
            <v>312</v>
          </cell>
          <cell r="AE425">
            <v>20</v>
          </cell>
          <cell r="AF425"/>
          <cell r="AG425"/>
          <cell r="AH425"/>
          <cell r="AI425"/>
          <cell r="AJ425"/>
          <cell r="AK425"/>
          <cell r="AL425"/>
          <cell r="AM425"/>
          <cell r="AN425"/>
          <cell r="AO425" t="str">
            <v>Yes</v>
          </cell>
          <cell r="AP425" t="str">
            <v>JUN 20</v>
          </cell>
        </row>
        <row r="426">
          <cell r="A426">
            <v>630</v>
          </cell>
          <cell r="B426" t="str">
            <v>已发货</v>
          </cell>
          <cell r="C426" t="str">
            <v>C28.</v>
          </cell>
          <cell r="D426">
            <v>109880</v>
          </cell>
          <cell r="E426" t="str">
            <v>海星名义下单</v>
          </cell>
          <cell r="F426" t="str">
            <v>YCP10</v>
          </cell>
          <cell r="G426" t="str">
            <v>L-&gt;R</v>
          </cell>
          <cell r="H426" t="str">
            <v>No</v>
          </cell>
          <cell r="I426" t="str">
            <v>Y51546</v>
          </cell>
          <cell r="J426">
            <v>1</v>
          </cell>
          <cell r="K426" t="str">
            <v>码头</v>
          </cell>
          <cell r="L426">
            <v>43992</v>
          </cell>
          <cell r="M426">
            <v>6.6600000000000006E-2</v>
          </cell>
          <cell r="N426" t="str">
            <v>JUN 20</v>
          </cell>
          <cell r="O426">
            <v>2020.05</v>
          </cell>
          <cell r="P426" t="str">
            <v>RMB</v>
          </cell>
          <cell r="Q426" t="str">
            <v>C28SZX20200026YY</v>
          </cell>
          <cell r="R426" t="str">
            <v>海星</v>
          </cell>
          <cell r="S426" t="str">
            <v>YCP10</v>
          </cell>
          <cell r="T426" t="str">
            <v>L-&gt;R</v>
          </cell>
          <cell r="U426" t="str">
            <v>No</v>
          </cell>
          <cell r="V426" t="str">
            <v>OK</v>
          </cell>
          <cell r="W426" t="str">
            <v>含税到厂</v>
          </cell>
          <cell r="X426">
            <v>43938</v>
          </cell>
          <cell r="Y426" t="str">
            <v>Yes</v>
          </cell>
          <cell r="Z426"/>
          <cell r="AA426"/>
          <cell r="AB426"/>
          <cell r="AC426" t="str">
            <v>C190635038</v>
          </cell>
          <cell r="AD426">
            <v>302</v>
          </cell>
          <cell r="AE426">
            <v>10</v>
          </cell>
          <cell r="AF426"/>
          <cell r="AG426"/>
          <cell r="AH426"/>
          <cell r="AI426"/>
          <cell r="AN426"/>
          <cell r="AO426" t="str">
            <v>Yes</v>
          </cell>
          <cell r="AP426" t="str">
            <v>JUN 20</v>
          </cell>
        </row>
        <row r="427">
          <cell r="A427">
            <v>668</v>
          </cell>
          <cell r="B427" t="str">
            <v>已发货</v>
          </cell>
          <cell r="C427" t="str">
            <v>C49</v>
          </cell>
          <cell r="D427" t="str">
            <v>109891(拆分PO109925）</v>
          </cell>
          <cell r="E427" t="str">
            <v>Stock order</v>
          </cell>
          <cell r="F427" t="str">
            <v>YSM10</v>
          </cell>
          <cell r="G427" t="str">
            <v>R-&gt;L</v>
          </cell>
          <cell r="H427" t="str">
            <v>No</v>
          </cell>
          <cell r="I427" t="str">
            <v>Y51616</v>
          </cell>
          <cell r="J427">
            <v>1</v>
          </cell>
          <cell r="K427" t="str">
            <v>力合仓库(已经清关)</v>
          </cell>
          <cell r="L427">
            <v>44004</v>
          </cell>
          <cell r="M427" t="str">
            <v>0.0661(价格用PO#109891)</v>
          </cell>
          <cell r="N427" t="str">
            <v>JUL 20</v>
          </cell>
          <cell r="O427">
            <v>2020.06</v>
          </cell>
          <cell r="P427" t="str">
            <v>RMB</v>
          </cell>
          <cell r="Q427" t="str">
            <v>C49SZX20200076JL</v>
          </cell>
          <cell r="R427" t="str">
            <v>鑫东泰</v>
          </cell>
          <cell r="S427" t="str">
            <v>YSM10</v>
          </cell>
          <cell r="T427" t="str">
            <v>L-&gt;R</v>
          </cell>
          <cell r="U427" t="str">
            <v>MVC</v>
          </cell>
          <cell r="V427" t="str">
            <v>WRONG</v>
          </cell>
          <cell r="W427" t="str">
            <v>含税到厂</v>
          </cell>
          <cell r="X427">
            <v>44004</v>
          </cell>
          <cell r="Y427" t="str">
            <v>Yes</v>
          </cell>
          <cell r="Z427"/>
          <cell r="AA427"/>
          <cell r="AB427"/>
          <cell r="AC427" t="str">
            <v>C200737778</v>
          </cell>
          <cell r="AD427">
            <v>301</v>
          </cell>
          <cell r="AE427">
            <v>10</v>
          </cell>
          <cell r="AF427"/>
          <cell r="AG427"/>
          <cell r="AH427"/>
          <cell r="AI427"/>
          <cell r="AN427"/>
          <cell r="AO427" t="str">
            <v>Yes</v>
          </cell>
          <cell r="AP427" t="str">
            <v>JUL 20</v>
          </cell>
        </row>
        <row r="428">
          <cell r="A428">
            <v>681</v>
          </cell>
          <cell r="B428" t="str">
            <v>已发货</v>
          </cell>
          <cell r="C428" t="str">
            <v>C49</v>
          </cell>
          <cell r="D428" t="str">
            <v>109891(拆分PO109925）</v>
          </cell>
          <cell r="E428" t="str">
            <v>Stock order</v>
          </cell>
          <cell r="F428" t="str">
            <v>YSM10</v>
          </cell>
          <cell r="G428" t="str">
            <v>R-&gt;L</v>
          </cell>
          <cell r="H428" t="str">
            <v>No</v>
          </cell>
          <cell r="I428" t="str">
            <v>Y51617</v>
          </cell>
          <cell r="J428">
            <v>1</v>
          </cell>
          <cell r="K428" t="str">
            <v>力合仓库(已经清关)</v>
          </cell>
          <cell r="L428">
            <v>44004</v>
          </cell>
          <cell r="M428" t="str">
            <v>0.0661(价格用PO#109891)</v>
          </cell>
          <cell r="N428" t="str">
            <v>JUL 20</v>
          </cell>
          <cell r="O428">
            <v>2020.06</v>
          </cell>
          <cell r="P428" t="str">
            <v>RMB</v>
          </cell>
          <cell r="Q428" t="str">
            <v>C49SZX20200083JL</v>
          </cell>
          <cell r="R428" t="str">
            <v>铭华永兴</v>
          </cell>
          <cell r="S428" t="str">
            <v>YSM10</v>
          </cell>
          <cell r="T428" t="str">
            <v>L-&gt;R</v>
          </cell>
          <cell r="U428" t="str">
            <v>MVC</v>
          </cell>
          <cell r="V428" t="str">
            <v>WRONG</v>
          </cell>
          <cell r="W428" t="str">
            <v>含税到厂</v>
          </cell>
          <cell r="X428">
            <v>44006</v>
          </cell>
          <cell r="Y428" t="str">
            <v>Yes</v>
          </cell>
          <cell r="Z428"/>
          <cell r="AA428"/>
          <cell r="AB428"/>
          <cell r="AC428" t="str">
            <v>C190935541</v>
          </cell>
          <cell r="AD428">
            <v>301</v>
          </cell>
          <cell r="AE428">
            <v>10</v>
          </cell>
          <cell r="AF428"/>
          <cell r="AG428"/>
          <cell r="AH428"/>
          <cell r="AI428"/>
          <cell r="AN428"/>
          <cell r="AO428" t="str">
            <v>Yes</v>
          </cell>
          <cell r="AP428" t="str">
            <v>JUL 20</v>
          </cell>
        </row>
        <row r="429">
          <cell r="A429">
            <v>669</v>
          </cell>
          <cell r="B429" t="str">
            <v>已发货</v>
          </cell>
          <cell r="C429" t="str">
            <v>C49</v>
          </cell>
          <cell r="D429" t="str">
            <v>109891(拆分PO109925）</v>
          </cell>
          <cell r="E429" t="str">
            <v>Stock order</v>
          </cell>
          <cell r="F429" t="str">
            <v>YSM10</v>
          </cell>
          <cell r="G429" t="str">
            <v>R-&gt;L</v>
          </cell>
          <cell r="H429" t="str">
            <v>No</v>
          </cell>
          <cell r="I429" t="str">
            <v>Y51618</v>
          </cell>
          <cell r="J429">
            <v>1</v>
          </cell>
          <cell r="K429" t="str">
            <v>力合仓库(已经清关)</v>
          </cell>
          <cell r="L429">
            <v>44004</v>
          </cell>
          <cell r="M429" t="str">
            <v>0.0661(价格用PO#109891)</v>
          </cell>
          <cell r="N429" t="str">
            <v>JUL 20</v>
          </cell>
          <cell r="O429">
            <v>2020.06</v>
          </cell>
          <cell r="P429" t="str">
            <v>RMB</v>
          </cell>
          <cell r="Q429" t="str">
            <v>C49SZX20200076JL</v>
          </cell>
          <cell r="R429" t="str">
            <v>鑫东泰</v>
          </cell>
          <cell r="S429" t="str">
            <v>YSM10</v>
          </cell>
          <cell r="T429" t="str">
            <v>L-&gt;R</v>
          </cell>
          <cell r="U429" t="str">
            <v>MVC</v>
          </cell>
          <cell r="V429" t="str">
            <v>WRONG</v>
          </cell>
          <cell r="W429" t="str">
            <v>含税到厂</v>
          </cell>
          <cell r="X429">
            <v>44004</v>
          </cell>
          <cell r="Y429" t="str">
            <v>Yes</v>
          </cell>
          <cell r="Z429"/>
          <cell r="AA429"/>
          <cell r="AB429"/>
          <cell r="AC429" t="str">
            <v>C200737778</v>
          </cell>
          <cell r="AD429">
            <v>301</v>
          </cell>
          <cell r="AE429">
            <v>10</v>
          </cell>
          <cell r="AF429"/>
          <cell r="AG429"/>
          <cell r="AH429"/>
          <cell r="AI429"/>
          <cell r="AN429"/>
          <cell r="AO429" t="str">
            <v>Yes</v>
          </cell>
          <cell r="AP429" t="str">
            <v>JUL 20</v>
          </cell>
        </row>
        <row r="430">
          <cell r="A430">
            <v>689</v>
          </cell>
          <cell r="B430" t="str">
            <v>已发货</v>
          </cell>
          <cell r="C430" t="str">
            <v>C49</v>
          </cell>
          <cell r="D430" t="str">
            <v>109891(拆分PO109925）</v>
          </cell>
          <cell r="E430" t="str">
            <v>Stock order</v>
          </cell>
          <cell r="F430" t="str">
            <v>YSM10</v>
          </cell>
          <cell r="G430" t="str">
            <v>R-&gt;L</v>
          </cell>
          <cell r="H430" t="str">
            <v>No</v>
          </cell>
          <cell r="I430" t="str">
            <v>Y51619</v>
          </cell>
          <cell r="J430">
            <v>1</v>
          </cell>
          <cell r="K430" t="str">
            <v>CY仓库</v>
          </cell>
          <cell r="L430">
            <v>44004</v>
          </cell>
          <cell r="M430">
            <v>6.6500000000000004E-2</v>
          </cell>
          <cell r="N430" t="str">
            <v>JUL 20</v>
          </cell>
          <cell r="O430">
            <v>2020.06</v>
          </cell>
          <cell r="P430" t="str">
            <v>JPY</v>
          </cell>
          <cell r="Q430" t="str">
            <v>C49SZX20200090SS</v>
          </cell>
          <cell r="R430" t="str">
            <v>乐上</v>
          </cell>
          <cell r="S430" t="str">
            <v>YSM10</v>
          </cell>
          <cell r="T430" t="str">
            <v>L-&gt;R</v>
          </cell>
          <cell r="U430" t="str">
            <v>MVC</v>
          </cell>
          <cell r="V430" t="str">
            <v>WRONG</v>
          </cell>
          <cell r="W430" t="str">
            <v>DAP DG</v>
          </cell>
          <cell r="X430">
            <v>44011</v>
          </cell>
          <cell r="Y430" t="str">
            <v>Yes</v>
          </cell>
          <cell r="Z430"/>
          <cell r="AA430"/>
          <cell r="AB430"/>
          <cell r="AC430" t="str">
            <v>C190434487</v>
          </cell>
          <cell r="AD430">
            <v>301</v>
          </cell>
          <cell r="AE430">
            <v>10</v>
          </cell>
          <cell r="AF430"/>
          <cell r="AG430"/>
          <cell r="AH430"/>
          <cell r="AI430"/>
          <cell r="AN430"/>
          <cell r="AO430" t="str">
            <v>Yes</v>
          </cell>
          <cell r="AP430" t="str">
            <v>JUL 20</v>
          </cell>
        </row>
        <row r="431">
          <cell r="A431">
            <v>683</v>
          </cell>
          <cell r="B431" t="str">
            <v>已发货</v>
          </cell>
          <cell r="C431" t="str">
            <v>C49</v>
          </cell>
          <cell r="D431" t="str">
            <v>109891(拆分PO109925）</v>
          </cell>
          <cell r="E431" t="str">
            <v>Stock order</v>
          </cell>
          <cell r="F431" t="str">
            <v>YSM10</v>
          </cell>
          <cell r="G431" t="str">
            <v>R-&gt;L</v>
          </cell>
          <cell r="H431" t="str">
            <v>No</v>
          </cell>
          <cell r="I431" t="str">
            <v>Y51620</v>
          </cell>
          <cell r="J431">
            <v>1</v>
          </cell>
          <cell r="K431" t="str">
            <v>CY仓库</v>
          </cell>
          <cell r="L431">
            <v>44004</v>
          </cell>
          <cell r="M431">
            <v>6.6500000000000004E-2</v>
          </cell>
          <cell r="N431" t="str">
            <v>JUL 20</v>
          </cell>
          <cell r="O431">
            <v>2020.06</v>
          </cell>
          <cell r="P431" t="str">
            <v>JPY</v>
          </cell>
          <cell r="Q431" t="str">
            <v>C49SZX20200032DZ</v>
          </cell>
          <cell r="R431" t="str">
            <v>朗特/end user:朗勤</v>
          </cell>
          <cell r="S431" t="str">
            <v>YSM10</v>
          </cell>
          <cell r="T431" t="str">
            <v>L-&gt;R</v>
          </cell>
          <cell r="U431" t="str">
            <v>MVC</v>
          </cell>
          <cell r="V431" t="str">
            <v>WRONG</v>
          </cell>
          <cell r="W431" t="str">
            <v>CIF HK</v>
          </cell>
          <cell r="X431">
            <v>44008</v>
          </cell>
          <cell r="Y431" t="str">
            <v>Yes</v>
          </cell>
          <cell r="Z431"/>
          <cell r="AA431"/>
          <cell r="AB431"/>
          <cell r="AC431" t="str">
            <v>C200637456</v>
          </cell>
          <cell r="AD431">
            <v>301</v>
          </cell>
          <cell r="AE431">
            <v>10</v>
          </cell>
          <cell r="AF431"/>
          <cell r="AG431"/>
          <cell r="AH431"/>
          <cell r="AI431"/>
          <cell r="AN431"/>
          <cell r="AO431" t="str">
            <v>Yes</v>
          </cell>
          <cell r="AP431" t="str">
            <v>JUL 20</v>
          </cell>
        </row>
        <row r="432">
          <cell r="A432">
            <v>684</v>
          </cell>
          <cell r="B432" t="str">
            <v>已发货</v>
          </cell>
          <cell r="C432" t="str">
            <v>C49</v>
          </cell>
          <cell r="D432">
            <v>109891</v>
          </cell>
          <cell r="E432" t="str">
            <v>Stock order</v>
          </cell>
          <cell r="F432" t="str">
            <v>YSM10</v>
          </cell>
          <cell r="G432" t="str">
            <v>R-&gt;L</v>
          </cell>
          <cell r="H432" t="str">
            <v>No</v>
          </cell>
          <cell r="I432" t="str">
            <v>Y51621</v>
          </cell>
          <cell r="J432">
            <v>1</v>
          </cell>
          <cell r="K432" t="str">
            <v>CY仓库</v>
          </cell>
          <cell r="L432">
            <v>44004</v>
          </cell>
          <cell r="M432" t="str">
            <v>0.0665(价格用PO#109925)</v>
          </cell>
          <cell r="N432" t="str">
            <v>JUL 20</v>
          </cell>
          <cell r="O432">
            <v>2020.06</v>
          </cell>
          <cell r="P432" t="str">
            <v>JPY</v>
          </cell>
          <cell r="Q432" t="str">
            <v>C49SZX20200032DZ</v>
          </cell>
          <cell r="R432" t="str">
            <v>朗特/end user:朗勤</v>
          </cell>
          <cell r="S432" t="str">
            <v>YSM10</v>
          </cell>
          <cell r="T432" t="str">
            <v>L-&gt;R</v>
          </cell>
          <cell r="U432" t="str">
            <v>MVC</v>
          </cell>
          <cell r="V432" t="str">
            <v>WRONG</v>
          </cell>
          <cell r="W432" t="str">
            <v>CIF HK</v>
          </cell>
          <cell r="X432">
            <v>44008</v>
          </cell>
          <cell r="Y432" t="str">
            <v>Yes</v>
          </cell>
          <cell r="Z432"/>
          <cell r="AA432"/>
          <cell r="AB432"/>
          <cell r="AC432" t="str">
            <v>C200637456</v>
          </cell>
          <cell r="AD432">
            <v>301</v>
          </cell>
          <cell r="AE432">
            <v>10</v>
          </cell>
          <cell r="AF432"/>
          <cell r="AG432"/>
          <cell r="AH432"/>
          <cell r="AI432"/>
          <cell r="AN432"/>
          <cell r="AO432" t="str">
            <v>Yes</v>
          </cell>
          <cell r="AP432" t="str">
            <v>JUL 20</v>
          </cell>
        </row>
        <row r="433">
          <cell r="A433">
            <v>685</v>
          </cell>
          <cell r="B433" t="str">
            <v>已发货</v>
          </cell>
          <cell r="C433" t="str">
            <v>C49</v>
          </cell>
          <cell r="D433">
            <v>109891</v>
          </cell>
          <cell r="E433" t="str">
            <v>Stock order</v>
          </cell>
          <cell r="F433" t="str">
            <v>YSM10</v>
          </cell>
          <cell r="G433" t="str">
            <v>R-&gt;L</v>
          </cell>
          <cell r="H433" t="str">
            <v>No</v>
          </cell>
          <cell r="I433" t="str">
            <v>Y51622</v>
          </cell>
          <cell r="J433">
            <v>1</v>
          </cell>
          <cell r="K433" t="str">
            <v>CY仓库</v>
          </cell>
          <cell r="L433">
            <v>44004</v>
          </cell>
          <cell r="M433" t="str">
            <v>0.0665(价格用PO#109925)</v>
          </cell>
          <cell r="N433" t="str">
            <v>JUL 20</v>
          </cell>
          <cell r="O433">
            <v>2020.06</v>
          </cell>
          <cell r="P433" t="str">
            <v>JPY</v>
          </cell>
          <cell r="Q433" t="str">
            <v>C49SZX20200032DZ</v>
          </cell>
          <cell r="R433" t="str">
            <v>朗特/end user:朗勤</v>
          </cell>
          <cell r="S433" t="str">
            <v>YSM10</v>
          </cell>
          <cell r="T433" t="str">
            <v>L-&gt;R</v>
          </cell>
          <cell r="U433" t="str">
            <v>No</v>
          </cell>
          <cell r="V433" t="str">
            <v>WRONG</v>
          </cell>
          <cell r="W433" t="str">
            <v>CIF HK</v>
          </cell>
          <cell r="X433">
            <v>44008</v>
          </cell>
          <cell r="Y433" t="str">
            <v>Yes</v>
          </cell>
          <cell r="Z433"/>
          <cell r="AA433"/>
          <cell r="AB433"/>
          <cell r="AC433" t="str">
            <v>C200637456</v>
          </cell>
          <cell r="AD433">
            <v>302</v>
          </cell>
          <cell r="AE433">
            <v>10</v>
          </cell>
          <cell r="AF433"/>
          <cell r="AG433"/>
          <cell r="AH433"/>
          <cell r="AI433"/>
          <cell r="AN433"/>
          <cell r="AO433" t="str">
            <v>Yes</v>
          </cell>
          <cell r="AP433" t="str">
            <v>JUL 20</v>
          </cell>
        </row>
        <row r="434">
          <cell r="A434">
            <v>677</v>
          </cell>
          <cell r="B434" t="str">
            <v>已发货</v>
          </cell>
          <cell r="C434" t="str">
            <v>C49</v>
          </cell>
          <cell r="D434">
            <v>109891</v>
          </cell>
          <cell r="E434" t="str">
            <v>Stock order</v>
          </cell>
          <cell r="F434" t="str">
            <v>YSM10</v>
          </cell>
          <cell r="G434" t="str">
            <v>R-&gt;L</v>
          </cell>
          <cell r="H434" t="str">
            <v>No</v>
          </cell>
          <cell r="I434" t="str">
            <v>Y51623</v>
          </cell>
          <cell r="J434">
            <v>1</v>
          </cell>
          <cell r="K434" t="str">
            <v>CY仓库</v>
          </cell>
          <cell r="L434">
            <v>44004</v>
          </cell>
          <cell r="M434" t="str">
            <v>0.0665(价格用PO#109925)</v>
          </cell>
          <cell r="N434" t="str">
            <v>JUL 20</v>
          </cell>
          <cell r="O434">
            <v>2020.06</v>
          </cell>
          <cell r="P434" t="str">
            <v>JPY</v>
          </cell>
          <cell r="Q434" t="str">
            <v>C49SZX20200081DZ</v>
          </cell>
          <cell r="R434" t="str">
            <v>朗特</v>
          </cell>
          <cell r="S434" t="str">
            <v>YSM10</v>
          </cell>
          <cell r="T434" t="str">
            <v>L-&gt;R</v>
          </cell>
          <cell r="U434" t="str">
            <v>MVC</v>
          </cell>
          <cell r="V434" t="str">
            <v>WRONG</v>
          </cell>
          <cell r="W434" t="str">
            <v>CIF HK</v>
          </cell>
          <cell r="X434">
            <v>44006</v>
          </cell>
          <cell r="Y434" t="str">
            <v>Yes</v>
          </cell>
          <cell r="Z434"/>
          <cell r="AA434"/>
          <cell r="AB434"/>
          <cell r="AC434" t="str">
            <v>C190534728</v>
          </cell>
          <cell r="AD434">
            <v>302</v>
          </cell>
          <cell r="AE434">
            <v>10</v>
          </cell>
          <cell r="AF434"/>
          <cell r="AG434"/>
          <cell r="AH434"/>
          <cell r="AI434"/>
          <cell r="AN434"/>
          <cell r="AO434" t="str">
            <v>Yes</v>
          </cell>
          <cell r="AP434" t="str">
            <v>JUL 20</v>
          </cell>
        </row>
        <row r="435">
          <cell r="A435">
            <v>680</v>
          </cell>
          <cell r="B435" t="str">
            <v>已发货</v>
          </cell>
          <cell r="C435" t="str">
            <v>C49</v>
          </cell>
          <cell r="D435">
            <v>109891</v>
          </cell>
          <cell r="E435" t="str">
            <v>Stock order</v>
          </cell>
          <cell r="F435" t="str">
            <v>YSM10</v>
          </cell>
          <cell r="G435" t="str">
            <v>R-&gt;L</v>
          </cell>
          <cell r="H435" t="str">
            <v>No</v>
          </cell>
          <cell r="I435" t="str">
            <v>Y51624</v>
          </cell>
          <cell r="J435">
            <v>1</v>
          </cell>
          <cell r="K435" t="str">
            <v>力合仓库(已经清关)</v>
          </cell>
          <cell r="L435">
            <v>44004</v>
          </cell>
          <cell r="M435">
            <v>6.6100000000000006E-2</v>
          </cell>
          <cell r="N435" t="str">
            <v>JUL 20</v>
          </cell>
          <cell r="O435">
            <v>2020.06</v>
          </cell>
          <cell r="P435" t="str">
            <v>RMB</v>
          </cell>
          <cell r="Q435" t="str">
            <v>C49SZX20200085JL</v>
          </cell>
          <cell r="R435" t="str">
            <v>达人高科</v>
          </cell>
          <cell r="S435" t="str">
            <v>YSM10</v>
          </cell>
          <cell r="T435" t="str">
            <v>L-&gt;R</v>
          </cell>
          <cell r="U435" t="str">
            <v>MVC</v>
          </cell>
          <cell r="V435" t="str">
            <v>WRONG</v>
          </cell>
          <cell r="W435" t="str">
            <v>含税到厂</v>
          </cell>
          <cell r="X435">
            <v>44006</v>
          </cell>
          <cell r="Y435" t="str">
            <v>Yes</v>
          </cell>
          <cell r="Z435"/>
          <cell r="AA435"/>
          <cell r="AB435"/>
          <cell r="AC435" t="str">
            <v>C191236409</v>
          </cell>
          <cell r="AD435">
            <v>302</v>
          </cell>
          <cell r="AE435">
            <v>10</v>
          </cell>
          <cell r="AF435"/>
          <cell r="AG435"/>
          <cell r="AH435"/>
          <cell r="AI435"/>
          <cell r="AN435"/>
          <cell r="AO435" t="str">
            <v>Yes</v>
          </cell>
          <cell r="AP435" t="str">
            <v>JUL 20</v>
          </cell>
        </row>
        <row r="436">
          <cell r="A436">
            <v>665</v>
          </cell>
          <cell r="B436" t="str">
            <v>已发货</v>
          </cell>
          <cell r="C436" t="str">
            <v>C49</v>
          </cell>
          <cell r="D436">
            <v>109891</v>
          </cell>
          <cell r="E436" t="str">
            <v>Stock order</v>
          </cell>
          <cell r="F436" t="str">
            <v>YSM10</v>
          </cell>
          <cell r="G436" t="str">
            <v>R-&gt;L</v>
          </cell>
          <cell r="H436" t="str">
            <v>No</v>
          </cell>
          <cell r="I436" t="str">
            <v>Y51625</v>
          </cell>
          <cell r="J436">
            <v>1</v>
          </cell>
          <cell r="K436" t="str">
            <v>力合仓库(已经清关)</v>
          </cell>
          <cell r="L436">
            <v>44004</v>
          </cell>
          <cell r="M436">
            <v>6.6100000000000006E-2</v>
          </cell>
          <cell r="N436" t="str">
            <v>JUL 20</v>
          </cell>
          <cell r="O436">
            <v>2020.06</v>
          </cell>
          <cell r="P436" t="str">
            <v>RMB</v>
          </cell>
          <cell r="Q436" t="str">
            <v>C49SZX20200063SS</v>
          </cell>
          <cell r="R436" t="str">
            <v>中润互联</v>
          </cell>
          <cell r="S436" t="str">
            <v>YSM10</v>
          </cell>
          <cell r="T436" t="str">
            <v>L-&gt;R</v>
          </cell>
          <cell r="U436" t="str">
            <v>MVC</v>
          </cell>
          <cell r="V436" t="str">
            <v>WRONG</v>
          </cell>
          <cell r="W436" t="str">
            <v>含税到厂</v>
          </cell>
          <cell r="X436">
            <v>44001</v>
          </cell>
          <cell r="Y436" t="str">
            <v>Yes</v>
          </cell>
          <cell r="Z436"/>
          <cell r="AA436"/>
          <cell r="AB436"/>
          <cell r="AC436" t="str">
            <v>C200637604</v>
          </cell>
          <cell r="AD436">
            <v>302</v>
          </cell>
          <cell r="AE436">
            <v>10</v>
          </cell>
          <cell r="AF436"/>
          <cell r="AG436"/>
          <cell r="AH436"/>
          <cell r="AI436"/>
          <cell r="AN436"/>
          <cell r="AO436" t="str">
            <v>Yes</v>
          </cell>
          <cell r="AP436" t="str">
            <v>JUL 20</v>
          </cell>
        </row>
        <row r="437">
          <cell r="A437">
            <v>666</v>
          </cell>
          <cell r="B437" t="str">
            <v>已发货</v>
          </cell>
          <cell r="C437" t="str">
            <v>C49</v>
          </cell>
          <cell r="D437">
            <v>109886</v>
          </cell>
          <cell r="E437" t="str">
            <v>Stock order</v>
          </cell>
          <cell r="F437" t="str">
            <v>YSM20R(SV)-2</v>
          </cell>
          <cell r="G437" t="str">
            <v>L-&gt;R</v>
          </cell>
          <cell r="H437" t="str">
            <v>No</v>
          </cell>
          <cell r="I437" t="str">
            <v>Y51547</v>
          </cell>
          <cell r="J437">
            <v>1</v>
          </cell>
          <cell r="K437" t="str">
            <v>华日仓库中转</v>
          </cell>
          <cell r="L437">
            <v>44006</v>
          </cell>
          <cell r="M437">
            <v>6.6500000000000004E-2</v>
          </cell>
          <cell r="N437" t="str">
            <v>JUL 20</v>
          </cell>
          <cell r="O437">
            <v>2020.06</v>
          </cell>
          <cell r="P437" t="str">
            <v>JPY</v>
          </cell>
          <cell r="Q437" t="str">
            <v>C49SZX20200069JY</v>
          </cell>
          <cell r="R437" t="str">
            <v>百纳海</v>
          </cell>
          <cell r="S437" t="str">
            <v>YSM20R(SV)-2</v>
          </cell>
          <cell r="T437" t="str">
            <v>L-&gt;R</v>
          </cell>
          <cell r="U437" t="str">
            <v>No</v>
          </cell>
          <cell r="V437" t="str">
            <v>OK</v>
          </cell>
          <cell r="W437" t="str">
            <v>DAP SZ</v>
          </cell>
          <cell r="X437">
            <v>44001</v>
          </cell>
          <cell r="Y437" t="str">
            <v>Yes</v>
          </cell>
          <cell r="AC437" t="str">
            <v>C200637625</v>
          </cell>
          <cell r="AD437">
            <v>312</v>
          </cell>
          <cell r="AE437">
            <v>10</v>
          </cell>
          <cell r="AF437">
            <v>303</v>
          </cell>
          <cell r="AG437">
            <v>10</v>
          </cell>
          <cell r="AN437"/>
          <cell r="AO437" t="str">
            <v>Yes</v>
          </cell>
          <cell r="AP437" t="str">
            <v>JUL 20</v>
          </cell>
        </row>
        <row r="438">
          <cell r="A438">
            <v>690</v>
          </cell>
          <cell r="B438" t="str">
            <v>已发货</v>
          </cell>
          <cell r="C438" t="str">
            <v>C49</v>
          </cell>
          <cell r="D438">
            <v>109886</v>
          </cell>
          <cell r="E438" t="str">
            <v>Stock order</v>
          </cell>
          <cell r="F438" t="str">
            <v>YSM20R(SV)-2</v>
          </cell>
          <cell r="G438" t="str">
            <v>L-&gt;R</v>
          </cell>
          <cell r="H438" t="str">
            <v>No</v>
          </cell>
          <cell r="I438" t="str">
            <v>Y51548</v>
          </cell>
          <cell r="J438">
            <v>1</v>
          </cell>
          <cell r="K438" t="str">
            <v>钧溢清关，送力合仓库</v>
          </cell>
          <cell r="L438">
            <v>44006</v>
          </cell>
          <cell r="M438" t="str">
            <v>0.0667（价格用PO#109868)</v>
          </cell>
          <cell r="N438" t="str">
            <v>JUL 20</v>
          </cell>
          <cell r="O438">
            <v>2020.06</v>
          </cell>
          <cell r="P438" t="str">
            <v>RMB</v>
          </cell>
          <cell r="Q438" t="str">
            <v>C49SZX20200087DZ</v>
          </cell>
          <cell r="R438" t="str">
            <v>海星</v>
          </cell>
          <cell r="S438" t="str">
            <v>YSM20R(SV)-2</v>
          </cell>
          <cell r="T438" t="str">
            <v>L-&gt;R</v>
          </cell>
          <cell r="U438" t="str">
            <v>MVC</v>
          </cell>
          <cell r="V438" t="str">
            <v>WRONG</v>
          </cell>
          <cell r="W438" t="str">
            <v>含税到厂</v>
          </cell>
          <cell r="X438">
            <v>44011</v>
          </cell>
          <cell r="Y438" t="str">
            <v>Yes</v>
          </cell>
          <cell r="AC438" t="str">
            <v>C190635038</v>
          </cell>
          <cell r="AD438">
            <v>313</v>
          </cell>
          <cell r="AE438">
            <v>10</v>
          </cell>
          <cell r="AF438">
            <v>312</v>
          </cell>
          <cell r="AG438">
            <v>10</v>
          </cell>
          <cell r="AN438"/>
          <cell r="AO438" t="str">
            <v>Yes</v>
          </cell>
          <cell r="AP438" t="str">
            <v>JUL 20</v>
          </cell>
        </row>
        <row r="439">
          <cell r="A439">
            <v>721</v>
          </cell>
          <cell r="B439" t="str">
            <v>已发货</v>
          </cell>
          <cell r="C439" t="str">
            <v>C49</v>
          </cell>
          <cell r="D439">
            <v>109886</v>
          </cell>
          <cell r="E439" t="str">
            <v>Stock order</v>
          </cell>
          <cell r="F439" t="str">
            <v>YSM20R(SV)-2</v>
          </cell>
          <cell r="G439" t="str">
            <v>L-&gt;R</v>
          </cell>
          <cell r="H439" t="str">
            <v>No</v>
          </cell>
          <cell r="I439" t="str">
            <v>Y51549</v>
          </cell>
          <cell r="J439">
            <v>1</v>
          </cell>
          <cell r="K439" t="str">
            <v>盐保仓库</v>
          </cell>
          <cell r="L439">
            <v>44006</v>
          </cell>
          <cell r="M439">
            <v>6.6500000000000004E-2</v>
          </cell>
          <cell r="N439" t="str">
            <v>JUL 20</v>
          </cell>
          <cell r="O439">
            <v>2020.06</v>
          </cell>
          <cell r="P439" t="str">
            <v>JPY</v>
          </cell>
          <cell r="Q439" t="str">
            <v>C49SZX20200101MZ</v>
          </cell>
          <cell r="R439" t="str">
            <v>崧盛</v>
          </cell>
          <cell r="S439" t="str">
            <v>YSM20R(SV)-2</v>
          </cell>
          <cell r="T439" t="str">
            <v>L-&gt;R</v>
          </cell>
          <cell r="U439" t="str">
            <v>No</v>
          </cell>
          <cell r="V439" t="str">
            <v>OK</v>
          </cell>
          <cell r="W439" t="str">
            <v>CIF HK</v>
          </cell>
          <cell r="X439">
            <v>44028</v>
          </cell>
          <cell r="Y439" t="str">
            <v>Yes</v>
          </cell>
          <cell r="AC439" t="str">
            <v>C190635053</v>
          </cell>
          <cell r="AD439">
            <v>301</v>
          </cell>
          <cell r="AE439">
            <v>20</v>
          </cell>
          <cell r="AN439"/>
          <cell r="AO439" t="str">
            <v>Yes</v>
          </cell>
          <cell r="AP439" t="str">
            <v>JUL 20</v>
          </cell>
        </row>
        <row r="440">
          <cell r="A440">
            <v>667</v>
          </cell>
          <cell r="B440" t="str">
            <v>已发货</v>
          </cell>
          <cell r="C440" t="str">
            <v>C49</v>
          </cell>
          <cell r="D440">
            <v>109886</v>
          </cell>
          <cell r="E440" t="str">
            <v>Stock order</v>
          </cell>
          <cell r="F440" t="str">
            <v>YSM20R(SV)-2</v>
          </cell>
          <cell r="G440" t="str">
            <v>L-&gt;R</v>
          </cell>
          <cell r="H440" t="str">
            <v>No</v>
          </cell>
          <cell r="I440" t="str">
            <v>Y51554</v>
          </cell>
          <cell r="J440">
            <v>1</v>
          </cell>
          <cell r="K440" t="str">
            <v>力合仓库(已经清关)</v>
          </cell>
          <cell r="L440">
            <v>44006</v>
          </cell>
          <cell r="M440">
            <v>6.6500000000000004E-2</v>
          </cell>
          <cell r="N440" t="str">
            <v>JUL 20</v>
          </cell>
          <cell r="O440">
            <v>2020.06</v>
          </cell>
          <cell r="P440" t="str">
            <v>RMB</v>
          </cell>
          <cell r="Q440" t="str">
            <v>C49SZX20200076JL</v>
          </cell>
          <cell r="R440" t="str">
            <v>鑫东泰</v>
          </cell>
          <cell r="S440" t="str">
            <v>YSM20R(SV)-2</v>
          </cell>
          <cell r="T440" t="str">
            <v>L-&gt;R</v>
          </cell>
          <cell r="U440" t="str">
            <v>No</v>
          </cell>
          <cell r="V440" t="str">
            <v>OK</v>
          </cell>
          <cell r="W440" t="str">
            <v>含税到厂</v>
          </cell>
          <cell r="X440">
            <v>44004</v>
          </cell>
          <cell r="Y440" t="str">
            <v>Yes</v>
          </cell>
          <cell r="AC440" t="str">
            <v>C200737778</v>
          </cell>
          <cell r="AD440">
            <v>312</v>
          </cell>
          <cell r="AE440">
            <v>10</v>
          </cell>
          <cell r="AF440">
            <v>304</v>
          </cell>
          <cell r="AG440">
            <v>10</v>
          </cell>
          <cell r="AN440"/>
          <cell r="AO440" t="str">
            <v>Yes</v>
          </cell>
          <cell r="AP440" t="str">
            <v>JUL 20</v>
          </cell>
        </row>
        <row r="441">
          <cell r="A441">
            <v>703</v>
          </cell>
          <cell r="B441" t="str">
            <v>已发货</v>
          </cell>
          <cell r="C441" t="str">
            <v>C49</v>
          </cell>
          <cell r="D441">
            <v>109886</v>
          </cell>
          <cell r="E441" t="str">
            <v>Stock order</v>
          </cell>
          <cell r="F441" t="str">
            <v>YSM20R(SV)-2</v>
          </cell>
          <cell r="G441" t="str">
            <v>L-&gt;R</v>
          </cell>
          <cell r="H441" t="str">
            <v>No</v>
          </cell>
          <cell r="I441" t="str">
            <v>Y51555</v>
          </cell>
          <cell r="J441">
            <v>1</v>
          </cell>
          <cell r="K441" t="str">
            <v>盐保仓库</v>
          </cell>
          <cell r="L441">
            <v>44006</v>
          </cell>
          <cell r="M441">
            <v>6.6500000000000004E-2</v>
          </cell>
          <cell r="N441" t="str">
            <v>JUL 20</v>
          </cell>
          <cell r="O441">
            <v>2020.06</v>
          </cell>
          <cell r="P441" t="str">
            <v>JPY</v>
          </cell>
          <cell r="Q441" t="str">
            <v>C49SZX20200092SS</v>
          </cell>
          <cell r="R441" t="str">
            <v>新平泰end user:弛瑞</v>
          </cell>
          <cell r="S441" t="str">
            <v>YSM20R(SV)-2</v>
          </cell>
          <cell r="T441" t="str">
            <v>L-&gt;R</v>
          </cell>
          <cell r="U441" t="str">
            <v>No</v>
          </cell>
          <cell r="V441" t="str">
            <v>OK</v>
          </cell>
          <cell r="W441" t="str">
            <v>DAP SZ</v>
          </cell>
          <cell r="X441">
            <v>44021</v>
          </cell>
          <cell r="Y441" t="str">
            <v>Yes</v>
          </cell>
          <cell r="AC441" t="str">
            <v>C191236395</v>
          </cell>
          <cell r="AD441">
            <v>301</v>
          </cell>
          <cell r="AE441">
            <v>5</v>
          </cell>
          <cell r="AF441">
            <v>306</v>
          </cell>
          <cell r="AG441">
            <v>5</v>
          </cell>
          <cell r="AH441">
            <v>304</v>
          </cell>
          <cell r="AI441">
            <v>10</v>
          </cell>
          <cell r="AN441"/>
          <cell r="AO441" t="str">
            <v>Yes</v>
          </cell>
          <cell r="AP441" t="str">
            <v>JUL 20</v>
          </cell>
        </row>
        <row r="442">
          <cell r="A442">
            <v>651</v>
          </cell>
          <cell r="B442" t="str">
            <v>已发货</v>
          </cell>
          <cell r="C442" t="str">
            <v>C49</v>
          </cell>
          <cell r="D442" t="str">
            <v>109886(拆分PO109947）</v>
          </cell>
          <cell r="E442" t="str">
            <v>Stock order</v>
          </cell>
          <cell r="F442" t="str">
            <v>YSM20R(SV)-2</v>
          </cell>
          <cell r="G442" t="str">
            <v>L-&gt;R</v>
          </cell>
          <cell r="H442" t="str">
            <v>No</v>
          </cell>
          <cell r="I442" t="str">
            <v>Y51552</v>
          </cell>
          <cell r="J442">
            <v>1</v>
          </cell>
          <cell r="K442" t="str">
            <v>CY仓库</v>
          </cell>
          <cell r="L442">
            <v>44006</v>
          </cell>
          <cell r="M442" t="str">
            <v>NM</v>
          </cell>
          <cell r="N442" t="str">
            <v>JUN 20</v>
          </cell>
          <cell r="O442">
            <v>2020.06</v>
          </cell>
          <cell r="P442" t="str">
            <v>JPY</v>
          </cell>
          <cell r="Q442" t="str">
            <v>C49SZX20200033DZ</v>
          </cell>
          <cell r="R442" t="str">
            <v>兆晖</v>
          </cell>
          <cell r="S442" t="str">
            <v>YSM20R(SV)-2</v>
          </cell>
          <cell r="T442" t="str">
            <v>L-&gt;R</v>
          </cell>
          <cell r="U442" t="str">
            <v>No</v>
          </cell>
          <cell r="V442" t="str">
            <v>OK</v>
          </cell>
          <cell r="W442" t="str">
            <v>CIF HK</v>
          </cell>
          <cell r="X442">
            <v>43978</v>
          </cell>
          <cell r="Y442" t="str">
            <v>Yes</v>
          </cell>
          <cell r="AC442" t="str">
            <v>C121114462</v>
          </cell>
          <cell r="AD442">
            <v>302</v>
          </cell>
          <cell r="AE442">
            <v>20</v>
          </cell>
          <cell r="AN442"/>
          <cell r="AO442" t="str">
            <v>Yes</v>
          </cell>
          <cell r="AP442" t="str">
            <v>JUN 20</v>
          </cell>
        </row>
        <row r="443">
          <cell r="A443">
            <v>682</v>
          </cell>
          <cell r="B443" t="str">
            <v>已发货</v>
          </cell>
          <cell r="C443" t="str">
            <v>C49</v>
          </cell>
          <cell r="D443" t="str">
            <v>109886(拆分PO109947）</v>
          </cell>
          <cell r="E443" t="str">
            <v>Stock order</v>
          </cell>
          <cell r="F443" t="str">
            <v>YSM20R(SV)-2</v>
          </cell>
          <cell r="G443" t="str">
            <v>L-&gt;R</v>
          </cell>
          <cell r="H443" t="str">
            <v>No</v>
          </cell>
          <cell r="I443" t="str">
            <v>Y51553</v>
          </cell>
          <cell r="J443">
            <v>1</v>
          </cell>
          <cell r="K443" t="str">
            <v>CY仓库</v>
          </cell>
          <cell r="L443">
            <v>44006</v>
          </cell>
          <cell r="M443" t="str">
            <v>NM</v>
          </cell>
          <cell r="N443" t="str">
            <v>JUL 20</v>
          </cell>
          <cell r="O443">
            <v>2020.06</v>
          </cell>
          <cell r="P443" t="str">
            <v>JPY</v>
          </cell>
          <cell r="Q443" t="str">
            <v>C49SZX20200032DZ</v>
          </cell>
          <cell r="R443" t="str">
            <v>朗特/end user:朗勤</v>
          </cell>
          <cell r="S443" t="str">
            <v>YSM20R(SV)-2</v>
          </cell>
          <cell r="T443" t="str">
            <v>L-&gt;R</v>
          </cell>
          <cell r="U443" t="str">
            <v>No</v>
          </cell>
          <cell r="V443" t="str">
            <v>OK</v>
          </cell>
          <cell r="W443" t="str">
            <v>CIF HK</v>
          </cell>
          <cell r="X443">
            <v>44008</v>
          </cell>
          <cell r="Y443" t="str">
            <v>Yes</v>
          </cell>
          <cell r="AC443" t="str">
            <v>C200637456</v>
          </cell>
          <cell r="AD443">
            <v>302</v>
          </cell>
          <cell r="AE443">
            <v>20</v>
          </cell>
          <cell r="AN443"/>
          <cell r="AO443" t="str">
            <v>Yes</v>
          </cell>
          <cell r="AP443" t="str">
            <v>JUL 20</v>
          </cell>
        </row>
        <row r="444">
          <cell r="A444">
            <v>649</v>
          </cell>
          <cell r="B444" t="str">
            <v>已发货</v>
          </cell>
          <cell r="C444" t="str">
            <v>C49</v>
          </cell>
          <cell r="D444" t="str">
            <v>109886(拆分PO109947）</v>
          </cell>
          <cell r="E444" t="str">
            <v>Stock order</v>
          </cell>
          <cell r="F444" t="str">
            <v>YSM20R(SV)-2</v>
          </cell>
          <cell r="G444" t="str">
            <v>L-&gt;R</v>
          </cell>
          <cell r="H444" t="str">
            <v>No</v>
          </cell>
          <cell r="I444" t="str">
            <v>Y51550</v>
          </cell>
          <cell r="J444">
            <v>1</v>
          </cell>
          <cell r="K444" t="str">
            <v>CY仓库</v>
          </cell>
          <cell r="L444">
            <v>44006</v>
          </cell>
          <cell r="M444" t="str">
            <v>NM</v>
          </cell>
          <cell r="N444" t="str">
            <v>JUN 20</v>
          </cell>
          <cell r="O444">
            <v>2020.06</v>
          </cell>
          <cell r="P444" t="str">
            <v>JPY</v>
          </cell>
          <cell r="Q444" t="str">
            <v>C49SZX20200033DZ</v>
          </cell>
          <cell r="R444" t="str">
            <v>兆晖</v>
          </cell>
          <cell r="S444" t="str">
            <v>YSM20R(SV)-2</v>
          </cell>
          <cell r="T444" t="str">
            <v>L-&gt;R</v>
          </cell>
          <cell r="U444" t="str">
            <v>No</v>
          </cell>
          <cell r="V444" t="str">
            <v>OK</v>
          </cell>
          <cell r="W444" t="str">
            <v>CIF HK</v>
          </cell>
          <cell r="X444">
            <v>43978</v>
          </cell>
          <cell r="Y444" t="str">
            <v>Yes</v>
          </cell>
          <cell r="AC444" t="str">
            <v>C121114462</v>
          </cell>
          <cell r="AD444">
            <v>301</v>
          </cell>
          <cell r="AE444">
            <v>20</v>
          </cell>
          <cell r="AN444"/>
          <cell r="AO444" t="str">
            <v>Yes</v>
          </cell>
          <cell r="AP444" t="str">
            <v>JUN 20</v>
          </cell>
        </row>
        <row r="445">
          <cell r="A445">
            <v>650</v>
          </cell>
          <cell r="B445" t="str">
            <v>已发货</v>
          </cell>
          <cell r="C445" t="str">
            <v>C49</v>
          </cell>
          <cell r="D445" t="str">
            <v>109886(拆分PO109947）</v>
          </cell>
          <cell r="E445" t="str">
            <v>Stock order</v>
          </cell>
          <cell r="F445" t="str">
            <v>YSM20R(SV)-2</v>
          </cell>
          <cell r="G445" t="str">
            <v>L-&gt;R</v>
          </cell>
          <cell r="H445" t="str">
            <v>No</v>
          </cell>
          <cell r="I445" t="str">
            <v>Y51551</v>
          </cell>
          <cell r="J445">
            <v>1</v>
          </cell>
          <cell r="K445" t="str">
            <v>CY仓库</v>
          </cell>
          <cell r="L445">
            <v>44006</v>
          </cell>
          <cell r="M445" t="str">
            <v>NM</v>
          </cell>
          <cell r="N445" t="str">
            <v>JUN 20</v>
          </cell>
          <cell r="O445">
            <v>2020.06</v>
          </cell>
          <cell r="P445" t="str">
            <v>JPY</v>
          </cell>
          <cell r="Q445" t="str">
            <v>C49SZX20200033DZ</v>
          </cell>
          <cell r="R445" t="str">
            <v>兆晖</v>
          </cell>
          <cell r="S445" t="str">
            <v>YSM20R(SV)-2</v>
          </cell>
          <cell r="T445" t="str">
            <v>L-&gt;R</v>
          </cell>
          <cell r="U445" t="str">
            <v>No</v>
          </cell>
          <cell r="V445" t="str">
            <v>OK</v>
          </cell>
          <cell r="W445" t="str">
            <v>CIF HK</v>
          </cell>
          <cell r="X445">
            <v>43978</v>
          </cell>
          <cell r="Y445" t="str">
            <v>Yes</v>
          </cell>
          <cell r="AC445" t="str">
            <v>C121114462</v>
          </cell>
          <cell r="AD445">
            <v>301</v>
          </cell>
          <cell r="AE445">
            <v>20</v>
          </cell>
          <cell r="AN445"/>
          <cell r="AO445" t="str">
            <v>Yes</v>
          </cell>
          <cell r="AP445" t="str">
            <v>JUN 20</v>
          </cell>
        </row>
        <row r="446">
          <cell r="A446">
            <v>675</v>
          </cell>
          <cell r="B446" t="str">
            <v>已发货</v>
          </cell>
          <cell r="C446" t="str">
            <v>C49</v>
          </cell>
          <cell r="D446" t="str">
            <v>109886(拆分PO109947）</v>
          </cell>
          <cell r="E446" t="str">
            <v>Stock order</v>
          </cell>
          <cell r="F446" t="str">
            <v>YSM20R(SV)-2</v>
          </cell>
          <cell r="G446" t="str">
            <v>L-&gt;R</v>
          </cell>
          <cell r="H446" t="str">
            <v>No</v>
          </cell>
          <cell r="I446" t="str">
            <v>Y51556</v>
          </cell>
          <cell r="J446">
            <v>1</v>
          </cell>
          <cell r="K446" t="str">
            <v>CY仓库</v>
          </cell>
          <cell r="L446">
            <v>44006</v>
          </cell>
          <cell r="M446" t="str">
            <v>NM</v>
          </cell>
          <cell r="N446" t="str">
            <v>JUL 20</v>
          </cell>
          <cell r="O446">
            <v>2020.06</v>
          </cell>
          <cell r="P446" t="str">
            <v>JPY</v>
          </cell>
          <cell r="Q446" t="str">
            <v>C49SZX20200081DZ</v>
          </cell>
          <cell r="R446" t="str">
            <v>朗特</v>
          </cell>
          <cell r="S446" t="str">
            <v>YSM20R(SV)-2</v>
          </cell>
          <cell r="T446" t="str">
            <v>L-&gt;R</v>
          </cell>
          <cell r="U446" t="str">
            <v>No</v>
          </cell>
          <cell r="V446" t="str">
            <v>OK</v>
          </cell>
          <cell r="W446" t="str">
            <v>CIF HK</v>
          </cell>
          <cell r="X446">
            <v>44006</v>
          </cell>
          <cell r="Y446" t="str">
            <v>Yes</v>
          </cell>
          <cell r="AC446" t="str">
            <v>C190534728</v>
          </cell>
          <cell r="AD446">
            <v>311</v>
          </cell>
          <cell r="AE446">
            <v>10</v>
          </cell>
          <cell r="AF446">
            <v>312</v>
          </cell>
          <cell r="AG446">
            <v>10</v>
          </cell>
          <cell r="AN446"/>
          <cell r="AO446" t="str">
            <v>Yes</v>
          </cell>
          <cell r="AP446" t="str">
            <v>JUL 20</v>
          </cell>
        </row>
        <row r="447">
          <cell r="A447">
            <v>692</v>
          </cell>
          <cell r="B447" t="str">
            <v>已发货</v>
          </cell>
          <cell r="C447" t="str">
            <v>C49</v>
          </cell>
          <cell r="D447" t="str">
            <v>109917新建PO110003</v>
          </cell>
          <cell r="E447" t="str">
            <v>Stock order</v>
          </cell>
          <cell r="F447" t="str">
            <v>YSM20R(SV)-2</v>
          </cell>
          <cell r="G447" t="str">
            <v>L-&gt;R</v>
          </cell>
          <cell r="H447" t="str">
            <v>cATS10+special layout</v>
          </cell>
          <cell r="I447" t="str">
            <v>Y51841</v>
          </cell>
          <cell r="J447">
            <v>1</v>
          </cell>
          <cell r="K447" t="str">
            <v>盐保仓库</v>
          </cell>
          <cell r="L447">
            <v>44034</v>
          </cell>
          <cell r="M447" t="str">
            <v>NM(CR:0.0670)</v>
          </cell>
          <cell r="N447" t="str">
            <v>AUG 20</v>
          </cell>
          <cell r="O447">
            <v>2020.07</v>
          </cell>
          <cell r="P447" t="str">
            <v>JPY</v>
          </cell>
          <cell r="Q447" t="str">
            <v>C49SZX20200116JL</v>
          </cell>
          <cell r="R447" t="str">
            <v>德劲</v>
          </cell>
          <cell r="S447" t="str">
            <v>YSM20R(SV)-2</v>
          </cell>
          <cell r="T447" t="str">
            <v>L-&gt;R</v>
          </cell>
          <cell r="U447" t="str">
            <v>cATS10+MVC</v>
          </cell>
          <cell r="V447" t="str">
            <v>WRONG</v>
          </cell>
          <cell r="W447" t="str">
            <v>DAP SZ</v>
          </cell>
          <cell r="X447">
            <v>44018</v>
          </cell>
          <cell r="Y447" t="str">
            <v>Yes</v>
          </cell>
          <cell r="Z447"/>
          <cell r="AA447"/>
          <cell r="AB447"/>
          <cell r="AC447" t="str">
            <v>C190434452</v>
          </cell>
          <cell r="AD447"/>
          <cell r="AE447"/>
          <cell r="AF447"/>
          <cell r="AG447"/>
          <cell r="AH447"/>
          <cell r="AI447"/>
          <cell r="AJ447"/>
          <cell r="AK447"/>
          <cell r="AL447"/>
          <cell r="AM447"/>
          <cell r="AN447"/>
          <cell r="AO447" t="str">
            <v>Yes</v>
          </cell>
          <cell r="AP447" t="str">
            <v>AUG 20</v>
          </cell>
        </row>
        <row r="448">
          <cell r="A448">
            <v>888</v>
          </cell>
          <cell r="B448" t="str">
            <v>已发货</v>
          </cell>
          <cell r="C448" t="str">
            <v>C49</v>
          </cell>
          <cell r="D448" t="str">
            <v>109917新建PO110003</v>
          </cell>
          <cell r="E448" t="str">
            <v>Stock order</v>
          </cell>
          <cell r="F448" t="str">
            <v>YSM20R(SV)-2</v>
          </cell>
          <cell r="G448" t="str">
            <v>L-&gt;R</v>
          </cell>
          <cell r="H448" t="str">
            <v>cATS10+special layout</v>
          </cell>
          <cell r="I448" t="str">
            <v>Y51842</v>
          </cell>
          <cell r="J448">
            <v>1</v>
          </cell>
          <cell r="K448" t="str">
            <v>盐保仓库</v>
          </cell>
          <cell r="L448">
            <v>44034</v>
          </cell>
          <cell r="M448" t="str">
            <v>NM(CR:0.0670)</v>
          </cell>
          <cell r="N448" t="str">
            <v>OCT 20</v>
          </cell>
          <cell r="O448">
            <v>2020.07</v>
          </cell>
          <cell r="P448" t="str">
            <v>USD</v>
          </cell>
          <cell r="Q448" t="str">
            <v>C49SZX20200193SX</v>
          </cell>
          <cell r="R448" t="str">
            <v>晨鑫达</v>
          </cell>
          <cell r="S448" t="str">
            <v>YSM20R(SV)-2</v>
          </cell>
          <cell r="T448" t="str">
            <v>L-&gt;R</v>
          </cell>
          <cell r="U448" t="str">
            <v>cATS10+MVC</v>
          </cell>
          <cell r="V448" t="str">
            <v>WRONG</v>
          </cell>
          <cell r="W448" t="str">
            <v>DAP SZ</v>
          </cell>
          <cell r="X448">
            <v>44125</v>
          </cell>
          <cell r="Y448" t="str">
            <v>Yes</v>
          </cell>
          <cell r="Z448"/>
          <cell r="AA448"/>
          <cell r="AB448"/>
          <cell r="AC448" t="str">
            <v>C200537323</v>
          </cell>
          <cell r="AD448"/>
          <cell r="AE448"/>
          <cell r="AF448"/>
          <cell r="AG448"/>
          <cell r="AH448"/>
          <cell r="AI448"/>
          <cell r="AJ448"/>
          <cell r="AK448"/>
          <cell r="AL448"/>
          <cell r="AM448"/>
          <cell r="AN448"/>
          <cell r="AO448" t="str">
            <v>Yes</v>
          </cell>
          <cell r="AP448" t="str">
            <v>OCT 20</v>
          </cell>
        </row>
        <row r="449">
          <cell r="A449">
            <v>704</v>
          </cell>
          <cell r="B449" t="str">
            <v>已发货</v>
          </cell>
          <cell r="C449" t="str">
            <v>C49</v>
          </cell>
          <cell r="D449" t="str">
            <v>109917(拆分PO109963，新建PO110004）</v>
          </cell>
          <cell r="E449" t="str">
            <v>Stock order</v>
          </cell>
          <cell r="F449" t="str">
            <v>YSM20R(SV)-2</v>
          </cell>
          <cell r="G449" t="str">
            <v>L-&gt;R</v>
          </cell>
          <cell r="H449" t="str">
            <v>No</v>
          </cell>
          <cell r="I449" t="str">
            <v>Y51840</v>
          </cell>
          <cell r="J449">
            <v>1</v>
          </cell>
          <cell r="K449" t="str">
            <v>盐保仓库</v>
          </cell>
          <cell r="L449">
            <v>44034</v>
          </cell>
          <cell r="M449" t="str">
            <v>NM</v>
          </cell>
          <cell r="N449" t="str">
            <v>JUL 20</v>
          </cell>
          <cell r="O449">
            <v>2020.07</v>
          </cell>
          <cell r="P449" t="str">
            <v>JPY</v>
          </cell>
          <cell r="Q449" t="str">
            <v>C49SZX20200068MZ</v>
          </cell>
          <cell r="R449" t="str">
            <v>天星创展</v>
          </cell>
          <cell r="S449" t="str">
            <v>YSM20R(SV)-2</v>
          </cell>
          <cell r="T449" t="str">
            <v>L-&gt;R</v>
          </cell>
          <cell r="U449" t="str">
            <v>No</v>
          </cell>
          <cell r="V449" t="str">
            <v>OK</v>
          </cell>
          <cell r="W449" t="str">
            <v>DAP SZ</v>
          </cell>
          <cell r="X449">
            <v>44021</v>
          </cell>
          <cell r="Y449" t="str">
            <v>Yes</v>
          </cell>
          <cell r="Z449"/>
          <cell r="AA449"/>
          <cell r="AB449"/>
          <cell r="AC449" t="str">
            <v>C170629716</v>
          </cell>
          <cell r="AD449"/>
          <cell r="AE449"/>
          <cell r="AF449"/>
          <cell r="AG449"/>
          <cell r="AH449"/>
          <cell r="AI449"/>
          <cell r="AJ449"/>
          <cell r="AK449"/>
          <cell r="AL449"/>
          <cell r="AM449"/>
          <cell r="AN449"/>
          <cell r="AO449" t="str">
            <v>Yes</v>
          </cell>
          <cell r="AP449" t="str">
            <v>JUL 20</v>
          </cell>
        </row>
        <row r="450">
          <cell r="A450">
            <v>686</v>
          </cell>
          <cell r="B450" t="str">
            <v>已发货</v>
          </cell>
          <cell r="C450" t="str">
            <v>C49</v>
          </cell>
          <cell r="D450" t="str">
            <v>109917(拆分PO109963，新建PO110004）</v>
          </cell>
          <cell r="E450" t="str">
            <v>Stock order</v>
          </cell>
          <cell r="F450" t="str">
            <v>YSM20R(SV)-2</v>
          </cell>
          <cell r="G450" t="str">
            <v>L-&gt;R</v>
          </cell>
          <cell r="H450" t="str">
            <v>No</v>
          </cell>
          <cell r="I450" t="str">
            <v>Y51843</v>
          </cell>
          <cell r="J450">
            <v>1</v>
          </cell>
          <cell r="K450" t="str">
            <v>盐保仓库</v>
          </cell>
          <cell r="L450">
            <v>44034</v>
          </cell>
          <cell r="M450" t="str">
            <v>NM</v>
          </cell>
          <cell r="N450" t="str">
            <v>JUL 20</v>
          </cell>
          <cell r="O450">
            <v>2020.07</v>
          </cell>
          <cell r="P450" t="str">
            <v>JPY</v>
          </cell>
          <cell r="Q450" t="str">
            <v>C49SZX20200070JY</v>
          </cell>
          <cell r="R450" t="str">
            <v>惠州创荣发</v>
          </cell>
          <cell r="S450" t="str">
            <v>YSM20R(SV)-2</v>
          </cell>
          <cell r="T450" t="str">
            <v>L-&gt;R</v>
          </cell>
          <cell r="U450" t="str">
            <v>No</v>
          </cell>
          <cell r="V450" t="str">
            <v>OK</v>
          </cell>
          <cell r="W450" t="str">
            <v>DAP HZ</v>
          </cell>
          <cell r="X450">
            <v>44005</v>
          </cell>
          <cell r="Y450" t="str">
            <v>Yes</v>
          </cell>
          <cell r="Z450"/>
          <cell r="AA450"/>
          <cell r="AB450"/>
          <cell r="AC450" t="str">
            <v>C200437179</v>
          </cell>
          <cell r="AD450"/>
          <cell r="AE450"/>
          <cell r="AF450"/>
          <cell r="AG450"/>
          <cell r="AH450"/>
          <cell r="AI450"/>
          <cell r="AJ450"/>
          <cell r="AK450"/>
          <cell r="AL450"/>
          <cell r="AM450"/>
          <cell r="AN450"/>
          <cell r="AO450" t="str">
            <v>Yes</v>
          </cell>
          <cell r="AP450" t="str">
            <v>JUL 20</v>
          </cell>
        </row>
        <row r="451">
          <cell r="A451">
            <v>727</v>
          </cell>
          <cell r="B451" t="str">
            <v>已发货</v>
          </cell>
          <cell r="C451" t="str">
            <v>C49</v>
          </cell>
          <cell r="D451" t="str">
            <v>109917(拆分PO109963，新建PO110004）</v>
          </cell>
          <cell r="E451" t="str">
            <v>Stock order</v>
          </cell>
          <cell r="F451" t="str">
            <v>YSM20R(SV)-2</v>
          </cell>
          <cell r="G451" t="str">
            <v>L-&gt;R</v>
          </cell>
          <cell r="H451" t="str">
            <v>No</v>
          </cell>
          <cell r="I451" t="str">
            <v>Y51844</v>
          </cell>
          <cell r="J451">
            <v>1</v>
          </cell>
          <cell r="K451" t="str">
            <v>盐保仓库</v>
          </cell>
          <cell r="L451">
            <v>44034</v>
          </cell>
          <cell r="M451" t="str">
            <v>NM</v>
          </cell>
          <cell r="N451" t="str">
            <v>AUG 20</v>
          </cell>
          <cell r="O451">
            <v>2020.07</v>
          </cell>
          <cell r="P451" t="str">
            <v>JPY</v>
          </cell>
          <cell r="Q451" t="str">
            <v>C49SZX20200106SS</v>
          </cell>
          <cell r="R451" t="str">
            <v>泰鑫荣</v>
          </cell>
          <cell r="S451" t="str">
            <v>YSM20R(SV)-2</v>
          </cell>
          <cell r="T451" t="str">
            <v>L-&gt;R</v>
          </cell>
          <cell r="U451" t="str">
            <v>MVC</v>
          </cell>
          <cell r="V451" t="str">
            <v>WRONG</v>
          </cell>
          <cell r="W451" t="str">
            <v>DAP SZ</v>
          </cell>
          <cell r="X451">
            <v>44029</v>
          </cell>
          <cell r="Y451" t="str">
            <v>Yes</v>
          </cell>
          <cell r="Z451"/>
          <cell r="AA451"/>
          <cell r="AB451"/>
          <cell r="AC451" t="str">
            <v>C200737853</v>
          </cell>
          <cell r="AD451"/>
          <cell r="AE451"/>
          <cell r="AF451"/>
          <cell r="AG451"/>
          <cell r="AH451"/>
          <cell r="AI451"/>
          <cell r="AJ451"/>
          <cell r="AK451"/>
          <cell r="AL451"/>
          <cell r="AM451"/>
          <cell r="AN451"/>
          <cell r="AO451" t="str">
            <v>Yes</v>
          </cell>
          <cell r="AP451" t="str">
            <v>AUG 20</v>
          </cell>
        </row>
        <row r="452">
          <cell r="A452">
            <v>673</v>
          </cell>
          <cell r="B452" t="str">
            <v>已发货</v>
          </cell>
          <cell r="C452" t="str">
            <v>C49</v>
          </cell>
          <cell r="D452" t="str">
            <v>109917(拆分PO109998）</v>
          </cell>
          <cell r="E452" t="str">
            <v>Stock order</v>
          </cell>
          <cell r="F452" t="str">
            <v>YSM20R(SV)-2</v>
          </cell>
          <cell r="G452" t="str">
            <v>L-&gt;R</v>
          </cell>
          <cell r="H452" t="str">
            <v>No</v>
          </cell>
          <cell r="I452" t="str">
            <v>Y51845</v>
          </cell>
          <cell r="J452">
            <v>1</v>
          </cell>
          <cell r="K452" t="str">
            <v>盐保仓库</v>
          </cell>
          <cell r="L452">
            <v>44034</v>
          </cell>
          <cell r="M452">
            <v>6.6100000000000006E-2</v>
          </cell>
          <cell r="N452" t="str">
            <v>AUG 20</v>
          </cell>
          <cell r="O452">
            <v>2020.07</v>
          </cell>
          <cell r="P452" t="str">
            <v>RMB</v>
          </cell>
          <cell r="Q452" t="str">
            <v>C49SZX20200079KW</v>
          </cell>
          <cell r="R452" t="str">
            <v>晨日电子</v>
          </cell>
          <cell r="S452" t="str">
            <v>YSM20R(SV)-2</v>
          </cell>
          <cell r="T452" t="str">
            <v>L-&gt;R</v>
          </cell>
          <cell r="U452" t="str">
            <v>No</v>
          </cell>
          <cell r="V452" t="str">
            <v>OK</v>
          </cell>
          <cell r="W452" t="str">
            <v>含税到厂</v>
          </cell>
          <cell r="X452">
            <v>44005</v>
          </cell>
          <cell r="Y452" t="str">
            <v>Yes</v>
          </cell>
          <cell r="Z452"/>
          <cell r="AA452"/>
          <cell r="AB452"/>
          <cell r="AC452" t="str">
            <v>C200737734</v>
          </cell>
          <cell r="AD452"/>
          <cell r="AE452"/>
          <cell r="AF452"/>
          <cell r="AG452"/>
          <cell r="AH452"/>
          <cell r="AI452"/>
          <cell r="AJ452"/>
          <cell r="AK452"/>
          <cell r="AL452"/>
          <cell r="AM452"/>
          <cell r="AN452"/>
          <cell r="AO452" t="str">
            <v>Yes</v>
          </cell>
          <cell r="AP452" t="str">
            <v>AUG 20</v>
          </cell>
        </row>
        <row r="453">
          <cell r="A453">
            <v>687</v>
          </cell>
          <cell r="B453" t="str">
            <v>已发货</v>
          </cell>
          <cell r="C453" t="str">
            <v>C49</v>
          </cell>
          <cell r="D453">
            <v>109924</v>
          </cell>
          <cell r="E453" t="str">
            <v>Stock order</v>
          </cell>
          <cell r="F453" t="str">
            <v>YSM10</v>
          </cell>
          <cell r="G453" t="str">
            <v>R-&gt;L</v>
          </cell>
          <cell r="H453" t="str">
            <v>No</v>
          </cell>
          <cell r="I453" t="str">
            <v>Y51907</v>
          </cell>
          <cell r="J453">
            <v>1</v>
          </cell>
          <cell r="K453" t="str">
            <v>盐保仓库</v>
          </cell>
          <cell r="L453">
            <v>44034</v>
          </cell>
          <cell r="M453" t="str">
            <v>NM</v>
          </cell>
          <cell r="N453" t="str">
            <v>JUL 20</v>
          </cell>
          <cell r="O453">
            <v>2020.07</v>
          </cell>
          <cell r="P453" t="str">
            <v>JPY</v>
          </cell>
          <cell r="Q453" t="str">
            <v>C49SZX20200070JY</v>
          </cell>
          <cell r="R453" t="str">
            <v>惠州创荣发</v>
          </cell>
          <cell r="S453" t="str">
            <v>YSM10</v>
          </cell>
          <cell r="T453" t="str">
            <v>L-&gt;R</v>
          </cell>
          <cell r="U453" t="str">
            <v>MVC</v>
          </cell>
          <cell r="V453" t="str">
            <v>WRONG</v>
          </cell>
          <cell r="W453" t="str">
            <v>DAP HZ</v>
          </cell>
          <cell r="X453">
            <v>44005</v>
          </cell>
          <cell r="Y453" t="str">
            <v>Yes</v>
          </cell>
          <cell r="Z453"/>
          <cell r="AA453"/>
          <cell r="AB453"/>
          <cell r="AC453" t="str">
            <v>C200437179</v>
          </cell>
          <cell r="AD453">
            <v>301</v>
          </cell>
          <cell r="AE453">
            <v>10</v>
          </cell>
          <cell r="AF453"/>
          <cell r="AG453"/>
          <cell r="AH453"/>
          <cell r="AI453"/>
          <cell r="AN453"/>
          <cell r="AO453" t="str">
            <v>Yes</v>
          </cell>
          <cell r="AP453" t="str">
            <v>JUL 20</v>
          </cell>
        </row>
        <row r="454">
          <cell r="A454">
            <v>688</v>
          </cell>
          <cell r="B454" t="str">
            <v>已发货</v>
          </cell>
          <cell r="C454" t="str">
            <v>C49</v>
          </cell>
          <cell r="D454">
            <v>109924</v>
          </cell>
          <cell r="E454" t="str">
            <v>Stock order</v>
          </cell>
          <cell r="F454" t="str">
            <v>YSM10</v>
          </cell>
          <cell r="G454" t="str">
            <v>R-&gt;L</v>
          </cell>
          <cell r="H454" t="str">
            <v>No</v>
          </cell>
          <cell r="I454" t="str">
            <v>Y51904</v>
          </cell>
          <cell r="J454">
            <v>1</v>
          </cell>
          <cell r="K454" t="str">
            <v>盐保仓库</v>
          </cell>
          <cell r="L454">
            <v>44034</v>
          </cell>
          <cell r="M454" t="str">
            <v>NM</v>
          </cell>
          <cell r="N454" t="str">
            <v>JUL 20</v>
          </cell>
          <cell r="O454">
            <v>2020.07</v>
          </cell>
          <cell r="P454" t="str">
            <v>JPY</v>
          </cell>
          <cell r="Q454" t="str">
            <v>C49SZX20200070JY</v>
          </cell>
          <cell r="R454" t="str">
            <v>惠州创荣发</v>
          </cell>
          <cell r="S454" t="str">
            <v>YSM10</v>
          </cell>
          <cell r="T454" t="str">
            <v>L-&gt;R</v>
          </cell>
          <cell r="U454" t="str">
            <v>MVC</v>
          </cell>
          <cell r="V454" t="str">
            <v>WRONG</v>
          </cell>
          <cell r="W454" t="str">
            <v>DAP HZ</v>
          </cell>
          <cell r="X454">
            <v>44005</v>
          </cell>
          <cell r="Y454" t="str">
            <v>Yes</v>
          </cell>
          <cell r="Z454"/>
          <cell r="AA454"/>
          <cell r="AB454"/>
          <cell r="AC454" t="str">
            <v>C200437179</v>
          </cell>
          <cell r="AD454">
            <v>301</v>
          </cell>
          <cell r="AE454">
            <v>10</v>
          </cell>
          <cell r="AF454"/>
          <cell r="AG454"/>
          <cell r="AH454"/>
          <cell r="AI454"/>
          <cell r="AN454"/>
          <cell r="AO454" t="str">
            <v>Yes</v>
          </cell>
          <cell r="AP454" t="str">
            <v>JUL 20</v>
          </cell>
        </row>
        <row r="455">
          <cell r="A455">
            <v>691</v>
          </cell>
          <cell r="B455" t="str">
            <v>已发货</v>
          </cell>
          <cell r="C455" t="str">
            <v>C49</v>
          </cell>
          <cell r="D455">
            <v>109924</v>
          </cell>
          <cell r="E455" t="str">
            <v>Stock order</v>
          </cell>
          <cell r="F455" t="str">
            <v>YSM10</v>
          </cell>
          <cell r="G455" t="str">
            <v>R-&gt;L</v>
          </cell>
          <cell r="H455" t="str">
            <v>No</v>
          </cell>
          <cell r="I455" t="str">
            <v>Y51909</v>
          </cell>
          <cell r="J455">
            <v>1</v>
          </cell>
          <cell r="K455" t="str">
            <v>盐保仓库</v>
          </cell>
          <cell r="L455">
            <v>44034</v>
          </cell>
          <cell r="M455" t="str">
            <v>NM</v>
          </cell>
          <cell r="N455" t="str">
            <v>JUL 20</v>
          </cell>
          <cell r="O455">
            <v>2020.07</v>
          </cell>
          <cell r="P455" t="str">
            <v>JPY</v>
          </cell>
          <cell r="Q455" t="str">
            <v>C49SZX20200072JY</v>
          </cell>
          <cell r="R455" t="str">
            <v>百施达</v>
          </cell>
          <cell r="S455" t="str">
            <v>YSM10</v>
          </cell>
          <cell r="T455" t="str">
            <v>L-&gt;R</v>
          </cell>
          <cell r="U455" t="str">
            <v>MVC</v>
          </cell>
          <cell r="V455" t="str">
            <v>WRONG</v>
          </cell>
          <cell r="W455" t="str">
            <v>DAP DG</v>
          </cell>
          <cell r="X455">
            <v>44014</v>
          </cell>
          <cell r="Y455" t="str">
            <v>Yes</v>
          </cell>
          <cell r="Z455"/>
          <cell r="AA455"/>
          <cell r="AB455"/>
          <cell r="AC455" t="str">
            <v>C170629555</v>
          </cell>
          <cell r="AD455">
            <v>301</v>
          </cell>
          <cell r="AE455">
            <v>10</v>
          </cell>
          <cell r="AF455"/>
          <cell r="AG455"/>
          <cell r="AH455"/>
          <cell r="AI455"/>
          <cell r="AN455"/>
          <cell r="AO455" t="str">
            <v>Yes</v>
          </cell>
          <cell r="AP455" t="str">
            <v>JUL 20</v>
          </cell>
        </row>
        <row r="456">
          <cell r="A456">
            <v>709</v>
          </cell>
          <cell r="B456" t="str">
            <v>已发货</v>
          </cell>
          <cell r="C456" t="str">
            <v>C49</v>
          </cell>
          <cell r="D456">
            <v>109924</v>
          </cell>
          <cell r="E456" t="str">
            <v>Stock order</v>
          </cell>
          <cell r="F456" t="str">
            <v>YSM10</v>
          </cell>
          <cell r="G456" t="str">
            <v>R-&gt;L</v>
          </cell>
          <cell r="H456" t="str">
            <v>No</v>
          </cell>
          <cell r="I456" t="str">
            <v>Y51906</v>
          </cell>
          <cell r="J456">
            <v>1</v>
          </cell>
          <cell r="K456" t="str">
            <v>盐保仓库</v>
          </cell>
          <cell r="L456">
            <v>44034</v>
          </cell>
          <cell r="M456" t="str">
            <v>NM</v>
          </cell>
          <cell r="N456" t="str">
            <v>JUL 20</v>
          </cell>
          <cell r="O456">
            <v>2020.07</v>
          </cell>
          <cell r="P456" t="str">
            <v>JPY</v>
          </cell>
          <cell r="Q456" t="str">
            <v>C49SZX20200098ZX</v>
          </cell>
          <cell r="R456" t="str">
            <v>格美通</v>
          </cell>
          <cell r="S456" t="str">
            <v>YSM10</v>
          </cell>
          <cell r="T456" t="str">
            <v>L-&gt;R</v>
          </cell>
          <cell r="U456" t="str">
            <v>MVC</v>
          </cell>
          <cell r="V456" t="str">
            <v>WRONG</v>
          </cell>
          <cell r="W456" t="str">
            <v>DAP SZ</v>
          </cell>
          <cell r="X456">
            <v>44026</v>
          </cell>
          <cell r="Y456" t="str">
            <v>Yes</v>
          </cell>
          <cell r="Z456"/>
          <cell r="AA456"/>
          <cell r="AB456"/>
          <cell r="AC456" t="str">
            <v>C180131148</v>
          </cell>
          <cell r="AD456">
            <v>301</v>
          </cell>
          <cell r="AE456">
            <v>10</v>
          </cell>
          <cell r="AF456"/>
          <cell r="AG456"/>
          <cell r="AH456"/>
          <cell r="AI456"/>
          <cell r="AN456"/>
          <cell r="AO456" t="str">
            <v>Yes</v>
          </cell>
          <cell r="AP456" t="str">
            <v>JUL 20</v>
          </cell>
        </row>
        <row r="457">
          <cell r="A457">
            <v>733</v>
          </cell>
          <cell r="B457" t="str">
            <v>已发货</v>
          </cell>
          <cell r="C457" t="str">
            <v>C49</v>
          </cell>
          <cell r="D457" t="str">
            <v>109924(拆分PO109962)</v>
          </cell>
          <cell r="E457" t="str">
            <v>Stock order</v>
          </cell>
          <cell r="F457" t="str">
            <v>YSM10</v>
          </cell>
          <cell r="G457" t="str">
            <v>R-&gt;L</v>
          </cell>
          <cell r="H457" t="str">
            <v>No</v>
          </cell>
          <cell r="I457" t="str">
            <v>Y51903</v>
          </cell>
          <cell r="J457">
            <v>1</v>
          </cell>
          <cell r="K457" t="str">
            <v>力合仓库(已经清关)</v>
          </cell>
          <cell r="L457">
            <v>44034</v>
          </cell>
          <cell r="M457">
            <v>6.6100000000000006E-2</v>
          </cell>
          <cell r="N457" t="str">
            <v>JUL 20</v>
          </cell>
          <cell r="O457">
            <v>2020.07</v>
          </cell>
          <cell r="P457" t="str">
            <v>RMB</v>
          </cell>
          <cell r="Q457" t="str">
            <v>C49SZX20200097JY</v>
          </cell>
          <cell r="R457" t="str">
            <v>辉拓（end user：海纳科）</v>
          </cell>
          <cell r="S457" t="str">
            <v>YSM10</v>
          </cell>
          <cell r="T457" t="str">
            <v>L-&gt;R</v>
          </cell>
          <cell r="U457" t="str">
            <v>MVC</v>
          </cell>
          <cell r="V457" t="str">
            <v>WRONG</v>
          </cell>
          <cell r="W457" t="str">
            <v>含税到厂</v>
          </cell>
          <cell r="X457">
            <v>44032</v>
          </cell>
          <cell r="Y457" t="str">
            <v>Yes</v>
          </cell>
          <cell r="Z457"/>
          <cell r="AA457"/>
          <cell r="AB457"/>
          <cell r="AC457" t="str">
            <v>C141021119</v>
          </cell>
          <cell r="AD457">
            <v>301</v>
          </cell>
          <cell r="AE457">
            <v>10</v>
          </cell>
          <cell r="AF457"/>
          <cell r="AG457"/>
          <cell r="AH457"/>
          <cell r="AI457"/>
          <cell r="AN457"/>
          <cell r="AO457" t="str">
            <v>Yes</v>
          </cell>
          <cell r="AP457" t="str">
            <v>JUL 20</v>
          </cell>
        </row>
        <row r="458">
          <cell r="A458">
            <v>710</v>
          </cell>
          <cell r="B458" t="str">
            <v>已发货</v>
          </cell>
          <cell r="C458" t="str">
            <v>C49</v>
          </cell>
          <cell r="D458" t="str">
            <v>109924(拆分PO109962)</v>
          </cell>
          <cell r="E458" t="str">
            <v>Stock order</v>
          </cell>
          <cell r="F458" t="str">
            <v>YSM10</v>
          </cell>
          <cell r="G458" t="str">
            <v>R-&gt;L</v>
          </cell>
          <cell r="H458" t="str">
            <v>No</v>
          </cell>
          <cell r="I458" t="str">
            <v>Y51908</v>
          </cell>
          <cell r="J458">
            <v>1</v>
          </cell>
          <cell r="K458" t="str">
            <v>盐保仓库</v>
          </cell>
          <cell r="L458">
            <v>44034</v>
          </cell>
          <cell r="M458">
            <v>6.6100000000000006E-2</v>
          </cell>
          <cell r="N458" t="str">
            <v>JUL 20</v>
          </cell>
          <cell r="O458">
            <v>2020.07</v>
          </cell>
          <cell r="P458" t="str">
            <v>JPY</v>
          </cell>
          <cell r="Q458" t="str">
            <v>C49SZX20200098ZX</v>
          </cell>
          <cell r="R458" t="str">
            <v>格美通</v>
          </cell>
          <cell r="S458" t="str">
            <v>YSM10</v>
          </cell>
          <cell r="T458" t="str">
            <v>L-&gt;R</v>
          </cell>
          <cell r="U458" t="str">
            <v>MVC</v>
          </cell>
          <cell r="V458" t="str">
            <v>WRONG</v>
          </cell>
          <cell r="W458" t="str">
            <v>DAP SZ</v>
          </cell>
          <cell r="X458">
            <v>44026</v>
          </cell>
          <cell r="Y458" t="str">
            <v>Yes</v>
          </cell>
          <cell r="Z458"/>
          <cell r="AA458"/>
          <cell r="AB458"/>
          <cell r="AC458" t="str">
            <v>C180131148</v>
          </cell>
          <cell r="AD458">
            <v>301</v>
          </cell>
          <cell r="AE458">
            <v>10</v>
          </cell>
          <cell r="AF458"/>
          <cell r="AG458"/>
          <cell r="AH458"/>
          <cell r="AI458"/>
          <cell r="AN458"/>
          <cell r="AO458" t="str">
            <v>Yes</v>
          </cell>
          <cell r="AP458" t="str">
            <v>JUL 20</v>
          </cell>
        </row>
        <row r="459">
          <cell r="A459">
            <v>679</v>
          </cell>
          <cell r="B459" t="str">
            <v>已发货</v>
          </cell>
          <cell r="C459" t="str">
            <v>C49</v>
          </cell>
          <cell r="D459" t="str">
            <v>109924(拆分PO109962)</v>
          </cell>
          <cell r="E459" t="str">
            <v>Stock order</v>
          </cell>
          <cell r="F459" t="str">
            <v>YSM10</v>
          </cell>
          <cell r="G459" t="str">
            <v>R-&gt;L</v>
          </cell>
          <cell r="H459" t="str">
            <v>No</v>
          </cell>
          <cell r="I459" t="str">
            <v>Y51905</v>
          </cell>
          <cell r="J459">
            <v>1</v>
          </cell>
          <cell r="K459" t="str">
            <v>盐保仓库</v>
          </cell>
          <cell r="L459">
            <v>44034</v>
          </cell>
          <cell r="M459">
            <v>6.6100000000000006E-2</v>
          </cell>
          <cell r="N459" t="str">
            <v>JUL 20</v>
          </cell>
          <cell r="O459">
            <v>2020.07</v>
          </cell>
          <cell r="P459" t="str">
            <v>RMB</v>
          </cell>
          <cell r="Q459" t="str">
            <v>C49SZX20200085JL</v>
          </cell>
          <cell r="R459" t="str">
            <v>达人高科</v>
          </cell>
          <cell r="S459" t="str">
            <v>YSM10</v>
          </cell>
          <cell r="T459" t="str">
            <v>L-&gt;R</v>
          </cell>
          <cell r="U459" t="str">
            <v>MVC</v>
          </cell>
          <cell r="V459" t="str">
            <v>WRONG</v>
          </cell>
          <cell r="W459" t="str">
            <v>含税到厂</v>
          </cell>
          <cell r="X459">
            <v>44006</v>
          </cell>
          <cell r="Y459" t="str">
            <v>Yes</v>
          </cell>
          <cell r="Z459"/>
          <cell r="AA459"/>
          <cell r="AB459"/>
          <cell r="AC459" t="str">
            <v>C191236409</v>
          </cell>
          <cell r="AD459">
            <v>302</v>
          </cell>
          <cell r="AE459">
            <v>10</v>
          </cell>
          <cell r="AF459"/>
          <cell r="AG459"/>
          <cell r="AH459"/>
          <cell r="AI459"/>
          <cell r="AN459"/>
          <cell r="AO459" t="str">
            <v>Yes</v>
          </cell>
          <cell r="AP459" t="str">
            <v>JUL 20</v>
          </cell>
        </row>
        <row r="460">
          <cell r="A460">
            <v>764</v>
          </cell>
          <cell r="B460" t="str">
            <v>已发货</v>
          </cell>
          <cell r="C460" t="str">
            <v>C49</v>
          </cell>
          <cell r="D460" t="str">
            <v>109924(拆分PO109962)</v>
          </cell>
          <cell r="E460" t="str">
            <v>Stock order</v>
          </cell>
          <cell r="F460" t="str">
            <v>YSM10</v>
          </cell>
          <cell r="G460" t="str">
            <v>R-&gt;L</v>
          </cell>
          <cell r="H460" t="str">
            <v>No</v>
          </cell>
          <cell r="I460" t="str">
            <v>Y51910</v>
          </cell>
          <cell r="J460">
            <v>1</v>
          </cell>
          <cell r="K460" t="str">
            <v>盐保仓库</v>
          </cell>
          <cell r="L460">
            <v>44034</v>
          </cell>
          <cell r="M460">
            <v>6.6100000000000006E-2</v>
          </cell>
          <cell r="N460" t="str">
            <v>AUG 20</v>
          </cell>
          <cell r="O460">
            <v>2020.07</v>
          </cell>
          <cell r="P460" t="str">
            <v>RMB</v>
          </cell>
          <cell r="Q460" t="str">
            <v>C49SZX20200131KW</v>
          </cell>
          <cell r="R460" t="str">
            <v>江恒</v>
          </cell>
          <cell r="S460" t="str">
            <v>YSM10</v>
          </cell>
          <cell r="T460" t="str">
            <v>L-&gt;R</v>
          </cell>
          <cell r="U460" t="str">
            <v>MVC</v>
          </cell>
          <cell r="V460" t="str">
            <v>WRONG</v>
          </cell>
          <cell r="W460" t="str">
            <v>含税到厂</v>
          </cell>
          <cell r="X460">
            <v>44051</v>
          </cell>
          <cell r="Y460" t="str">
            <v>Yes</v>
          </cell>
          <cell r="Z460"/>
          <cell r="AA460"/>
          <cell r="AB460"/>
          <cell r="AC460" t="str">
            <v>C170930142</v>
          </cell>
          <cell r="AD460">
            <v>302</v>
          </cell>
          <cell r="AE460">
            <v>10</v>
          </cell>
          <cell r="AF460"/>
          <cell r="AG460"/>
          <cell r="AH460"/>
          <cell r="AI460"/>
          <cell r="AN460"/>
          <cell r="AO460" t="str">
            <v>Yes</v>
          </cell>
          <cell r="AP460" t="str">
            <v>AUG 20</v>
          </cell>
        </row>
        <row r="461">
          <cell r="A461">
            <v>752</v>
          </cell>
          <cell r="B461" t="str">
            <v>已发货</v>
          </cell>
          <cell r="C461" t="str">
            <v>C49</v>
          </cell>
          <cell r="D461" t="str">
            <v>49F103569</v>
          </cell>
          <cell r="E461" t="str">
            <v>上海机器</v>
          </cell>
          <cell r="F461" t="str">
            <v>YSM20R(SV)-2</v>
          </cell>
          <cell r="G461" t="str">
            <v>L-&gt;R</v>
          </cell>
          <cell r="H461" t="str">
            <v>No</v>
          </cell>
          <cell r="I461" t="str">
            <v>Y51940</v>
          </cell>
          <cell r="J461">
            <v>1</v>
          </cell>
          <cell r="K461" t="str">
            <v>上海仓库</v>
          </cell>
          <cell r="L461">
            <v>44035</v>
          </cell>
          <cell r="M461">
            <v>6.6900000000000001E-2</v>
          </cell>
          <cell r="N461" t="str">
            <v>AUG 20</v>
          </cell>
          <cell r="O461">
            <v>2020.07</v>
          </cell>
          <cell r="P461" t="str">
            <v>RMB</v>
          </cell>
          <cell r="Q461" t="str">
            <v>C49SZX20200119SS</v>
          </cell>
          <cell r="R461" t="str">
            <v>兴丰源</v>
          </cell>
          <cell r="S461" t="str">
            <v>YSM20R(SV)-2</v>
          </cell>
          <cell r="T461" t="str">
            <v>L-&gt;R</v>
          </cell>
          <cell r="U461" t="str">
            <v>No</v>
          </cell>
          <cell r="V461" t="str">
            <v>OK</v>
          </cell>
          <cell r="W461" t="str">
            <v>含税到厂</v>
          </cell>
          <cell r="X461">
            <v>44042</v>
          </cell>
          <cell r="Y461" t="str">
            <v>Yes</v>
          </cell>
          <cell r="AC461" t="str">
            <v>C200537351</v>
          </cell>
          <cell r="AD461">
            <v>301</v>
          </cell>
          <cell r="AE461">
            <v>10</v>
          </cell>
          <cell r="AF461">
            <v>304</v>
          </cell>
          <cell r="AG461">
            <v>10</v>
          </cell>
          <cell r="AN461"/>
          <cell r="AO461" t="str">
            <v>Yes</v>
          </cell>
          <cell r="AP461" t="str">
            <v>AUG 20</v>
          </cell>
        </row>
        <row r="462">
          <cell r="A462">
            <v>462</v>
          </cell>
          <cell r="B462" t="str">
            <v>已发货</v>
          </cell>
          <cell r="C462" t="str">
            <v>C49</v>
          </cell>
          <cell r="D462">
            <v>109933</v>
          </cell>
          <cell r="E462" t="str">
            <v>智序名义下单</v>
          </cell>
          <cell r="F462" t="str">
            <v>YSM10</v>
          </cell>
          <cell r="G462" t="str">
            <v>R-&gt;L</v>
          </cell>
          <cell r="H462" t="str">
            <v>ATS15</v>
          </cell>
          <cell r="I462" t="str">
            <v>Y51972</v>
          </cell>
          <cell r="J462">
            <v>1</v>
          </cell>
          <cell r="K462" t="str">
            <v>盐保仓库</v>
          </cell>
          <cell r="L462">
            <v>44055</v>
          </cell>
          <cell r="M462" t="str">
            <v>NM</v>
          </cell>
          <cell r="N462" t="str">
            <v>AUG 20</v>
          </cell>
          <cell r="O462">
            <v>2020.07</v>
          </cell>
          <cell r="P462" t="str">
            <v>JPY</v>
          </cell>
          <cell r="Q462" t="str">
            <v>C49SZX20190151MZ</v>
          </cell>
          <cell r="R462" t="str">
            <v>魔乐视/end user:拓普赛特</v>
          </cell>
          <cell r="S462" t="str">
            <v>YSM10</v>
          </cell>
          <cell r="T462" t="str">
            <v>L-&gt;R</v>
          </cell>
          <cell r="U462" t="str">
            <v>MVC+ATS15</v>
          </cell>
          <cell r="V462" t="str">
            <v>WRONG</v>
          </cell>
          <cell r="W462" t="str">
            <v>DAP SZ</v>
          </cell>
          <cell r="X462">
            <v>43762</v>
          </cell>
          <cell r="Y462" t="str">
            <v>Yes</v>
          </cell>
          <cell r="Z462"/>
          <cell r="AA462"/>
          <cell r="AB462"/>
          <cell r="AC462" t="str">
            <v>C190434446</v>
          </cell>
          <cell r="AD462">
            <v>301</v>
          </cell>
          <cell r="AE462">
            <v>10</v>
          </cell>
          <cell r="AF462"/>
          <cell r="AG462"/>
          <cell r="AH462"/>
          <cell r="AI462"/>
          <cell r="AN462"/>
          <cell r="AO462" t="str">
            <v>Yes</v>
          </cell>
          <cell r="AP462" t="str">
            <v>AUG 20</v>
          </cell>
        </row>
        <row r="463">
          <cell r="A463">
            <v>767</v>
          </cell>
          <cell r="B463" t="str">
            <v>已发货</v>
          </cell>
          <cell r="C463" t="str">
            <v>C49</v>
          </cell>
          <cell r="D463">
            <v>109933</v>
          </cell>
          <cell r="E463" t="str">
            <v>智序名义下单</v>
          </cell>
          <cell r="F463" t="str">
            <v>YSM10</v>
          </cell>
          <cell r="G463" t="str">
            <v>R-&gt;L</v>
          </cell>
          <cell r="H463" t="str">
            <v>ATS15</v>
          </cell>
          <cell r="I463" t="str">
            <v>Y51973</v>
          </cell>
          <cell r="J463">
            <v>1</v>
          </cell>
          <cell r="K463" t="str">
            <v>盐保仓库</v>
          </cell>
          <cell r="L463">
            <v>44055</v>
          </cell>
          <cell r="M463" t="str">
            <v>NM(CR:0.0685)</v>
          </cell>
          <cell r="N463" t="str">
            <v>SEP 20</v>
          </cell>
          <cell r="O463">
            <v>2020.07</v>
          </cell>
          <cell r="P463" t="str">
            <v>JPY</v>
          </cell>
          <cell r="Q463" t="str">
            <v>C49SZX20200078CY</v>
          </cell>
          <cell r="R463" t="str">
            <v>博德越</v>
          </cell>
          <cell r="S463" t="str">
            <v>YSM10</v>
          </cell>
          <cell r="T463" t="str">
            <v>R-&gt;L</v>
          </cell>
          <cell r="U463" t="str">
            <v>MVC+ATS15</v>
          </cell>
          <cell r="V463" t="str">
            <v>WRONG</v>
          </cell>
          <cell r="W463" t="str">
            <v>DAP SZ</v>
          </cell>
          <cell r="X463">
            <v>44053</v>
          </cell>
          <cell r="Y463" t="str">
            <v>Yes</v>
          </cell>
          <cell r="Z463"/>
          <cell r="AA463"/>
          <cell r="AB463"/>
          <cell r="AC463" t="str">
            <v>C200838030</v>
          </cell>
          <cell r="AD463">
            <v>301</v>
          </cell>
          <cell r="AE463">
            <v>10</v>
          </cell>
          <cell r="AF463"/>
          <cell r="AG463"/>
          <cell r="AH463"/>
          <cell r="AI463"/>
          <cell r="AN463"/>
          <cell r="AO463" t="str">
            <v>Yes</v>
          </cell>
          <cell r="AP463" t="str">
            <v>SEP 20</v>
          </cell>
        </row>
        <row r="464">
          <cell r="A464">
            <v>732</v>
          </cell>
          <cell r="B464" t="str">
            <v>已发货</v>
          </cell>
          <cell r="C464" t="str">
            <v>C49</v>
          </cell>
          <cell r="D464">
            <v>109933</v>
          </cell>
          <cell r="E464" t="str">
            <v>智序名义下单</v>
          </cell>
          <cell r="F464" t="str">
            <v>YSM10</v>
          </cell>
          <cell r="G464" t="str">
            <v>R-&gt;L</v>
          </cell>
          <cell r="H464" t="str">
            <v>ATS15</v>
          </cell>
          <cell r="I464" t="str">
            <v>Y51983</v>
          </cell>
          <cell r="J464">
            <v>1</v>
          </cell>
          <cell r="K464" t="str">
            <v>盐保仓库</v>
          </cell>
          <cell r="L464">
            <v>44055</v>
          </cell>
          <cell r="M464" t="str">
            <v>NM(CR:0.0685)</v>
          </cell>
          <cell r="N464" t="str">
            <v>SEP 20</v>
          </cell>
          <cell r="O464">
            <v>2020.07</v>
          </cell>
          <cell r="P464" t="str">
            <v>JPY</v>
          </cell>
          <cell r="Q464" t="str">
            <v>C49SZX20200110MZ</v>
          </cell>
          <cell r="R464" t="str">
            <v>融创新合</v>
          </cell>
          <cell r="S464" t="str">
            <v>YSM10</v>
          </cell>
          <cell r="T464" t="str">
            <v>L-&gt;R</v>
          </cell>
          <cell r="U464" t="str">
            <v>MVC+ATS15</v>
          </cell>
          <cell r="V464" t="str">
            <v>WRONG</v>
          </cell>
          <cell r="W464" t="str">
            <v>CIF HK</v>
          </cell>
          <cell r="X464">
            <v>44033</v>
          </cell>
          <cell r="Y464" t="str">
            <v>Yes</v>
          </cell>
          <cell r="Z464"/>
          <cell r="AA464"/>
          <cell r="AB464"/>
          <cell r="AC464" t="str">
            <v>C200637437</v>
          </cell>
          <cell r="AD464">
            <v>301</v>
          </cell>
          <cell r="AE464">
            <v>10</v>
          </cell>
          <cell r="AF464"/>
          <cell r="AG464"/>
          <cell r="AH464"/>
          <cell r="AI464"/>
          <cell r="AN464"/>
          <cell r="AO464" t="str">
            <v>Yes</v>
          </cell>
          <cell r="AP464" t="str">
            <v>SEP 20</v>
          </cell>
        </row>
        <row r="465">
          <cell r="A465">
            <v>773</v>
          </cell>
          <cell r="B465" t="str">
            <v>已发货</v>
          </cell>
          <cell r="C465" t="str">
            <v>C49</v>
          </cell>
          <cell r="D465">
            <v>109933</v>
          </cell>
          <cell r="E465" t="str">
            <v>智序名义下单</v>
          </cell>
          <cell r="F465" t="str">
            <v>YSM20R(SV)-2</v>
          </cell>
          <cell r="G465" t="str">
            <v>R-&gt;L</v>
          </cell>
          <cell r="H465" t="str">
            <v>No</v>
          </cell>
          <cell r="I465" t="str">
            <v>Y51966</v>
          </cell>
          <cell r="J465">
            <v>1</v>
          </cell>
          <cell r="K465" t="str">
            <v>力合仓库(已经清关)</v>
          </cell>
          <cell r="L465">
            <v>44055</v>
          </cell>
          <cell r="M465" t="str">
            <v>0.0655(价格用PO109999）</v>
          </cell>
          <cell r="N465" t="str">
            <v>SEP 20</v>
          </cell>
          <cell r="O465">
            <v>2020.07</v>
          </cell>
          <cell r="P465" t="str">
            <v>RMB</v>
          </cell>
          <cell r="Q465" t="str">
            <v>C49SZX20200123DZ</v>
          </cell>
          <cell r="R465" t="str">
            <v>海星</v>
          </cell>
          <cell r="S465" t="str">
            <v>YSM20R(SV)-2</v>
          </cell>
          <cell r="T465" t="str">
            <v>R-&gt;L</v>
          </cell>
          <cell r="U465" t="str">
            <v>No</v>
          </cell>
          <cell r="V465" t="str">
            <v>OK</v>
          </cell>
          <cell r="W465" t="str">
            <v>含税到厂</v>
          </cell>
          <cell r="X465">
            <v>44056</v>
          </cell>
          <cell r="Y465" t="str">
            <v>Yes</v>
          </cell>
          <cell r="Z465"/>
          <cell r="AA465"/>
          <cell r="AB465"/>
          <cell r="AC465" t="str">
            <v>C190635038</v>
          </cell>
          <cell r="AD465">
            <v>304</v>
          </cell>
          <cell r="AE465">
            <v>20</v>
          </cell>
          <cell r="AF465"/>
          <cell r="AG465"/>
          <cell r="AH465"/>
          <cell r="AI465"/>
          <cell r="AN465"/>
          <cell r="AO465" t="str">
            <v>Yes</v>
          </cell>
          <cell r="AP465" t="str">
            <v>SEP 20</v>
          </cell>
        </row>
        <row r="466">
          <cell r="A466">
            <v>678</v>
          </cell>
          <cell r="B466" t="str">
            <v>已发货</v>
          </cell>
          <cell r="C466" t="str">
            <v>C49</v>
          </cell>
          <cell r="D466">
            <v>109933</v>
          </cell>
          <cell r="E466" t="str">
            <v>智序名义下单</v>
          </cell>
          <cell r="F466" t="str">
            <v>YSM20R(SV)-2</v>
          </cell>
          <cell r="G466" t="str">
            <v>R-&gt;L</v>
          </cell>
          <cell r="H466" t="str">
            <v>No</v>
          </cell>
          <cell r="I466" t="str">
            <v>Y51967</v>
          </cell>
          <cell r="J466">
            <v>1</v>
          </cell>
          <cell r="K466" t="str">
            <v>盐保仓库</v>
          </cell>
          <cell r="L466">
            <v>44055</v>
          </cell>
          <cell r="M466" t="str">
            <v>NM</v>
          </cell>
          <cell r="N466" t="str">
            <v>AUG 20</v>
          </cell>
          <cell r="O466">
            <v>2020.07</v>
          </cell>
          <cell r="P466" t="str">
            <v>JPY</v>
          </cell>
          <cell r="Q466" t="str">
            <v>C49SZX20200082DZ</v>
          </cell>
          <cell r="R466" t="str">
            <v>朗特</v>
          </cell>
          <cell r="S466" t="str">
            <v>YSM20R(SV)-2</v>
          </cell>
          <cell r="T466" t="str">
            <v>R-&gt;L</v>
          </cell>
          <cell r="U466" t="str">
            <v>No</v>
          </cell>
          <cell r="V466" t="str">
            <v>OK</v>
          </cell>
          <cell r="W466" t="str">
            <v>CIF HK</v>
          </cell>
          <cell r="X466">
            <v>44006</v>
          </cell>
          <cell r="Y466" t="str">
            <v>Yes</v>
          </cell>
          <cell r="Z466"/>
          <cell r="AA466"/>
          <cell r="AB466"/>
          <cell r="AC466" t="str">
            <v>C190534728</v>
          </cell>
          <cell r="AD466">
            <v>304</v>
          </cell>
          <cell r="AE466">
            <v>20</v>
          </cell>
          <cell r="AF466"/>
          <cell r="AG466"/>
          <cell r="AH466"/>
          <cell r="AI466"/>
          <cell r="AJ466"/>
          <cell r="AK466"/>
          <cell r="AL466"/>
          <cell r="AM466"/>
          <cell r="AN466"/>
          <cell r="AO466" t="str">
            <v>Yes</v>
          </cell>
          <cell r="AP466" t="str">
            <v>AUG 20</v>
          </cell>
        </row>
        <row r="467">
          <cell r="A467">
            <v>461</v>
          </cell>
          <cell r="B467" t="str">
            <v>已发货</v>
          </cell>
          <cell r="C467" t="str">
            <v>C49</v>
          </cell>
          <cell r="D467">
            <v>109933</v>
          </cell>
          <cell r="E467" t="str">
            <v>智序名义下单</v>
          </cell>
          <cell r="F467" t="str">
            <v>YSM20R(SV)-2</v>
          </cell>
          <cell r="G467" t="str">
            <v>L-&gt;R</v>
          </cell>
          <cell r="H467" t="str">
            <v>No</v>
          </cell>
          <cell r="I467" t="str">
            <v>Y51968</v>
          </cell>
          <cell r="J467">
            <v>1</v>
          </cell>
          <cell r="K467" t="str">
            <v>盐保仓库</v>
          </cell>
          <cell r="L467">
            <v>44055</v>
          </cell>
          <cell r="M467" t="str">
            <v>NM</v>
          </cell>
          <cell r="N467" t="str">
            <v>AUG 20</v>
          </cell>
          <cell r="O467">
            <v>2020.07</v>
          </cell>
          <cell r="P467" t="str">
            <v>JPY</v>
          </cell>
          <cell r="Q467" t="str">
            <v>C49SZX20190151MZ</v>
          </cell>
          <cell r="R467" t="str">
            <v>魔乐视/end user:拓普赛特</v>
          </cell>
          <cell r="S467" t="str">
            <v>YSM20R(SV)-2</v>
          </cell>
          <cell r="T467" t="str">
            <v>L-&gt;R</v>
          </cell>
          <cell r="U467" t="str">
            <v>No</v>
          </cell>
          <cell r="V467" t="str">
            <v>OK</v>
          </cell>
          <cell r="W467" t="str">
            <v>DAP SZ</v>
          </cell>
          <cell r="X467">
            <v>43762</v>
          </cell>
          <cell r="Y467" t="str">
            <v>Yes</v>
          </cell>
          <cell r="Z467"/>
          <cell r="AA467"/>
          <cell r="AB467"/>
          <cell r="AC467" t="str">
            <v>C190434446</v>
          </cell>
          <cell r="AD467">
            <v>303</v>
          </cell>
          <cell r="AE467">
            <v>20</v>
          </cell>
          <cell r="AF467"/>
          <cell r="AG467"/>
          <cell r="AH467"/>
          <cell r="AI467"/>
          <cell r="AJ467"/>
          <cell r="AK467"/>
          <cell r="AL467"/>
          <cell r="AM467"/>
          <cell r="AN467"/>
          <cell r="AO467" t="str">
            <v>Yes</v>
          </cell>
          <cell r="AP467" t="str">
            <v>AUG 20</v>
          </cell>
        </row>
        <row r="468">
          <cell r="A468">
            <v>693</v>
          </cell>
          <cell r="B468" t="str">
            <v>已发货</v>
          </cell>
          <cell r="C468" t="str">
            <v>C49</v>
          </cell>
          <cell r="D468">
            <v>109933</v>
          </cell>
          <cell r="E468" t="str">
            <v>智序名义下单</v>
          </cell>
          <cell r="F468" t="str">
            <v>YSM20R(SV)-2</v>
          </cell>
          <cell r="G468" t="str">
            <v>L-&gt;R</v>
          </cell>
          <cell r="H468" t="str">
            <v>No</v>
          </cell>
          <cell r="I468" t="str">
            <v>Y51969</v>
          </cell>
          <cell r="J468">
            <v>1</v>
          </cell>
          <cell r="K468" t="str">
            <v>盐保仓库</v>
          </cell>
          <cell r="L468">
            <v>44055</v>
          </cell>
          <cell r="M468" t="str">
            <v>NM(CR:0.0685)</v>
          </cell>
          <cell r="N468" t="str">
            <v>AUG 20</v>
          </cell>
          <cell r="O468">
            <v>2020.07</v>
          </cell>
          <cell r="P468" t="str">
            <v>JPY</v>
          </cell>
          <cell r="Q468" t="str">
            <v>C49SZX20200116JL</v>
          </cell>
          <cell r="R468" t="str">
            <v>德劲</v>
          </cell>
          <cell r="S468" t="str">
            <v>YSM20R(SV)-2</v>
          </cell>
          <cell r="T468" t="str">
            <v>L-&gt;R</v>
          </cell>
          <cell r="U468" t="str">
            <v>MVC</v>
          </cell>
          <cell r="V468" t="str">
            <v>WRONG</v>
          </cell>
          <cell r="W468" t="str">
            <v>DAP SZ</v>
          </cell>
          <cell r="X468">
            <v>44018</v>
          </cell>
          <cell r="Y468" t="str">
            <v>Yes</v>
          </cell>
          <cell r="Z468"/>
          <cell r="AA468"/>
          <cell r="AB468"/>
          <cell r="AC468" t="str">
            <v>C190434452</v>
          </cell>
          <cell r="AD468">
            <v>301</v>
          </cell>
          <cell r="AE468">
            <v>20</v>
          </cell>
          <cell r="AF468"/>
          <cell r="AG468"/>
          <cell r="AH468"/>
          <cell r="AI468"/>
          <cell r="AJ468"/>
          <cell r="AK468"/>
          <cell r="AL468"/>
          <cell r="AM468"/>
          <cell r="AN468"/>
          <cell r="AO468" t="str">
            <v>Yes</v>
          </cell>
          <cell r="AP468" t="str">
            <v>AUG 20</v>
          </cell>
        </row>
        <row r="469">
          <cell r="A469">
            <v>694</v>
          </cell>
          <cell r="B469" t="str">
            <v>已发货</v>
          </cell>
          <cell r="C469" t="str">
            <v>C49</v>
          </cell>
          <cell r="D469">
            <v>109933</v>
          </cell>
          <cell r="E469" t="str">
            <v>智序名义下单</v>
          </cell>
          <cell r="F469" t="str">
            <v>YSM20R(SV)-2</v>
          </cell>
          <cell r="G469" t="str">
            <v>L-&gt;R</v>
          </cell>
          <cell r="H469" t="str">
            <v>No</v>
          </cell>
          <cell r="I469" t="str">
            <v>Y51970</v>
          </cell>
          <cell r="J469">
            <v>1</v>
          </cell>
          <cell r="K469" t="str">
            <v>盐保仓库</v>
          </cell>
          <cell r="L469">
            <v>44055</v>
          </cell>
          <cell r="M469" t="str">
            <v>NM(CR:0.0685)</v>
          </cell>
          <cell r="N469" t="str">
            <v>AUG 20</v>
          </cell>
          <cell r="O469">
            <v>2020.07</v>
          </cell>
          <cell r="P469" t="str">
            <v>JPY</v>
          </cell>
          <cell r="Q469" t="str">
            <v>C49SZX20200116JL</v>
          </cell>
          <cell r="R469" t="str">
            <v>德劲</v>
          </cell>
          <cell r="S469" t="str">
            <v>YSM20R(SV)-2</v>
          </cell>
          <cell r="T469" t="str">
            <v>L-&gt;R</v>
          </cell>
          <cell r="U469" t="str">
            <v>MVC</v>
          </cell>
          <cell r="V469" t="str">
            <v>WRONG</v>
          </cell>
          <cell r="W469" t="str">
            <v>DAP SZ</v>
          </cell>
          <cell r="X469">
            <v>44018</v>
          </cell>
          <cell r="Y469" t="str">
            <v>Yes</v>
          </cell>
          <cell r="Z469"/>
          <cell r="AA469"/>
          <cell r="AB469"/>
          <cell r="AC469" t="str">
            <v>C190434452</v>
          </cell>
          <cell r="AD469">
            <v>301</v>
          </cell>
          <cell r="AE469">
            <v>10</v>
          </cell>
          <cell r="AF469">
            <v>311</v>
          </cell>
          <cell r="AG469">
            <v>10</v>
          </cell>
          <cell r="AH469"/>
          <cell r="AI469"/>
          <cell r="AJ469"/>
          <cell r="AK469"/>
          <cell r="AL469"/>
          <cell r="AM469"/>
          <cell r="AN469"/>
          <cell r="AO469" t="str">
            <v>Yes</v>
          </cell>
          <cell r="AP469" t="str">
            <v>AUG 20</v>
          </cell>
        </row>
        <row r="470">
          <cell r="A470">
            <v>695</v>
          </cell>
          <cell r="B470" t="str">
            <v>已发货</v>
          </cell>
          <cell r="C470" t="str">
            <v>C49</v>
          </cell>
          <cell r="D470">
            <v>109933</v>
          </cell>
          <cell r="E470" t="str">
            <v>智序名义下单</v>
          </cell>
          <cell r="F470" t="str">
            <v>YSM20R(SV)-2</v>
          </cell>
          <cell r="G470" t="str">
            <v>L-&gt;R</v>
          </cell>
          <cell r="H470" t="str">
            <v>No</v>
          </cell>
          <cell r="I470" t="str">
            <v>Y51971</v>
          </cell>
          <cell r="J470">
            <v>1</v>
          </cell>
          <cell r="K470" t="str">
            <v>盐保仓库</v>
          </cell>
          <cell r="L470">
            <v>44055</v>
          </cell>
          <cell r="M470" t="str">
            <v>NM(CR:0.0685)</v>
          </cell>
          <cell r="N470" t="str">
            <v>AUG 20</v>
          </cell>
          <cell r="O470">
            <v>2020.07</v>
          </cell>
          <cell r="P470" t="str">
            <v>JPY</v>
          </cell>
          <cell r="Q470" t="str">
            <v>C49SZX20200116JL</v>
          </cell>
          <cell r="R470" t="str">
            <v>德劲</v>
          </cell>
          <cell r="S470" t="str">
            <v>YSM20R(SV)-2</v>
          </cell>
          <cell r="T470" t="str">
            <v>L-&gt;R</v>
          </cell>
          <cell r="U470" t="str">
            <v>MVC</v>
          </cell>
          <cell r="V470" t="str">
            <v>WRONG</v>
          </cell>
          <cell r="W470" t="str">
            <v>DAP SZ</v>
          </cell>
          <cell r="X470">
            <v>44018</v>
          </cell>
          <cell r="Y470" t="str">
            <v>Yes</v>
          </cell>
          <cell r="Z470"/>
          <cell r="AA470"/>
          <cell r="AB470"/>
          <cell r="AC470" t="str">
            <v>C190434452</v>
          </cell>
          <cell r="AD470">
            <v>301</v>
          </cell>
          <cell r="AE470">
            <v>10</v>
          </cell>
          <cell r="AF470">
            <v>311</v>
          </cell>
          <cell r="AG470">
            <v>10</v>
          </cell>
          <cell r="AH470"/>
          <cell r="AI470"/>
          <cell r="AJ470"/>
          <cell r="AK470"/>
          <cell r="AL470"/>
          <cell r="AM470"/>
          <cell r="AN470"/>
          <cell r="AO470" t="str">
            <v>Yes</v>
          </cell>
          <cell r="AP470" t="str">
            <v>AUG 20</v>
          </cell>
        </row>
        <row r="471">
          <cell r="A471">
            <v>670</v>
          </cell>
          <cell r="B471" t="str">
            <v>已发货</v>
          </cell>
          <cell r="C471" t="str">
            <v>C49</v>
          </cell>
          <cell r="D471" t="str">
            <v>49J103603</v>
          </cell>
          <cell r="E471" t="str">
            <v>正邦名义下单</v>
          </cell>
          <cell r="F471" t="str">
            <v>YSM40R-4</v>
          </cell>
          <cell r="G471" t="str">
            <v>L-&gt;R</v>
          </cell>
          <cell r="H471" t="str">
            <v>No</v>
          </cell>
          <cell r="I471" t="str">
            <v>Y50716</v>
          </cell>
          <cell r="J471">
            <v>1</v>
          </cell>
          <cell r="K471" t="str">
            <v>Yamaha 大浪仓</v>
          </cell>
          <cell r="L471">
            <v>44024</v>
          </cell>
          <cell r="M471" t="str">
            <v xml:space="preserve">NM </v>
          </cell>
          <cell r="N471" t="str">
            <v>JUL 20</v>
          </cell>
          <cell r="O471"/>
          <cell r="P471" t="str">
            <v>RMB</v>
          </cell>
          <cell r="Q471" t="str">
            <v>C49SZX20200077JZ</v>
          </cell>
          <cell r="R471" t="str">
            <v>正邦</v>
          </cell>
          <cell r="S471" t="str">
            <v>YSM40R-4</v>
          </cell>
          <cell r="T471" t="str">
            <v>L-&gt;R</v>
          </cell>
          <cell r="U471" t="str">
            <v>No</v>
          </cell>
          <cell r="V471" t="str">
            <v>OK</v>
          </cell>
          <cell r="W471" t="str">
            <v>含税到厂</v>
          </cell>
          <cell r="X471">
            <v>44005</v>
          </cell>
          <cell r="Y471" t="str">
            <v>Yes</v>
          </cell>
          <cell r="Z471"/>
          <cell r="AA471"/>
          <cell r="AB471"/>
          <cell r="AC471" t="str">
            <v xml:space="preserve">IND order </v>
          </cell>
          <cell r="AD471"/>
          <cell r="AE471"/>
          <cell r="AF471"/>
          <cell r="AG471"/>
          <cell r="AH471"/>
          <cell r="AI471"/>
          <cell r="AN471"/>
          <cell r="AO471" t="str">
            <v>Yes</v>
          </cell>
          <cell r="AP471" t="str">
            <v>JUL 20</v>
          </cell>
        </row>
        <row r="472">
          <cell r="A472">
            <v>706</v>
          </cell>
          <cell r="B472" t="str">
            <v>已发货</v>
          </cell>
          <cell r="C472" t="str">
            <v>C49</v>
          </cell>
          <cell r="D472">
            <v>109957</v>
          </cell>
          <cell r="E472" t="str">
            <v>Stock order</v>
          </cell>
          <cell r="F472" t="str">
            <v>YSM10</v>
          </cell>
          <cell r="G472" t="str">
            <v>R-&gt;L</v>
          </cell>
          <cell r="H472" t="str">
            <v>ATS15</v>
          </cell>
          <cell r="I472" t="str">
            <v>Y52108</v>
          </cell>
          <cell r="J472">
            <v>1</v>
          </cell>
          <cell r="K472" t="str">
            <v>盐保仓库</v>
          </cell>
          <cell r="L472">
            <v>44064</v>
          </cell>
          <cell r="M472" t="str">
            <v>NM(CR:0.0685)</v>
          </cell>
          <cell r="N472" t="str">
            <v>SEP 20</v>
          </cell>
          <cell r="O472">
            <v>2020.07</v>
          </cell>
          <cell r="P472" t="str">
            <v>JPY</v>
          </cell>
          <cell r="Q472" t="str">
            <v>C49SZX20200075EC</v>
          </cell>
          <cell r="R472" t="str">
            <v>海红天远</v>
          </cell>
          <cell r="S472" t="str">
            <v>YSM10</v>
          </cell>
          <cell r="T472" t="str">
            <v>R-&gt;L</v>
          </cell>
          <cell r="U472" t="str">
            <v>MVC+ATS15</v>
          </cell>
          <cell r="V472" t="str">
            <v>WRONG</v>
          </cell>
          <cell r="W472" t="str">
            <v>CIF HK</v>
          </cell>
          <cell r="X472">
            <v>44025</v>
          </cell>
          <cell r="Y472" t="str">
            <v>Yes</v>
          </cell>
          <cell r="Z472"/>
          <cell r="AA472"/>
          <cell r="AB472"/>
          <cell r="AC472" t="str">
            <v>C200737827</v>
          </cell>
          <cell r="AD472">
            <v>302</v>
          </cell>
          <cell r="AE472">
            <v>10</v>
          </cell>
          <cell r="AF472"/>
          <cell r="AG472"/>
          <cell r="AH472"/>
          <cell r="AI472"/>
          <cell r="AN472"/>
          <cell r="AO472" t="str">
            <v>Yes</v>
          </cell>
          <cell r="AP472" t="str">
            <v>SEP 20</v>
          </cell>
        </row>
        <row r="473">
          <cell r="A473">
            <v>768</v>
          </cell>
          <cell r="B473" t="str">
            <v>已发货</v>
          </cell>
          <cell r="C473" t="str">
            <v>C49</v>
          </cell>
          <cell r="D473">
            <v>109957</v>
          </cell>
          <cell r="E473" t="str">
            <v>Stock order</v>
          </cell>
          <cell r="F473" t="str">
            <v>YSM10</v>
          </cell>
          <cell r="G473" t="str">
            <v>R-&gt;L</v>
          </cell>
          <cell r="H473" t="str">
            <v>ATS15</v>
          </cell>
          <cell r="I473" t="str">
            <v>Y52109</v>
          </cell>
          <cell r="J473">
            <v>1</v>
          </cell>
          <cell r="K473" t="str">
            <v>盐保仓库</v>
          </cell>
          <cell r="L473">
            <v>44064</v>
          </cell>
          <cell r="M473" t="str">
            <v>NM(CR:0.0685)</v>
          </cell>
          <cell r="N473" t="str">
            <v>SEP 20</v>
          </cell>
          <cell r="O473">
            <v>2020.07</v>
          </cell>
          <cell r="P473" t="str">
            <v>JPY</v>
          </cell>
          <cell r="Q473" t="str">
            <v>C49SZX20200078CY</v>
          </cell>
          <cell r="R473" t="str">
            <v>博德越</v>
          </cell>
          <cell r="S473" t="str">
            <v>YSM10</v>
          </cell>
          <cell r="T473" t="str">
            <v>R-&gt;L</v>
          </cell>
          <cell r="U473" t="str">
            <v>MVC+ATS15</v>
          </cell>
          <cell r="V473" t="str">
            <v>WRONG</v>
          </cell>
          <cell r="W473" t="str">
            <v>DAP SZ</v>
          </cell>
          <cell r="X473">
            <v>44053</v>
          </cell>
          <cell r="Y473" t="str">
            <v>Yes</v>
          </cell>
          <cell r="Z473"/>
          <cell r="AA473"/>
          <cell r="AB473"/>
          <cell r="AC473" t="str">
            <v>C200838030</v>
          </cell>
          <cell r="AD473">
            <v>302</v>
          </cell>
          <cell r="AE473">
            <v>10</v>
          </cell>
          <cell r="AF473"/>
          <cell r="AG473"/>
          <cell r="AH473"/>
          <cell r="AI473"/>
          <cell r="AN473"/>
          <cell r="AO473" t="str">
            <v>Yes</v>
          </cell>
          <cell r="AP473" t="str">
            <v>SEP 20</v>
          </cell>
        </row>
        <row r="474">
          <cell r="A474">
            <v>734</v>
          </cell>
          <cell r="B474" t="str">
            <v>已发货</v>
          </cell>
          <cell r="C474" t="str">
            <v>C49</v>
          </cell>
          <cell r="D474">
            <v>109957</v>
          </cell>
          <cell r="E474" t="str">
            <v>Stock order</v>
          </cell>
          <cell r="F474" t="str">
            <v>YSM10</v>
          </cell>
          <cell r="G474" t="str">
            <v>R-&gt;L</v>
          </cell>
          <cell r="H474" t="str">
            <v>No</v>
          </cell>
          <cell r="I474" t="str">
            <v>Y52110（不能调动机器，序列号提供给了客户）</v>
          </cell>
          <cell r="J474">
            <v>1</v>
          </cell>
          <cell r="K474" t="str">
            <v>盐保仓库</v>
          </cell>
          <cell r="L474">
            <v>44064</v>
          </cell>
          <cell r="M474" t="str">
            <v>NM(CR:0.0685)</v>
          </cell>
          <cell r="N474" t="str">
            <v>SEP 20</v>
          </cell>
          <cell r="O474">
            <v>2020.07</v>
          </cell>
          <cell r="P474" t="str">
            <v>JPY</v>
          </cell>
          <cell r="Q474" t="str">
            <v>C49SZX20200125JY</v>
          </cell>
          <cell r="R474" t="str">
            <v>昊亮迪（end user：海纳科）</v>
          </cell>
          <cell r="S474" t="str">
            <v>YSM10</v>
          </cell>
          <cell r="T474" t="str">
            <v>L-&gt;R</v>
          </cell>
          <cell r="U474" t="str">
            <v>MVC</v>
          </cell>
          <cell r="V474" t="str">
            <v>WRONG</v>
          </cell>
          <cell r="W474" t="str">
            <v>DAP SZ</v>
          </cell>
          <cell r="X474">
            <v>44032</v>
          </cell>
          <cell r="Y474" t="str">
            <v>Yes</v>
          </cell>
          <cell r="Z474"/>
          <cell r="AA474"/>
          <cell r="AB474"/>
          <cell r="AC474" t="str">
            <v>C200838012</v>
          </cell>
          <cell r="AD474">
            <v>301</v>
          </cell>
          <cell r="AE474">
            <v>10</v>
          </cell>
          <cell r="AF474"/>
          <cell r="AG474"/>
          <cell r="AH474"/>
          <cell r="AI474"/>
          <cell r="AN474"/>
          <cell r="AO474" t="str">
            <v>Yes</v>
          </cell>
          <cell r="AP474" t="str">
            <v>SEP 20</v>
          </cell>
        </row>
        <row r="475">
          <cell r="A475">
            <v>775</v>
          </cell>
          <cell r="B475" t="str">
            <v>已发货</v>
          </cell>
          <cell r="C475" t="str">
            <v>C49</v>
          </cell>
          <cell r="D475">
            <v>109957</v>
          </cell>
          <cell r="E475" t="str">
            <v>Stock order</v>
          </cell>
          <cell r="F475" t="str">
            <v>YSM10</v>
          </cell>
          <cell r="G475" t="str">
            <v>R-&gt;L</v>
          </cell>
          <cell r="H475" t="str">
            <v>No</v>
          </cell>
          <cell r="I475" t="str">
            <v>Y52111</v>
          </cell>
          <cell r="J475">
            <v>1</v>
          </cell>
          <cell r="K475" t="str">
            <v>力合仓库(已经清关)</v>
          </cell>
          <cell r="L475">
            <v>44064</v>
          </cell>
          <cell r="M475" t="str">
            <v>0.0655(价格用PO109977）</v>
          </cell>
          <cell r="N475" t="str">
            <v>SEP 20</v>
          </cell>
          <cell r="O475">
            <v>2020.07</v>
          </cell>
          <cell r="P475" t="str">
            <v>RMB</v>
          </cell>
          <cell r="Q475" t="str">
            <v>C49SZX20200123DZ</v>
          </cell>
          <cell r="R475" t="str">
            <v>海星</v>
          </cell>
          <cell r="S475" t="str">
            <v>YSM10</v>
          </cell>
          <cell r="T475" t="str">
            <v>R-&gt;L</v>
          </cell>
          <cell r="U475" t="str">
            <v>MVC</v>
          </cell>
          <cell r="V475" t="str">
            <v>WRONG</v>
          </cell>
          <cell r="W475" t="str">
            <v>含税到厂</v>
          </cell>
          <cell r="X475">
            <v>44056</v>
          </cell>
          <cell r="Y475" t="str">
            <v>Yes</v>
          </cell>
          <cell r="Z475"/>
          <cell r="AA475"/>
          <cell r="AB475"/>
          <cell r="AC475" t="str">
            <v>C190635038</v>
          </cell>
          <cell r="AD475">
            <v>301</v>
          </cell>
          <cell r="AE475">
            <v>10</v>
          </cell>
          <cell r="AF475"/>
          <cell r="AG475"/>
          <cell r="AH475"/>
          <cell r="AI475"/>
          <cell r="AN475"/>
          <cell r="AO475" t="str">
            <v>Yes</v>
          </cell>
          <cell r="AP475" t="str">
            <v>SEP 20</v>
          </cell>
        </row>
        <row r="476">
          <cell r="A476">
            <v>729</v>
          </cell>
          <cell r="B476" t="str">
            <v>已发货</v>
          </cell>
          <cell r="C476" t="str">
            <v>C49</v>
          </cell>
          <cell r="D476">
            <v>109957</v>
          </cell>
          <cell r="E476" t="str">
            <v>Stock order</v>
          </cell>
          <cell r="F476" t="str">
            <v>YSM10</v>
          </cell>
          <cell r="G476" t="str">
            <v>R-&gt;L</v>
          </cell>
          <cell r="H476" t="str">
            <v>No</v>
          </cell>
          <cell r="I476" t="str">
            <v>Y52112</v>
          </cell>
          <cell r="J476">
            <v>1</v>
          </cell>
          <cell r="K476" t="str">
            <v>盐保仓库</v>
          </cell>
          <cell r="L476">
            <v>44064</v>
          </cell>
          <cell r="M476" t="str">
            <v>NM(CR:0.0685)</v>
          </cell>
          <cell r="N476" t="str">
            <v>AUG 20</v>
          </cell>
          <cell r="O476">
            <v>2020.08</v>
          </cell>
          <cell r="P476" t="str">
            <v>JPY</v>
          </cell>
          <cell r="Q476" t="str">
            <v>C49SZX20200066SX</v>
          </cell>
          <cell r="R476" t="str">
            <v>锐诚</v>
          </cell>
          <cell r="S476" t="str">
            <v>YSM10</v>
          </cell>
          <cell r="T476" t="str">
            <v>L-&gt;R</v>
          </cell>
          <cell r="U476" t="str">
            <v>MVC</v>
          </cell>
          <cell r="V476" t="str">
            <v>WRONG</v>
          </cell>
          <cell r="W476" t="str">
            <v>DAP HZ</v>
          </cell>
          <cell r="X476">
            <v>44032</v>
          </cell>
          <cell r="Y476" t="str">
            <v>Yes</v>
          </cell>
          <cell r="Z476"/>
          <cell r="AA476"/>
          <cell r="AB476"/>
          <cell r="AC476" t="str">
            <v>C180231291</v>
          </cell>
          <cell r="AD476">
            <v>301</v>
          </cell>
          <cell r="AE476">
            <v>10</v>
          </cell>
          <cell r="AF476"/>
          <cell r="AG476"/>
          <cell r="AH476"/>
          <cell r="AI476"/>
          <cell r="AN476"/>
          <cell r="AO476" t="str">
            <v>Yes</v>
          </cell>
          <cell r="AP476" t="str">
            <v>AUG 20</v>
          </cell>
        </row>
        <row r="477">
          <cell r="A477">
            <v>730</v>
          </cell>
          <cell r="B477" t="str">
            <v>已发货</v>
          </cell>
          <cell r="C477" t="str">
            <v>C49</v>
          </cell>
          <cell r="D477">
            <v>109957</v>
          </cell>
          <cell r="E477" t="str">
            <v>Stock order</v>
          </cell>
          <cell r="F477" t="str">
            <v>YSM10</v>
          </cell>
          <cell r="G477" t="str">
            <v>R-&gt;L</v>
          </cell>
          <cell r="H477" t="str">
            <v>No</v>
          </cell>
          <cell r="I477" t="str">
            <v>Y52113</v>
          </cell>
          <cell r="J477">
            <v>1</v>
          </cell>
          <cell r="K477" t="str">
            <v>盐保仓库</v>
          </cell>
          <cell r="L477">
            <v>44064</v>
          </cell>
          <cell r="M477" t="str">
            <v>NM(CR:0.0685)</v>
          </cell>
          <cell r="N477" t="str">
            <v>AUG 20</v>
          </cell>
          <cell r="O477">
            <v>2020.08</v>
          </cell>
          <cell r="P477" t="str">
            <v>JPY</v>
          </cell>
          <cell r="Q477" t="str">
            <v>C49SZX20200066SX</v>
          </cell>
          <cell r="R477" t="str">
            <v>锐诚</v>
          </cell>
          <cell r="S477" t="str">
            <v>YSM10</v>
          </cell>
          <cell r="T477" t="str">
            <v>L-&gt;R</v>
          </cell>
          <cell r="U477" t="str">
            <v>No</v>
          </cell>
          <cell r="V477" t="str">
            <v>WRONG</v>
          </cell>
          <cell r="W477" t="str">
            <v>DAP HZ</v>
          </cell>
          <cell r="X477">
            <v>44032</v>
          </cell>
          <cell r="Y477" t="str">
            <v>Yes</v>
          </cell>
          <cell r="Z477"/>
          <cell r="AA477"/>
          <cell r="AB477"/>
          <cell r="AC477" t="str">
            <v>C180231291</v>
          </cell>
          <cell r="AD477">
            <v>301</v>
          </cell>
          <cell r="AE477">
            <v>10</v>
          </cell>
          <cell r="AF477"/>
          <cell r="AG477"/>
          <cell r="AH477"/>
          <cell r="AI477"/>
          <cell r="AN477"/>
          <cell r="AO477" t="str">
            <v>Yes</v>
          </cell>
          <cell r="AP477" t="str">
            <v>AUG 20</v>
          </cell>
        </row>
        <row r="478">
          <cell r="A478">
            <v>771</v>
          </cell>
          <cell r="B478" t="str">
            <v>已发货</v>
          </cell>
          <cell r="C478" t="str">
            <v>C49</v>
          </cell>
          <cell r="D478">
            <v>109957</v>
          </cell>
          <cell r="E478" t="str">
            <v>Stock order</v>
          </cell>
          <cell r="F478" t="str">
            <v>YSM10</v>
          </cell>
          <cell r="G478" t="str">
            <v>R-&gt;L</v>
          </cell>
          <cell r="H478" t="str">
            <v>No</v>
          </cell>
          <cell r="I478" t="str">
            <v>Y52114</v>
          </cell>
          <cell r="J478">
            <v>1</v>
          </cell>
          <cell r="K478" t="str">
            <v>盐保仓库</v>
          </cell>
          <cell r="L478">
            <v>44064</v>
          </cell>
          <cell r="M478" t="str">
            <v>NM(CR:0.0685)</v>
          </cell>
          <cell r="N478" t="str">
            <v>SEP 20</v>
          </cell>
          <cell r="O478">
            <v>2020.08</v>
          </cell>
          <cell r="P478" t="str">
            <v>RMB</v>
          </cell>
          <cell r="Q478" t="str">
            <v>C49SZX20200126JY</v>
          </cell>
          <cell r="R478" t="str">
            <v>芯联鑫</v>
          </cell>
          <cell r="S478" t="str">
            <v>YSM10</v>
          </cell>
          <cell r="T478" t="str">
            <v>L-&gt;R</v>
          </cell>
          <cell r="U478" t="str">
            <v>MVC</v>
          </cell>
          <cell r="V478" t="str">
            <v>WRONG</v>
          </cell>
          <cell r="W478" t="str">
            <v>含税到厂</v>
          </cell>
          <cell r="X478">
            <v>44054</v>
          </cell>
          <cell r="Y478" t="str">
            <v>Yes</v>
          </cell>
          <cell r="Z478"/>
          <cell r="AA478"/>
          <cell r="AB478"/>
          <cell r="AC478" t="str">
            <v>C200737845</v>
          </cell>
          <cell r="AD478">
            <v>301</v>
          </cell>
          <cell r="AE478">
            <v>10</v>
          </cell>
          <cell r="AF478"/>
          <cell r="AG478"/>
          <cell r="AH478"/>
          <cell r="AI478"/>
          <cell r="AN478"/>
          <cell r="AO478" t="str">
            <v>Yes</v>
          </cell>
          <cell r="AP478" t="str">
            <v>SEP 20</v>
          </cell>
        </row>
        <row r="479">
          <cell r="A479">
            <v>696</v>
          </cell>
          <cell r="B479" t="str">
            <v>已发货</v>
          </cell>
          <cell r="C479" t="str">
            <v>C49</v>
          </cell>
          <cell r="D479">
            <v>109981</v>
          </cell>
          <cell r="E479" t="str">
            <v>德劲名义下单</v>
          </cell>
          <cell r="F479" t="str">
            <v>YSM40R-4</v>
          </cell>
          <cell r="G479" t="str">
            <v>L-&gt;R</v>
          </cell>
          <cell r="H479" t="str">
            <v>No</v>
          </cell>
          <cell r="I479" t="str">
            <v>Y51103</v>
          </cell>
          <cell r="J479">
            <v>1</v>
          </cell>
          <cell r="K479" t="str">
            <v>盐保仓库</v>
          </cell>
          <cell r="L479">
            <v>44069</v>
          </cell>
          <cell r="M479" t="str">
            <v>NM(CR:0.0685)</v>
          </cell>
          <cell r="N479" t="str">
            <v>AUG 20</v>
          </cell>
          <cell r="O479">
            <v>2020.04</v>
          </cell>
          <cell r="P479" t="str">
            <v>JPY</v>
          </cell>
          <cell r="Q479" t="str">
            <v>C49SZX20200116JL</v>
          </cell>
          <cell r="R479" t="str">
            <v>德劲</v>
          </cell>
          <cell r="S479" t="str">
            <v>YSM40R-4</v>
          </cell>
          <cell r="T479" t="str">
            <v>L-&gt;R</v>
          </cell>
          <cell r="U479" t="str">
            <v>No</v>
          </cell>
          <cell r="V479" t="str">
            <v>OK</v>
          </cell>
          <cell r="W479" t="str">
            <v>DAP SZ</v>
          </cell>
          <cell r="X479">
            <v>44018</v>
          </cell>
          <cell r="Y479" t="str">
            <v>Yes</v>
          </cell>
          <cell r="Z479"/>
          <cell r="AA479"/>
          <cell r="AB479"/>
          <cell r="AC479" t="str">
            <v xml:space="preserve">IND order </v>
          </cell>
          <cell r="AD479"/>
          <cell r="AE479"/>
          <cell r="AF479"/>
          <cell r="AG479"/>
          <cell r="AH479"/>
          <cell r="AI479"/>
          <cell r="AN479"/>
          <cell r="AO479" t="str">
            <v>Yes</v>
          </cell>
          <cell r="AP479" t="str">
            <v>AUG 20</v>
          </cell>
        </row>
        <row r="480">
          <cell r="A480">
            <v>793</v>
          </cell>
          <cell r="B480" t="str">
            <v>已发货</v>
          </cell>
          <cell r="C480" t="str">
            <v>C49</v>
          </cell>
          <cell r="D480" t="str">
            <v>109981(拆分PO110029）</v>
          </cell>
          <cell r="E480" t="str">
            <v>德劲名义下单</v>
          </cell>
          <cell r="F480" t="str">
            <v>YSM40R-4</v>
          </cell>
          <cell r="G480" t="str">
            <v>L-&gt;R</v>
          </cell>
          <cell r="H480" t="str">
            <v>No</v>
          </cell>
          <cell r="I480" t="str">
            <v>Y51203</v>
          </cell>
          <cell r="J480">
            <v>1</v>
          </cell>
          <cell r="K480" t="str">
            <v>盐保仓库</v>
          </cell>
          <cell r="L480">
            <v>44069</v>
          </cell>
          <cell r="M480">
            <v>6.5500000000000003E-2</v>
          </cell>
          <cell r="N480" t="str">
            <v>SEP 20</v>
          </cell>
          <cell r="O480">
            <v>2020.04</v>
          </cell>
          <cell r="P480" t="str">
            <v>RMB</v>
          </cell>
          <cell r="Q480" t="str">
            <v>C49SZX20200127KW</v>
          </cell>
          <cell r="R480" t="str">
            <v>万恒光电</v>
          </cell>
          <cell r="S480" t="str">
            <v>YSM40R-4</v>
          </cell>
          <cell r="T480" t="str">
            <v>L-&gt;R</v>
          </cell>
          <cell r="U480" t="str">
            <v>No</v>
          </cell>
          <cell r="V480" t="str">
            <v>OK</v>
          </cell>
          <cell r="W480" t="str">
            <v>含税到厂</v>
          </cell>
          <cell r="X480">
            <v>44069</v>
          </cell>
          <cell r="Y480" t="str">
            <v>Yes</v>
          </cell>
          <cell r="Z480"/>
          <cell r="AA480"/>
          <cell r="AB480"/>
          <cell r="AC480" t="str">
            <v>C200938128</v>
          </cell>
          <cell r="AD480"/>
          <cell r="AE480"/>
          <cell r="AF480"/>
          <cell r="AG480"/>
          <cell r="AH480"/>
          <cell r="AI480"/>
          <cell r="AN480"/>
          <cell r="AO480" t="str">
            <v>Yes</v>
          </cell>
          <cell r="AP480" t="str">
            <v>SEP 20</v>
          </cell>
        </row>
        <row r="481">
          <cell r="A481">
            <v>707</v>
          </cell>
          <cell r="B481" t="str">
            <v>已发货</v>
          </cell>
          <cell r="C481" t="str">
            <v>C49</v>
          </cell>
          <cell r="D481">
            <v>109958</v>
          </cell>
          <cell r="E481" t="str">
            <v>Stock order</v>
          </cell>
          <cell r="F481" t="str">
            <v>YSM10</v>
          </cell>
          <cell r="G481" t="str">
            <v>R-&gt;L</v>
          </cell>
          <cell r="H481" t="str">
            <v>No</v>
          </cell>
          <cell r="I481" t="str">
            <v>Y52115</v>
          </cell>
          <cell r="J481">
            <v>1</v>
          </cell>
          <cell r="K481" t="str">
            <v>盐保仓库</v>
          </cell>
          <cell r="L481">
            <v>44071</v>
          </cell>
          <cell r="M481">
            <v>6.6299999999999998E-2</v>
          </cell>
          <cell r="N481" t="str">
            <v>SEP 20</v>
          </cell>
          <cell r="O481">
            <v>2020.08</v>
          </cell>
          <cell r="P481" t="str">
            <v>JPY</v>
          </cell>
          <cell r="Q481" t="str">
            <v>C49SZX20200075EC</v>
          </cell>
          <cell r="R481" t="str">
            <v>海红天远</v>
          </cell>
          <cell r="S481" t="str">
            <v>YSM10</v>
          </cell>
          <cell r="T481" t="str">
            <v>R-&gt;L</v>
          </cell>
          <cell r="U481" t="str">
            <v>No</v>
          </cell>
          <cell r="V481" t="str">
            <v>OK</v>
          </cell>
          <cell r="W481" t="str">
            <v>CIF HK</v>
          </cell>
          <cell r="X481">
            <v>44025</v>
          </cell>
          <cell r="Y481" t="str">
            <v>Yes</v>
          </cell>
          <cell r="Z481"/>
          <cell r="AA481"/>
          <cell r="AB481"/>
          <cell r="AC481" t="str">
            <v>C200737827</v>
          </cell>
          <cell r="AD481">
            <v>301</v>
          </cell>
          <cell r="AE481">
            <v>10</v>
          </cell>
          <cell r="AF481"/>
          <cell r="AG481"/>
          <cell r="AH481"/>
          <cell r="AI481"/>
          <cell r="AN481"/>
          <cell r="AO481" t="str">
            <v>Yes</v>
          </cell>
          <cell r="AP481" t="str">
            <v>SEP 20</v>
          </cell>
        </row>
        <row r="482">
          <cell r="A482">
            <v>724</v>
          </cell>
          <cell r="B482" t="str">
            <v>已发货</v>
          </cell>
          <cell r="C482" t="str">
            <v>C49</v>
          </cell>
          <cell r="D482">
            <v>109958</v>
          </cell>
          <cell r="E482" t="str">
            <v>Stock order</v>
          </cell>
          <cell r="F482" t="str">
            <v>YSM10</v>
          </cell>
          <cell r="G482" t="str">
            <v>R-&gt;L</v>
          </cell>
          <cell r="H482" t="str">
            <v>No</v>
          </cell>
          <cell r="I482" t="str">
            <v>Y52116</v>
          </cell>
          <cell r="J482">
            <v>1</v>
          </cell>
          <cell r="K482" t="str">
            <v>盐保仓库</v>
          </cell>
          <cell r="L482">
            <v>44071</v>
          </cell>
          <cell r="M482">
            <v>6.6299999999999998E-2</v>
          </cell>
          <cell r="N482" t="str">
            <v>SEP 20</v>
          </cell>
          <cell r="O482">
            <v>2020.08</v>
          </cell>
          <cell r="P482" t="str">
            <v>JPY</v>
          </cell>
          <cell r="Q482" t="str">
            <v>C49SZX20200102MZ</v>
          </cell>
          <cell r="R482" t="str">
            <v>崧盛</v>
          </cell>
          <cell r="S482" t="str">
            <v>YSM10</v>
          </cell>
          <cell r="T482" t="str">
            <v>L-&gt;R</v>
          </cell>
          <cell r="U482" t="str">
            <v>No</v>
          </cell>
          <cell r="V482" t="str">
            <v>WRONG</v>
          </cell>
          <cell r="W482" t="str">
            <v>CIF HK</v>
          </cell>
          <cell r="X482">
            <v>44028</v>
          </cell>
          <cell r="Y482" t="str">
            <v>Yes</v>
          </cell>
          <cell r="Z482"/>
          <cell r="AA482"/>
          <cell r="AB482"/>
          <cell r="AC482" t="str">
            <v>C190635053</v>
          </cell>
          <cell r="AD482">
            <v>301</v>
          </cell>
          <cell r="AE482">
            <v>10</v>
          </cell>
          <cell r="AF482"/>
          <cell r="AG482"/>
          <cell r="AH482"/>
          <cell r="AI482"/>
          <cell r="AN482"/>
          <cell r="AO482" t="str">
            <v>Yes</v>
          </cell>
          <cell r="AP482" t="str">
            <v>SEP 20</v>
          </cell>
        </row>
        <row r="483">
          <cell r="A483">
            <v>725</v>
          </cell>
          <cell r="B483" t="str">
            <v>已发货</v>
          </cell>
          <cell r="C483" t="str">
            <v>C49</v>
          </cell>
          <cell r="D483">
            <v>109958</v>
          </cell>
          <cell r="E483" t="str">
            <v>Stock order</v>
          </cell>
          <cell r="F483" t="str">
            <v>YSM10</v>
          </cell>
          <cell r="G483" t="str">
            <v>R-&gt;L</v>
          </cell>
          <cell r="H483" t="str">
            <v>No</v>
          </cell>
          <cell r="I483" t="str">
            <v>Y52117</v>
          </cell>
          <cell r="J483">
            <v>1</v>
          </cell>
          <cell r="K483" t="str">
            <v>盐保仓库</v>
          </cell>
          <cell r="L483">
            <v>44071</v>
          </cell>
          <cell r="M483">
            <v>6.6299999999999998E-2</v>
          </cell>
          <cell r="N483" t="str">
            <v>SEP 20</v>
          </cell>
          <cell r="O483">
            <v>2020.08</v>
          </cell>
          <cell r="P483" t="str">
            <v>JPY</v>
          </cell>
          <cell r="Q483" t="str">
            <v>C49SZX20200102MZ</v>
          </cell>
          <cell r="R483" t="str">
            <v>崧盛</v>
          </cell>
          <cell r="S483" t="str">
            <v>YSM10</v>
          </cell>
          <cell r="T483" t="str">
            <v>L-&gt;R</v>
          </cell>
          <cell r="U483" t="str">
            <v>No</v>
          </cell>
          <cell r="V483" t="str">
            <v>WRONG</v>
          </cell>
          <cell r="W483" t="str">
            <v>CIF HK</v>
          </cell>
          <cell r="X483">
            <v>44028</v>
          </cell>
          <cell r="Y483" t="str">
            <v>Yes</v>
          </cell>
          <cell r="Z483"/>
          <cell r="AA483"/>
          <cell r="AB483"/>
          <cell r="AC483" t="str">
            <v>C190635053</v>
          </cell>
          <cell r="AD483">
            <v>301</v>
          </cell>
          <cell r="AE483">
            <v>10</v>
          </cell>
          <cell r="AF483"/>
          <cell r="AG483"/>
          <cell r="AH483"/>
          <cell r="AI483"/>
          <cell r="AN483"/>
          <cell r="AO483" t="str">
            <v>Yes</v>
          </cell>
          <cell r="AP483" t="str">
            <v>SEP 20</v>
          </cell>
        </row>
        <row r="484">
          <cell r="A484">
            <v>719</v>
          </cell>
          <cell r="B484" t="str">
            <v>已发货</v>
          </cell>
          <cell r="C484" t="str">
            <v>C49</v>
          </cell>
          <cell r="D484">
            <v>109958</v>
          </cell>
          <cell r="E484" t="str">
            <v>Stock order</v>
          </cell>
          <cell r="F484" t="str">
            <v>YSM10</v>
          </cell>
          <cell r="G484" t="str">
            <v>R-&gt;L</v>
          </cell>
          <cell r="H484" t="str">
            <v>No</v>
          </cell>
          <cell r="I484" t="str">
            <v>Y52118</v>
          </cell>
          <cell r="J484">
            <v>1</v>
          </cell>
          <cell r="K484" t="str">
            <v>盐保仓库</v>
          </cell>
          <cell r="L484">
            <v>44071</v>
          </cell>
          <cell r="M484">
            <v>6.6299999999999998E-2</v>
          </cell>
          <cell r="N484" t="str">
            <v>SEP 20</v>
          </cell>
          <cell r="O484">
            <v>2020.08</v>
          </cell>
          <cell r="P484" t="str">
            <v>JPY</v>
          </cell>
          <cell r="Q484" t="str">
            <v>C49SZX20200103SS</v>
          </cell>
          <cell r="R484" t="str">
            <v>钧溢电子</v>
          </cell>
          <cell r="S484" t="str">
            <v>YSM10</v>
          </cell>
          <cell r="T484" t="str">
            <v>L-&gt;R</v>
          </cell>
          <cell r="U484" t="str">
            <v>MVC</v>
          </cell>
          <cell r="V484" t="str">
            <v>WRONG</v>
          </cell>
          <cell r="W484" t="str">
            <v>DAP SZ</v>
          </cell>
          <cell r="X484">
            <v>44027</v>
          </cell>
          <cell r="Y484" t="str">
            <v>Yes</v>
          </cell>
          <cell r="Z484"/>
          <cell r="AA484"/>
          <cell r="AB484"/>
          <cell r="AC484" t="str">
            <v>C191136105</v>
          </cell>
          <cell r="AD484">
            <v>302</v>
          </cell>
          <cell r="AE484">
            <v>10</v>
          </cell>
          <cell r="AF484"/>
          <cell r="AG484"/>
          <cell r="AH484"/>
          <cell r="AI484"/>
          <cell r="AN484"/>
          <cell r="AO484" t="str">
            <v>Yes</v>
          </cell>
          <cell r="AP484" t="str">
            <v>SEP 20</v>
          </cell>
        </row>
        <row r="485">
          <cell r="A485">
            <v>742</v>
          </cell>
          <cell r="B485" t="str">
            <v>已发货</v>
          </cell>
          <cell r="C485" t="str">
            <v>C49</v>
          </cell>
          <cell r="D485">
            <v>109958</v>
          </cell>
          <cell r="E485" t="str">
            <v>Stock order</v>
          </cell>
          <cell r="F485" t="str">
            <v>YSM10</v>
          </cell>
          <cell r="G485" t="str">
            <v>R-&gt;L</v>
          </cell>
          <cell r="H485" t="str">
            <v>No</v>
          </cell>
          <cell r="I485" t="str">
            <v>Y52119</v>
          </cell>
          <cell r="J485">
            <v>1</v>
          </cell>
          <cell r="K485" t="str">
            <v>盐保仓库</v>
          </cell>
          <cell r="L485">
            <v>44071</v>
          </cell>
          <cell r="M485">
            <v>6.6299999999999998E-2</v>
          </cell>
          <cell r="N485" t="str">
            <v>SEP 20</v>
          </cell>
          <cell r="O485">
            <v>2020.08</v>
          </cell>
          <cell r="P485" t="str">
            <v>JPY</v>
          </cell>
          <cell r="Q485" t="str">
            <v>C49SZX20200111JY</v>
          </cell>
          <cell r="R485" t="str">
            <v>华创易达</v>
          </cell>
          <cell r="S485" t="str">
            <v>YSM10</v>
          </cell>
          <cell r="T485" t="str">
            <v>L-&gt;R</v>
          </cell>
          <cell r="U485" t="str">
            <v>No</v>
          </cell>
          <cell r="V485" t="str">
            <v>WRONG</v>
          </cell>
          <cell r="W485" t="str">
            <v>DAP SZ</v>
          </cell>
          <cell r="X485">
            <v>44035</v>
          </cell>
          <cell r="Y485" t="str">
            <v>Yes</v>
          </cell>
          <cell r="Z485"/>
          <cell r="AA485"/>
          <cell r="AB485"/>
          <cell r="AC485" t="str">
            <v>C200737736</v>
          </cell>
          <cell r="AD485">
            <v>302</v>
          </cell>
          <cell r="AE485">
            <v>10</v>
          </cell>
          <cell r="AF485"/>
          <cell r="AG485"/>
          <cell r="AH485"/>
          <cell r="AI485"/>
          <cell r="AN485"/>
          <cell r="AO485" t="str">
            <v>Yes</v>
          </cell>
          <cell r="AP485" t="str">
            <v>SEP 20</v>
          </cell>
        </row>
        <row r="486">
          <cell r="A486">
            <v>728</v>
          </cell>
          <cell r="B486" t="str">
            <v>已发货</v>
          </cell>
          <cell r="C486" t="str">
            <v>C49</v>
          </cell>
          <cell r="D486" t="str">
            <v>109954(拆分PO109999）</v>
          </cell>
          <cell r="E486" t="str">
            <v>Stock order</v>
          </cell>
          <cell r="F486" t="str">
            <v>YSM20R(SV)-2</v>
          </cell>
          <cell r="G486" t="str">
            <v>L-&gt;R</v>
          </cell>
          <cell r="H486" t="str">
            <v>No</v>
          </cell>
          <cell r="I486" t="str">
            <v>Y52100</v>
          </cell>
          <cell r="J486">
            <v>1</v>
          </cell>
          <cell r="K486" t="str">
            <v>力合中转仓</v>
          </cell>
          <cell r="L486">
            <v>44090</v>
          </cell>
          <cell r="M486">
            <v>6.5500000000000003E-2</v>
          </cell>
          <cell r="N486" t="str">
            <v>SEP 20</v>
          </cell>
          <cell r="O486">
            <v>2020.09</v>
          </cell>
          <cell r="P486" t="str">
            <v>RMB</v>
          </cell>
          <cell r="Q486" t="str">
            <v>C49SZX20200096MZ</v>
          </cell>
          <cell r="R486" t="str">
            <v>东原</v>
          </cell>
          <cell r="S486" t="str">
            <v>YSM20R(SV)-2</v>
          </cell>
          <cell r="T486" t="str">
            <v>L-&gt;R</v>
          </cell>
          <cell r="U486" t="str">
            <v>No</v>
          </cell>
          <cell r="V486" t="str">
            <v>OK</v>
          </cell>
          <cell r="W486" t="str">
            <v>含税到厂</v>
          </cell>
          <cell r="X486">
            <v>44030</v>
          </cell>
          <cell r="Y486" t="str">
            <v>Yes</v>
          </cell>
          <cell r="Z486"/>
          <cell r="AA486"/>
          <cell r="AB486"/>
          <cell r="AC486" t="str">
            <v>C150222316</v>
          </cell>
          <cell r="AD486">
            <v>312</v>
          </cell>
          <cell r="AE486">
            <v>10</v>
          </cell>
          <cell r="AF486">
            <v>303</v>
          </cell>
          <cell r="AG486">
            <v>10</v>
          </cell>
          <cell r="AH486"/>
          <cell r="AI486"/>
          <cell r="AN486"/>
          <cell r="AO486" t="str">
            <v>Yes</v>
          </cell>
          <cell r="AP486" t="str">
            <v>SEP 20</v>
          </cell>
        </row>
        <row r="487">
          <cell r="A487">
            <v>758</v>
          </cell>
          <cell r="B487" t="str">
            <v>已发货</v>
          </cell>
          <cell r="C487" t="str">
            <v>C49</v>
          </cell>
          <cell r="D487" t="str">
            <v>109954(拆分PO109999）</v>
          </cell>
          <cell r="E487" t="str">
            <v>Stock order</v>
          </cell>
          <cell r="F487" t="str">
            <v>YSM20R(SV)-2</v>
          </cell>
          <cell r="G487" t="str">
            <v>L-&gt;R</v>
          </cell>
          <cell r="H487" t="str">
            <v>No</v>
          </cell>
          <cell r="I487" t="str">
            <v>Y52101</v>
          </cell>
          <cell r="J487">
            <v>1</v>
          </cell>
          <cell r="K487" t="str">
            <v>力合中转仓</v>
          </cell>
          <cell r="L487">
            <v>44090</v>
          </cell>
          <cell r="M487" t="str">
            <v>NM（价格用PO#109933)</v>
          </cell>
          <cell r="N487" t="str">
            <v>SEP 20</v>
          </cell>
          <cell r="O487">
            <v>2020.09</v>
          </cell>
          <cell r="P487" t="str">
            <v>JPY</v>
          </cell>
          <cell r="Q487" t="str">
            <v>C49SZX20200130JZ</v>
          </cell>
          <cell r="R487" t="str">
            <v>斯迈</v>
          </cell>
          <cell r="S487" t="str">
            <v>YSM20R(SV)-2</v>
          </cell>
          <cell r="T487" t="str">
            <v>L-&gt;R</v>
          </cell>
          <cell r="U487" t="str">
            <v>No</v>
          </cell>
          <cell r="V487" t="str">
            <v>OK</v>
          </cell>
          <cell r="W487" t="str">
            <v>DAP GZ</v>
          </cell>
          <cell r="X487">
            <v>44049</v>
          </cell>
          <cell r="Y487" t="str">
            <v>Yes</v>
          </cell>
          <cell r="Z487"/>
          <cell r="AA487"/>
          <cell r="AB487"/>
          <cell r="AC487" t="str">
            <v>C200837985</v>
          </cell>
          <cell r="AD487">
            <v>303</v>
          </cell>
          <cell r="AE487">
            <v>10</v>
          </cell>
          <cell r="AF487">
            <v>312</v>
          </cell>
          <cell r="AG487">
            <v>10</v>
          </cell>
          <cell r="AH487"/>
          <cell r="AI487"/>
          <cell r="AN487"/>
          <cell r="AO487" t="str">
            <v>Yes</v>
          </cell>
          <cell r="AP487" t="str">
            <v>SEP 20</v>
          </cell>
        </row>
        <row r="488">
          <cell r="A488">
            <v>759</v>
          </cell>
          <cell r="B488" t="str">
            <v>已发货</v>
          </cell>
          <cell r="C488" t="str">
            <v>C49</v>
          </cell>
          <cell r="D488" t="str">
            <v>109954(拆分PO109999）</v>
          </cell>
          <cell r="E488" t="str">
            <v>Stock order</v>
          </cell>
          <cell r="F488" t="str">
            <v>YSM20R(SV)-2</v>
          </cell>
          <cell r="G488" t="str">
            <v>L-&gt;R</v>
          </cell>
          <cell r="H488" t="str">
            <v>No</v>
          </cell>
          <cell r="I488" t="str">
            <v>Y52102</v>
          </cell>
          <cell r="J488">
            <v>1</v>
          </cell>
          <cell r="K488" t="str">
            <v>力合中转仓</v>
          </cell>
          <cell r="L488">
            <v>44090</v>
          </cell>
          <cell r="M488">
            <v>6.5500000000000003E-2</v>
          </cell>
          <cell r="N488" t="str">
            <v>SEP 20</v>
          </cell>
          <cell r="O488">
            <v>2020.09</v>
          </cell>
          <cell r="P488" t="str">
            <v>JPY</v>
          </cell>
          <cell r="Q488" t="str">
            <v>C49SZX20200130JZ</v>
          </cell>
          <cell r="R488" t="str">
            <v>斯迈</v>
          </cell>
          <cell r="S488" t="str">
            <v>YSM20R(SV)-2</v>
          </cell>
          <cell r="T488" t="str">
            <v>L-&gt;R</v>
          </cell>
          <cell r="U488" t="str">
            <v>No</v>
          </cell>
          <cell r="V488" t="str">
            <v>OK</v>
          </cell>
          <cell r="W488" t="str">
            <v>DAP GZ</v>
          </cell>
          <cell r="X488">
            <v>44049</v>
          </cell>
          <cell r="Y488" t="str">
            <v>Yes</v>
          </cell>
          <cell r="Z488"/>
          <cell r="AA488"/>
          <cell r="AB488"/>
          <cell r="AC488" t="str">
            <v>C200837985</v>
          </cell>
          <cell r="AD488">
            <v>301</v>
          </cell>
          <cell r="AE488">
            <v>20</v>
          </cell>
          <cell r="AF488"/>
          <cell r="AG488"/>
          <cell r="AH488"/>
          <cell r="AI488"/>
          <cell r="AN488"/>
          <cell r="AO488" t="str">
            <v>Yes</v>
          </cell>
          <cell r="AP488" t="str">
            <v>SEP 20</v>
          </cell>
        </row>
        <row r="489">
          <cell r="A489">
            <v>736</v>
          </cell>
          <cell r="B489" t="str">
            <v>已发货</v>
          </cell>
          <cell r="C489" t="str">
            <v>C49</v>
          </cell>
          <cell r="D489" t="str">
            <v>109954(拆分PO110000)</v>
          </cell>
          <cell r="E489" t="str">
            <v>Stock order</v>
          </cell>
          <cell r="F489" t="str">
            <v>YSM20R(SV)-2</v>
          </cell>
          <cell r="G489" t="str">
            <v>L-&gt;R</v>
          </cell>
          <cell r="H489" t="str">
            <v>No</v>
          </cell>
          <cell r="I489" t="str">
            <v>Y52103</v>
          </cell>
          <cell r="J489">
            <v>1</v>
          </cell>
          <cell r="K489" t="str">
            <v>力合中转仓</v>
          </cell>
          <cell r="L489">
            <v>44090</v>
          </cell>
          <cell r="M489">
            <v>6.5600000000000006E-2</v>
          </cell>
          <cell r="N489" t="str">
            <v>SEP 20</v>
          </cell>
          <cell r="O489">
            <v>2020.09</v>
          </cell>
          <cell r="P489" t="str">
            <v>JPY</v>
          </cell>
          <cell r="Q489" t="str">
            <v>C49SZX20200108JL</v>
          </cell>
          <cell r="R489" t="str">
            <v>伯莱科</v>
          </cell>
          <cell r="S489" t="str">
            <v>YSM20R(SV)-2</v>
          </cell>
          <cell r="T489" t="str">
            <v>L-&gt;R</v>
          </cell>
          <cell r="U489" t="str">
            <v>No</v>
          </cell>
          <cell r="V489" t="str">
            <v>OK</v>
          </cell>
          <cell r="W489" t="str">
            <v>DAP SZ</v>
          </cell>
          <cell r="X489">
            <v>44033</v>
          </cell>
          <cell r="Y489" t="str">
            <v>Yes</v>
          </cell>
          <cell r="Z489"/>
          <cell r="AA489"/>
          <cell r="AB489"/>
          <cell r="AC489" t="str">
            <v>C170128496</v>
          </cell>
          <cell r="AD489">
            <v>301</v>
          </cell>
          <cell r="AE489">
            <v>20</v>
          </cell>
          <cell r="AF489"/>
          <cell r="AG489"/>
          <cell r="AH489"/>
          <cell r="AI489"/>
          <cell r="AN489"/>
          <cell r="AO489" t="str">
            <v>Yes</v>
          </cell>
          <cell r="AP489" t="str">
            <v>SEP 20</v>
          </cell>
        </row>
        <row r="490">
          <cell r="A490">
            <v>722</v>
          </cell>
          <cell r="B490" t="str">
            <v>已发货</v>
          </cell>
          <cell r="C490" t="str">
            <v>C49</v>
          </cell>
          <cell r="D490" t="str">
            <v>109954(拆分PO110000)</v>
          </cell>
          <cell r="E490" t="str">
            <v>Stock order</v>
          </cell>
          <cell r="F490" t="str">
            <v>YSM20R(SV)-2</v>
          </cell>
          <cell r="G490" t="str">
            <v>L-&gt;R</v>
          </cell>
          <cell r="H490" t="str">
            <v>No</v>
          </cell>
          <cell r="I490" t="str">
            <v>Y52104</v>
          </cell>
          <cell r="J490">
            <v>1</v>
          </cell>
          <cell r="K490" t="str">
            <v>盐保仓库</v>
          </cell>
          <cell r="L490">
            <v>44090</v>
          </cell>
          <cell r="M490">
            <v>6.5600000000000006E-2</v>
          </cell>
          <cell r="N490" t="str">
            <v>SEP 20</v>
          </cell>
          <cell r="O490">
            <v>2020.09</v>
          </cell>
          <cell r="P490" t="str">
            <v>JPY</v>
          </cell>
          <cell r="Q490" t="str">
            <v>C49SZX20200102MZ</v>
          </cell>
          <cell r="R490" t="str">
            <v>崧盛</v>
          </cell>
          <cell r="S490" t="str">
            <v>YSM20R(SV)-2</v>
          </cell>
          <cell r="T490" t="str">
            <v>L-&gt;R</v>
          </cell>
          <cell r="U490" t="str">
            <v>No</v>
          </cell>
          <cell r="V490" t="str">
            <v>OK</v>
          </cell>
          <cell r="W490" t="str">
            <v>CIF HK</v>
          </cell>
          <cell r="X490">
            <v>44028</v>
          </cell>
          <cell r="Y490" t="str">
            <v>Yes</v>
          </cell>
          <cell r="Z490"/>
          <cell r="AA490"/>
          <cell r="AB490"/>
          <cell r="AC490" t="str">
            <v>C190635053</v>
          </cell>
          <cell r="AD490">
            <v>301</v>
          </cell>
          <cell r="AE490">
            <v>20</v>
          </cell>
          <cell r="AF490"/>
          <cell r="AG490"/>
          <cell r="AH490"/>
          <cell r="AI490"/>
          <cell r="AN490"/>
          <cell r="AO490" t="str">
            <v>Yes</v>
          </cell>
          <cell r="AP490" t="str">
            <v>SEP 20</v>
          </cell>
        </row>
        <row r="491">
          <cell r="A491">
            <v>723</v>
          </cell>
          <cell r="B491" t="str">
            <v>已发货</v>
          </cell>
          <cell r="C491" t="str">
            <v>C49</v>
          </cell>
          <cell r="D491">
            <v>109954</v>
          </cell>
          <cell r="E491" t="str">
            <v>Stock order</v>
          </cell>
          <cell r="F491" t="str">
            <v>YSM20R(SV)-2</v>
          </cell>
          <cell r="G491" t="str">
            <v>L-&gt;R</v>
          </cell>
          <cell r="H491" t="str">
            <v>No</v>
          </cell>
          <cell r="I491" t="str">
            <v>Y52105</v>
          </cell>
          <cell r="J491">
            <v>1</v>
          </cell>
          <cell r="K491" t="str">
            <v>盐保仓库</v>
          </cell>
          <cell r="L491">
            <v>44090</v>
          </cell>
          <cell r="M491">
            <v>6.6100000000000006E-2</v>
          </cell>
          <cell r="N491" t="str">
            <v>SEP 20</v>
          </cell>
          <cell r="O491">
            <v>2020.09</v>
          </cell>
          <cell r="P491" t="str">
            <v>JPY</v>
          </cell>
          <cell r="Q491" t="str">
            <v>C49SZX20200102MZ</v>
          </cell>
          <cell r="R491" t="str">
            <v>崧盛</v>
          </cell>
          <cell r="S491" t="str">
            <v>YSM20R(SV)-2</v>
          </cell>
          <cell r="T491" t="str">
            <v>L-&gt;R</v>
          </cell>
          <cell r="U491" t="str">
            <v>No</v>
          </cell>
          <cell r="V491" t="str">
            <v>OK</v>
          </cell>
          <cell r="W491" t="str">
            <v>CIF HK</v>
          </cell>
          <cell r="X491">
            <v>44028</v>
          </cell>
          <cell r="Y491" t="str">
            <v>Yes</v>
          </cell>
          <cell r="Z491"/>
          <cell r="AA491"/>
          <cell r="AB491"/>
          <cell r="AC491" t="str">
            <v>C190635053</v>
          </cell>
          <cell r="AD491">
            <v>302</v>
          </cell>
          <cell r="AE491">
            <v>20</v>
          </cell>
          <cell r="AF491"/>
          <cell r="AG491"/>
          <cell r="AH491"/>
          <cell r="AI491"/>
          <cell r="AN491"/>
          <cell r="AO491" t="str">
            <v>Yes</v>
          </cell>
          <cell r="AP491" t="str">
            <v>SEP 20</v>
          </cell>
        </row>
        <row r="492">
          <cell r="A492">
            <v>731</v>
          </cell>
          <cell r="B492" t="str">
            <v>已发货</v>
          </cell>
          <cell r="C492" t="str">
            <v>C49</v>
          </cell>
          <cell r="D492">
            <v>109954</v>
          </cell>
          <cell r="E492" t="str">
            <v>Stock order</v>
          </cell>
          <cell r="F492" t="str">
            <v>YSM20R(SV)-2</v>
          </cell>
          <cell r="G492" t="str">
            <v>L-&gt;R</v>
          </cell>
          <cell r="H492" t="str">
            <v>No</v>
          </cell>
          <cell r="I492" t="str">
            <v>Y52106</v>
          </cell>
          <cell r="J492">
            <v>1</v>
          </cell>
          <cell r="K492" t="str">
            <v>盐保仓库</v>
          </cell>
          <cell r="L492">
            <v>44090</v>
          </cell>
          <cell r="M492">
            <v>6.6100000000000006E-2</v>
          </cell>
          <cell r="N492" t="str">
            <v>SEP 20</v>
          </cell>
          <cell r="O492">
            <v>2020.09</v>
          </cell>
          <cell r="P492" t="str">
            <v>JPY</v>
          </cell>
          <cell r="Q492" t="str">
            <v>C49SZX20200110MZ</v>
          </cell>
          <cell r="R492" t="str">
            <v>融创新合</v>
          </cell>
          <cell r="S492" t="str">
            <v>YSM20R(SV)-2</v>
          </cell>
          <cell r="T492" t="str">
            <v>L-&gt;R</v>
          </cell>
          <cell r="U492" t="str">
            <v>No</v>
          </cell>
          <cell r="V492" t="str">
            <v>OK</v>
          </cell>
          <cell r="W492" t="str">
            <v>CIF HK</v>
          </cell>
          <cell r="X492">
            <v>44033</v>
          </cell>
          <cell r="Y492" t="str">
            <v>Yes</v>
          </cell>
          <cell r="Z492"/>
          <cell r="AA492"/>
          <cell r="AB492"/>
          <cell r="AC492" t="str">
            <v>C200637437</v>
          </cell>
          <cell r="AD492">
            <v>302</v>
          </cell>
          <cell r="AE492">
            <v>20</v>
          </cell>
          <cell r="AF492"/>
          <cell r="AG492"/>
          <cell r="AH492"/>
          <cell r="AI492"/>
          <cell r="AN492"/>
          <cell r="AO492" t="str">
            <v>Yes</v>
          </cell>
          <cell r="AP492" t="str">
            <v>SEP 20</v>
          </cell>
        </row>
        <row r="493">
          <cell r="A493">
            <v>708</v>
          </cell>
          <cell r="B493" t="str">
            <v>已发货</v>
          </cell>
          <cell r="C493" t="str">
            <v>C49</v>
          </cell>
          <cell r="D493">
            <v>109954</v>
          </cell>
          <cell r="E493" t="str">
            <v>Stock order</v>
          </cell>
          <cell r="F493" t="str">
            <v>YSM20R(SV)-2</v>
          </cell>
          <cell r="G493" t="str">
            <v>R-&gt;L</v>
          </cell>
          <cell r="H493" t="str">
            <v>No</v>
          </cell>
          <cell r="I493" t="str">
            <v>Y52107</v>
          </cell>
          <cell r="J493">
            <v>1</v>
          </cell>
          <cell r="K493" t="str">
            <v>TBA</v>
          </cell>
          <cell r="L493">
            <v>44090</v>
          </cell>
          <cell r="M493">
            <v>6.6100000000000006E-2</v>
          </cell>
          <cell r="N493" t="str">
            <v>SEP 20</v>
          </cell>
          <cell r="O493">
            <v>2020.09</v>
          </cell>
          <cell r="P493" t="str">
            <v>JPY</v>
          </cell>
          <cell r="Q493" t="str">
            <v>C49SZX20200075EC</v>
          </cell>
          <cell r="R493" t="str">
            <v>海红天远</v>
          </cell>
          <cell r="S493" t="str">
            <v>YSM20R(SV)-2</v>
          </cell>
          <cell r="T493" t="str">
            <v>R-&gt;L</v>
          </cell>
          <cell r="U493" t="str">
            <v>No</v>
          </cell>
          <cell r="V493" t="str">
            <v>OK</v>
          </cell>
          <cell r="W493" t="str">
            <v>CIF HK</v>
          </cell>
          <cell r="X493">
            <v>44025</v>
          </cell>
          <cell r="Y493" t="str">
            <v>Yes</v>
          </cell>
          <cell r="Z493"/>
          <cell r="AA493"/>
          <cell r="AB493"/>
          <cell r="AC493" t="str">
            <v>C200737827</v>
          </cell>
          <cell r="AD493">
            <v>312</v>
          </cell>
          <cell r="AE493">
            <v>20</v>
          </cell>
          <cell r="AF493"/>
          <cell r="AG493"/>
          <cell r="AH493"/>
          <cell r="AI493"/>
          <cell r="AN493"/>
          <cell r="AO493" t="str">
            <v>Yes</v>
          </cell>
          <cell r="AP493" t="str">
            <v>SEP 20</v>
          </cell>
        </row>
        <row r="494">
          <cell r="A494">
            <v>715</v>
          </cell>
          <cell r="B494" t="str">
            <v>已发货</v>
          </cell>
          <cell r="C494" t="str">
            <v>C49</v>
          </cell>
          <cell r="D494">
            <v>109976</v>
          </cell>
          <cell r="E494" t="str">
            <v>Stock order</v>
          </cell>
          <cell r="F494" t="str">
            <v>YSM10</v>
          </cell>
          <cell r="G494" t="str">
            <v>R-&gt;L</v>
          </cell>
          <cell r="H494" t="str">
            <v>No</v>
          </cell>
          <cell r="I494" t="str">
            <v>Y52275</v>
          </cell>
          <cell r="J494">
            <v>1</v>
          </cell>
          <cell r="K494" t="str">
            <v>码头</v>
          </cell>
          <cell r="L494">
            <v>44097</v>
          </cell>
          <cell r="M494" t="str">
            <v>NM</v>
          </cell>
          <cell r="N494" t="str">
            <v>SEP 20</v>
          </cell>
          <cell r="O494">
            <v>2020.09</v>
          </cell>
          <cell r="P494" t="str">
            <v>JPY</v>
          </cell>
          <cell r="Q494" t="str">
            <v>C49SZX20200089JL-R2</v>
          </cell>
          <cell r="R494" t="str">
            <v>瑞福联</v>
          </cell>
          <cell r="S494" t="str">
            <v>YSM10</v>
          </cell>
          <cell r="T494" t="str">
            <v>L-&gt;R</v>
          </cell>
          <cell r="U494" t="str">
            <v>MVC</v>
          </cell>
          <cell r="V494" t="str">
            <v>WRONG</v>
          </cell>
          <cell r="W494" t="str">
            <v>CIF HK</v>
          </cell>
          <cell r="X494">
            <v>44027</v>
          </cell>
          <cell r="Y494" t="str">
            <v>Yes</v>
          </cell>
          <cell r="Z494"/>
          <cell r="AA494"/>
          <cell r="AB494"/>
          <cell r="AC494" t="str">
            <v>C170930271</v>
          </cell>
          <cell r="AD494">
            <v>301</v>
          </cell>
          <cell r="AE494">
            <v>10</v>
          </cell>
          <cell r="AF494"/>
          <cell r="AG494"/>
          <cell r="AH494"/>
          <cell r="AI494"/>
          <cell r="AN494"/>
          <cell r="AO494" t="str">
            <v>Yes</v>
          </cell>
          <cell r="AP494" t="str">
            <v>SEP 20</v>
          </cell>
        </row>
        <row r="495">
          <cell r="A495">
            <v>716</v>
          </cell>
          <cell r="B495" t="str">
            <v>已发货</v>
          </cell>
          <cell r="C495" t="str">
            <v>C49</v>
          </cell>
          <cell r="D495">
            <v>109976</v>
          </cell>
          <cell r="E495" t="str">
            <v>Stock order</v>
          </cell>
          <cell r="F495" t="str">
            <v>YSM10</v>
          </cell>
          <cell r="G495" t="str">
            <v>R-&gt;L</v>
          </cell>
          <cell r="H495" t="str">
            <v>No</v>
          </cell>
          <cell r="I495" t="str">
            <v>Y52276</v>
          </cell>
          <cell r="J495">
            <v>1</v>
          </cell>
          <cell r="K495" t="str">
            <v>码头</v>
          </cell>
          <cell r="L495">
            <v>44097</v>
          </cell>
          <cell r="M495" t="str">
            <v>NM</v>
          </cell>
          <cell r="N495" t="str">
            <v>SEP 20</v>
          </cell>
          <cell r="O495">
            <v>2020.09</v>
          </cell>
          <cell r="P495" t="str">
            <v>JPY</v>
          </cell>
          <cell r="Q495" t="str">
            <v>C49SZX20200089JL-R2</v>
          </cell>
          <cell r="R495" t="str">
            <v>瑞福联</v>
          </cell>
          <cell r="S495" t="str">
            <v>YSM10</v>
          </cell>
          <cell r="T495" t="str">
            <v>L-&gt;R</v>
          </cell>
          <cell r="U495" t="str">
            <v>MVC</v>
          </cell>
          <cell r="V495" t="str">
            <v>WRONG</v>
          </cell>
          <cell r="W495" t="str">
            <v>CIF HK</v>
          </cell>
          <cell r="X495">
            <v>44027</v>
          </cell>
          <cell r="Y495" t="str">
            <v>Yes</v>
          </cell>
          <cell r="Z495"/>
          <cell r="AA495"/>
          <cell r="AB495"/>
          <cell r="AC495" t="str">
            <v>C170930271</v>
          </cell>
          <cell r="AD495">
            <v>301</v>
          </cell>
          <cell r="AE495">
            <v>10</v>
          </cell>
          <cell r="AF495"/>
          <cell r="AG495"/>
          <cell r="AH495"/>
          <cell r="AI495"/>
          <cell r="AN495"/>
          <cell r="AO495" t="str">
            <v>Yes</v>
          </cell>
          <cell r="AP495" t="str">
            <v>SEP 20</v>
          </cell>
        </row>
        <row r="496">
          <cell r="A496">
            <v>717</v>
          </cell>
          <cell r="B496" t="str">
            <v>已发货</v>
          </cell>
          <cell r="C496" t="str">
            <v>C49</v>
          </cell>
          <cell r="D496">
            <v>109976</v>
          </cell>
          <cell r="E496" t="str">
            <v>Stock order</v>
          </cell>
          <cell r="F496" t="str">
            <v>YSM10</v>
          </cell>
          <cell r="G496" t="str">
            <v>R-&gt;L</v>
          </cell>
          <cell r="H496" t="str">
            <v>No</v>
          </cell>
          <cell r="I496" t="str">
            <v>Y52277</v>
          </cell>
          <cell r="J496">
            <v>1</v>
          </cell>
          <cell r="K496" t="str">
            <v>码头</v>
          </cell>
          <cell r="L496">
            <v>44097</v>
          </cell>
          <cell r="M496" t="str">
            <v>NM</v>
          </cell>
          <cell r="N496" t="str">
            <v>SEP 20</v>
          </cell>
          <cell r="O496">
            <v>2020.09</v>
          </cell>
          <cell r="P496" t="str">
            <v>JPY</v>
          </cell>
          <cell r="Q496" t="str">
            <v>C49SZX20200089JL-R3</v>
          </cell>
          <cell r="R496" t="str">
            <v>金睿通</v>
          </cell>
          <cell r="S496" t="str">
            <v>YSM10</v>
          </cell>
          <cell r="T496" t="str">
            <v>L-&gt;R</v>
          </cell>
          <cell r="U496" t="str">
            <v>MVC</v>
          </cell>
          <cell r="V496" t="str">
            <v>WRONG</v>
          </cell>
          <cell r="W496" t="str">
            <v>CIF HK</v>
          </cell>
          <cell r="X496">
            <v>44027</v>
          </cell>
          <cell r="Y496" t="str">
            <v>Yes</v>
          </cell>
          <cell r="Z496"/>
          <cell r="AA496"/>
          <cell r="AB496"/>
          <cell r="AC496" t="str">
            <v>C170930271</v>
          </cell>
          <cell r="AD496">
            <v>301</v>
          </cell>
          <cell r="AE496">
            <v>10</v>
          </cell>
          <cell r="AF496"/>
          <cell r="AG496"/>
          <cell r="AH496"/>
          <cell r="AI496"/>
          <cell r="AN496"/>
          <cell r="AO496" t="str">
            <v>Yes</v>
          </cell>
          <cell r="AP496" t="str">
            <v>SEP 20</v>
          </cell>
        </row>
        <row r="497">
          <cell r="A497">
            <v>718</v>
          </cell>
          <cell r="B497" t="str">
            <v>已发货</v>
          </cell>
          <cell r="C497" t="str">
            <v>C49</v>
          </cell>
          <cell r="D497">
            <v>109976</v>
          </cell>
          <cell r="E497" t="str">
            <v>Stock order</v>
          </cell>
          <cell r="F497" t="str">
            <v>YSM10</v>
          </cell>
          <cell r="G497" t="str">
            <v>R-&gt;L</v>
          </cell>
          <cell r="H497" t="str">
            <v>No</v>
          </cell>
          <cell r="I497" t="str">
            <v>Y52278</v>
          </cell>
          <cell r="J497">
            <v>1</v>
          </cell>
          <cell r="K497" t="str">
            <v>码头</v>
          </cell>
          <cell r="L497">
            <v>44097</v>
          </cell>
          <cell r="M497" t="str">
            <v>NM</v>
          </cell>
          <cell r="N497" t="str">
            <v>SEP 20</v>
          </cell>
          <cell r="O497">
            <v>2020.09</v>
          </cell>
          <cell r="P497" t="str">
            <v>JPY</v>
          </cell>
          <cell r="Q497" t="str">
            <v>C49SZX20200089JL-R3</v>
          </cell>
          <cell r="R497" t="str">
            <v>金睿通</v>
          </cell>
          <cell r="S497" t="str">
            <v>YSM10</v>
          </cell>
          <cell r="T497" t="str">
            <v>L-&gt;R</v>
          </cell>
          <cell r="U497" t="str">
            <v>MVC</v>
          </cell>
          <cell r="V497" t="str">
            <v>WRONG</v>
          </cell>
          <cell r="W497" t="str">
            <v>CIF HK</v>
          </cell>
          <cell r="X497">
            <v>44027</v>
          </cell>
          <cell r="Y497" t="str">
            <v>Yes</v>
          </cell>
          <cell r="Z497"/>
          <cell r="AA497"/>
          <cell r="AB497"/>
          <cell r="AC497" t="str">
            <v>C170930271</v>
          </cell>
          <cell r="AD497">
            <v>301</v>
          </cell>
          <cell r="AE497">
            <v>10</v>
          </cell>
          <cell r="AF497"/>
          <cell r="AG497"/>
          <cell r="AH497"/>
          <cell r="AI497"/>
          <cell r="AN497"/>
          <cell r="AO497" t="str">
            <v>Yes</v>
          </cell>
          <cell r="AP497" t="str">
            <v>SEP 20</v>
          </cell>
        </row>
        <row r="498">
          <cell r="A498">
            <v>701</v>
          </cell>
          <cell r="B498" t="str">
            <v>已发货</v>
          </cell>
          <cell r="C498" t="str">
            <v>C49</v>
          </cell>
          <cell r="D498">
            <v>109976</v>
          </cell>
          <cell r="E498" t="str">
            <v>Stock order</v>
          </cell>
          <cell r="F498" t="str">
            <v>YSM10</v>
          </cell>
          <cell r="G498" t="str">
            <v>R-&gt;L</v>
          </cell>
          <cell r="H498" t="str">
            <v>No</v>
          </cell>
          <cell r="I498" t="str">
            <v>Y52279</v>
          </cell>
          <cell r="J498">
            <v>1</v>
          </cell>
          <cell r="K498" t="str">
            <v>CY仓库</v>
          </cell>
          <cell r="L498">
            <v>44097</v>
          </cell>
          <cell r="M498" t="str">
            <v>NM</v>
          </cell>
          <cell r="N498" t="str">
            <v>SEP 20</v>
          </cell>
          <cell r="O498">
            <v>2020.09</v>
          </cell>
          <cell r="P498" t="str">
            <v>JPY</v>
          </cell>
          <cell r="Q498" t="str">
            <v>C49SZX20200095R1SS</v>
          </cell>
          <cell r="R498" t="str">
            <v>前海福源</v>
          </cell>
          <cell r="S498" t="str">
            <v>YSM10</v>
          </cell>
          <cell r="T498" t="str">
            <v>L-&gt;R</v>
          </cell>
          <cell r="U498" t="str">
            <v>No</v>
          </cell>
          <cell r="V498" t="str">
            <v>WRONG</v>
          </cell>
          <cell r="W498" t="str">
            <v>DAP SZ</v>
          </cell>
          <cell r="X498">
            <v>44021</v>
          </cell>
          <cell r="Y498" t="str">
            <v>Yes</v>
          </cell>
          <cell r="Z498"/>
          <cell r="AA498"/>
          <cell r="AB498"/>
          <cell r="AC498" t="str">
            <v>C190434540</v>
          </cell>
          <cell r="AD498">
            <v>301</v>
          </cell>
          <cell r="AE498">
            <v>10</v>
          </cell>
          <cell r="AF498"/>
          <cell r="AG498"/>
          <cell r="AH498"/>
          <cell r="AI498"/>
          <cell r="AN498"/>
          <cell r="AO498" t="str">
            <v>Yes</v>
          </cell>
          <cell r="AP498" t="str">
            <v>SEP 20</v>
          </cell>
        </row>
        <row r="499">
          <cell r="A499">
            <v>757</v>
          </cell>
          <cell r="B499" t="str">
            <v>已发货</v>
          </cell>
          <cell r="C499" t="str">
            <v>C49</v>
          </cell>
          <cell r="D499">
            <v>109980</v>
          </cell>
          <cell r="E499" t="str">
            <v>德劲名义下单</v>
          </cell>
          <cell r="F499" t="str">
            <v>YSM20R(SV)-2</v>
          </cell>
          <cell r="G499" t="str">
            <v>L-&gt;R</v>
          </cell>
          <cell r="H499" t="str">
            <v>No</v>
          </cell>
          <cell r="I499" t="str">
            <v>Y52295</v>
          </cell>
          <cell r="J499">
            <v>1</v>
          </cell>
          <cell r="K499" t="str">
            <v>盐保仓库</v>
          </cell>
          <cell r="L499">
            <v>44097</v>
          </cell>
          <cell r="M499" t="str">
            <v>NM</v>
          </cell>
          <cell r="N499" t="str">
            <v>SEP 20</v>
          </cell>
          <cell r="O499">
            <v>2020.09</v>
          </cell>
          <cell r="P499" t="str">
            <v>JPY</v>
          </cell>
          <cell r="Q499" t="str">
            <v>C49SZX20200122JY</v>
          </cell>
          <cell r="R499" t="str">
            <v>豫龙辉</v>
          </cell>
          <cell r="S499" t="str">
            <v>YSM20R(SV)-2</v>
          </cell>
          <cell r="T499" t="str">
            <v>L-&gt;R</v>
          </cell>
          <cell r="U499" t="str">
            <v>No</v>
          </cell>
          <cell r="V499" t="str">
            <v>OK</v>
          </cell>
          <cell r="W499" t="str">
            <v>DAP SZ</v>
          </cell>
          <cell r="X499">
            <v>44047</v>
          </cell>
          <cell r="Y499" t="str">
            <v>Yes</v>
          </cell>
          <cell r="Z499"/>
          <cell r="AA499"/>
          <cell r="AB499"/>
          <cell r="AC499" t="str">
            <v>C200838017</v>
          </cell>
          <cell r="AD499">
            <v>311</v>
          </cell>
          <cell r="AE499">
            <v>10</v>
          </cell>
          <cell r="AF499">
            <v>302</v>
          </cell>
          <cell r="AG499">
            <v>10</v>
          </cell>
          <cell r="AH499"/>
          <cell r="AI499"/>
          <cell r="AN499"/>
          <cell r="AO499" t="str">
            <v>Yes</v>
          </cell>
          <cell r="AP499" t="str">
            <v>SEP 20</v>
          </cell>
        </row>
        <row r="500">
          <cell r="A500">
            <v>743</v>
          </cell>
          <cell r="B500" t="str">
            <v>已发货</v>
          </cell>
          <cell r="C500" t="str">
            <v>C49</v>
          </cell>
          <cell r="D500">
            <v>109980</v>
          </cell>
          <cell r="E500" t="str">
            <v>德劲名义下单</v>
          </cell>
          <cell r="F500" t="str">
            <v>YSM20R(SV)-2</v>
          </cell>
          <cell r="G500" t="str">
            <v>L-&gt;R</v>
          </cell>
          <cell r="H500" t="str">
            <v>No</v>
          </cell>
          <cell r="I500" t="str">
            <v>Y52294</v>
          </cell>
          <cell r="J500">
            <v>1</v>
          </cell>
          <cell r="K500" t="str">
            <v>盐保仓库</v>
          </cell>
          <cell r="L500">
            <v>44097</v>
          </cell>
          <cell r="M500" t="str">
            <v>NM</v>
          </cell>
          <cell r="N500" t="str">
            <v>SEP 20</v>
          </cell>
          <cell r="O500">
            <v>2020.09</v>
          </cell>
          <cell r="P500" t="str">
            <v>JPY</v>
          </cell>
          <cell r="Q500" t="str">
            <v>C49SZX20200112SS</v>
          </cell>
          <cell r="R500" t="str">
            <v>钧溢电子</v>
          </cell>
          <cell r="S500" t="str">
            <v>YSM20R(SV)-2</v>
          </cell>
          <cell r="T500" t="str">
            <v>L-&gt;R</v>
          </cell>
          <cell r="U500" t="str">
            <v>No</v>
          </cell>
          <cell r="V500" t="str">
            <v>OK</v>
          </cell>
          <cell r="W500" t="str">
            <v>DAP SZ</v>
          </cell>
          <cell r="X500">
            <v>44036</v>
          </cell>
          <cell r="Y500" t="str">
            <v>Yes</v>
          </cell>
          <cell r="Z500"/>
          <cell r="AA500"/>
          <cell r="AB500"/>
          <cell r="AC500" t="str">
            <v>C191136105</v>
          </cell>
          <cell r="AD500">
            <v>301</v>
          </cell>
          <cell r="AE500">
            <v>10</v>
          </cell>
          <cell r="AF500">
            <v>303</v>
          </cell>
          <cell r="AG500">
            <v>10</v>
          </cell>
          <cell r="AH500"/>
          <cell r="AI500"/>
          <cell r="AN500"/>
          <cell r="AO500" t="str">
            <v>Yes</v>
          </cell>
          <cell r="AP500" t="str">
            <v>SEP 20</v>
          </cell>
        </row>
        <row r="501">
          <cell r="A501">
            <v>868</v>
          </cell>
          <cell r="B501" t="str">
            <v>已发货</v>
          </cell>
          <cell r="C501" t="str">
            <v>C49</v>
          </cell>
          <cell r="D501">
            <v>109980</v>
          </cell>
          <cell r="E501" t="str">
            <v>德劲名义下单</v>
          </cell>
          <cell r="F501" t="str">
            <v>YSM20R(SV)-2</v>
          </cell>
          <cell r="G501" t="str">
            <v>L-&gt;R</v>
          </cell>
          <cell r="H501" t="str">
            <v>cATS10+special layout</v>
          </cell>
          <cell r="I501" t="str">
            <v>Y52288</v>
          </cell>
          <cell r="J501">
            <v>1</v>
          </cell>
          <cell r="K501" t="str">
            <v>盐保仓库</v>
          </cell>
          <cell r="L501">
            <v>44097</v>
          </cell>
          <cell r="M501" t="str">
            <v>NM</v>
          </cell>
          <cell r="N501" t="str">
            <v>DEC 20</v>
          </cell>
          <cell r="O501">
            <v>2020.09</v>
          </cell>
          <cell r="P501" t="str">
            <v>JPY</v>
          </cell>
          <cell r="Q501" t="str">
            <v>C49SZX20200170DZ</v>
          </cell>
          <cell r="R501" t="str">
            <v>嘉裕</v>
          </cell>
          <cell r="S501" t="str">
            <v>YSM20R(SV)-2</v>
          </cell>
          <cell r="T501" t="str">
            <v>L-&gt;R</v>
          </cell>
          <cell r="U501" t="str">
            <v>cATS10+MVC</v>
          </cell>
          <cell r="V501" t="str">
            <v>WRONG</v>
          </cell>
          <cell r="W501" t="str">
            <v>CIF HK</v>
          </cell>
          <cell r="X501">
            <v>44098</v>
          </cell>
          <cell r="Y501" t="str">
            <v>Yes</v>
          </cell>
          <cell r="Z501"/>
          <cell r="AA501"/>
          <cell r="AB501"/>
          <cell r="AC501" t="str">
            <v>C200336888</v>
          </cell>
          <cell r="AD501">
            <v>311</v>
          </cell>
          <cell r="AE501">
            <v>10</v>
          </cell>
          <cell r="AF501">
            <v>302</v>
          </cell>
          <cell r="AG501">
            <v>10</v>
          </cell>
          <cell r="AH501"/>
          <cell r="AI501"/>
          <cell r="AN501"/>
          <cell r="AO501" t="str">
            <v>Yes</v>
          </cell>
          <cell r="AP501" t="str">
            <v>DEC 20</v>
          </cell>
        </row>
        <row r="502">
          <cell r="A502">
            <v>921</v>
          </cell>
          <cell r="B502" t="str">
            <v>已发货</v>
          </cell>
          <cell r="C502" t="str">
            <v>C49</v>
          </cell>
          <cell r="D502">
            <v>109980</v>
          </cell>
          <cell r="E502" t="str">
            <v>德劲名义下单</v>
          </cell>
          <cell r="F502" t="str">
            <v>YSM20R(SV)-2</v>
          </cell>
          <cell r="G502" t="str">
            <v>L-&gt;R</v>
          </cell>
          <cell r="H502" t="str">
            <v>cATS10+special layout</v>
          </cell>
          <cell r="I502" t="str">
            <v>Y52289</v>
          </cell>
          <cell r="J502">
            <v>1</v>
          </cell>
          <cell r="K502" t="str">
            <v>盐保仓库</v>
          </cell>
          <cell r="L502">
            <v>44097</v>
          </cell>
          <cell r="M502" t="str">
            <v>NM</v>
          </cell>
          <cell r="N502" t="str">
            <v>JAN 21</v>
          </cell>
          <cell r="O502">
            <v>2020.09</v>
          </cell>
          <cell r="P502" t="str">
            <v>JPY</v>
          </cell>
          <cell r="Q502" t="str">
            <v>C49SZX20200145JL</v>
          </cell>
          <cell r="R502" t="str">
            <v>易而达</v>
          </cell>
          <cell r="S502" t="str">
            <v>YSM20R(SV)-2</v>
          </cell>
          <cell r="T502" t="str">
            <v>L-&gt;R</v>
          </cell>
          <cell r="U502" t="str">
            <v>cATS10+MVC</v>
          </cell>
          <cell r="V502" t="str">
            <v>WRONG</v>
          </cell>
          <cell r="W502" t="str">
            <v>DAP GZ</v>
          </cell>
          <cell r="X502">
            <v>44145</v>
          </cell>
          <cell r="Y502" t="str">
            <v>Yes</v>
          </cell>
          <cell r="Z502"/>
          <cell r="AA502"/>
          <cell r="AB502"/>
          <cell r="AC502" t="str">
            <v>C180832785</v>
          </cell>
          <cell r="AD502">
            <v>301</v>
          </cell>
          <cell r="AE502">
            <v>10</v>
          </cell>
          <cell r="AF502">
            <v>302</v>
          </cell>
          <cell r="AG502">
            <v>10</v>
          </cell>
          <cell r="AH502"/>
          <cell r="AI502"/>
          <cell r="AN502"/>
          <cell r="AO502" t="str">
            <v>Yes</v>
          </cell>
          <cell r="AP502" t="str">
            <v>JAN 21</v>
          </cell>
        </row>
        <row r="503">
          <cell r="A503">
            <v>713</v>
          </cell>
          <cell r="B503" t="str">
            <v>已发货</v>
          </cell>
          <cell r="C503" t="str">
            <v>C49</v>
          </cell>
          <cell r="D503">
            <v>109980</v>
          </cell>
          <cell r="E503" t="str">
            <v>德劲名义下单</v>
          </cell>
          <cell r="F503" t="str">
            <v>YSM20R(SV)-2</v>
          </cell>
          <cell r="G503" t="str">
            <v>L-&gt;R</v>
          </cell>
          <cell r="H503" t="str">
            <v>No</v>
          </cell>
          <cell r="I503" t="str">
            <v>Y52290</v>
          </cell>
          <cell r="J503">
            <v>1</v>
          </cell>
          <cell r="K503" t="str">
            <v>码头</v>
          </cell>
          <cell r="L503">
            <v>44097</v>
          </cell>
          <cell r="M503" t="str">
            <v>NM</v>
          </cell>
          <cell r="N503" t="str">
            <v>SEP 20</v>
          </cell>
          <cell r="O503">
            <v>2020.09</v>
          </cell>
          <cell r="P503" t="str">
            <v>JPY</v>
          </cell>
          <cell r="Q503" t="str">
            <v>C49SZX20200089JL-R3</v>
          </cell>
          <cell r="R503" t="str">
            <v>金睿通</v>
          </cell>
          <cell r="S503" t="str">
            <v>YSM20R(SV)-2</v>
          </cell>
          <cell r="T503" t="str">
            <v>L-&gt;R</v>
          </cell>
          <cell r="U503" t="str">
            <v>No</v>
          </cell>
          <cell r="V503" t="str">
            <v>OK</v>
          </cell>
          <cell r="W503" t="str">
            <v>CIF HK</v>
          </cell>
          <cell r="X503">
            <v>44027</v>
          </cell>
          <cell r="Y503" t="str">
            <v>Yes</v>
          </cell>
          <cell r="Z503"/>
          <cell r="AA503"/>
          <cell r="AB503"/>
          <cell r="AC503" t="str">
            <v>C170930271</v>
          </cell>
          <cell r="AD503">
            <v>301</v>
          </cell>
          <cell r="AE503">
            <v>10</v>
          </cell>
          <cell r="AF503">
            <v>302</v>
          </cell>
          <cell r="AG503">
            <v>10</v>
          </cell>
          <cell r="AH503"/>
          <cell r="AI503"/>
          <cell r="AN503"/>
          <cell r="AO503" t="str">
            <v>Yes</v>
          </cell>
          <cell r="AP503" t="str">
            <v>SEP 20</v>
          </cell>
        </row>
        <row r="504">
          <cell r="A504">
            <v>714</v>
          </cell>
          <cell r="B504" t="str">
            <v>已发货</v>
          </cell>
          <cell r="C504" t="str">
            <v>C49</v>
          </cell>
          <cell r="D504">
            <v>109980</v>
          </cell>
          <cell r="E504" t="str">
            <v>德劲名义下单</v>
          </cell>
          <cell r="F504" t="str">
            <v>YSM20R(SV)-2</v>
          </cell>
          <cell r="G504" t="str">
            <v>L-&gt;R</v>
          </cell>
          <cell r="H504" t="str">
            <v>No</v>
          </cell>
          <cell r="I504" t="str">
            <v>Y52291</v>
          </cell>
          <cell r="J504">
            <v>1</v>
          </cell>
          <cell r="K504" t="str">
            <v>码头</v>
          </cell>
          <cell r="L504">
            <v>44097</v>
          </cell>
          <cell r="M504" t="str">
            <v>NM</v>
          </cell>
          <cell r="N504" t="str">
            <v>SEP 20</v>
          </cell>
          <cell r="O504">
            <v>2020.09</v>
          </cell>
          <cell r="P504" t="str">
            <v>JPY</v>
          </cell>
          <cell r="Q504" t="str">
            <v>C49SZX20200089JL-R3</v>
          </cell>
          <cell r="R504" t="str">
            <v>金睿通</v>
          </cell>
          <cell r="S504" t="str">
            <v>YSM20R(SV)-2</v>
          </cell>
          <cell r="T504" t="str">
            <v>L-&gt;R</v>
          </cell>
          <cell r="U504" t="str">
            <v>No</v>
          </cell>
          <cell r="V504" t="str">
            <v>OK</v>
          </cell>
          <cell r="W504" t="str">
            <v>CIF HK</v>
          </cell>
          <cell r="X504">
            <v>44027</v>
          </cell>
          <cell r="Y504" t="str">
            <v>Yes</v>
          </cell>
          <cell r="Z504"/>
          <cell r="AA504"/>
          <cell r="AB504"/>
          <cell r="AC504" t="str">
            <v>C170930271</v>
          </cell>
          <cell r="AD504">
            <v>301</v>
          </cell>
          <cell r="AE504">
            <v>10</v>
          </cell>
          <cell r="AF504">
            <v>303</v>
          </cell>
          <cell r="AG504">
            <v>10</v>
          </cell>
          <cell r="AH504"/>
          <cell r="AI504"/>
          <cell r="AN504"/>
          <cell r="AO504" t="str">
            <v>Yes</v>
          </cell>
          <cell r="AP504" t="str">
            <v>SEP 20</v>
          </cell>
        </row>
        <row r="505">
          <cell r="A505">
            <v>711</v>
          </cell>
          <cell r="B505" t="str">
            <v>已发货</v>
          </cell>
          <cell r="C505" t="str">
            <v>C49</v>
          </cell>
          <cell r="D505">
            <v>109980</v>
          </cell>
          <cell r="E505" t="str">
            <v>德劲名义下单</v>
          </cell>
          <cell r="F505" t="str">
            <v>YSM20R(SV)-2</v>
          </cell>
          <cell r="G505" t="str">
            <v>L-&gt;R</v>
          </cell>
          <cell r="H505" t="str">
            <v>No</v>
          </cell>
          <cell r="I505" t="str">
            <v>Y52292</v>
          </cell>
          <cell r="J505">
            <v>1</v>
          </cell>
          <cell r="K505" t="str">
            <v>码头</v>
          </cell>
          <cell r="L505">
            <v>44097</v>
          </cell>
          <cell r="M505" t="str">
            <v>NM</v>
          </cell>
          <cell r="N505" t="str">
            <v>SEP 20</v>
          </cell>
          <cell r="O505">
            <v>2020.09</v>
          </cell>
          <cell r="P505" t="str">
            <v>JPY</v>
          </cell>
          <cell r="Q505" t="str">
            <v>C49SZX20200089JL-R2</v>
          </cell>
          <cell r="R505" t="str">
            <v>瑞福联</v>
          </cell>
          <cell r="S505" t="str">
            <v>YSM20R(SV)-2</v>
          </cell>
          <cell r="T505" t="str">
            <v>L-&gt;R</v>
          </cell>
          <cell r="U505" t="str">
            <v>No</v>
          </cell>
          <cell r="V505" t="str">
            <v>OK</v>
          </cell>
          <cell r="W505" t="str">
            <v>CIF HK</v>
          </cell>
          <cell r="X505">
            <v>44027</v>
          </cell>
          <cell r="Y505" t="str">
            <v>Yes</v>
          </cell>
          <cell r="Z505"/>
          <cell r="AA505"/>
          <cell r="AB505"/>
          <cell r="AC505" t="str">
            <v>C170930271</v>
          </cell>
          <cell r="AD505">
            <v>301</v>
          </cell>
          <cell r="AE505">
            <v>10</v>
          </cell>
          <cell r="AF505">
            <v>302</v>
          </cell>
          <cell r="AG505">
            <v>10</v>
          </cell>
          <cell r="AH505"/>
          <cell r="AI505"/>
          <cell r="AN505"/>
          <cell r="AO505" t="str">
            <v>Yes</v>
          </cell>
          <cell r="AP505" t="str">
            <v>SEP 20</v>
          </cell>
        </row>
        <row r="506">
          <cell r="A506">
            <v>712</v>
          </cell>
          <cell r="B506" t="str">
            <v>已发货</v>
          </cell>
          <cell r="C506" t="str">
            <v>C49</v>
          </cell>
          <cell r="D506">
            <v>109980</v>
          </cell>
          <cell r="E506" t="str">
            <v>德劲名义下单</v>
          </cell>
          <cell r="F506" t="str">
            <v>YSM20R(SV)-2</v>
          </cell>
          <cell r="G506" t="str">
            <v>L-&gt;R</v>
          </cell>
          <cell r="H506" t="str">
            <v>No</v>
          </cell>
          <cell r="I506" t="str">
            <v>Y52293</v>
          </cell>
          <cell r="J506">
            <v>1</v>
          </cell>
          <cell r="K506" t="str">
            <v>码头</v>
          </cell>
          <cell r="L506">
            <v>44097</v>
          </cell>
          <cell r="M506" t="str">
            <v>NM</v>
          </cell>
          <cell r="N506" t="str">
            <v>SEP 20</v>
          </cell>
          <cell r="O506">
            <v>2020.09</v>
          </cell>
          <cell r="P506" t="str">
            <v>JPY</v>
          </cell>
          <cell r="Q506" t="str">
            <v>C49SZX20200089JL-R2</v>
          </cell>
          <cell r="R506" t="str">
            <v>瑞福联</v>
          </cell>
          <cell r="S506" t="str">
            <v>YSM20R(SV)-2</v>
          </cell>
          <cell r="T506" t="str">
            <v>L-&gt;R</v>
          </cell>
          <cell r="U506" t="str">
            <v>No</v>
          </cell>
          <cell r="V506" t="str">
            <v>OK</v>
          </cell>
          <cell r="W506" t="str">
            <v>CIF HK</v>
          </cell>
          <cell r="X506">
            <v>44027</v>
          </cell>
          <cell r="Y506" t="str">
            <v>Yes</v>
          </cell>
          <cell r="Z506"/>
          <cell r="AA506"/>
          <cell r="AB506"/>
          <cell r="AC506" t="str">
            <v>C170930271</v>
          </cell>
          <cell r="AD506">
            <v>301</v>
          </cell>
          <cell r="AE506">
            <v>10</v>
          </cell>
          <cell r="AF506">
            <v>302</v>
          </cell>
          <cell r="AG506">
            <v>10</v>
          </cell>
          <cell r="AH506"/>
          <cell r="AI506"/>
          <cell r="AN506"/>
          <cell r="AO506" t="str">
            <v>Yes</v>
          </cell>
          <cell r="AP506" t="str">
            <v>SEP 20</v>
          </cell>
        </row>
        <row r="507">
          <cell r="A507">
            <v>799</v>
          </cell>
          <cell r="B507" t="str">
            <v>已发货</v>
          </cell>
          <cell r="C507" t="str">
            <v>C49</v>
          </cell>
          <cell r="D507">
            <v>109977</v>
          </cell>
          <cell r="E507" t="str">
            <v>Stock order</v>
          </cell>
          <cell r="F507" t="str">
            <v>YSM10</v>
          </cell>
          <cell r="G507" t="str">
            <v>R-&gt;L</v>
          </cell>
          <cell r="H507" t="str">
            <v>No</v>
          </cell>
          <cell r="I507" t="str">
            <v>Y52280</v>
          </cell>
          <cell r="J507">
            <v>1</v>
          </cell>
          <cell r="K507" t="str">
            <v>码头-&gt;准备清关</v>
          </cell>
          <cell r="L507">
            <v>44099</v>
          </cell>
          <cell r="M507">
            <v>6.5500000000000003E-2</v>
          </cell>
          <cell r="N507" t="str">
            <v>SEP 20</v>
          </cell>
          <cell r="O507">
            <v>2020.09</v>
          </cell>
          <cell r="P507" t="str">
            <v>RMB</v>
          </cell>
          <cell r="Q507" t="str">
            <v>C49SZX20200141SX</v>
          </cell>
          <cell r="R507" t="str">
            <v>奕东</v>
          </cell>
          <cell r="S507" t="str">
            <v>YSM10</v>
          </cell>
          <cell r="T507" t="str">
            <v>L-&gt;R</v>
          </cell>
          <cell r="U507" t="str">
            <v>MVC</v>
          </cell>
          <cell r="V507" t="str">
            <v>WRONG</v>
          </cell>
          <cell r="W507" t="str">
            <v>含税到厂</v>
          </cell>
          <cell r="X507">
            <v>44074</v>
          </cell>
          <cell r="Y507" t="str">
            <v>Yes</v>
          </cell>
          <cell r="Z507"/>
          <cell r="AA507"/>
          <cell r="AB507"/>
          <cell r="AC507" t="str">
            <v>C200337023</v>
          </cell>
          <cell r="AD507">
            <v>302</v>
          </cell>
          <cell r="AE507">
            <v>10</v>
          </cell>
          <cell r="AF507"/>
          <cell r="AG507"/>
          <cell r="AH507"/>
          <cell r="AI507"/>
          <cell r="AN507"/>
          <cell r="AO507" t="str">
            <v>Yes</v>
          </cell>
          <cell r="AP507" t="str">
            <v>SEP 20</v>
          </cell>
        </row>
        <row r="508">
          <cell r="A508">
            <v>798</v>
          </cell>
          <cell r="B508" t="str">
            <v>已发货</v>
          </cell>
          <cell r="C508" t="str">
            <v>C49</v>
          </cell>
          <cell r="D508">
            <v>109977</v>
          </cell>
          <cell r="E508" t="str">
            <v>Stock order</v>
          </cell>
          <cell r="F508" t="str">
            <v>YSM10</v>
          </cell>
          <cell r="G508" t="str">
            <v>R-&gt;L</v>
          </cell>
          <cell r="H508" t="str">
            <v>No</v>
          </cell>
          <cell r="I508" t="str">
            <v>Y52281</v>
          </cell>
          <cell r="J508">
            <v>1</v>
          </cell>
          <cell r="K508" t="str">
            <v>码头-&gt;准备清关</v>
          </cell>
          <cell r="L508">
            <v>44099</v>
          </cell>
          <cell r="M508">
            <v>6.5500000000000003E-2</v>
          </cell>
          <cell r="N508" t="str">
            <v>SEP 20</v>
          </cell>
          <cell r="O508">
            <v>2020.09</v>
          </cell>
          <cell r="P508" t="str">
            <v>RMB</v>
          </cell>
          <cell r="Q508" t="str">
            <v>C49SZX20200141SX</v>
          </cell>
          <cell r="R508" t="str">
            <v>奕东</v>
          </cell>
          <cell r="S508" t="str">
            <v>YSM10</v>
          </cell>
          <cell r="T508" t="str">
            <v>L-&gt;R</v>
          </cell>
          <cell r="U508" t="str">
            <v>MVC</v>
          </cell>
          <cell r="V508" t="str">
            <v>WRONG</v>
          </cell>
          <cell r="W508" t="str">
            <v>含税到厂</v>
          </cell>
          <cell r="X508">
            <v>44074</v>
          </cell>
          <cell r="Y508" t="str">
            <v>Yes</v>
          </cell>
          <cell r="Z508"/>
          <cell r="AA508"/>
          <cell r="AB508"/>
          <cell r="AC508" t="str">
            <v>C200337023</v>
          </cell>
          <cell r="AD508">
            <v>302</v>
          </cell>
          <cell r="AE508">
            <v>10</v>
          </cell>
          <cell r="AF508"/>
          <cell r="AG508"/>
          <cell r="AH508"/>
          <cell r="AI508"/>
          <cell r="AN508"/>
          <cell r="AO508" t="str">
            <v>Yes</v>
          </cell>
          <cell r="AP508" t="str">
            <v>SEP 20</v>
          </cell>
        </row>
        <row r="509">
          <cell r="A509">
            <v>801</v>
          </cell>
          <cell r="B509" t="str">
            <v>已发货</v>
          </cell>
          <cell r="C509" t="str">
            <v>C49</v>
          </cell>
          <cell r="D509">
            <v>109977</v>
          </cell>
          <cell r="E509" t="str">
            <v>Stock order</v>
          </cell>
          <cell r="F509" t="str">
            <v>YSM10</v>
          </cell>
          <cell r="G509" t="str">
            <v>R-&gt;L</v>
          </cell>
          <cell r="H509" t="str">
            <v>No</v>
          </cell>
          <cell r="I509" t="str">
            <v>Y52282</v>
          </cell>
          <cell r="J509">
            <v>1</v>
          </cell>
          <cell r="K509" t="str">
            <v>码头-&gt;准备清关</v>
          </cell>
          <cell r="L509">
            <v>44099</v>
          </cell>
          <cell r="M509">
            <v>6.5500000000000003E-2</v>
          </cell>
          <cell r="N509" t="str">
            <v>SEP 20</v>
          </cell>
          <cell r="O509">
            <v>2020.09</v>
          </cell>
          <cell r="P509" t="str">
            <v>RMB</v>
          </cell>
          <cell r="Q509" t="str">
            <v>C49SZX20200141SX</v>
          </cell>
          <cell r="R509" t="str">
            <v>奕东</v>
          </cell>
          <cell r="S509" t="str">
            <v>YSM10</v>
          </cell>
          <cell r="T509" t="str">
            <v>R-&gt;L</v>
          </cell>
          <cell r="U509" t="str">
            <v>MVC</v>
          </cell>
          <cell r="V509" t="str">
            <v>WRONG</v>
          </cell>
          <cell r="W509" t="str">
            <v>含税到厂</v>
          </cell>
          <cell r="X509">
            <v>44074</v>
          </cell>
          <cell r="Y509" t="str">
            <v>Yes</v>
          </cell>
          <cell r="Z509"/>
          <cell r="AA509"/>
          <cell r="AB509"/>
          <cell r="AC509" t="str">
            <v>C200337023</v>
          </cell>
          <cell r="AD509">
            <v>302</v>
          </cell>
          <cell r="AE509">
            <v>10</v>
          </cell>
          <cell r="AF509"/>
          <cell r="AG509"/>
          <cell r="AH509"/>
          <cell r="AI509"/>
          <cell r="AN509"/>
          <cell r="AO509" t="str">
            <v>Yes</v>
          </cell>
          <cell r="AP509" t="str">
            <v>SEP 20</v>
          </cell>
        </row>
        <row r="510">
          <cell r="A510">
            <v>772</v>
          </cell>
          <cell r="B510" t="str">
            <v>已发货</v>
          </cell>
          <cell r="C510" t="str">
            <v>C49</v>
          </cell>
          <cell r="D510">
            <v>109977</v>
          </cell>
          <cell r="E510" t="str">
            <v>Stock order</v>
          </cell>
          <cell r="F510" t="str">
            <v>YSM10</v>
          </cell>
          <cell r="G510" t="str">
            <v>R-&gt;L</v>
          </cell>
          <cell r="H510" t="str">
            <v>No</v>
          </cell>
          <cell r="I510" t="str">
            <v>Y52283</v>
          </cell>
          <cell r="J510">
            <v>1</v>
          </cell>
          <cell r="K510" t="str">
            <v>码头-&gt;准备清关</v>
          </cell>
          <cell r="L510">
            <v>44099</v>
          </cell>
          <cell r="M510">
            <v>6.5500000000000003E-2</v>
          </cell>
          <cell r="N510" t="str">
            <v>SEP 20</v>
          </cell>
          <cell r="O510">
            <v>2020.09</v>
          </cell>
          <cell r="P510" t="str">
            <v>RMB</v>
          </cell>
          <cell r="Q510" t="str">
            <v>C49SZX20200126JY</v>
          </cell>
          <cell r="R510" t="str">
            <v>芯联鑫</v>
          </cell>
          <cell r="S510" t="str">
            <v>YSM10</v>
          </cell>
          <cell r="T510" t="str">
            <v>L-&gt;R</v>
          </cell>
          <cell r="U510" t="str">
            <v>MVC</v>
          </cell>
          <cell r="V510" t="str">
            <v>WRONG</v>
          </cell>
          <cell r="W510" t="str">
            <v>含税到厂</v>
          </cell>
          <cell r="X510">
            <v>44054</v>
          </cell>
          <cell r="Y510" t="str">
            <v>Yes</v>
          </cell>
          <cell r="Z510"/>
          <cell r="AA510"/>
          <cell r="AB510"/>
          <cell r="AC510" t="str">
            <v>C200737845</v>
          </cell>
          <cell r="AD510">
            <v>302</v>
          </cell>
          <cell r="AE510">
            <v>10</v>
          </cell>
          <cell r="AF510"/>
          <cell r="AG510"/>
          <cell r="AH510"/>
          <cell r="AI510"/>
          <cell r="AN510"/>
          <cell r="AO510" t="str">
            <v>Yes</v>
          </cell>
          <cell r="AP510" t="str">
            <v>SEP 20</v>
          </cell>
        </row>
        <row r="511">
          <cell r="A511">
            <v>800</v>
          </cell>
          <cell r="B511" t="str">
            <v>已发货</v>
          </cell>
          <cell r="C511" t="str">
            <v>C49</v>
          </cell>
          <cell r="D511">
            <v>109977</v>
          </cell>
          <cell r="E511" t="str">
            <v>Stock order</v>
          </cell>
          <cell r="F511" t="str">
            <v>YSM10</v>
          </cell>
          <cell r="G511" t="str">
            <v>R-&gt;L</v>
          </cell>
          <cell r="H511" t="str">
            <v>No</v>
          </cell>
          <cell r="I511" t="str">
            <v>Y52284</v>
          </cell>
          <cell r="J511">
            <v>1</v>
          </cell>
          <cell r="K511" t="str">
            <v>码头-&gt;准备清关</v>
          </cell>
          <cell r="L511">
            <v>44099</v>
          </cell>
          <cell r="M511">
            <v>6.5500000000000003E-2</v>
          </cell>
          <cell r="N511" t="str">
            <v>SEP 20</v>
          </cell>
          <cell r="O511">
            <v>2020.09</v>
          </cell>
          <cell r="P511" t="str">
            <v>RMB</v>
          </cell>
          <cell r="Q511" t="str">
            <v>C49SZX20200141SX</v>
          </cell>
          <cell r="R511" t="str">
            <v>奕东</v>
          </cell>
          <cell r="S511" t="str">
            <v>YSM10</v>
          </cell>
          <cell r="T511" t="str">
            <v>R-&gt;L</v>
          </cell>
          <cell r="U511" t="str">
            <v>MVC</v>
          </cell>
          <cell r="V511" t="str">
            <v>WRONG</v>
          </cell>
          <cell r="W511" t="str">
            <v>含税到厂</v>
          </cell>
          <cell r="X511">
            <v>44074</v>
          </cell>
          <cell r="Y511" t="str">
            <v>Yes</v>
          </cell>
          <cell r="Z511"/>
          <cell r="AA511"/>
          <cell r="AB511"/>
          <cell r="AC511" t="str">
            <v>C200337023</v>
          </cell>
          <cell r="AD511">
            <v>311</v>
          </cell>
          <cell r="AE511">
            <v>10</v>
          </cell>
          <cell r="AF511"/>
          <cell r="AG511"/>
          <cell r="AH511"/>
          <cell r="AI511"/>
          <cell r="AN511"/>
          <cell r="AO511" t="str">
            <v>Yes</v>
          </cell>
          <cell r="AP511" t="str">
            <v>SEP 20</v>
          </cell>
        </row>
        <row r="512">
          <cell r="A512">
            <v>769</v>
          </cell>
          <cell r="B512" t="str">
            <v>已发货</v>
          </cell>
          <cell r="C512" t="str">
            <v>C49</v>
          </cell>
          <cell r="D512">
            <v>109977</v>
          </cell>
          <cell r="E512" t="str">
            <v>Stock order</v>
          </cell>
          <cell r="F512" t="str">
            <v>YSM10</v>
          </cell>
          <cell r="G512" t="str">
            <v>R-&gt;L</v>
          </cell>
          <cell r="H512" t="str">
            <v>No</v>
          </cell>
          <cell r="I512" t="str">
            <v>Y52285</v>
          </cell>
          <cell r="J512">
            <v>1</v>
          </cell>
          <cell r="K512" t="str">
            <v>CY仓库</v>
          </cell>
          <cell r="L512">
            <v>44099</v>
          </cell>
          <cell r="M512">
            <v>6.5500000000000003E-2</v>
          </cell>
          <cell r="N512" t="str">
            <v>SEP 20</v>
          </cell>
          <cell r="O512">
            <v>2020.09</v>
          </cell>
          <cell r="P512" t="str">
            <v>JPY</v>
          </cell>
          <cell r="Q512" t="str">
            <v>C49SZX20200078CY</v>
          </cell>
          <cell r="R512" t="str">
            <v>博德越</v>
          </cell>
          <cell r="S512" t="str">
            <v>YSM10</v>
          </cell>
          <cell r="T512" t="str">
            <v>R-&gt;L</v>
          </cell>
          <cell r="U512" t="str">
            <v>MVC</v>
          </cell>
          <cell r="V512" t="str">
            <v>WRONG</v>
          </cell>
          <cell r="W512" t="str">
            <v>DAP SZ</v>
          </cell>
          <cell r="X512">
            <v>44053</v>
          </cell>
          <cell r="Y512" t="str">
            <v>Yes</v>
          </cell>
          <cell r="Z512"/>
          <cell r="AA512"/>
          <cell r="AB512"/>
          <cell r="AC512" t="str">
            <v>C200838030</v>
          </cell>
          <cell r="AD512">
            <v>302</v>
          </cell>
          <cell r="AE512">
            <v>10</v>
          </cell>
          <cell r="AF512"/>
          <cell r="AG512"/>
          <cell r="AH512"/>
          <cell r="AI512"/>
          <cell r="AN512"/>
          <cell r="AO512" t="str">
            <v>Yes</v>
          </cell>
          <cell r="AP512" t="str">
            <v>SEP 20</v>
          </cell>
        </row>
        <row r="513">
          <cell r="A513">
            <v>702</v>
          </cell>
          <cell r="B513" t="str">
            <v>已发货</v>
          </cell>
          <cell r="C513" t="str">
            <v>C49</v>
          </cell>
          <cell r="D513">
            <v>109977</v>
          </cell>
          <cell r="E513" t="str">
            <v>Stock order</v>
          </cell>
          <cell r="F513" t="str">
            <v>YSM10</v>
          </cell>
          <cell r="G513" t="str">
            <v>R-&gt;L</v>
          </cell>
          <cell r="H513" t="str">
            <v>No</v>
          </cell>
          <cell r="I513" t="str">
            <v>Y52286</v>
          </cell>
          <cell r="J513">
            <v>1</v>
          </cell>
          <cell r="K513" t="str">
            <v>CY仓库</v>
          </cell>
          <cell r="L513">
            <v>44099</v>
          </cell>
          <cell r="M513">
            <v>6.5500000000000003E-2</v>
          </cell>
          <cell r="N513" t="str">
            <v>SEP 20</v>
          </cell>
          <cell r="O513">
            <v>2020.09</v>
          </cell>
          <cell r="P513" t="str">
            <v>JPY</v>
          </cell>
          <cell r="Q513" t="str">
            <v>C49SZX20200095R1SS</v>
          </cell>
          <cell r="R513" t="str">
            <v>前海福源</v>
          </cell>
          <cell r="S513" t="str">
            <v>YSM10</v>
          </cell>
          <cell r="T513" t="str">
            <v>L-&gt;R</v>
          </cell>
          <cell r="U513" t="str">
            <v>No</v>
          </cell>
          <cell r="V513" t="str">
            <v>WRONG</v>
          </cell>
          <cell r="W513" t="str">
            <v>DAP SZ</v>
          </cell>
          <cell r="X513">
            <v>44021</v>
          </cell>
          <cell r="Y513" t="str">
            <v>Yes</v>
          </cell>
          <cell r="Z513"/>
          <cell r="AA513"/>
          <cell r="AB513"/>
          <cell r="AC513" t="str">
            <v>C190434540</v>
          </cell>
          <cell r="AD513">
            <v>302</v>
          </cell>
          <cell r="AE513">
            <v>10</v>
          </cell>
          <cell r="AF513"/>
          <cell r="AG513"/>
          <cell r="AH513"/>
          <cell r="AI513"/>
          <cell r="AN513"/>
          <cell r="AO513" t="str">
            <v>Yes</v>
          </cell>
          <cell r="AP513" t="str">
            <v>SEP 20</v>
          </cell>
        </row>
        <row r="514">
          <cell r="A514">
            <v>895</v>
          </cell>
          <cell r="B514" t="str">
            <v>已发货</v>
          </cell>
          <cell r="C514" t="str">
            <v>C49</v>
          </cell>
          <cell r="D514">
            <v>110058</v>
          </cell>
          <cell r="E514" t="str">
            <v xml:space="preserve">平方兆赫名义下单        </v>
          </cell>
          <cell r="F514" t="str">
            <v>YSM40R-4</v>
          </cell>
          <cell r="G514" t="str">
            <v>L-&gt;R</v>
          </cell>
          <cell r="H514" t="str">
            <v>No</v>
          </cell>
          <cell r="I514" t="str">
            <v>Y52763</v>
          </cell>
          <cell r="J514">
            <v>1</v>
          </cell>
          <cell r="K514" t="str">
            <v>盐保仓库</v>
          </cell>
          <cell r="L514">
            <v>44106</v>
          </cell>
          <cell r="M514" t="str">
            <v>NM</v>
          </cell>
          <cell r="N514" t="str">
            <v>NOV 20</v>
          </cell>
          <cell r="O514">
            <v>2020.09</v>
          </cell>
          <cell r="P514" t="str">
            <v>RMB</v>
          </cell>
          <cell r="Q514" t="str">
            <v>C49SZX20200166DY</v>
          </cell>
          <cell r="R514" t="str">
            <v>华彩鑫</v>
          </cell>
          <cell r="S514" t="str">
            <v>YSM40R-4</v>
          </cell>
          <cell r="T514" t="str">
            <v>L-&gt;R</v>
          </cell>
          <cell r="U514" t="str">
            <v>No</v>
          </cell>
          <cell r="V514" t="str">
            <v>OK</v>
          </cell>
          <cell r="W514" t="str">
            <v>含税到厂</v>
          </cell>
          <cell r="X514">
            <v>44127</v>
          </cell>
          <cell r="Y514" t="str">
            <v>Yes</v>
          </cell>
          <cell r="Z514"/>
          <cell r="AA514"/>
          <cell r="AB514"/>
          <cell r="AC514" t="str">
            <v>C201138560</v>
          </cell>
          <cell r="AD514"/>
          <cell r="AE514"/>
          <cell r="AF514"/>
          <cell r="AG514"/>
          <cell r="AH514"/>
          <cell r="AI514"/>
          <cell r="AN514"/>
          <cell r="AO514" t="str">
            <v>Yes</v>
          </cell>
          <cell r="AP514" t="str">
            <v>NOV 20</v>
          </cell>
        </row>
        <row r="515">
          <cell r="A515">
            <v>765</v>
          </cell>
          <cell r="B515" t="str">
            <v>已发货</v>
          </cell>
          <cell r="C515" t="str">
            <v>C49</v>
          </cell>
          <cell r="D515">
            <v>109984</v>
          </cell>
          <cell r="E515" t="str">
            <v>Stock order</v>
          </cell>
          <cell r="F515" t="str">
            <v>YSM20R(SV)-2</v>
          </cell>
          <cell r="G515" t="str">
            <v>R-&gt;L</v>
          </cell>
          <cell r="H515" t="str">
            <v>No</v>
          </cell>
          <cell r="I515" t="str">
            <v>Y52318</v>
          </cell>
          <cell r="J515">
            <v>1</v>
          </cell>
          <cell r="K515" t="str">
            <v>码头-&gt;准备清关</v>
          </cell>
          <cell r="L515">
            <v>44113</v>
          </cell>
          <cell r="M515" t="str">
            <v>NM</v>
          </cell>
          <cell r="N515" t="str">
            <v>OCT 20</v>
          </cell>
          <cell r="O515">
            <v>2020.09</v>
          </cell>
          <cell r="P515" t="str">
            <v>JPY</v>
          </cell>
          <cell r="Q515" t="str">
            <v>C49SZX20200078CY</v>
          </cell>
          <cell r="R515" t="str">
            <v>博德越</v>
          </cell>
          <cell r="S515" t="str">
            <v>YSM20R(SV)-2</v>
          </cell>
          <cell r="T515" t="str">
            <v>R-&gt;L</v>
          </cell>
          <cell r="U515" t="str">
            <v>No</v>
          </cell>
          <cell r="V515" t="str">
            <v>OK</v>
          </cell>
          <cell r="W515" t="str">
            <v>DAP SZ</v>
          </cell>
          <cell r="X515">
            <v>44053</v>
          </cell>
          <cell r="Y515" t="str">
            <v>Yes</v>
          </cell>
          <cell r="Z515"/>
          <cell r="AA515"/>
          <cell r="AB515"/>
          <cell r="AC515" t="str">
            <v>C200838030</v>
          </cell>
          <cell r="AD515">
            <v>301</v>
          </cell>
          <cell r="AE515">
            <v>10</v>
          </cell>
          <cell r="AF515">
            <v>302</v>
          </cell>
          <cell r="AG515">
            <v>10</v>
          </cell>
          <cell r="AH515"/>
          <cell r="AI515"/>
          <cell r="AN515"/>
          <cell r="AO515" t="str">
            <v>Yes</v>
          </cell>
          <cell r="AP515" t="str">
            <v>OCT 20</v>
          </cell>
        </row>
        <row r="516">
          <cell r="A516">
            <v>766</v>
          </cell>
          <cell r="B516" t="str">
            <v>已发货</v>
          </cell>
          <cell r="C516" t="str">
            <v>C49</v>
          </cell>
          <cell r="D516">
            <v>109984</v>
          </cell>
          <cell r="E516" t="str">
            <v>Stock order</v>
          </cell>
          <cell r="F516" t="str">
            <v>YSM20R(SV)-2</v>
          </cell>
          <cell r="G516" t="str">
            <v>R-&gt;L</v>
          </cell>
          <cell r="H516" t="str">
            <v>No</v>
          </cell>
          <cell r="I516" t="str">
            <v>Y52319</v>
          </cell>
          <cell r="J516">
            <v>1</v>
          </cell>
          <cell r="K516" t="str">
            <v>码头-&gt;准备清关</v>
          </cell>
          <cell r="L516">
            <v>44113</v>
          </cell>
          <cell r="M516" t="str">
            <v>NM</v>
          </cell>
          <cell r="N516" t="str">
            <v>OCT 20</v>
          </cell>
          <cell r="O516">
            <v>2020.09</v>
          </cell>
          <cell r="P516" t="str">
            <v>JPY</v>
          </cell>
          <cell r="Q516" t="str">
            <v>C49SZX20200078CY</v>
          </cell>
          <cell r="R516" t="str">
            <v>博德越</v>
          </cell>
          <cell r="S516" t="str">
            <v>YSM20R(SV)-2</v>
          </cell>
          <cell r="T516" t="str">
            <v>R-&gt;L</v>
          </cell>
          <cell r="U516" t="str">
            <v>No</v>
          </cell>
          <cell r="V516" t="str">
            <v>OK</v>
          </cell>
          <cell r="W516" t="str">
            <v>DAP SZ</v>
          </cell>
          <cell r="X516">
            <v>44053</v>
          </cell>
          <cell r="Y516" t="str">
            <v>Yes</v>
          </cell>
          <cell r="Z516"/>
          <cell r="AA516"/>
          <cell r="AB516"/>
          <cell r="AC516" t="str">
            <v>C200838030</v>
          </cell>
          <cell r="AD516">
            <v>301</v>
          </cell>
          <cell r="AE516">
            <v>10</v>
          </cell>
          <cell r="AF516">
            <v>302</v>
          </cell>
          <cell r="AG516">
            <v>10</v>
          </cell>
          <cell r="AH516"/>
          <cell r="AI516"/>
          <cell r="AN516"/>
          <cell r="AO516" t="str">
            <v>Yes</v>
          </cell>
          <cell r="AP516" t="str">
            <v>OCT 20</v>
          </cell>
        </row>
        <row r="517">
          <cell r="A517">
            <v>699</v>
          </cell>
          <cell r="B517" t="str">
            <v>已发货</v>
          </cell>
          <cell r="C517" t="str">
            <v>C49</v>
          </cell>
          <cell r="D517">
            <v>109984</v>
          </cell>
          <cell r="E517" t="str">
            <v>Stock order</v>
          </cell>
          <cell r="F517" t="str">
            <v>YSM20R(SV)-2</v>
          </cell>
          <cell r="G517" t="str">
            <v>R-&gt;L</v>
          </cell>
          <cell r="H517" t="str">
            <v>No</v>
          </cell>
          <cell r="I517" t="str">
            <v>Y52320</v>
          </cell>
          <cell r="J517">
            <v>1</v>
          </cell>
          <cell r="K517" t="str">
            <v>CY仓库</v>
          </cell>
          <cell r="L517">
            <v>44113</v>
          </cell>
          <cell r="M517" t="str">
            <v>NM</v>
          </cell>
          <cell r="N517" t="str">
            <v>OCT 20</v>
          </cell>
          <cell r="O517">
            <v>2020.09</v>
          </cell>
          <cell r="P517" t="str">
            <v>JPY</v>
          </cell>
          <cell r="Q517" t="str">
            <v>C49SZX20200088SS</v>
          </cell>
          <cell r="R517" t="str">
            <v>乐凡电子</v>
          </cell>
          <cell r="S517" t="str">
            <v>YSM20R(SV)-2</v>
          </cell>
          <cell r="T517" t="str">
            <v>R-&gt;L</v>
          </cell>
          <cell r="U517" t="str">
            <v>No</v>
          </cell>
          <cell r="V517" t="str">
            <v>OK</v>
          </cell>
          <cell r="W517" t="str">
            <v>DAP SZ</v>
          </cell>
          <cell r="X517">
            <v>44020</v>
          </cell>
          <cell r="Y517" t="str">
            <v>Yes</v>
          </cell>
          <cell r="Z517"/>
          <cell r="AA517"/>
          <cell r="AB517"/>
          <cell r="AC517" t="str">
            <v>C200236762</v>
          </cell>
          <cell r="AD517">
            <v>301</v>
          </cell>
          <cell r="AE517">
            <v>10</v>
          </cell>
          <cell r="AF517">
            <v>302</v>
          </cell>
          <cell r="AG517">
            <v>10</v>
          </cell>
          <cell r="AH517"/>
          <cell r="AI517"/>
          <cell r="AN517"/>
          <cell r="AO517" t="str">
            <v>Yes</v>
          </cell>
          <cell r="AP517" t="str">
            <v>OCT 20</v>
          </cell>
        </row>
        <row r="518">
          <cell r="A518">
            <v>760</v>
          </cell>
          <cell r="B518" t="str">
            <v>已发货</v>
          </cell>
          <cell r="C518" t="str">
            <v>C49</v>
          </cell>
          <cell r="D518">
            <v>109984</v>
          </cell>
          <cell r="E518" t="str">
            <v>Stock order</v>
          </cell>
          <cell r="F518" t="str">
            <v>YSM20R(SV)-2</v>
          </cell>
          <cell r="G518" t="str">
            <v>L-&gt;R</v>
          </cell>
          <cell r="H518" t="str">
            <v>No</v>
          </cell>
          <cell r="I518" t="str">
            <v>Y52321</v>
          </cell>
          <cell r="J518">
            <v>1</v>
          </cell>
          <cell r="K518" t="str">
            <v>码头-&gt;准备清关</v>
          </cell>
          <cell r="L518">
            <v>44113</v>
          </cell>
          <cell r="M518" t="str">
            <v>NM</v>
          </cell>
          <cell r="N518" t="str">
            <v>OCT 20</v>
          </cell>
          <cell r="O518">
            <v>2020.09</v>
          </cell>
          <cell r="P518" t="str">
            <v>JPY</v>
          </cell>
          <cell r="Q518" t="str">
            <v>C49SZX20200130JZ</v>
          </cell>
          <cell r="R518" t="str">
            <v>斯迈</v>
          </cell>
          <cell r="S518" t="str">
            <v>YSM20R(SV)-2</v>
          </cell>
          <cell r="T518" t="str">
            <v>L-&gt;R</v>
          </cell>
          <cell r="U518" t="str">
            <v>No</v>
          </cell>
          <cell r="V518" t="str">
            <v>OK</v>
          </cell>
          <cell r="W518" t="str">
            <v>DAP GZ</v>
          </cell>
          <cell r="X518">
            <v>44049</v>
          </cell>
          <cell r="Y518" t="str">
            <v>Yes</v>
          </cell>
          <cell r="Z518"/>
          <cell r="AA518"/>
          <cell r="AB518"/>
          <cell r="AC518" t="str">
            <v>C200837985</v>
          </cell>
          <cell r="AD518">
            <v>301</v>
          </cell>
          <cell r="AE518">
            <v>10</v>
          </cell>
          <cell r="AF518">
            <v>312</v>
          </cell>
          <cell r="AG518">
            <v>10</v>
          </cell>
          <cell r="AH518"/>
          <cell r="AI518"/>
          <cell r="AN518"/>
          <cell r="AO518" t="str">
            <v>Yes</v>
          </cell>
          <cell r="AP518" t="str">
            <v>OCT 20</v>
          </cell>
        </row>
        <row r="519">
          <cell r="A519">
            <v>761</v>
          </cell>
          <cell r="B519" t="str">
            <v>已发货</v>
          </cell>
          <cell r="C519" t="str">
            <v>C49</v>
          </cell>
          <cell r="D519">
            <v>109984</v>
          </cell>
          <cell r="E519" t="str">
            <v>Stock order</v>
          </cell>
          <cell r="F519" t="str">
            <v>YSM20R(SV)-2</v>
          </cell>
          <cell r="G519" t="str">
            <v>L-&gt;R</v>
          </cell>
          <cell r="H519" t="str">
            <v>No</v>
          </cell>
          <cell r="I519" t="str">
            <v>Y52322</v>
          </cell>
          <cell r="J519">
            <v>1</v>
          </cell>
          <cell r="K519" t="str">
            <v>码头-&gt;准备清关</v>
          </cell>
          <cell r="L519">
            <v>44113</v>
          </cell>
          <cell r="M519" t="str">
            <v>NM</v>
          </cell>
          <cell r="N519" t="str">
            <v>OCT 20</v>
          </cell>
          <cell r="O519">
            <v>2020.09</v>
          </cell>
          <cell r="P519" t="str">
            <v>JPY</v>
          </cell>
          <cell r="Q519" t="str">
            <v>C49SZX20200130JZ</v>
          </cell>
          <cell r="R519" t="str">
            <v>斯迈</v>
          </cell>
          <cell r="S519" t="str">
            <v>YSM20R(SV)-2</v>
          </cell>
          <cell r="T519" t="str">
            <v>L-&gt;R</v>
          </cell>
          <cell r="U519" t="str">
            <v>No</v>
          </cell>
          <cell r="V519" t="str">
            <v>OK</v>
          </cell>
          <cell r="W519" t="str">
            <v>DAP GZ</v>
          </cell>
          <cell r="X519">
            <v>44049</v>
          </cell>
          <cell r="Y519" t="str">
            <v>Yes</v>
          </cell>
          <cell r="Z519"/>
          <cell r="AA519"/>
          <cell r="AB519"/>
          <cell r="AC519" t="str">
            <v>C200837985</v>
          </cell>
          <cell r="AD519">
            <v>303</v>
          </cell>
          <cell r="AE519">
            <v>20</v>
          </cell>
          <cell r="AF519"/>
          <cell r="AG519"/>
          <cell r="AH519"/>
          <cell r="AI519"/>
          <cell r="AN519"/>
          <cell r="AO519" t="str">
            <v>Yes</v>
          </cell>
          <cell r="AP519" t="str">
            <v>OCT 20</v>
          </cell>
        </row>
        <row r="520">
          <cell r="A520">
            <v>737</v>
          </cell>
          <cell r="B520" t="str">
            <v>已发货</v>
          </cell>
          <cell r="C520" t="str">
            <v>C49</v>
          </cell>
          <cell r="D520">
            <v>109984</v>
          </cell>
          <cell r="E520" t="str">
            <v>Stock order</v>
          </cell>
          <cell r="F520" t="str">
            <v>YSM20R(SV)-2</v>
          </cell>
          <cell r="G520" t="str">
            <v>L-&gt;R</v>
          </cell>
          <cell r="H520" t="str">
            <v>No</v>
          </cell>
          <cell r="I520" t="str">
            <v>Y52323</v>
          </cell>
          <cell r="J520">
            <v>1</v>
          </cell>
          <cell r="K520" t="str">
            <v>码头-&gt;准备清关</v>
          </cell>
          <cell r="L520">
            <v>44113</v>
          </cell>
          <cell r="M520" t="str">
            <v>NM</v>
          </cell>
          <cell r="N520" t="str">
            <v>OCT 20</v>
          </cell>
          <cell r="O520">
            <v>2020.09</v>
          </cell>
          <cell r="P520" t="str">
            <v>JPY</v>
          </cell>
          <cell r="Q520" t="str">
            <v>C49SZX20200109JL</v>
          </cell>
          <cell r="R520" t="str">
            <v>捷舜诚</v>
          </cell>
          <cell r="S520" t="str">
            <v>YSM20R(SV)-2</v>
          </cell>
          <cell r="T520" t="str">
            <v>L-&gt;R</v>
          </cell>
          <cell r="U520" t="str">
            <v>No</v>
          </cell>
          <cell r="V520" t="str">
            <v>OK</v>
          </cell>
          <cell r="W520" t="str">
            <v>DAP SZ</v>
          </cell>
          <cell r="X520">
            <v>44033</v>
          </cell>
          <cell r="Y520" t="str">
            <v>Yes</v>
          </cell>
          <cell r="Z520"/>
          <cell r="AA520"/>
          <cell r="AB520"/>
          <cell r="AC520" t="str">
            <v>C170629728</v>
          </cell>
          <cell r="AD520">
            <v>303</v>
          </cell>
          <cell r="AE520">
            <v>10</v>
          </cell>
          <cell r="AF520">
            <v>302</v>
          </cell>
          <cell r="AG520">
            <v>10</v>
          </cell>
          <cell r="AH520"/>
          <cell r="AI520"/>
          <cell r="AN520"/>
          <cell r="AO520" t="str">
            <v>Yes</v>
          </cell>
          <cell r="AP520" t="str">
            <v>OCT 20</v>
          </cell>
        </row>
        <row r="521">
          <cell r="A521">
            <v>777</v>
          </cell>
          <cell r="B521" t="str">
            <v>已发货</v>
          </cell>
          <cell r="C521" t="str">
            <v>C28.</v>
          </cell>
          <cell r="D521">
            <v>110038</v>
          </cell>
          <cell r="E521" t="str">
            <v>海星名义下单</v>
          </cell>
          <cell r="F521" t="str">
            <v>YCP10</v>
          </cell>
          <cell r="G521" t="str">
            <v>R-&gt;L</v>
          </cell>
          <cell r="H521" t="str">
            <v>No</v>
          </cell>
          <cell r="I521" t="str">
            <v>Y52654</v>
          </cell>
          <cell r="J521">
            <v>1</v>
          </cell>
          <cell r="K521" t="str">
            <v>码头-&gt;准备清关</v>
          </cell>
          <cell r="L521">
            <v>44123</v>
          </cell>
          <cell r="M521">
            <v>6.5000000000000002E-2</v>
          </cell>
          <cell r="N521" t="str">
            <v>OCT 20</v>
          </cell>
          <cell r="O521">
            <v>2020.09</v>
          </cell>
          <cell r="P521" t="str">
            <v>RMB</v>
          </cell>
          <cell r="Q521" t="str">
            <v>C28SZX20200055KC</v>
          </cell>
          <cell r="R521" t="str">
            <v>海星</v>
          </cell>
          <cell r="S521" t="str">
            <v>YCP10</v>
          </cell>
          <cell r="T521" t="str">
            <v>R-&gt;L</v>
          </cell>
          <cell r="U521" t="str">
            <v>No</v>
          </cell>
          <cell r="V521" t="str">
            <v>OK</v>
          </cell>
          <cell r="W521" t="str">
            <v>含税到厂</v>
          </cell>
          <cell r="X521">
            <v>44056</v>
          </cell>
          <cell r="Y521" t="str">
            <v>Yes</v>
          </cell>
          <cell r="Z521"/>
          <cell r="AA521"/>
          <cell r="AB521"/>
          <cell r="AC521" t="str">
            <v xml:space="preserve">IND order </v>
          </cell>
          <cell r="AD521"/>
          <cell r="AE521"/>
          <cell r="AF521"/>
          <cell r="AG521"/>
          <cell r="AH521"/>
          <cell r="AI521"/>
          <cell r="AN521"/>
          <cell r="AO521" t="str">
            <v>Yes</v>
          </cell>
          <cell r="AP521" t="str">
            <v>OCT 20</v>
          </cell>
        </row>
        <row r="522">
          <cell r="A522">
            <v>795</v>
          </cell>
          <cell r="B522" t="str">
            <v>已发货</v>
          </cell>
          <cell r="C522" t="str">
            <v>C49</v>
          </cell>
          <cell r="D522" t="str">
            <v>109995(拆单110118)</v>
          </cell>
          <cell r="E522" t="str">
            <v>瑞福联名义</v>
          </cell>
          <cell r="F522" t="str">
            <v>YSM10</v>
          </cell>
          <cell r="G522" t="str">
            <v>L-&gt;R</v>
          </cell>
          <cell r="H522" t="str">
            <v>ATS15</v>
          </cell>
          <cell r="I522" t="str">
            <v>Y52393</v>
          </cell>
          <cell r="J522">
            <v>1</v>
          </cell>
          <cell r="K522" t="str">
            <v>力合仓库(已经清关)</v>
          </cell>
          <cell r="L522">
            <v>44126</v>
          </cell>
          <cell r="M522">
            <v>6.4199999999999993E-2</v>
          </cell>
          <cell r="N522" t="str">
            <v>JAN 21</v>
          </cell>
          <cell r="O522" t="str">
            <v>2020.10.</v>
          </cell>
          <cell r="P522" t="str">
            <v>RMB</v>
          </cell>
          <cell r="Q522" t="str">
            <v>C49SZX20200140RSX</v>
          </cell>
          <cell r="R522" t="str">
            <v>嘉普达</v>
          </cell>
          <cell r="S522" t="str">
            <v>YSM10</v>
          </cell>
          <cell r="T522" t="str">
            <v>R-&gt;L</v>
          </cell>
          <cell r="U522" t="str">
            <v>MVC+ATS15</v>
          </cell>
          <cell r="V522" t="str">
            <v>WRONG</v>
          </cell>
          <cell r="W522" t="str">
            <v>含税到厂</v>
          </cell>
          <cell r="X522">
            <v>44075</v>
          </cell>
          <cell r="Y522" t="str">
            <v>Yes</v>
          </cell>
          <cell r="Z522"/>
          <cell r="AA522"/>
          <cell r="AB522"/>
          <cell r="AC522" t="str">
            <v>C200938204</v>
          </cell>
          <cell r="AD522">
            <v>311</v>
          </cell>
          <cell r="AE522">
            <v>10</v>
          </cell>
          <cell r="AF522"/>
          <cell r="AG522"/>
          <cell r="AH522"/>
          <cell r="AI522"/>
          <cell r="AN522"/>
          <cell r="AO522" t="str">
            <v>Yes</v>
          </cell>
          <cell r="AP522" t="str">
            <v>JAN 21</v>
          </cell>
        </row>
        <row r="523">
          <cell r="A523">
            <v>832</v>
          </cell>
          <cell r="B523" t="str">
            <v>已发货</v>
          </cell>
          <cell r="C523" t="str">
            <v>C49</v>
          </cell>
          <cell r="D523">
            <v>109995</v>
          </cell>
          <cell r="E523" t="str">
            <v>瑞福联名义</v>
          </cell>
          <cell r="F523" t="str">
            <v>YSM10</v>
          </cell>
          <cell r="G523" t="str">
            <v>L-&gt;R</v>
          </cell>
          <cell r="H523" t="str">
            <v>ATS15</v>
          </cell>
          <cell r="I523" t="str">
            <v>Y52394</v>
          </cell>
          <cell r="J523">
            <v>1</v>
          </cell>
          <cell r="K523" t="str">
            <v>力合仓库(已经清关)</v>
          </cell>
          <cell r="L523">
            <v>44126</v>
          </cell>
          <cell r="M523" t="str">
            <v>0.0638，价格PO110121</v>
          </cell>
          <cell r="N523" t="str">
            <v>NOV 20</v>
          </cell>
          <cell r="O523" t="str">
            <v>2020.10.</v>
          </cell>
          <cell r="P523" t="str">
            <v>RMB</v>
          </cell>
          <cell r="Q523" t="str">
            <v>C49SZX20200155JD</v>
          </cell>
          <cell r="R523" t="str">
            <v>志华鑫</v>
          </cell>
          <cell r="S523" t="str">
            <v>YSM10</v>
          </cell>
          <cell r="T523" t="str">
            <v>L-&gt;R</v>
          </cell>
          <cell r="U523" t="str">
            <v>cATS10+MVC</v>
          </cell>
          <cell r="V523" t="str">
            <v>WRONG</v>
          </cell>
          <cell r="W523" t="str">
            <v>含税到厂</v>
          </cell>
          <cell r="X523">
            <v>44090</v>
          </cell>
          <cell r="Y523" t="str">
            <v>Yes</v>
          </cell>
          <cell r="Z523"/>
          <cell r="AA523"/>
          <cell r="AB523"/>
          <cell r="AC523" t="str">
            <v>C201038384</v>
          </cell>
          <cell r="AD523">
            <v>312</v>
          </cell>
          <cell r="AE523">
            <v>10</v>
          </cell>
          <cell r="AF523"/>
          <cell r="AG523"/>
          <cell r="AH523"/>
          <cell r="AI523"/>
          <cell r="AN523"/>
          <cell r="AO523" t="str">
            <v>Yes</v>
          </cell>
          <cell r="AP523" t="str">
            <v>NOV 20</v>
          </cell>
        </row>
        <row r="524">
          <cell r="A524">
            <v>770</v>
          </cell>
          <cell r="B524" t="str">
            <v>已发货</v>
          </cell>
          <cell r="C524" t="str">
            <v>C49</v>
          </cell>
          <cell r="D524">
            <v>109995</v>
          </cell>
          <cell r="E524" t="str">
            <v>瑞福联名义</v>
          </cell>
          <cell r="F524" t="str">
            <v>YSM10</v>
          </cell>
          <cell r="G524" t="str">
            <v>L-&gt;R</v>
          </cell>
          <cell r="H524" t="str">
            <v>No</v>
          </cell>
          <cell r="I524" t="str">
            <v>Y52395</v>
          </cell>
          <cell r="J524">
            <v>1</v>
          </cell>
          <cell r="K524" t="str">
            <v>码头-&gt;准备清关</v>
          </cell>
          <cell r="L524">
            <v>44126</v>
          </cell>
          <cell r="M524" t="str">
            <v>NM</v>
          </cell>
          <cell r="N524" t="str">
            <v>OCT 20</v>
          </cell>
          <cell r="O524" t="str">
            <v>2020.10.</v>
          </cell>
          <cell r="P524" t="str">
            <v>JPY</v>
          </cell>
          <cell r="Q524" t="str">
            <v>C49SZX20200078CY</v>
          </cell>
          <cell r="R524" t="str">
            <v>博德越</v>
          </cell>
          <cell r="S524" t="str">
            <v>YSM10</v>
          </cell>
          <cell r="T524" t="str">
            <v>R-&gt;L</v>
          </cell>
          <cell r="U524" t="str">
            <v>MVC</v>
          </cell>
          <cell r="V524" t="str">
            <v>WRONG</v>
          </cell>
          <cell r="W524" t="str">
            <v>DAP SZ</v>
          </cell>
          <cell r="X524">
            <v>44053</v>
          </cell>
          <cell r="Y524" t="str">
            <v>Yes</v>
          </cell>
          <cell r="Z524"/>
          <cell r="AA524"/>
          <cell r="AB524"/>
          <cell r="AC524" t="str">
            <v>C200838030</v>
          </cell>
          <cell r="AD524">
            <v>301</v>
          </cell>
          <cell r="AE524">
            <v>10</v>
          </cell>
          <cell r="AF524"/>
          <cell r="AG524"/>
          <cell r="AH524"/>
          <cell r="AI524"/>
          <cell r="AN524"/>
          <cell r="AO524" t="str">
            <v>Yes</v>
          </cell>
          <cell r="AP524" t="str">
            <v>OCT 20</v>
          </cell>
        </row>
        <row r="525">
          <cell r="A525">
            <v>809</v>
          </cell>
          <cell r="B525" t="str">
            <v>已发货</v>
          </cell>
          <cell r="C525" t="str">
            <v>C49</v>
          </cell>
          <cell r="D525">
            <v>110047</v>
          </cell>
          <cell r="E525" t="str">
            <v>斯迈名义下单</v>
          </cell>
          <cell r="F525" t="str">
            <v>YSM20R-2</v>
          </cell>
          <cell r="G525" t="str">
            <v>R-&gt;L</v>
          </cell>
          <cell r="H525" t="str">
            <v>No</v>
          </cell>
          <cell r="I525" t="str">
            <v>Y52830</v>
          </cell>
          <cell r="J525">
            <v>1</v>
          </cell>
          <cell r="K525" t="str">
            <v>力合仓库(已经清关)</v>
          </cell>
          <cell r="L525">
            <v>44126</v>
          </cell>
          <cell r="M525" t="str">
            <v>TBA（PO用110097）</v>
          </cell>
          <cell r="N525" t="str">
            <v>DEC 20</v>
          </cell>
          <cell r="O525">
            <v>2020.09</v>
          </cell>
          <cell r="P525" t="str">
            <v>JPY</v>
          </cell>
          <cell r="Q525" t="str">
            <v>C49SZX20200153SS</v>
          </cell>
          <cell r="R525" t="str">
            <v>正创</v>
          </cell>
          <cell r="S525" t="str">
            <v>YSM20R-2</v>
          </cell>
          <cell r="T525" t="str">
            <v>R-&gt;L</v>
          </cell>
          <cell r="U525" t="str">
            <v>No</v>
          </cell>
          <cell r="V525" t="str">
            <v>OK</v>
          </cell>
          <cell r="W525" t="str">
            <v>DAP SZ</v>
          </cell>
          <cell r="X525">
            <v>44081</v>
          </cell>
          <cell r="Y525" t="str">
            <v>Yes</v>
          </cell>
          <cell r="Z525"/>
          <cell r="AA525"/>
          <cell r="AB525"/>
          <cell r="AC525" t="str">
            <v>C190935522</v>
          </cell>
          <cell r="AD525">
            <v>301</v>
          </cell>
          <cell r="AE525">
            <v>20</v>
          </cell>
          <cell r="AF525"/>
          <cell r="AG525"/>
          <cell r="AH525"/>
          <cell r="AI525"/>
          <cell r="AN525"/>
          <cell r="AO525" t="str">
            <v>Yes</v>
          </cell>
          <cell r="AP525" t="str">
            <v>DEC 20</v>
          </cell>
        </row>
        <row r="526">
          <cell r="A526">
            <v>802</v>
          </cell>
          <cell r="B526" t="str">
            <v>已发货</v>
          </cell>
          <cell r="C526" t="str">
            <v>C49</v>
          </cell>
          <cell r="D526">
            <v>110047</v>
          </cell>
          <cell r="E526" t="str">
            <v>斯迈名义下单</v>
          </cell>
          <cell r="F526" t="str">
            <v>YSM20R-2</v>
          </cell>
          <cell r="G526" t="str">
            <v>R-&gt;L</v>
          </cell>
          <cell r="H526" t="str">
            <v>No</v>
          </cell>
          <cell r="I526" t="str">
            <v>Y52831</v>
          </cell>
          <cell r="J526">
            <v>1</v>
          </cell>
          <cell r="K526" t="str">
            <v>CY仓库</v>
          </cell>
          <cell r="L526">
            <v>44126</v>
          </cell>
          <cell r="M526">
            <v>6.5000000000000002E-2</v>
          </cell>
          <cell r="N526" t="str">
            <v>OCT 20</v>
          </cell>
          <cell r="O526">
            <v>2020.09</v>
          </cell>
          <cell r="P526" t="str">
            <v>JPY</v>
          </cell>
          <cell r="Q526" t="str">
            <v>C49SZX20200135DZ</v>
          </cell>
          <cell r="R526" t="str">
            <v>方案集</v>
          </cell>
          <cell r="S526" t="str">
            <v>YSM20R-2</v>
          </cell>
          <cell r="T526" t="str">
            <v>R-&gt;L</v>
          </cell>
          <cell r="U526" t="str">
            <v>No</v>
          </cell>
          <cell r="V526" t="str">
            <v>OK</v>
          </cell>
          <cell r="W526" t="str">
            <v>CIF HK</v>
          </cell>
          <cell r="X526">
            <v>44075</v>
          </cell>
          <cell r="Y526" t="str">
            <v>Yes</v>
          </cell>
          <cell r="Z526"/>
          <cell r="AA526"/>
          <cell r="AB526"/>
          <cell r="AC526" t="str">
            <v>C200637592</v>
          </cell>
          <cell r="AD526">
            <v>301</v>
          </cell>
          <cell r="AE526">
            <v>20</v>
          </cell>
          <cell r="AF526"/>
          <cell r="AG526"/>
          <cell r="AH526"/>
          <cell r="AI526"/>
          <cell r="AN526"/>
          <cell r="AO526" t="str">
            <v>Yes</v>
          </cell>
          <cell r="AP526" t="str">
            <v>OCT 20</v>
          </cell>
        </row>
        <row r="527">
          <cell r="A527">
            <v>852</v>
          </cell>
          <cell r="B527" t="str">
            <v>已发货</v>
          </cell>
          <cell r="C527" t="str">
            <v>C49</v>
          </cell>
          <cell r="D527">
            <v>110047</v>
          </cell>
          <cell r="E527" t="str">
            <v>斯迈名义下单</v>
          </cell>
          <cell r="F527" t="str">
            <v>YSM20R-2</v>
          </cell>
          <cell r="G527" t="str">
            <v>L-&gt;R</v>
          </cell>
          <cell r="H527" t="str">
            <v>No</v>
          </cell>
          <cell r="I527" t="str">
            <v>Y52832</v>
          </cell>
          <cell r="J527">
            <v>1</v>
          </cell>
          <cell r="K527" t="str">
            <v>码头-&gt;准备清关</v>
          </cell>
          <cell r="L527">
            <v>44126</v>
          </cell>
          <cell r="M527">
            <v>6.5000000000000002E-2</v>
          </cell>
          <cell r="N527" t="str">
            <v>OCT 20</v>
          </cell>
          <cell r="O527">
            <v>2020.09</v>
          </cell>
          <cell r="P527" t="str">
            <v>RMB</v>
          </cell>
          <cell r="Q527" t="str">
            <v>C49SZX20200177DY</v>
          </cell>
          <cell r="R527" t="str">
            <v>擎宇精工</v>
          </cell>
          <cell r="S527" t="str">
            <v>YSM20R-2</v>
          </cell>
          <cell r="T527" t="str">
            <v>L-&gt;R</v>
          </cell>
          <cell r="U527" t="str">
            <v>No</v>
          </cell>
          <cell r="V527" t="str">
            <v>OK</v>
          </cell>
          <cell r="W527" t="str">
            <v>含税到厂</v>
          </cell>
          <cell r="X527">
            <v>44098</v>
          </cell>
          <cell r="Y527" t="str">
            <v>Yes</v>
          </cell>
          <cell r="Z527"/>
          <cell r="AA527"/>
          <cell r="AB527"/>
          <cell r="AC527" t="str">
            <v>C201038374</v>
          </cell>
          <cell r="AD527">
            <v>301</v>
          </cell>
          <cell r="AE527">
            <v>20</v>
          </cell>
          <cell r="AF527"/>
          <cell r="AG527"/>
          <cell r="AH527"/>
          <cell r="AI527"/>
          <cell r="AN527"/>
          <cell r="AO527" t="str">
            <v>Yes</v>
          </cell>
          <cell r="AP527" t="str">
            <v>OCT 20</v>
          </cell>
        </row>
        <row r="528">
          <cell r="A528">
            <v>807</v>
          </cell>
          <cell r="B528" t="str">
            <v>已发货</v>
          </cell>
          <cell r="C528" t="str">
            <v>C49</v>
          </cell>
          <cell r="D528">
            <v>110047</v>
          </cell>
          <cell r="E528" t="str">
            <v>斯迈名义下单</v>
          </cell>
          <cell r="F528" t="str">
            <v>YSM20R-2</v>
          </cell>
          <cell r="G528" t="str">
            <v>L-&gt;R</v>
          </cell>
          <cell r="H528" t="str">
            <v>No</v>
          </cell>
          <cell r="I528" t="str">
            <v>Y52833</v>
          </cell>
          <cell r="J528">
            <v>1</v>
          </cell>
          <cell r="K528" t="str">
            <v>码头-&gt;准备清关</v>
          </cell>
          <cell r="L528">
            <v>44126</v>
          </cell>
          <cell r="M528">
            <v>6.5000000000000002E-2</v>
          </cell>
          <cell r="N528" t="str">
            <v>OCT 20</v>
          </cell>
          <cell r="O528" t="str">
            <v>2020.10.</v>
          </cell>
          <cell r="P528" t="str">
            <v>JPY</v>
          </cell>
          <cell r="Q528" t="str">
            <v>C49SZX20200153SS</v>
          </cell>
          <cell r="R528" t="str">
            <v>正创</v>
          </cell>
          <cell r="S528" t="str">
            <v>YSM20R-2</v>
          </cell>
          <cell r="T528" t="str">
            <v>L-&gt;R</v>
          </cell>
          <cell r="U528" t="str">
            <v>MVC</v>
          </cell>
          <cell r="V528" t="str">
            <v>WRONG</v>
          </cell>
          <cell r="W528" t="str">
            <v>DAP SZ</v>
          </cell>
          <cell r="X528">
            <v>44081</v>
          </cell>
          <cell r="Y528" t="str">
            <v>Yes</v>
          </cell>
          <cell r="Z528"/>
          <cell r="AA528"/>
          <cell r="AB528"/>
          <cell r="AC528" t="str">
            <v>C190935522</v>
          </cell>
          <cell r="AD528">
            <v>302</v>
          </cell>
          <cell r="AE528">
            <v>20</v>
          </cell>
          <cell r="AF528"/>
          <cell r="AG528"/>
          <cell r="AH528"/>
          <cell r="AI528"/>
          <cell r="AN528"/>
          <cell r="AO528" t="str">
            <v>Yes</v>
          </cell>
          <cell r="AP528" t="str">
            <v>OCT 20</v>
          </cell>
        </row>
        <row r="529">
          <cell r="A529">
            <v>808</v>
          </cell>
          <cell r="B529" t="str">
            <v>已发货</v>
          </cell>
          <cell r="C529" t="str">
            <v>C49</v>
          </cell>
          <cell r="D529">
            <v>110047</v>
          </cell>
          <cell r="E529" t="str">
            <v>斯迈名义下单</v>
          </cell>
          <cell r="F529" t="str">
            <v>YSM20R-2</v>
          </cell>
          <cell r="G529" t="str">
            <v>L-&gt;R</v>
          </cell>
          <cell r="H529" t="str">
            <v>No</v>
          </cell>
          <cell r="I529" t="str">
            <v>Y52834</v>
          </cell>
          <cell r="J529">
            <v>1</v>
          </cell>
          <cell r="K529" t="str">
            <v>码头-&gt;准备清关</v>
          </cell>
          <cell r="L529">
            <v>44126</v>
          </cell>
          <cell r="M529">
            <v>6.5000000000000002E-2</v>
          </cell>
          <cell r="N529" t="str">
            <v>OCT 20</v>
          </cell>
          <cell r="O529" t="str">
            <v>2020.10.</v>
          </cell>
          <cell r="P529" t="str">
            <v>JPY</v>
          </cell>
          <cell r="Q529" t="str">
            <v>C49SZX20200153SS</v>
          </cell>
          <cell r="R529" t="str">
            <v>正创</v>
          </cell>
          <cell r="S529" t="str">
            <v>YSM20R-2</v>
          </cell>
          <cell r="T529" t="str">
            <v>L-&gt;R</v>
          </cell>
          <cell r="U529" t="str">
            <v>No</v>
          </cell>
          <cell r="V529" t="str">
            <v>OK</v>
          </cell>
          <cell r="W529" t="str">
            <v>DAP SZ</v>
          </cell>
          <cell r="X529">
            <v>44081</v>
          </cell>
          <cell r="Y529" t="str">
            <v>Yes</v>
          </cell>
          <cell r="Z529"/>
          <cell r="AA529"/>
          <cell r="AB529"/>
          <cell r="AC529" t="str">
            <v>C190935522</v>
          </cell>
          <cell r="AD529">
            <v>302</v>
          </cell>
          <cell r="AE529">
            <v>20</v>
          </cell>
          <cell r="AF529"/>
          <cell r="AG529"/>
          <cell r="AH529"/>
          <cell r="AI529"/>
          <cell r="AN529"/>
          <cell r="AO529" t="str">
            <v>Yes</v>
          </cell>
          <cell r="AP529" t="str">
            <v>OCT 20</v>
          </cell>
        </row>
        <row r="530">
          <cell r="A530">
            <v>805</v>
          </cell>
          <cell r="B530" t="str">
            <v>已发货</v>
          </cell>
          <cell r="C530" t="str">
            <v>C49</v>
          </cell>
          <cell r="D530">
            <v>110048</v>
          </cell>
          <cell r="E530" t="str">
            <v>斯迈名义下单</v>
          </cell>
          <cell r="F530" t="str">
            <v>YSM20R-2</v>
          </cell>
          <cell r="G530" t="str">
            <v>L-&gt;R</v>
          </cell>
          <cell r="H530" t="str">
            <v>No</v>
          </cell>
          <cell r="I530" t="str">
            <v>Y52835</v>
          </cell>
          <cell r="J530">
            <v>1</v>
          </cell>
          <cell r="K530" t="str">
            <v>CY仓库</v>
          </cell>
          <cell r="L530">
            <v>44126</v>
          </cell>
          <cell r="M530">
            <v>6.4100000000000004E-2</v>
          </cell>
          <cell r="N530" t="str">
            <v>OCT 20</v>
          </cell>
          <cell r="O530" t="str">
            <v>2020.10.</v>
          </cell>
          <cell r="P530" t="str">
            <v>RMB</v>
          </cell>
          <cell r="Q530" t="str">
            <v>C49SZX20200148JYR1</v>
          </cell>
          <cell r="R530" t="str">
            <v>芯联鑫</v>
          </cell>
          <cell r="S530" t="str">
            <v>YSM20R-2</v>
          </cell>
          <cell r="T530" t="str">
            <v>L-&gt;R</v>
          </cell>
          <cell r="U530" t="str">
            <v>No</v>
          </cell>
          <cell r="V530" t="str">
            <v>OK</v>
          </cell>
          <cell r="W530" t="str">
            <v>含税到厂</v>
          </cell>
          <cell r="X530">
            <v>44076</v>
          </cell>
          <cell r="Y530" t="str">
            <v>Yes</v>
          </cell>
          <cell r="Z530"/>
          <cell r="AA530"/>
          <cell r="AB530"/>
          <cell r="AC530" t="str">
            <v>C200737845</v>
          </cell>
          <cell r="AD530">
            <v>303</v>
          </cell>
          <cell r="AE530">
            <v>20</v>
          </cell>
          <cell r="AF530"/>
          <cell r="AG530"/>
          <cell r="AH530"/>
          <cell r="AI530"/>
          <cell r="AN530"/>
          <cell r="AO530" t="str">
            <v>Yes</v>
          </cell>
          <cell r="AP530" t="str">
            <v>OCT 20</v>
          </cell>
        </row>
        <row r="531">
          <cell r="A531">
            <v>837</v>
          </cell>
          <cell r="B531" t="str">
            <v>已发货</v>
          </cell>
          <cell r="C531" t="str">
            <v>C49</v>
          </cell>
          <cell r="D531">
            <v>110048</v>
          </cell>
          <cell r="E531" t="str">
            <v>斯迈名义下单</v>
          </cell>
          <cell r="F531" t="str">
            <v>YSM20R-2</v>
          </cell>
          <cell r="G531" t="str">
            <v>L-&gt;R</v>
          </cell>
          <cell r="H531" t="str">
            <v>No</v>
          </cell>
          <cell r="I531" t="str">
            <v>Y52836</v>
          </cell>
          <cell r="J531">
            <v>1</v>
          </cell>
          <cell r="K531" t="str">
            <v>盐保仓库</v>
          </cell>
          <cell r="L531">
            <v>44126</v>
          </cell>
          <cell r="M531">
            <v>6.4100000000000004E-2</v>
          </cell>
          <cell r="N531" t="str">
            <v>NOV 20</v>
          </cell>
          <cell r="O531" t="str">
            <v>2020.10.</v>
          </cell>
          <cell r="P531" t="str">
            <v>JPY</v>
          </cell>
          <cell r="Q531" t="str">
            <v>C49SZX20200165SX</v>
          </cell>
          <cell r="R531" t="str">
            <v>益田科技</v>
          </cell>
          <cell r="S531" t="str">
            <v>YSM20R(SV)-2</v>
          </cell>
          <cell r="T531" t="str">
            <v>L-&gt;R</v>
          </cell>
          <cell r="U531" t="str">
            <v>No</v>
          </cell>
          <cell r="V531" t="str">
            <v>OK</v>
          </cell>
          <cell r="W531" t="str">
            <v>DAP SZ</v>
          </cell>
          <cell r="X531">
            <v>44093</v>
          </cell>
          <cell r="Y531" t="str">
            <v>Yes</v>
          </cell>
          <cell r="Z531"/>
          <cell r="AA531"/>
          <cell r="AB531"/>
          <cell r="AC531" t="str">
            <v>C200938214</v>
          </cell>
          <cell r="AD531">
            <v>301</v>
          </cell>
          <cell r="AE531">
            <v>10</v>
          </cell>
          <cell r="AF531">
            <v>302</v>
          </cell>
          <cell r="AG531">
            <v>10</v>
          </cell>
          <cell r="AH531"/>
          <cell r="AI531"/>
          <cell r="AN531"/>
          <cell r="AO531" t="str">
            <v>Yes</v>
          </cell>
          <cell r="AP531" t="str">
            <v>NOV 20</v>
          </cell>
        </row>
        <row r="532">
          <cell r="A532">
            <v>838</v>
          </cell>
          <cell r="B532" t="str">
            <v>已发货</v>
          </cell>
          <cell r="C532" t="str">
            <v>C49</v>
          </cell>
          <cell r="D532">
            <v>110048</v>
          </cell>
          <cell r="E532" t="str">
            <v>斯迈名义下单</v>
          </cell>
          <cell r="F532" t="str">
            <v>YSM20R-2</v>
          </cell>
          <cell r="G532" t="str">
            <v>L-&gt;R</v>
          </cell>
          <cell r="H532" t="str">
            <v>No</v>
          </cell>
          <cell r="I532" t="str">
            <v>Y52837</v>
          </cell>
          <cell r="J532">
            <v>1</v>
          </cell>
          <cell r="K532" t="str">
            <v>盐保仓库</v>
          </cell>
          <cell r="L532">
            <v>44126</v>
          </cell>
          <cell r="M532">
            <v>6.4100000000000004E-2</v>
          </cell>
          <cell r="N532" t="str">
            <v>NOV 20</v>
          </cell>
          <cell r="O532" t="str">
            <v>2020.10.</v>
          </cell>
          <cell r="P532" t="str">
            <v>JPY</v>
          </cell>
          <cell r="Q532" t="str">
            <v>C49SZX20200165SX</v>
          </cell>
          <cell r="R532" t="str">
            <v>益田科技</v>
          </cell>
          <cell r="S532" t="str">
            <v>YSM20R(SV)-2</v>
          </cell>
          <cell r="T532" t="str">
            <v>L-&gt;R</v>
          </cell>
          <cell r="U532" t="str">
            <v>No</v>
          </cell>
          <cell r="V532" t="str">
            <v>OK</v>
          </cell>
          <cell r="W532" t="str">
            <v>DAP SZ</v>
          </cell>
          <cell r="X532">
            <v>44093</v>
          </cell>
          <cell r="Y532" t="str">
            <v>Yes</v>
          </cell>
          <cell r="Z532"/>
          <cell r="AA532"/>
          <cell r="AB532"/>
          <cell r="AC532" t="str">
            <v>C200938214</v>
          </cell>
          <cell r="AD532">
            <v>301</v>
          </cell>
          <cell r="AE532">
            <v>10</v>
          </cell>
          <cell r="AF532">
            <v>302</v>
          </cell>
          <cell r="AG532">
            <v>10</v>
          </cell>
          <cell r="AH532"/>
          <cell r="AI532"/>
          <cell r="AN532"/>
          <cell r="AO532" t="str">
            <v>Yes</v>
          </cell>
          <cell r="AP532" t="str">
            <v>NOV 20</v>
          </cell>
        </row>
        <row r="533">
          <cell r="A533">
            <v>839</v>
          </cell>
          <cell r="B533" t="str">
            <v>已发货</v>
          </cell>
          <cell r="C533" t="str">
            <v>C49</v>
          </cell>
          <cell r="D533">
            <v>110048</v>
          </cell>
          <cell r="E533" t="str">
            <v>斯迈名义下单</v>
          </cell>
          <cell r="F533" t="str">
            <v>YSM20R-2</v>
          </cell>
          <cell r="G533" t="str">
            <v>L-&gt;R</v>
          </cell>
          <cell r="H533" t="str">
            <v>No</v>
          </cell>
          <cell r="I533" t="str">
            <v>Y52838</v>
          </cell>
          <cell r="J533">
            <v>1</v>
          </cell>
          <cell r="K533" t="str">
            <v>盐保仓库</v>
          </cell>
          <cell r="L533">
            <v>44126</v>
          </cell>
          <cell r="M533">
            <v>6.4100000000000004E-2</v>
          </cell>
          <cell r="N533" t="str">
            <v>NOV 20</v>
          </cell>
          <cell r="O533" t="str">
            <v>2020.10.</v>
          </cell>
          <cell r="P533" t="str">
            <v>JPY</v>
          </cell>
          <cell r="Q533" t="str">
            <v>C49SZX20200165SX</v>
          </cell>
          <cell r="R533" t="str">
            <v>益田科技</v>
          </cell>
          <cell r="S533" t="str">
            <v>YSM20R(SV)-2</v>
          </cell>
          <cell r="T533" t="str">
            <v>L-&gt;R</v>
          </cell>
          <cell r="U533" t="str">
            <v>No</v>
          </cell>
          <cell r="V533" t="str">
            <v>OK</v>
          </cell>
          <cell r="W533" t="str">
            <v>DAP SZ</v>
          </cell>
          <cell r="X533">
            <v>44093</v>
          </cell>
          <cell r="Y533" t="str">
            <v>Yes</v>
          </cell>
          <cell r="Z533"/>
          <cell r="AA533"/>
          <cell r="AB533"/>
          <cell r="AC533" t="str">
            <v>C200938214</v>
          </cell>
          <cell r="AD533">
            <v>301</v>
          </cell>
          <cell r="AE533">
            <v>10</v>
          </cell>
          <cell r="AF533">
            <v>302</v>
          </cell>
          <cell r="AG533">
            <v>10</v>
          </cell>
          <cell r="AH533"/>
          <cell r="AI533"/>
          <cell r="AN533"/>
          <cell r="AO533" t="str">
            <v>Yes</v>
          </cell>
          <cell r="AP533" t="str">
            <v>NOV 20</v>
          </cell>
        </row>
        <row r="534">
          <cell r="A534">
            <v>840</v>
          </cell>
          <cell r="B534" t="str">
            <v>已发货</v>
          </cell>
          <cell r="C534" t="str">
            <v>C49</v>
          </cell>
          <cell r="D534">
            <v>110048</v>
          </cell>
          <cell r="E534" t="str">
            <v>斯迈名义下单</v>
          </cell>
          <cell r="F534" t="str">
            <v>YSM20R-2</v>
          </cell>
          <cell r="G534" t="str">
            <v>L-&gt;R</v>
          </cell>
          <cell r="H534" t="str">
            <v>No</v>
          </cell>
          <cell r="I534" t="str">
            <v>Y52839</v>
          </cell>
          <cell r="J534">
            <v>1</v>
          </cell>
          <cell r="K534" t="str">
            <v>盐保仓库</v>
          </cell>
          <cell r="L534">
            <v>44126</v>
          </cell>
          <cell r="M534">
            <v>6.4100000000000004E-2</v>
          </cell>
          <cell r="N534" t="str">
            <v>NOV 20</v>
          </cell>
          <cell r="O534" t="str">
            <v>2020.10.</v>
          </cell>
          <cell r="P534" t="str">
            <v>JPY</v>
          </cell>
          <cell r="Q534" t="str">
            <v>C49SZX20200165SX</v>
          </cell>
          <cell r="R534" t="str">
            <v>益田科技</v>
          </cell>
          <cell r="S534" t="str">
            <v>YSM20R(SV)-2</v>
          </cell>
          <cell r="T534" t="str">
            <v>L-&gt;R</v>
          </cell>
          <cell r="U534" t="str">
            <v>No</v>
          </cell>
          <cell r="V534" t="str">
            <v>OK</v>
          </cell>
          <cell r="W534" t="str">
            <v>DAP SZ</v>
          </cell>
          <cell r="X534">
            <v>44093</v>
          </cell>
          <cell r="Y534" t="str">
            <v>Yes</v>
          </cell>
          <cell r="Z534"/>
          <cell r="AA534"/>
          <cell r="AB534"/>
          <cell r="AC534" t="str">
            <v>C200938214</v>
          </cell>
          <cell r="AD534">
            <v>301</v>
          </cell>
          <cell r="AE534">
            <v>10</v>
          </cell>
          <cell r="AF534">
            <v>302</v>
          </cell>
          <cell r="AG534">
            <v>10</v>
          </cell>
          <cell r="AH534"/>
          <cell r="AI534"/>
          <cell r="AN534"/>
          <cell r="AO534" t="str">
            <v>Yes</v>
          </cell>
          <cell r="AP534" t="str">
            <v>NOV 20</v>
          </cell>
        </row>
        <row r="535">
          <cell r="A535">
            <v>750</v>
          </cell>
          <cell r="B535" t="str">
            <v>已发货</v>
          </cell>
          <cell r="C535" t="str">
            <v>C49</v>
          </cell>
          <cell r="D535">
            <v>109996</v>
          </cell>
          <cell r="E535" t="str">
            <v>瑞福联名义</v>
          </cell>
          <cell r="F535" t="str">
            <v>YSM20R(SV)-2</v>
          </cell>
          <cell r="G535" t="str">
            <v>L-&gt;R</v>
          </cell>
          <cell r="H535" t="str">
            <v>No</v>
          </cell>
          <cell r="I535" t="str">
            <v>Y52387</v>
          </cell>
          <cell r="J535">
            <v>1</v>
          </cell>
          <cell r="K535" t="str">
            <v>码头-&gt;准备清关</v>
          </cell>
          <cell r="L535">
            <v>44128</v>
          </cell>
          <cell r="M535">
            <v>6.4799999999999996E-2</v>
          </cell>
          <cell r="N535" t="str">
            <v>OCT 20</v>
          </cell>
          <cell r="O535" t="str">
            <v>2020.10.</v>
          </cell>
          <cell r="P535" t="str">
            <v>JPY</v>
          </cell>
          <cell r="Q535" t="str">
            <v>C49SZX20200118SS</v>
          </cell>
          <cell r="R535" t="str">
            <v>正创</v>
          </cell>
          <cell r="S535" t="str">
            <v>YSM20R(SV)-2</v>
          </cell>
          <cell r="T535" t="str">
            <v>L-&gt;R</v>
          </cell>
          <cell r="U535" t="str">
            <v>No</v>
          </cell>
          <cell r="V535" t="str">
            <v>OK</v>
          </cell>
          <cell r="W535" t="str">
            <v>DAP SZ</v>
          </cell>
          <cell r="X535">
            <v>44040</v>
          </cell>
          <cell r="Y535" t="str">
            <v>Yes</v>
          </cell>
          <cell r="Z535"/>
          <cell r="AA535"/>
          <cell r="AB535"/>
          <cell r="AC535" t="str">
            <v>C190935522</v>
          </cell>
          <cell r="AD535">
            <v>301</v>
          </cell>
          <cell r="AE535">
            <v>20</v>
          </cell>
          <cell r="AF535"/>
          <cell r="AG535"/>
          <cell r="AH535"/>
          <cell r="AI535"/>
          <cell r="AN535"/>
          <cell r="AO535" t="str">
            <v>Yes</v>
          </cell>
          <cell r="AP535" t="str">
            <v>OCT 20</v>
          </cell>
        </row>
        <row r="536">
          <cell r="A536">
            <v>553</v>
          </cell>
          <cell r="B536" t="str">
            <v>已发货</v>
          </cell>
          <cell r="C536" t="str">
            <v>C49</v>
          </cell>
          <cell r="D536">
            <v>109996</v>
          </cell>
          <cell r="E536" t="str">
            <v>瑞福联名义</v>
          </cell>
          <cell r="F536" t="str">
            <v>YSM20R(SV)-2</v>
          </cell>
          <cell r="G536" t="str">
            <v>L-&gt;R</v>
          </cell>
          <cell r="H536" t="str">
            <v>No</v>
          </cell>
          <cell r="I536" t="str">
            <v>Y52388</v>
          </cell>
          <cell r="J536">
            <v>1</v>
          </cell>
          <cell r="K536" t="str">
            <v>码头-&gt;准备清关</v>
          </cell>
          <cell r="L536">
            <v>44128</v>
          </cell>
          <cell r="M536">
            <v>6.4799999999999996E-2</v>
          </cell>
          <cell r="N536" t="str">
            <v>OCT 20</v>
          </cell>
          <cell r="O536" t="str">
            <v>2020.10.</v>
          </cell>
          <cell r="P536" t="str">
            <v>JPY</v>
          </cell>
          <cell r="Q536" t="str">
            <v>C49SZX20190187JY</v>
          </cell>
          <cell r="R536" t="str">
            <v>宏润通</v>
          </cell>
          <cell r="S536" t="str">
            <v>YSM20R(SV)-2</v>
          </cell>
          <cell r="T536" t="str">
            <v>L-&gt;R</v>
          </cell>
          <cell r="U536" t="str">
            <v>MVC</v>
          </cell>
          <cell r="V536" t="str">
            <v>WRONG</v>
          </cell>
          <cell r="W536" t="str">
            <v>DAP SZ</v>
          </cell>
          <cell r="X536">
            <v>43819</v>
          </cell>
          <cell r="Y536" t="str">
            <v>Yes</v>
          </cell>
          <cell r="Z536"/>
          <cell r="AA536"/>
          <cell r="AB536"/>
          <cell r="AC536" t="str">
            <v>C201038333</v>
          </cell>
          <cell r="AD536">
            <v>301</v>
          </cell>
          <cell r="AE536">
            <v>10</v>
          </cell>
          <cell r="AF536">
            <v>302</v>
          </cell>
          <cell r="AG536">
            <v>10</v>
          </cell>
          <cell r="AH536"/>
          <cell r="AI536"/>
          <cell r="AN536"/>
          <cell r="AO536" t="str">
            <v>Yes</v>
          </cell>
          <cell r="AP536" t="str">
            <v>OCT 20</v>
          </cell>
        </row>
        <row r="537">
          <cell r="A537">
            <v>835</v>
          </cell>
          <cell r="B537" t="str">
            <v>已发货</v>
          </cell>
          <cell r="C537" t="str">
            <v>C49</v>
          </cell>
          <cell r="D537">
            <v>109996</v>
          </cell>
          <cell r="E537" t="str">
            <v>瑞福联名义</v>
          </cell>
          <cell r="F537" t="str">
            <v>YSM20R(SV)-2</v>
          </cell>
          <cell r="G537" t="str">
            <v>L-&gt;R</v>
          </cell>
          <cell r="H537" t="str">
            <v>No</v>
          </cell>
          <cell r="I537" t="str">
            <v>Y52389</v>
          </cell>
          <cell r="J537">
            <v>1</v>
          </cell>
          <cell r="K537" t="str">
            <v>CY仓库</v>
          </cell>
          <cell r="L537">
            <v>44128</v>
          </cell>
          <cell r="M537">
            <v>6.4799999999999996E-2</v>
          </cell>
          <cell r="N537" t="str">
            <v>NOV 20</v>
          </cell>
          <cell r="O537" t="str">
            <v>2020.10.</v>
          </cell>
          <cell r="P537" t="str">
            <v>JPY</v>
          </cell>
          <cell r="Q537" t="str">
            <v>C49SZX20200159EC</v>
          </cell>
          <cell r="R537" t="str">
            <v>伟志半导体</v>
          </cell>
          <cell r="S537" t="str">
            <v>YSM20R(SV)-2</v>
          </cell>
          <cell r="T537" t="str">
            <v>L-&gt;R</v>
          </cell>
          <cell r="U537" t="str">
            <v>No</v>
          </cell>
          <cell r="V537" t="str">
            <v>OK</v>
          </cell>
          <cell r="W537" t="str">
            <v>DAP HZ</v>
          </cell>
          <cell r="X537">
            <v>44091</v>
          </cell>
          <cell r="Y537" t="str">
            <v>Yes</v>
          </cell>
          <cell r="Z537"/>
          <cell r="AA537"/>
          <cell r="AB537"/>
          <cell r="AC537" t="str">
            <v>C201038403</v>
          </cell>
          <cell r="AD537">
            <v>301</v>
          </cell>
          <cell r="AE537">
            <v>10</v>
          </cell>
          <cell r="AF537">
            <v>302</v>
          </cell>
          <cell r="AG537">
            <v>10</v>
          </cell>
          <cell r="AH537"/>
          <cell r="AI537"/>
          <cell r="AN537"/>
          <cell r="AO537" t="str">
            <v>Yes</v>
          </cell>
          <cell r="AP537" t="str">
            <v>NOV 20</v>
          </cell>
        </row>
        <row r="538">
          <cell r="A538">
            <v>756</v>
          </cell>
          <cell r="B538" t="str">
            <v>已发货</v>
          </cell>
          <cell r="C538" t="str">
            <v>C49</v>
          </cell>
          <cell r="D538">
            <v>109996</v>
          </cell>
          <cell r="E538" t="str">
            <v>瑞福联名义</v>
          </cell>
          <cell r="F538" t="str">
            <v>YSM20R(SV)-2</v>
          </cell>
          <cell r="G538" t="str">
            <v>L-&gt;R</v>
          </cell>
          <cell r="H538" t="str">
            <v>No</v>
          </cell>
          <cell r="I538" t="str">
            <v>Y52390</v>
          </cell>
          <cell r="J538">
            <v>1</v>
          </cell>
          <cell r="K538" t="str">
            <v>力合中转仓</v>
          </cell>
          <cell r="L538">
            <v>44128</v>
          </cell>
          <cell r="M538">
            <v>6.4799999999999996E-2</v>
          </cell>
          <cell r="N538" t="str">
            <v>NOV 20</v>
          </cell>
          <cell r="O538" t="str">
            <v>2020.10.</v>
          </cell>
          <cell r="P538" t="str">
            <v>JPY</v>
          </cell>
          <cell r="Q538" t="str">
            <v>C49SZX20200099R1SS</v>
          </cell>
          <cell r="R538" t="str">
            <v>金晟晖</v>
          </cell>
          <cell r="S538" t="str">
            <v>YSM20R(SV)-2</v>
          </cell>
          <cell r="T538" t="str">
            <v>L-&gt;R</v>
          </cell>
          <cell r="U538" t="str">
            <v>MVC</v>
          </cell>
          <cell r="V538" t="str">
            <v>WRONG</v>
          </cell>
          <cell r="W538" t="str">
            <v>DAP SZ</v>
          </cell>
          <cell r="X538">
            <v>44043</v>
          </cell>
          <cell r="Y538" t="str">
            <v>Yes</v>
          </cell>
          <cell r="Z538"/>
          <cell r="AA538"/>
          <cell r="AB538"/>
          <cell r="AC538" t="str">
            <v>C180231415</v>
          </cell>
          <cell r="AD538">
            <v>301</v>
          </cell>
          <cell r="AE538">
            <v>10</v>
          </cell>
          <cell r="AF538">
            <v>303</v>
          </cell>
          <cell r="AG538">
            <v>10</v>
          </cell>
          <cell r="AH538"/>
          <cell r="AI538"/>
          <cell r="AN538"/>
          <cell r="AO538" t="str">
            <v>Yes</v>
          </cell>
          <cell r="AP538" t="str">
            <v>NOV 20</v>
          </cell>
        </row>
        <row r="539">
          <cell r="A539">
            <v>762</v>
          </cell>
          <cell r="B539" t="str">
            <v>已发货</v>
          </cell>
          <cell r="C539" t="str">
            <v>C49</v>
          </cell>
          <cell r="D539" t="str">
            <v>109996（拆分PO110071）</v>
          </cell>
          <cell r="E539" t="str">
            <v>瑞福联名义</v>
          </cell>
          <cell r="F539" t="str">
            <v>YSM20R(SV)-2</v>
          </cell>
          <cell r="G539" t="str">
            <v>L-&gt;R</v>
          </cell>
          <cell r="H539" t="str">
            <v>No</v>
          </cell>
          <cell r="I539" t="str">
            <v>Y52391</v>
          </cell>
          <cell r="J539">
            <v>1</v>
          </cell>
          <cell r="K539" t="str">
            <v>力合仓库(已经清关)</v>
          </cell>
          <cell r="L539">
            <v>44128</v>
          </cell>
          <cell r="M539">
            <v>6.4899999999999999E-2</v>
          </cell>
          <cell r="N539" t="str">
            <v>NOV 20</v>
          </cell>
          <cell r="O539" t="str">
            <v>2020.10.</v>
          </cell>
          <cell r="P539" t="str">
            <v>RMB</v>
          </cell>
          <cell r="Q539" t="str">
            <v>C49SZX20200121JL</v>
          </cell>
          <cell r="R539" t="str">
            <v>刻锐</v>
          </cell>
          <cell r="S539" t="str">
            <v>YSM20R(SV)-2</v>
          </cell>
          <cell r="T539" t="str">
            <v>L-&gt;R</v>
          </cell>
          <cell r="U539" t="str">
            <v>MVC</v>
          </cell>
          <cell r="V539" t="str">
            <v>WRONG</v>
          </cell>
          <cell r="W539" t="str">
            <v>含税到厂</v>
          </cell>
          <cell r="X539">
            <v>44068</v>
          </cell>
          <cell r="Y539" t="str">
            <v>Yes</v>
          </cell>
          <cell r="Z539"/>
          <cell r="AA539"/>
          <cell r="AB539"/>
          <cell r="AC539" t="str">
            <v>C200938211</v>
          </cell>
          <cell r="AD539">
            <v>301</v>
          </cell>
          <cell r="AE539">
            <v>10</v>
          </cell>
          <cell r="AF539">
            <v>303</v>
          </cell>
          <cell r="AG539">
            <v>10</v>
          </cell>
          <cell r="AH539"/>
          <cell r="AI539"/>
          <cell r="AN539"/>
          <cell r="AO539" t="str">
            <v>Yes</v>
          </cell>
          <cell r="AP539" t="str">
            <v>NOV 20</v>
          </cell>
        </row>
        <row r="540">
          <cell r="A540">
            <v>791</v>
          </cell>
          <cell r="B540" t="str">
            <v>已发货</v>
          </cell>
          <cell r="C540" t="str">
            <v>C49</v>
          </cell>
          <cell r="D540" t="str">
            <v>109996（拆分PO110071）</v>
          </cell>
          <cell r="E540" t="str">
            <v>瑞福联名义</v>
          </cell>
          <cell r="F540" t="str">
            <v>YSM20R(SV)-2</v>
          </cell>
          <cell r="G540" t="str">
            <v>L-&gt;R</v>
          </cell>
          <cell r="H540" t="str">
            <v>No</v>
          </cell>
          <cell r="I540" t="str">
            <v>Y52392</v>
          </cell>
          <cell r="J540">
            <v>1</v>
          </cell>
          <cell r="K540" t="str">
            <v>码头-&gt;准备清关</v>
          </cell>
          <cell r="L540">
            <v>44128</v>
          </cell>
          <cell r="M540">
            <v>6.4899999999999999E-2</v>
          </cell>
          <cell r="N540" t="str">
            <v>OCT 20</v>
          </cell>
          <cell r="O540" t="str">
            <v>2020.10.</v>
          </cell>
          <cell r="P540" t="str">
            <v>RMB</v>
          </cell>
          <cell r="Q540" t="str">
            <v>C49SZX20200143MZ</v>
          </cell>
          <cell r="R540" t="str">
            <v>斯路迅</v>
          </cell>
          <cell r="S540" t="str">
            <v>YSM20R(SV)-2</v>
          </cell>
          <cell r="T540" t="str">
            <v>L-&gt;R</v>
          </cell>
          <cell r="U540" t="str">
            <v>MVC</v>
          </cell>
          <cell r="V540" t="str">
            <v>WRONG</v>
          </cell>
          <cell r="W540" t="str">
            <v>含税到厂</v>
          </cell>
          <cell r="X540">
            <v>44065</v>
          </cell>
          <cell r="Y540" t="str">
            <v>Yes</v>
          </cell>
          <cell r="Z540"/>
          <cell r="AA540"/>
          <cell r="AB540"/>
          <cell r="AC540" t="str">
            <v>C200938163</v>
          </cell>
          <cell r="AD540">
            <v>301</v>
          </cell>
          <cell r="AE540">
            <v>10</v>
          </cell>
          <cell r="AF540">
            <v>312</v>
          </cell>
          <cell r="AG540">
            <v>10</v>
          </cell>
          <cell r="AH540"/>
          <cell r="AI540"/>
          <cell r="AN540"/>
          <cell r="AO540" t="str">
            <v>Yes</v>
          </cell>
          <cell r="AP540" t="str">
            <v>OCT 20</v>
          </cell>
        </row>
        <row r="541">
          <cell r="A541">
            <v>554</v>
          </cell>
          <cell r="B541" t="str">
            <v>已发货</v>
          </cell>
          <cell r="C541" t="str">
            <v>C49</v>
          </cell>
          <cell r="D541">
            <v>109991</v>
          </cell>
          <cell r="E541" t="str">
            <v>Stock order</v>
          </cell>
          <cell r="F541" t="str">
            <v>YSM10</v>
          </cell>
          <cell r="G541" t="str">
            <v>R-&gt;L</v>
          </cell>
          <cell r="H541" t="str">
            <v>ATS15</v>
          </cell>
          <cell r="I541" t="str">
            <v>Y52375</v>
          </cell>
          <cell r="J541">
            <v>1</v>
          </cell>
          <cell r="K541" t="str">
            <v>CY仓库</v>
          </cell>
          <cell r="L541">
            <v>44128</v>
          </cell>
          <cell r="M541" t="str">
            <v>NM</v>
          </cell>
          <cell r="N541" t="str">
            <v>OCT 20</v>
          </cell>
          <cell r="O541" t="str">
            <v>2020.10.</v>
          </cell>
          <cell r="P541" t="str">
            <v>JPY</v>
          </cell>
          <cell r="Q541" t="str">
            <v>C49SZX20190187JY</v>
          </cell>
          <cell r="R541" t="str">
            <v>宏润通</v>
          </cell>
          <cell r="S541" t="str">
            <v>YSM10</v>
          </cell>
          <cell r="T541" t="str">
            <v>L-&gt;R</v>
          </cell>
          <cell r="U541" t="str">
            <v>MVC+ATS15</v>
          </cell>
          <cell r="V541" t="str">
            <v>WRONG</v>
          </cell>
          <cell r="W541" t="str">
            <v>DAP SZ</v>
          </cell>
          <cell r="X541">
            <v>43819</v>
          </cell>
          <cell r="Y541" t="str">
            <v>Yes</v>
          </cell>
          <cell r="Z541"/>
          <cell r="AA541"/>
          <cell r="AB541"/>
          <cell r="AC541" t="str">
            <v>C201038333</v>
          </cell>
          <cell r="AD541">
            <v>301</v>
          </cell>
          <cell r="AE541">
            <v>10</v>
          </cell>
          <cell r="AF541"/>
          <cell r="AG541"/>
          <cell r="AH541"/>
          <cell r="AI541"/>
          <cell r="AN541"/>
          <cell r="AO541" t="str">
            <v>Yes</v>
          </cell>
          <cell r="AP541" t="str">
            <v>OCT 20</v>
          </cell>
        </row>
        <row r="542">
          <cell r="A542">
            <v>986</v>
          </cell>
          <cell r="B542" t="str">
            <v>已发货</v>
          </cell>
          <cell r="C542" t="str">
            <v>C49</v>
          </cell>
          <cell r="D542" t="str">
            <v>109991（拆单110121）</v>
          </cell>
          <cell r="E542" t="str">
            <v>Stock order</v>
          </cell>
          <cell r="F542" t="str">
            <v>YSM10</v>
          </cell>
          <cell r="G542" t="str">
            <v>R-&gt;L</v>
          </cell>
          <cell r="H542" t="str">
            <v>ATS15</v>
          </cell>
          <cell r="I542" t="str">
            <v>Y52376</v>
          </cell>
          <cell r="J542">
            <v>1</v>
          </cell>
          <cell r="K542" t="str">
            <v>盐保仓库</v>
          </cell>
          <cell r="L542">
            <v>44128</v>
          </cell>
          <cell r="M542" t="str">
            <v>NM，价格PO109995</v>
          </cell>
          <cell r="N542" t="str">
            <v>DEC 20</v>
          </cell>
          <cell r="O542" t="str">
            <v>2020.10.</v>
          </cell>
          <cell r="P542" t="str">
            <v>JPY</v>
          </cell>
          <cell r="Q542" t="str">
            <v>C49SZX20200232SX</v>
          </cell>
          <cell r="R542" t="str">
            <v>永顺创</v>
          </cell>
          <cell r="S542" t="str">
            <v>YSM10</v>
          </cell>
          <cell r="T542" t="str">
            <v>L-&gt;R</v>
          </cell>
          <cell r="U542" t="str">
            <v>MVC+ATS15</v>
          </cell>
          <cell r="V542" t="str">
            <v>WRONG</v>
          </cell>
          <cell r="W542" t="str">
            <v>DAP SZ</v>
          </cell>
          <cell r="X542">
            <v>44166</v>
          </cell>
          <cell r="Y542" t="str">
            <v>Yes</v>
          </cell>
          <cell r="Z542"/>
          <cell r="AA542"/>
          <cell r="AB542"/>
          <cell r="AC542" t="str">
            <v>C180532243</v>
          </cell>
          <cell r="AD542">
            <v>301</v>
          </cell>
          <cell r="AE542">
            <v>10</v>
          </cell>
          <cell r="AF542"/>
          <cell r="AG542"/>
          <cell r="AH542"/>
          <cell r="AI542"/>
          <cell r="AN542"/>
          <cell r="AO542" t="str">
            <v>Yes</v>
          </cell>
          <cell r="AP542" t="str">
            <v>DEC 20</v>
          </cell>
        </row>
        <row r="543">
          <cell r="A543">
            <v>927</v>
          </cell>
          <cell r="B543" t="str">
            <v>已发货</v>
          </cell>
          <cell r="C543" t="str">
            <v>C49</v>
          </cell>
          <cell r="D543" t="str">
            <v>109991（拆单110128）</v>
          </cell>
          <cell r="E543" t="str">
            <v>Stock order</v>
          </cell>
          <cell r="F543" t="str">
            <v>YSM10</v>
          </cell>
          <cell r="G543" t="str">
            <v>R-&gt;L</v>
          </cell>
          <cell r="H543" t="str">
            <v>ATS15</v>
          </cell>
          <cell r="I543" t="str">
            <v>Y52377</v>
          </cell>
          <cell r="J543">
            <v>1</v>
          </cell>
          <cell r="K543" t="str">
            <v>盐保仓库</v>
          </cell>
          <cell r="L543">
            <v>44128</v>
          </cell>
          <cell r="M543">
            <v>6.4399999999999999E-2</v>
          </cell>
          <cell r="N543" t="str">
            <v>JAN 21</v>
          </cell>
          <cell r="O543" t="str">
            <v>2020.10.</v>
          </cell>
          <cell r="P543" t="str">
            <v>JPY</v>
          </cell>
          <cell r="Q543" t="str">
            <v>C49SZX20200210RSX</v>
          </cell>
          <cell r="R543" t="str">
            <v>众鑫科</v>
          </cell>
          <cell r="S543" t="str">
            <v>YSM10</v>
          </cell>
          <cell r="T543" t="str">
            <v>R-&gt;L</v>
          </cell>
          <cell r="U543" t="str">
            <v>MVC+ATS15</v>
          </cell>
          <cell r="V543" t="str">
            <v>WRONG</v>
          </cell>
          <cell r="W543" t="str">
            <v>DAP HZ</v>
          </cell>
          <cell r="X543">
            <v>44147</v>
          </cell>
          <cell r="Y543" t="str">
            <v>Yes</v>
          </cell>
          <cell r="Z543"/>
          <cell r="AA543"/>
          <cell r="AB543"/>
          <cell r="AC543" t="str">
            <v>C201238817</v>
          </cell>
          <cell r="AD543">
            <v>301</v>
          </cell>
          <cell r="AE543">
            <v>10</v>
          </cell>
          <cell r="AF543"/>
          <cell r="AG543"/>
          <cell r="AH543"/>
          <cell r="AI543"/>
          <cell r="AN543"/>
          <cell r="AO543" t="str">
            <v>Yes</v>
          </cell>
          <cell r="AP543" t="str">
            <v>JAN 21</v>
          </cell>
        </row>
        <row r="544">
          <cell r="A544">
            <v>783</v>
          </cell>
          <cell r="B544" t="str">
            <v>已发货</v>
          </cell>
          <cell r="C544" t="str">
            <v>C49</v>
          </cell>
          <cell r="D544">
            <v>109991</v>
          </cell>
          <cell r="E544" t="str">
            <v>Stock order</v>
          </cell>
          <cell r="F544" t="str">
            <v>YSM10</v>
          </cell>
          <cell r="G544" t="str">
            <v>R-&gt;L</v>
          </cell>
          <cell r="H544" t="str">
            <v>No</v>
          </cell>
          <cell r="I544" t="str">
            <v>Y52378</v>
          </cell>
          <cell r="J544">
            <v>1</v>
          </cell>
          <cell r="K544" t="str">
            <v>盐保仓库</v>
          </cell>
          <cell r="L544">
            <v>44128</v>
          </cell>
          <cell r="M544" t="str">
            <v>NM</v>
          </cell>
          <cell r="N544" t="str">
            <v>OCT 20</v>
          </cell>
          <cell r="O544" t="str">
            <v>2020.10.</v>
          </cell>
          <cell r="P544" t="str">
            <v>JPY</v>
          </cell>
          <cell r="Q544" t="str">
            <v>C49SZX20200138JZ</v>
          </cell>
          <cell r="R544" t="str">
            <v>斯迈</v>
          </cell>
          <cell r="S544" t="str">
            <v>YSM10</v>
          </cell>
          <cell r="T544" t="str">
            <v>L-&gt;R</v>
          </cell>
          <cell r="U544" t="str">
            <v>MVC</v>
          </cell>
          <cell r="V544" t="str">
            <v>WRONG</v>
          </cell>
          <cell r="W544" t="str">
            <v>DAP GZ</v>
          </cell>
          <cell r="X544">
            <v>44061</v>
          </cell>
          <cell r="Y544" t="str">
            <v>Yes</v>
          </cell>
          <cell r="Z544"/>
          <cell r="AA544"/>
          <cell r="AB544"/>
          <cell r="AC544" t="str">
            <v>C200837985</v>
          </cell>
          <cell r="AD544">
            <v>301</v>
          </cell>
          <cell r="AE544">
            <v>10</v>
          </cell>
          <cell r="AF544"/>
          <cell r="AG544"/>
          <cell r="AH544"/>
          <cell r="AI544"/>
          <cell r="AN544"/>
          <cell r="AO544" t="str">
            <v>Yes</v>
          </cell>
          <cell r="AP544" t="str">
            <v>OCT 20</v>
          </cell>
        </row>
        <row r="545">
          <cell r="A545">
            <v>784</v>
          </cell>
          <cell r="B545" t="str">
            <v>已发货</v>
          </cell>
          <cell r="C545" t="str">
            <v>C49</v>
          </cell>
          <cell r="D545">
            <v>109991</v>
          </cell>
          <cell r="E545" t="str">
            <v>Stock order</v>
          </cell>
          <cell r="F545" t="str">
            <v>YSM10</v>
          </cell>
          <cell r="G545" t="str">
            <v>R-&gt;L</v>
          </cell>
          <cell r="H545" t="str">
            <v>No</v>
          </cell>
          <cell r="I545" t="str">
            <v>Y52379</v>
          </cell>
          <cell r="J545">
            <v>1</v>
          </cell>
          <cell r="K545" t="str">
            <v>盐保仓库</v>
          </cell>
          <cell r="L545">
            <v>44128</v>
          </cell>
          <cell r="M545" t="str">
            <v>NM</v>
          </cell>
          <cell r="N545" t="str">
            <v>OCT 20</v>
          </cell>
          <cell r="O545" t="str">
            <v>2020.10.</v>
          </cell>
          <cell r="P545" t="str">
            <v>JPY</v>
          </cell>
          <cell r="Q545" t="str">
            <v>C49SZX20200138JZ</v>
          </cell>
          <cell r="R545" t="str">
            <v>斯迈</v>
          </cell>
          <cell r="S545" t="str">
            <v>YSM10</v>
          </cell>
          <cell r="T545" t="str">
            <v>L-&gt;R</v>
          </cell>
          <cell r="U545" t="str">
            <v>MVC</v>
          </cell>
          <cell r="V545" t="str">
            <v>WRONG</v>
          </cell>
          <cell r="W545" t="str">
            <v>DAP GZ</v>
          </cell>
          <cell r="X545">
            <v>44061</v>
          </cell>
          <cell r="Y545" t="str">
            <v>Yes</v>
          </cell>
          <cell r="Z545"/>
          <cell r="AA545"/>
          <cell r="AB545"/>
          <cell r="AC545" t="str">
            <v>C200837985</v>
          </cell>
          <cell r="AD545">
            <v>301</v>
          </cell>
          <cell r="AE545">
            <v>10</v>
          </cell>
          <cell r="AF545"/>
          <cell r="AG545"/>
          <cell r="AH545"/>
          <cell r="AI545"/>
          <cell r="AN545"/>
          <cell r="AO545" t="str">
            <v>Yes</v>
          </cell>
          <cell r="AP545" t="str">
            <v>OCT 20</v>
          </cell>
        </row>
        <row r="546">
          <cell r="A546">
            <v>790</v>
          </cell>
          <cell r="B546" t="str">
            <v>已发货</v>
          </cell>
          <cell r="C546" t="str">
            <v>C49</v>
          </cell>
          <cell r="D546">
            <v>110046</v>
          </cell>
          <cell r="E546" t="str">
            <v>阿克西姆名义下单</v>
          </cell>
          <cell r="F546" t="str">
            <v>YSM20R-2</v>
          </cell>
          <cell r="G546" t="str">
            <v>R-&gt;L</v>
          </cell>
          <cell r="H546" t="str">
            <v>No</v>
          </cell>
          <cell r="I546" t="str">
            <v>Y52690</v>
          </cell>
          <cell r="J546">
            <v>1</v>
          </cell>
          <cell r="K546" t="str">
            <v>码头-&gt;准备清关</v>
          </cell>
          <cell r="L546">
            <v>44128</v>
          </cell>
          <cell r="M546">
            <v>6.5000000000000002E-2</v>
          </cell>
          <cell r="N546" t="str">
            <v>OCT 20</v>
          </cell>
          <cell r="O546" t="str">
            <v>2020.10.</v>
          </cell>
          <cell r="P546" t="str">
            <v>RMB</v>
          </cell>
          <cell r="Q546" t="str">
            <v>C49SZX20200132SX</v>
          </cell>
          <cell r="R546" t="str">
            <v>鹏鑫达（end user：阿克西姆）</v>
          </cell>
          <cell r="S546" t="str">
            <v>YSM20R-2</v>
          </cell>
          <cell r="T546" t="str">
            <v>R-&gt;L</v>
          </cell>
          <cell r="U546" t="str">
            <v>MVC</v>
          </cell>
          <cell r="V546" t="str">
            <v>WRONG</v>
          </cell>
          <cell r="W546" t="str">
            <v>含税到厂</v>
          </cell>
          <cell r="X546">
            <v>44060</v>
          </cell>
          <cell r="Y546" t="str">
            <v>Yes</v>
          </cell>
          <cell r="Z546"/>
          <cell r="AA546"/>
          <cell r="AB546"/>
          <cell r="AC546" t="str">
            <v xml:space="preserve">IND order </v>
          </cell>
          <cell r="AD546">
            <v>301</v>
          </cell>
          <cell r="AE546">
            <v>20</v>
          </cell>
          <cell r="AF546"/>
          <cell r="AG546"/>
          <cell r="AH546"/>
          <cell r="AI546"/>
          <cell r="AN546"/>
          <cell r="AO546" t="str">
            <v>Yes</v>
          </cell>
          <cell r="AP546" t="str">
            <v>OCT 20</v>
          </cell>
        </row>
        <row r="547">
          <cell r="A547">
            <v>751</v>
          </cell>
          <cell r="B547" t="str">
            <v>已发货</v>
          </cell>
          <cell r="C547" t="str">
            <v>C49</v>
          </cell>
          <cell r="D547">
            <v>110033</v>
          </cell>
          <cell r="E547" t="str">
            <v>银宝名义下单</v>
          </cell>
          <cell r="F547" t="str">
            <v>YSM20WR-2</v>
          </cell>
          <cell r="G547" t="str">
            <v>L-&gt;R</v>
          </cell>
          <cell r="H547" t="str">
            <v>cATS10</v>
          </cell>
          <cell r="I547" t="str">
            <v>Y52689</v>
          </cell>
          <cell r="J547">
            <v>1</v>
          </cell>
          <cell r="K547" t="str">
            <v>码头-&gt;准备清关</v>
          </cell>
          <cell r="L547">
            <v>44128</v>
          </cell>
          <cell r="M547">
            <v>6.5000000000000002E-2</v>
          </cell>
          <cell r="N547" t="str">
            <v>OCT 20</v>
          </cell>
          <cell r="O547" t="str">
            <v>2020.10.</v>
          </cell>
          <cell r="P547" t="str">
            <v>RMB</v>
          </cell>
          <cell r="Q547" t="str">
            <v>BS-SZGZ20071306-ZB</v>
          </cell>
          <cell r="R547" t="str">
            <v>银宝山新</v>
          </cell>
          <cell r="S547" t="str">
            <v>YSM20WR-2</v>
          </cell>
          <cell r="T547" t="str">
            <v>L-&gt;R</v>
          </cell>
          <cell r="U547" t="str">
            <v>cATS10+MVC</v>
          </cell>
          <cell r="V547" t="str">
            <v>WRONG</v>
          </cell>
          <cell r="W547" t="str">
            <v>DDP SZ</v>
          </cell>
          <cell r="X547">
            <v>44041</v>
          </cell>
          <cell r="Y547" t="str">
            <v>Yes</v>
          </cell>
          <cell r="Z547"/>
          <cell r="AA547"/>
          <cell r="AB547"/>
          <cell r="AC547" t="str">
            <v xml:space="preserve">IND order </v>
          </cell>
          <cell r="AD547"/>
          <cell r="AE547"/>
          <cell r="AF547"/>
          <cell r="AG547"/>
          <cell r="AH547"/>
          <cell r="AI547"/>
          <cell r="AN547"/>
          <cell r="AO547" t="str">
            <v>Yes</v>
          </cell>
          <cell r="AP547" t="str">
            <v>OCT 20</v>
          </cell>
        </row>
        <row r="548">
          <cell r="A548">
            <v>785</v>
          </cell>
          <cell r="B548" t="str">
            <v>已发货</v>
          </cell>
          <cell r="C548" t="str">
            <v>C49</v>
          </cell>
          <cell r="D548">
            <v>109992</v>
          </cell>
          <cell r="E548" t="str">
            <v>Stock order</v>
          </cell>
          <cell r="F548" t="str">
            <v>YSM10</v>
          </cell>
          <cell r="G548" t="str">
            <v>R-&gt;L</v>
          </cell>
          <cell r="H548" t="str">
            <v>No</v>
          </cell>
          <cell r="I548" t="str">
            <v>Y52804</v>
          </cell>
          <cell r="J548">
            <v>1</v>
          </cell>
          <cell r="K548" t="str">
            <v>码头-&gt;准备清关</v>
          </cell>
          <cell r="L548">
            <v>44137</v>
          </cell>
          <cell r="M548">
            <v>6.4799999999999996E-2</v>
          </cell>
          <cell r="N548" t="str">
            <v>NOV 20</v>
          </cell>
          <cell r="O548" t="str">
            <v>2020.10.</v>
          </cell>
          <cell r="P548" t="str">
            <v>JPY</v>
          </cell>
          <cell r="Q548" t="str">
            <v>C49SZX20200138JZ</v>
          </cell>
          <cell r="R548" t="str">
            <v>斯迈</v>
          </cell>
          <cell r="S548" t="str">
            <v>YSM10</v>
          </cell>
          <cell r="T548" t="str">
            <v>L-&gt;R</v>
          </cell>
          <cell r="U548" t="str">
            <v>MVC</v>
          </cell>
          <cell r="V548" t="str">
            <v>WRONG</v>
          </cell>
          <cell r="W548" t="str">
            <v>DAP GZ</v>
          </cell>
          <cell r="X548">
            <v>44061</v>
          </cell>
          <cell r="Y548" t="str">
            <v>Yes</v>
          </cell>
          <cell r="Z548"/>
          <cell r="AA548"/>
          <cell r="AB548"/>
          <cell r="AC548" t="str">
            <v>C200837985</v>
          </cell>
          <cell r="AD548">
            <v>301</v>
          </cell>
          <cell r="AE548">
            <v>10</v>
          </cell>
          <cell r="AF548"/>
          <cell r="AG548"/>
          <cell r="AH548"/>
          <cell r="AI548"/>
          <cell r="AN548"/>
          <cell r="AO548" t="str">
            <v>Yes</v>
          </cell>
          <cell r="AP548" t="str">
            <v>NOV 20</v>
          </cell>
        </row>
        <row r="549">
          <cell r="A549">
            <v>749</v>
          </cell>
          <cell r="B549" t="str">
            <v>已发货</v>
          </cell>
          <cell r="C549" t="str">
            <v>C49</v>
          </cell>
          <cell r="D549">
            <v>109992</v>
          </cell>
          <cell r="E549" t="str">
            <v>Stock order</v>
          </cell>
          <cell r="F549" t="str">
            <v>YSM10</v>
          </cell>
          <cell r="G549" t="str">
            <v>R-&gt;L</v>
          </cell>
          <cell r="H549" t="str">
            <v>No</v>
          </cell>
          <cell r="I549" t="str">
            <v>Y52381</v>
          </cell>
          <cell r="J549">
            <v>1</v>
          </cell>
          <cell r="K549" t="str">
            <v>码头-&gt;准备清关</v>
          </cell>
          <cell r="L549">
            <v>44137</v>
          </cell>
          <cell r="M549">
            <v>6.4799999999999996E-2</v>
          </cell>
          <cell r="N549" t="str">
            <v>NOV 20</v>
          </cell>
          <cell r="O549" t="str">
            <v>2020.10.</v>
          </cell>
          <cell r="P549" t="str">
            <v>JPY</v>
          </cell>
          <cell r="Q549" t="str">
            <v>C49SZX20200120SX</v>
          </cell>
          <cell r="R549" t="str">
            <v>凌鑫</v>
          </cell>
          <cell r="S549" t="str">
            <v>YSM10</v>
          </cell>
          <cell r="T549" t="str">
            <v>L-&gt;R</v>
          </cell>
          <cell r="U549" t="str">
            <v>MVC</v>
          </cell>
          <cell r="V549" t="str">
            <v>WRONG</v>
          </cell>
          <cell r="W549" t="str">
            <v>DAP SZ</v>
          </cell>
          <cell r="X549">
            <v>44041</v>
          </cell>
          <cell r="Y549" t="str">
            <v>Yes</v>
          </cell>
          <cell r="Z549"/>
          <cell r="AA549"/>
          <cell r="AB549"/>
          <cell r="AC549" t="str">
            <v>C180331698</v>
          </cell>
          <cell r="AD549">
            <v>301</v>
          </cell>
          <cell r="AE549">
            <v>10</v>
          </cell>
          <cell r="AF549"/>
          <cell r="AG549"/>
          <cell r="AH549"/>
          <cell r="AI549"/>
          <cell r="AN549"/>
          <cell r="AO549" t="str">
            <v>Yes</v>
          </cell>
          <cell r="AP549" t="str">
            <v>NOV 20</v>
          </cell>
        </row>
        <row r="550">
          <cell r="A550">
            <v>786</v>
          </cell>
          <cell r="B550" t="str">
            <v>已发货</v>
          </cell>
          <cell r="C550" t="str">
            <v>C49</v>
          </cell>
          <cell r="D550">
            <v>109992</v>
          </cell>
          <cell r="E550" t="str">
            <v>Stock order</v>
          </cell>
          <cell r="F550" t="str">
            <v>YSM10</v>
          </cell>
          <cell r="G550" t="str">
            <v>R-&gt;L</v>
          </cell>
          <cell r="H550" t="str">
            <v>No</v>
          </cell>
          <cell r="I550" t="str">
            <v>Y52382</v>
          </cell>
          <cell r="J550">
            <v>1</v>
          </cell>
          <cell r="K550" t="str">
            <v>码头-&gt;准备清关</v>
          </cell>
          <cell r="L550">
            <v>44137</v>
          </cell>
          <cell r="M550">
            <v>6.4799999999999996E-2</v>
          </cell>
          <cell r="N550" t="str">
            <v>NOV 20</v>
          </cell>
          <cell r="O550" t="str">
            <v>2020.10.</v>
          </cell>
          <cell r="P550" t="str">
            <v>JPY</v>
          </cell>
          <cell r="Q550" t="str">
            <v>C49SZX20200138JZ</v>
          </cell>
          <cell r="R550" t="str">
            <v>斯迈</v>
          </cell>
          <cell r="S550" t="str">
            <v>YSM10</v>
          </cell>
          <cell r="T550" t="str">
            <v>L-&gt;R</v>
          </cell>
          <cell r="U550" t="str">
            <v>MVC</v>
          </cell>
          <cell r="V550" t="str">
            <v>WRONG</v>
          </cell>
          <cell r="W550" t="str">
            <v>DAP GZ</v>
          </cell>
          <cell r="X550">
            <v>44061</v>
          </cell>
          <cell r="Y550" t="str">
            <v>Yes</v>
          </cell>
          <cell r="Z550"/>
          <cell r="AA550"/>
          <cell r="AB550"/>
          <cell r="AC550" t="str">
            <v>C200837985</v>
          </cell>
          <cell r="AD550">
            <v>301</v>
          </cell>
          <cell r="AE550">
            <v>10</v>
          </cell>
          <cell r="AF550"/>
          <cell r="AG550"/>
          <cell r="AH550"/>
          <cell r="AI550"/>
          <cell r="AN550"/>
          <cell r="AO550" t="str">
            <v>Yes</v>
          </cell>
          <cell r="AP550" t="str">
            <v>NOV 20</v>
          </cell>
        </row>
        <row r="551">
          <cell r="A551">
            <v>787</v>
          </cell>
          <cell r="B551" t="str">
            <v>已发货</v>
          </cell>
          <cell r="C551" t="str">
            <v>C49</v>
          </cell>
          <cell r="D551">
            <v>109992</v>
          </cell>
          <cell r="E551" t="str">
            <v>Stock order</v>
          </cell>
          <cell r="F551" t="str">
            <v>YSM10</v>
          </cell>
          <cell r="G551" t="str">
            <v>R-&gt;L</v>
          </cell>
          <cell r="H551" t="str">
            <v>No</v>
          </cell>
          <cell r="I551" t="str">
            <v>Y52383</v>
          </cell>
          <cell r="J551">
            <v>1</v>
          </cell>
          <cell r="K551" t="str">
            <v>码头-&gt;准备清关</v>
          </cell>
          <cell r="L551">
            <v>44137</v>
          </cell>
          <cell r="M551">
            <v>6.4799999999999996E-2</v>
          </cell>
          <cell r="N551" t="str">
            <v>NOV 20</v>
          </cell>
          <cell r="O551" t="str">
            <v>2020.10.</v>
          </cell>
          <cell r="P551" t="str">
            <v>JPY</v>
          </cell>
          <cell r="Q551" t="str">
            <v>C49SZX20200138JZ</v>
          </cell>
          <cell r="R551" t="str">
            <v>斯迈</v>
          </cell>
          <cell r="S551" t="str">
            <v>YSM10</v>
          </cell>
          <cell r="T551" t="str">
            <v>L-&gt;R</v>
          </cell>
          <cell r="U551" t="str">
            <v>MVC</v>
          </cell>
          <cell r="V551" t="str">
            <v>WRONG</v>
          </cell>
          <cell r="W551" t="str">
            <v>DAP GZ</v>
          </cell>
          <cell r="X551">
            <v>44061</v>
          </cell>
          <cell r="Y551" t="str">
            <v>Yes</v>
          </cell>
          <cell r="Z551"/>
          <cell r="AA551"/>
          <cell r="AB551"/>
          <cell r="AC551" t="str">
            <v>C200837985</v>
          </cell>
          <cell r="AD551">
            <v>301</v>
          </cell>
          <cell r="AE551">
            <v>10</v>
          </cell>
          <cell r="AF551"/>
          <cell r="AG551"/>
          <cell r="AH551"/>
          <cell r="AI551"/>
          <cell r="AN551"/>
          <cell r="AO551" t="str">
            <v>Yes</v>
          </cell>
          <cell r="AP551" t="str">
            <v>NOV 20</v>
          </cell>
        </row>
        <row r="552">
          <cell r="A552">
            <v>735</v>
          </cell>
          <cell r="B552" t="str">
            <v>已发货</v>
          </cell>
          <cell r="C552" t="str">
            <v>C49</v>
          </cell>
          <cell r="D552" t="str">
            <v>109992（拆分PO110072）</v>
          </cell>
          <cell r="E552" t="str">
            <v>Stock order（序列号已给客户，不可调）</v>
          </cell>
          <cell r="F552" t="str">
            <v>YSM10</v>
          </cell>
          <cell r="G552" t="str">
            <v>R-&gt;L</v>
          </cell>
          <cell r="H552" t="str">
            <v>No</v>
          </cell>
          <cell r="I552" t="str">
            <v>Y52384</v>
          </cell>
          <cell r="J552">
            <v>1</v>
          </cell>
          <cell r="K552" t="str">
            <v>码头-&gt;准备清关</v>
          </cell>
          <cell r="L552">
            <v>44137</v>
          </cell>
          <cell r="M552">
            <v>6.5000000000000002E-2</v>
          </cell>
          <cell r="N552" t="str">
            <v>NOV 20</v>
          </cell>
          <cell r="O552" t="str">
            <v>2020.10.</v>
          </cell>
          <cell r="P552" t="str">
            <v>JPY</v>
          </cell>
          <cell r="Q552" t="str">
            <v>C49SZX20200188JY</v>
          </cell>
          <cell r="R552" t="str">
            <v>光瑞新（end user：海纳科）</v>
          </cell>
          <cell r="S552" t="str">
            <v>YSM10</v>
          </cell>
          <cell r="T552" t="str">
            <v>R-&gt;L</v>
          </cell>
          <cell r="U552" t="str">
            <v>MVC</v>
          </cell>
          <cell r="V552" t="str">
            <v>WRONG</v>
          </cell>
          <cell r="W552" t="str">
            <v>DAP SZ</v>
          </cell>
          <cell r="X552">
            <v>44032</v>
          </cell>
          <cell r="Y552" t="str">
            <v>Yes</v>
          </cell>
          <cell r="Z552"/>
          <cell r="AA552"/>
          <cell r="AB552"/>
          <cell r="AC552" t="str">
            <v>C200838012</v>
          </cell>
          <cell r="AD552">
            <v>301</v>
          </cell>
          <cell r="AE552">
            <v>10</v>
          </cell>
          <cell r="AF552"/>
          <cell r="AG552"/>
          <cell r="AH552"/>
          <cell r="AI552"/>
          <cell r="AJ552"/>
          <cell r="AK552"/>
          <cell r="AL552"/>
          <cell r="AM552"/>
          <cell r="AN552"/>
          <cell r="AO552" t="str">
            <v>Yes</v>
          </cell>
          <cell r="AP552" t="str">
            <v>NOV 20</v>
          </cell>
        </row>
        <row r="553">
          <cell r="A553">
            <v>763</v>
          </cell>
          <cell r="B553" t="str">
            <v>已发货</v>
          </cell>
          <cell r="C553" t="str">
            <v>C49</v>
          </cell>
          <cell r="D553" t="str">
            <v>109992（拆分PO110072）</v>
          </cell>
          <cell r="E553" t="str">
            <v>Stock order</v>
          </cell>
          <cell r="F553" t="str">
            <v>YSM10</v>
          </cell>
          <cell r="G553" t="str">
            <v>R-&gt;L</v>
          </cell>
          <cell r="H553" t="str">
            <v>No</v>
          </cell>
          <cell r="I553" t="str">
            <v>Y52385</v>
          </cell>
          <cell r="J553">
            <v>1</v>
          </cell>
          <cell r="K553" t="str">
            <v>力合仓库(已经清关)</v>
          </cell>
          <cell r="L553">
            <v>44137</v>
          </cell>
          <cell r="M553">
            <v>6.5000000000000002E-2</v>
          </cell>
          <cell r="N553" t="str">
            <v>NOV 20</v>
          </cell>
          <cell r="O553" t="str">
            <v>2020.10.</v>
          </cell>
          <cell r="P553" t="str">
            <v>RMB</v>
          </cell>
          <cell r="Q553" t="str">
            <v>C49SZX20200121JL</v>
          </cell>
          <cell r="R553" t="str">
            <v>刻锐</v>
          </cell>
          <cell r="S553" t="str">
            <v>YSM10</v>
          </cell>
          <cell r="T553" t="str">
            <v>L-&gt;R</v>
          </cell>
          <cell r="U553" t="str">
            <v>MVC</v>
          </cell>
          <cell r="V553" t="str">
            <v>WRONG</v>
          </cell>
          <cell r="W553" t="str">
            <v>含税到厂</v>
          </cell>
          <cell r="X553">
            <v>44068</v>
          </cell>
          <cell r="Y553" t="str">
            <v>Yes</v>
          </cell>
          <cell r="Z553"/>
          <cell r="AA553"/>
          <cell r="AB553"/>
          <cell r="AC553" t="str">
            <v>C200938211</v>
          </cell>
          <cell r="AD553">
            <v>301</v>
          </cell>
          <cell r="AE553">
            <v>10</v>
          </cell>
          <cell r="AF553"/>
          <cell r="AG553"/>
          <cell r="AH553"/>
          <cell r="AI553"/>
          <cell r="AN553"/>
          <cell r="AO553" t="str">
            <v>Yes</v>
          </cell>
          <cell r="AP553" t="str">
            <v>NOV 20</v>
          </cell>
        </row>
        <row r="554">
          <cell r="A554">
            <v>789</v>
          </cell>
          <cell r="B554" t="str">
            <v>已发货</v>
          </cell>
          <cell r="C554" t="str">
            <v>C49</v>
          </cell>
          <cell r="D554" t="str">
            <v>109992（拆分PO110072）</v>
          </cell>
          <cell r="E554" t="str">
            <v>Stock order</v>
          </cell>
          <cell r="F554" t="str">
            <v>YSM10</v>
          </cell>
          <cell r="G554" t="str">
            <v>R-&gt;L</v>
          </cell>
          <cell r="H554" t="str">
            <v>No</v>
          </cell>
          <cell r="I554" t="str">
            <v>Y52386</v>
          </cell>
          <cell r="J554">
            <v>1</v>
          </cell>
          <cell r="K554" t="str">
            <v>码头-&gt;准备清关</v>
          </cell>
          <cell r="L554">
            <v>44137</v>
          </cell>
          <cell r="M554">
            <v>6.5000000000000002E-2</v>
          </cell>
          <cell r="N554" t="str">
            <v>NOV 20</v>
          </cell>
          <cell r="O554" t="str">
            <v>2020.10.</v>
          </cell>
          <cell r="P554" t="str">
            <v>RMB</v>
          </cell>
          <cell r="Q554" t="str">
            <v>C49SZX20200133JL</v>
          </cell>
          <cell r="R554" t="str">
            <v>通通旺</v>
          </cell>
          <cell r="S554" t="str">
            <v>YSM10</v>
          </cell>
          <cell r="T554" t="str">
            <v>L-&gt;R</v>
          </cell>
          <cell r="U554" t="str">
            <v>MVC</v>
          </cell>
          <cell r="V554" t="str">
            <v>WRONG</v>
          </cell>
          <cell r="W554" t="str">
            <v>含税到厂</v>
          </cell>
          <cell r="X554">
            <v>44061</v>
          </cell>
          <cell r="Y554" t="str">
            <v>Yes</v>
          </cell>
          <cell r="Z554"/>
          <cell r="AA554"/>
          <cell r="AB554"/>
          <cell r="AC554" t="str">
            <v>C180231406</v>
          </cell>
          <cell r="AD554">
            <v>301</v>
          </cell>
          <cell r="AE554">
            <v>10</v>
          </cell>
          <cell r="AF554"/>
          <cell r="AG554"/>
          <cell r="AH554"/>
          <cell r="AI554"/>
          <cell r="AN554"/>
          <cell r="AO554" t="str">
            <v>Yes</v>
          </cell>
          <cell r="AP554" t="str">
            <v>NOV 20</v>
          </cell>
        </row>
        <row r="555">
          <cell r="A555">
            <v>740</v>
          </cell>
          <cell r="B555" t="str">
            <v>已发货</v>
          </cell>
          <cell r="C555" t="str">
            <v>C49</v>
          </cell>
          <cell r="D555">
            <v>110034</v>
          </cell>
          <cell r="E555" t="str">
            <v>平方兆赫名义下单</v>
          </cell>
          <cell r="F555" t="str">
            <v>YSM20WR-2</v>
          </cell>
          <cell r="G555" t="str">
            <v>L-&gt;R</v>
          </cell>
          <cell r="H555" t="str">
            <v>MVC</v>
          </cell>
          <cell r="I555" t="str">
            <v>Y52688</v>
          </cell>
          <cell r="J555">
            <v>1</v>
          </cell>
          <cell r="K555" t="str">
            <v>盐保仓库</v>
          </cell>
          <cell r="L555">
            <v>44137</v>
          </cell>
          <cell r="M555" t="str">
            <v>NM</v>
          </cell>
          <cell r="N555" t="str">
            <v>APR 21</v>
          </cell>
          <cell r="O555" t="str">
            <v>2020.10.</v>
          </cell>
          <cell r="P555" t="str">
            <v>JPY</v>
          </cell>
          <cell r="Q555" t="str">
            <v>C49SZX20210028DZ</v>
          </cell>
          <cell r="R555" t="str">
            <v>平方兆赫</v>
          </cell>
          <cell r="S555" t="str">
            <v>YSM20WR-2</v>
          </cell>
          <cell r="T555" t="str">
            <v>L-&gt;R</v>
          </cell>
          <cell r="U555" t="str">
            <v>MVC</v>
          </cell>
          <cell r="V555" t="str">
            <v>OK</v>
          </cell>
          <cell r="W555" t="str">
            <v>CIF HK</v>
          </cell>
          <cell r="X555">
            <v>44265</v>
          </cell>
          <cell r="Y555" t="str">
            <v>Yes</v>
          </cell>
          <cell r="Z555"/>
          <cell r="AA555"/>
          <cell r="AB555"/>
          <cell r="AC555" t="str">
            <v>YES</v>
          </cell>
          <cell r="AD555"/>
          <cell r="AE555"/>
          <cell r="AF555"/>
          <cell r="AG555"/>
          <cell r="AH555"/>
          <cell r="AI555"/>
          <cell r="AN555"/>
          <cell r="AO555" t="str">
            <v>Yes</v>
          </cell>
          <cell r="AP555" t="str">
            <v>APR 21</v>
          </cell>
        </row>
        <row r="556">
          <cell r="A556">
            <v>794</v>
          </cell>
          <cell r="B556" t="str">
            <v>已发货</v>
          </cell>
          <cell r="C556" t="str">
            <v>C49</v>
          </cell>
          <cell r="D556">
            <v>110055</v>
          </cell>
          <cell r="E556" t="str">
            <v>Stock order</v>
          </cell>
          <cell r="F556" t="str">
            <v>YSM10</v>
          </cell>
          <cell r="G556" t="str">
            <v>L-&gt;R</v>
          </cell>
          <cell r="H556" t="str">
            <v>HM5+MVC+ATS15</v>
          </cell>
          <cell r="I556" t="str">
            <v>Y53085</v>
          </cell>
          <cell r="J556">
            <v>1</v>
          </cell>
          <cell r="K556" t="str">
            <v>CY仓库</v>
          </cell>
          <cell r="L556">
            <v>44142</v>
          </cell>
          <cell r="M556" t="str">
            <v>NM</v>
          </cell>
          <cell r="N556" t="str">
            <v>NOV 20</v>
          </cell>
          <cell r="O556" t="str">
            <v>2020.10.</v>
          </cell>
          <cell r="P556" t="str">
            <v>USD</v>
          </cell>
          <cell r="Q556" t="str">
            <v>C49SZX20200146RW</v>
          </cell>
          <cell r="R556" t="str">
            <v>高伟</v>
          </cell>
          <cell r="S556" t="str">
            <v>YSM10-HM5</v>
          </cell>
          <cell r="T556" t="str">
            <v>L-&gt;R</v>
          </cell>
          <cell r="U556" t="str">
            <v>MVC+ATS15</v>
          </cell>
          <cell r="V556" t="str">
            <v>WRONG</v>
          </cell>
          <cell r="W556" t="str">
            <v>CIF HK</v>
          </cell>
          <cell r="X556">
            <v>44070</v>
          </cell>
          <cell r="Y556" t="str">
            <v>Yes</v>
          </cell>
          <cell r="Z556"/>
          <cell r="AA556"/>
          <cell r="AB556"/>
          <cell r="AC556" t="str">
            <v>C120612523</v>
          </cell>
          <cell r="AD556">
            <v>302</v>
          </cell>
          <cell r="AE556">
            <v>10</v>
          </cell>
          <cell r="AF556"/>
          <cell r="AG556"/>
          <cell r="AH556"/>
          <cell r="AI556"/>
          <cell r="AN556"/>
          <cell r="AO556" t="str">
            <v>Yes</v>
          </cell>
          <cell r="AP556" t="str">
            <v>NOV 20</v>
          </cell>
        </row>
        <row r="557">
          <cell r="A557">
            <v>904</v>
          </cell>
          <cell r="B557" t="str">
            <v>已发货</v>
          </cell>
          <cell r="C557" t="str">
            <v>C49</v>
          </cell>
          <cell r="D557">
            <v>110049</v>
          </cell>
          <cell r="E557" t="str">
            <v>博睿通名义下单</v>
          </cell>
          <cell r="F557" t="str">
            <v>YSM10</v>
          </cell>
          <cell r="G557" t="str">
            <v>R-&gt;L</v>
          </cell>
          <cell r="H557" t="str">
            <v>MVC+ATS15</v>
          </cell>
          <cell r="I557" t="str">
            <v>Y52847</v>
          </cell>
          <cell r="J557">
            <v>1</v>
          </cell>
          <cell r="K557" t="str">
            <v>盐保仓库</v>
          </cell>
          <cell r="L557">
            <v>44142</v>
          </cell>
          <cell r="M557">
            <v>6.4199999999999993E-2</v>
          </cell>
          <cell r="N557" t="str">
            <v>NOV 20</v>
          </cell>
          <cell r="O557"/>
          <cell r="P557" t="str">
            <v>JPY</v>
          </cell>
          <cell r="Q557" t="str">
            <v>C49SZX20200200SS</v>
          </cell>
          <cell r="R557" t="str">
            <v>君博信</v>
          </cell>
          <cell r="S557" t="str">
            <v>YSM10</v>
          </cell>
          <cell r="T557" t="str">
            <v>L-&gt;R</v>
          </cell>
          <cell r="U557" t="str">
            <v>MVC+ATS15</v>
          </cell>
          <cell r="V557" t="str">
            <v>WRONG</v>
          </cell>
          <cell r="W557" t="str">
            <v>DAP SZ</v>
          </cell>
          <cell r="X557">
            <v>44135</v>
          </cell>
          <cell r="Y557" t="str">
            <v>Yes</v>
          </cell>
          <cell r="Z557"/>
          <cell r="AA557"/>
          <cell r="AB557"/>
          <cell r="AC557" t="str">
            <v>C190634955</v>
          </cell>
          <cell r="AD557">
            <v>301</v>
          </cell>
          <cell r="AE557">
            <v>10</v>
          </cell>
          <cell r="AF557"/>
          <cell r="AG557"/>
          <cell r="AH557"/>
          <cell r="AI557"/>
          <cell r="AN557"/>
          <cell r="AO557" t="str">
            <v>Yes</v>
          </cell>
          <cell r="AP557" t="str">
            <v>NOV 20</v>
          </cell>
        </row>
        <row r="558">
          <cell r="A558">
            <v>1026</v>
          </cell>
          <cell r="B558" t="str">
            <v>已发货</v>
          </cell>
          <cell r="C558" t="str">
            <v>C49</v>
          </cell>
          <cell r="D558">
            <v>110049</v>
          </cell>
          <cell r="E558" t="str">
            <v>博睿通名义下单</v>
          </cell>
          <cell r="F558" t="str">
            <v>YSM10</v>
          </cell>
          <cell r="G558" t="str">
            <v>R-&gt;L</v>
          </cell>
          <cell r="H558" t="str">
            <v>MVC+ATS15</v>
          </cell>
          <cell r="I558" t="str">
            <v>Y52848</v>
          </cell>
          <cell r="J558">
            <v>1</v>
          </cell>
          <cell r="K558" t="str">
            <v>盐保仓库</v>
          </cell>
          <cell r="L558">
            <v>44142</v>
          </cell>
          <cell r="M558">
            <v>6.4199999999999993E-2</v>
          </cell>
          <cell r="N558" t="str">
            <v>JAN 21</v>
          </cell>
          <cell r="O558"/>
          <cell r="P558" t="str">
            <v>JPY</v>
          </cell>
          <cell r="Q558" t="str">
            <v>C49SZX20200242DZ</v>
          </cell>
          <cell r="R558" t="str">
            <v>朗特</v>
          </cell>
          <cell r="S558" t="str">
            <v>YSM10</v>
          </cell>
          <cell r="T558" t="str">
            <v>R-&gt;L</v>
          </cell>
          <cell r="U558" t="str">
            <v>MVC+ATS15</v>
          </cell>
          <cell r="V558" t="str">
            <v>OK</v>
          </cell>
          <cell r="W558" t="str">
            <v>CIF HK</v>
          </cell>
          <cell r="X558">
            <v>44182</v>
          </cell>
          <cell r="Y558" t="str">
            <v>Yes</v>
          </cell>
          <cell r="Z558"/>
          <cell r="AA558"/>
          <cell r="AB558"/>
          <cell r="AC558" t="str">
            <v>C190534728</v>
          </cell>
          <cell r="AD558">
            <v>301</v>
          </cell>
          <cell r="AE558">
            <v>10</v>
          </cell>
          <cell r="AF558"/>
          <cell r="AG558"/>
          <cell r="AH558"/>
          <cell r="AI558"/>
          <cell r="AN558"/>
          <cell r="AO558" t="str">
            <v>Yes</v>
          </cell>
          <cell r="AP558" t="str">
            <v>JAN 21</v>
          </cell>
        </row>
        <row r="559">
          <cell r="A559">
            <v>744</v>
          </cell>
          <cell r="B559" t="str">
            <v>已发货</v>
          </cell>
          <cell r="C559" t="str">
            <v>C49</v>
          </cell>
          <cell r="D559">
            <v>110049</v>
          </cell>
          <cell r="E559" t="str">
            <v>博睿通名义下单</v>
          </cell>
          <cell r="F559" t="str">
            <v>YSM10</v>
          </cell>
          <cell r="G559" t="str">
            <v>R-&gt;L</v>
          </cell>
          <cell r="H559" t="str">
            <v>No</v>
          </cell>
          <cell r="I559" t="str">
            <v>Y52849</v>
          </cell>
          <cell r="J559">
            <v>1</v>
          </cell>
          <cell r="K559" t="str">
            <v>盐保仓库</v>
          </cell>
          <cell r="L559">
            <v>44142</v>
          </cell>
          <cell r="M559">
            <v>6.4199999999999993E-2</v>
          </cell>
          <cell r="N559" t="str">
            <v>DEC 20</v>
          </cell>
          <cell r="O559"/>
          <cell r="P559" t="str">
            <v>JPY</v>
          </cell>
          <cell r="Q559" t="str">
            <v>C49SZX20200115SX</v>
          </cell>
          <cell r="R559" t="str">
            <v>优控电子</v>
          </cell>
          <cell r="S559" t="str">
            <v>YSM10</v>
          </cell>
          <cell r="T559" t="str">
            <v>L-&gt;R</v>
          </cell>
          <cell r="U559" t="str">
            <v>No</v>
          </cell>
          <cell r="V559" t="str">
            <v>WRONG</v>
          </cell>
          <cell r="W559" t="str">
            <v>DAP JX</v>
          </cell>
          <cell r="X559">
            <v>44040</v>
          </cell>
          <cell r="Y559" t="str">
            <v>Yes</v>
          </cell>
          <cell r="Z559"/>
          <cell r="AA559"/>
          <cell r="AB559"/>
          <cell r="AC559" t="str">
            <v>C200938065</v>
          </cell>
          <cell r="AD559">
            <v>302</v>
          </cell>
          <cell r="AE559">
            <v>10</v>
          </cell>
          <cell r="AF559"/>
          <cell r="AG559"/>
          <cell r="AH559"/>
          <cell r="AI559"/>
          <cell r="AN559"/>
          <cell r="AO559" t="str">
            <v>Yes</v>
          </cell>
          <cell r="AP559" t="str">
            <v>DEC 20</v>
          </cell>
        </row>
        <row r="560">
          <cell r="A560">
            <v>830</v>
          </cell>
          <cell r="B560" t="str">
            <v>已发货</v>
          </cell>
          <cell r="C560" t="str">
            <v>C49</v>
          </cell>
          <cell r="D560">
            <v>110049</v>
          </cell>
          <cell r="E560" t="str">
            <v>博睿通名义下单</v>
          </cell>
          <cell r="F560" t="str">
            <v>YSM20R-2</v>
          </cell>
          <cell r="G560" t="str">
            <v>L-&gt;R</v>
          </cell>
          <cell r="H560" t="str">
            <v>No</v>
          </cell>
          <cell r="I560" t="str">
            <v>Y52843</v>
          </cell>
          <cell r="J560">
            <v>1</v>
          </cell>
          <cell r="K560" t="str">
            <v>盐保仓库</v>
          </cell>
          <cell r="L560">
            <v>44142</v>
          </cell>
          <cell r="M560">
            <v>6.4199999999999993E-2</v>
          </cell>
          <cell r="N560" t="str">
            <v>NOV 20</v>
          </cell>
          <cell r="O560"/>
          <cell r="P560" t="str">
            <v>RMB</v>
          </cell>
          <cell r="Q560" t="str">
            <v>C49SZX20200155JD</v>
          </cell>
          <cell r="R560" t="str">
            <v>志华鑫</v>
          </cell>
          <cell r="S560" t="str">
            <v>YSM20R-2</v>
          </cell>
          <cell r="T560" t="str">
            <v>L-&gt;R</v>
          </cell>
          <cell r="U560" t="str">
            <v>No</v>
          </cell>
          <cell r="V560" t="str">
            <v>OK</v>
          </cell>
          <cell r="W560" t="str">
            <v>含税到厂</v>
          </cell>
          <cell r="X560">
            <v>44090</v>
          </cell>
          <cell r="Y560" t="str">
            <v>Yes</v>
          </cell>
          <cell r="Z560"/>
          <cell r="AA560"/>
          <cell r="AB560"/>
          <cell r="AC560" t="str">
            <v>C201038384</v>
          </cell>
          <cell r="AD560">
            <v>311</v>
          </cell>
          <cell r="AE560">
            <v>20</v>
          </cell>
          <cell r="AF560"/>
          <cell r="AG560"/>
          <cell r="AH560"/>
          <cell r="AI560"/>
          <cell r="AN560"/>
          <cell r="AO560" t="str">
            <v>Yes</v>
          </cell>
          <cell r="AP560" t="str">
            <v>NOV 20</v>
          </cell>
        </row>
        <row r="561">
          <cell r="A561">
            <v>831</v>
          </cell>
          <cell r="B561" t="str">
            <v>已发货</v>
          </cell>
          <cell r="C561" t="str">
            <v>C49</v>
          </cell>
          <cell r="D561">
            <v>110049</v>
          </cell>
          <cell r="E561" t="str">
            <v>博睿通名义下单</v>
          </cell>
          <cell r="F561" t="str">
            <v>YSM20R-2</v>
          </cell>
          <cell r="G561" t="str">
            <v>L-&gt;R</v>
          </cell>
          <cell r="H561" t="str">
            <v>No</v>
          </cell>
          <cell r="I561" t="str">
            <v>Y52844</v>
          </cell>
          <cell r="J561">
            <v>1</v>
          </cell>
          <cell r="K561" t="str">
            <v>盐保仓库</v>
          </cell>
          <cell r="L561">
            <v>44142</v>
          </cell>
          <cell r="M561">
            <v>6.4199999999999993E-2</v>
          </cell>
          <cell r="N561" t="str">
            <v>NOV 20</v>
          </cell>
          <cell r="O561"/>
          <cell r="P561" t="str">
            <v>RMB</v>
          </cell>
          <cell r="Q561" t="str">
            <v>C49SZX20200155JD</v>
          </cell>
          <cell r="R561" t="str">
            <v>志华鑫</v>
          </cell>
          <cell r="S561" t="str">
            <v>YSM20R-2</v>
          </cell>
          <cell r="T561" t="str">
            <v>L-&gt;R</v>
          </cell>
          <cell r="U561" t="str">
            <v>No</v>
          </cell>
          <cell r="V561" t="str">
            <v>OK</v>
          </cell>
          <cell r="W561" t="str">
            <v>含税到厂</v>
          </cell>
          <cell r="X561">
            <v>44090</v>
          </cell>
          <cell r="Y561" t="str">
            <v>Yes</v>
          </cell>
          <cell r="Z561"/>
          <cell r="AA561"/>
          <cell r="AB561"/>
          <cell r="AC561" t="str">
            <v>C201038384</v>
          </cell>
          <cell r="AD561">
            <v>302</v>
          </cell>
          <cell r="AE561">
            <v>10</v>
          </cell>
          <cell r="AF561">
            <v>313</v>
          </cell>
          <cell r="AG561">
            <v>10</v>
          </cell>
          <cell r="AH561"/>
          <cell r="AI561"/>
          <cell r="AN561"/>
          <cell r="AO561" t="str">
            <v>Yes</v>
          </cell>
          <cell r="AP561" t="str">
            <v>NOV 20</v>
          </cell>
        </row>
        <row r="562">
          <cell r="A562">
            <v>792</v>
          </cell>
          <cell r="B562" t="str">
            <v>已发货</v>
          </cell>
          <cell r="C562" t="str">
            <v>C49</v>
          </cell>
          <cell r="D562">
            <v>110025</v>
          </cell>
          <cell r="E562" t="str">
            <v>Stock order</v>
          </cell>
          <cell r="F562" t="str">
            <v>YSM10</v>
          </cell>
          <cell r="G562" t="str">
            <v>R-&gt;L</v>
          </cell>
          <cell r="H562" t="str">
            <v>No</v>
          </cell>
          <cell r="I562" t="str">
            <v>Y53182</v>
          </cell>
          <cell r="J562">
            <v>1</v>
          </cell>
          <cell r="K562" t="str">
            <v>盐保仓库</v>
          </cell>
          <cell r="L562">
            <v>44142</v>
          </cell>
          <cell r="M562">
            <v>6.4199999999999993E-2</v>
          </cell>
          <cell r="N562" t="str">
            <v>NOV 20</v>
          </cell>
          <cell r="O562"/>
          <cell r="P562" t="str">
            <v>JPY</v>
          </cell>
          <cell r="Q562" t="str">
            <v>C49SZX20200137SS</v>
          </cell>
          <cell r="R562" t="str">
            <v>炑炑明</v>
          </cell>
          <cell r="S562" t="str">
            <v>YSM10</v>
          </cell>
          <cell r="T562" t="str">
            <v>L-&gt;R</v>
          </cell>
          <cell r="U562" t="str">
            <v>MVC</v>
          </cell>
          <cell r="V562" t="str">
            <v>WRONG</v>
          </cell>
          <cell r="W562" t="str">
            <v>DAP SZ</v>
          </cell>
          <cell r="X562">
            <v>44067</v>
          </cell>
          <cell r="Y562" t="str">
            <v>Yes</v>
          </cell>
          <cell r="Z562"/>
          <cell r="AA562"/>
          <cell r="AB562"/>
          <cell r="AC562" t="str">
            <v>C200537348</v>
          </cell>
          <cell r="AD562">
            <v>301</v>
          </cell>
          <cell r="AE562">
            <v>10</v>
          </cell>
          <cell r="AF562"/>
          <cell r="AG562"/>
          <cell r="AH562"/>
          <cell r="AI562"/>
          <cell r="AN562"/>
          <cell r="AO562" t="str">
            <v>Yes</v>
          </cell>
          <cell r="AP562" t="str">
            <v>NOV 20</v>
          </cell>
        </row>
        <row r="563">
          <cell r="A563">
            <v>803</v>
          </cell>
          <cell r="B563" t="str">
            <v>已发货</v>
          </cell>
          <cell r="C563" t="str">
            <v>C49</v>
          </cell>
          <cell r="D563">
            <v>110025</v>
          </cell>
          <cell r="E563" t="str">
            <v>Stock order</v>
          </cell>
          <cell r="F563" t="str">
            <v>YSM10</v>
          </cell>
          <cell r="G563" t="str">
            <v>R-&gt;L</v>
          </cell>
          <cell r="H563" t="str">
            <v>No</v>
          </cell>
          <cell r="I563" t="str">
            <v>Y53183</v>
          </cell>
          <cell r="J563">
            <v>1</v>
          </cell>
          <cell r="K563"/>
          <cell r="L563">
            <v>44142</v>
          </cell>
          <cell r="M563">
            <v>6.4199999999999993E-2</v>
          </cell>
          <cell r="N563" t="str">
            <v>NOV 20</v>
          </cell>
          <cell r="O563"/>
          <cell r="P563" t="str">
            <v>JPY</v>
          </cell>
          <cell r="Q563" t="str">
            <v>C49SZX20200150SS</v>
          </cell>
          <cell r="R563" t="str">
            <v>博睿通（end user：锂动力）</v>
          </cell>
          <cell r="S563" t="str">
            <v>YSM10</v>
          </cell>
          <cell r="T563" t="str">
            <v>R-&gt;L</v>
          </cell>
          <cell r="U563" t="str">
            <v>No</v>
          </cell>
          <cell r="V563" t="str">
            <v>OK</v>
          </cell>
          <cell r="W563" t="str">
            <v>DAP FS</v>
          </cell>
          <cell r="X563">
            <v>44076</v>
          </cell>
          <cell r="Y563" t="str">
            <v>Yes</v>
          </cell>
          <cell r="Z563"/>
          <cell r="AA563"/>
          <cell r="AB563"/>
          <cell r="AC563" t="str">
            <v>C180732632</v>
          </cell>
          <cell r="AD563">
            <v>301</v>
          </cell>
          <cell r="AE563">
            <v>10</v>
          </cell>
          <cell r="AF563"/>
          <cell r="AG563"/>
          <cell r="AH563"/>
          <cell r="AI563"/>
          <cell r="AN563"/>
          <cell r="AO563" t="str">
            <v>Yes</v>
          </cell>
          <cell r="AP563" t="str">
            <v>NOV 20</v>
          </cell>
        </row>
        <row r="564">
          <cell r="A564">
            <v>804</v>
          </cell>
          <cell r="B564" t="str">
            <v>已发货</v>
          </cell>
          <cell r="C564" t="str">
            <v>C49</v>
          </cell>
          <cell r="D564">
            <v>110025</v>
          </cell>
          <cell r="E564" t="str">
            <v>Stock order</v>
          </cell>
          <cell r="F564" t="str">
            <v>YSM10</v>
          </cell>
          <cell r="G564" t="str">
            <v>R-&gt;L</v>
          </cell>
          <cell r="H564" t="str">
            <v>No</v>
          </cell>
          <cell r="I564" t="str">
            <v>Y53184</v>
          </cell>
          <cell r="J564">
            <v>1</v>
          </cell>
          <cell r="K564"/>
          <cell r="L564">
            <v>44142</v>
          </cell>
          <cell r="M564">
            <v>6.4199999999999993E-2</v>
          </cell>
          <cell r="N564" t="str">
            <v>NOV 20</v>
          </cell>
          <cell r="O564"/>
          <cell r="P564" t="str">
            <v>JPY</v>
          </cell>
          <cell r="Q564" t="str">
            <v>C49SZX20200150SS</v>
          </cell>
          <cell r="R564" t="str">
            <v>博睿通（end user：锂动力）</v>
          </cell>
          <cell r="S564" t="str">
            <v>YSM10</v>
          </cell>
          <cell r="T564" t="str">
            <v>R-&gt;L</v>
          </cell>
          <cell r="U564" t="str">
            <v>No</v>
          </cell>
          <cell r="V564" t="str">
            <v>OK</v>
          </cell>
          <cell r="W564" t="str">
            <v>DAP FS</v>
          </cell>
          <cell r="X564">
            <v>44076</v>
          </cell>
          <cell r="Y564" t="str">
            <v>Yes</v>
          </cell>
          <cell r="Z564"/>
          <cell r="AA564"/>
          <cell r="AB564"/>
          <cell r="AC564" t="str">
            <v>C180732632</v>
          </cell>
          <cell r="AD564">
            <v>301</v>
          </cell>
          <cell r="AE564">
            <v>10</v>
          </cell>
          <cell r="AF564"/>
          <cell r="AG564"/>
          <cell r="AH564"/>
          <cell r="AI564"/>
          <cell r="AN564"/>
          <cell r="AO564" t="str">
            <v>Yes</v>
          </cell>
          <cell r="AP564" t="str">
            <v>NOV 20</v>
          </cell>
        </row>
        <row r="565">
          <cell r="A565">
            <v>745</v>
          </cell>
          <cell r="B565" t="str">
            <v>已发货</v>
          </cell>
          <cell r="C565" t="str">
            <v>C49</v>
          </cell>
          <cell r="D565" t="str">
            <v>110025(拆单110117)</v>
          </cell>
          <cell r="E565" t="str">
            <v>Stock order</v>
          </cell>
          <cell r="F565" t="str">
            <v>YSM10</v>
          </cell>
          <cell r="G565" t="str">
            <v>R-&gt;L</v>
          </cell>
          <cell r="H565" t="str">
            <v>No</v>
          </cell>
          <cell r="I565" t="str">
            <v>Y53185</v>
          </cell>
          <cell r="J565">
            <v>1</v>
          </cell>
          <cell r="K565" t="str">
            <v>盐保仓库</v>
          </cell>
          <cell r="L565">
            <v>44142</v>
          </cell>
          <cell r="M565" t="str">
            <v>NM，PO用110043</v>
          </cell>
          <cell r="N565" t="str">
            <v>DEC 20</v>
          </cell>
          <cell r="O565"/>
          <cell r="P565" t="str">
            <v>JPY</v>
          </cell>
          <cell r="Q565" t="str">
            <v>C49SZX20200115SX</v>
          </cell>
          <cell r="R565" t="str">
            <v>优控电子</v>
          </cell>
          <cell r="S565" t="str">
            <v>YSM10</v>
          </cell>
          <cell r="T565" t="str">
            <v>L-&gt;R</v>
          </cell>
          <cell r="U565" t="str">
            <v>No</v>
          </cell>
          <cell r="V565" t="str">
            <v>WRONG</v>
          </cell>
          <cell r="W565" t="str">
            <v>DAP JX</v>
          </cell>
          <cell r="X565">
            <v>44040</v>
          </cell>
          <cell r="Y565" t="str">
            <v>Yes</v>
          </cell>
          <cell r="Z565"/>
          <cell r="AA565"/>
          <cell r="AB565"/>
          <cell r="AC565" t="str">
            <v>C200938065</v>
          </cell>
          <cell r="AD565">
            <v>301</v>
          </cell>
          <cell r="AE565">
            <v>10</v>
          </cell>
          <cell r="AF565"/>
          <cell r="AG565"/>
          <cell r="AH565"/>
          <cell r="AI565"/>
          <cell r="AN565"/>
          <cell r="AO565" t="str">
            <v>Yes</v>
          </cell>
          <cell r="AP565" t="str">
            <v>DEC 20</v>
          </cell>
        </row>
        <row r="566">
          <cell r="A566">
            <v>847</v>
          </cell>
          <cell r="B566" t="str">
            <v>已发货</v>
          </cell>
          <cell r="C566" t="str">
            <v>C49</v>
          </cell>
          <cell r="D566" t="str">
            <v>110025(拆单110117)</v>
          </cell>
          <cell r="E566" t="str">
            <v>Stock order</v>
          </cell>
          <cell r="F566" t="str">
            <v>YSM10</v>
          </cell>
          <cell r="G566" t="str">
            <v>R-&gt;L</v>
          </cell>
          <cell r="H566" t="str">
            <v>No</v>
          </cell>
          <cell r="I566" t="str">
            <v>Y53186</v>
          </cell>
          <cell r="J566">
            <v>1</v>
          </cell>
          <cell r="K566"/>
          <cell r="L566">
            <v>44142</v>
          </cell>
          <cell r="M566">
            <v>6.3799999999999996E-2</v>
          </cell>
          <cell r="N566" t="str">
            <v>NOV 20</v>
          </cell>
          <cell r="O566"/>
          <cell r="P566" t="str">
            <v>RMB</v>
          </cell>
          <cell r="Q566" t="str">
            <v>C49SZX20200168SX</v>
          </cell>
          <cell r="R566" t="str">
            <v>利速达</v>
          </cell>
          <cell r="S566" t="str">
            <v>YSM10</v>
          </cell>
          <cell r="T566" t="str">
            <v>L-&gt;R</v>
          </cell>
          <cell r="U566" t="str">
            <v>MVC</v>
          </cell>
          <cell r="V566" t="str">
            <v>WRONG</v>
          </cell>
          <cell r="W566" t="str">
            <v>含税到厂</v>
          </cell>
          <cell r="X566">
            <v>44096</v>
          </cell>
          <cell r="Y566" t="str">
            <v>Yes</v>
          </cell>
          <cell r="Z566"/>
          <cell r="AA566"/>
          <cell r="AB566"/>
          <cell r="AC566" t="str">
            <v>C180732624</v>
          </cell>
          <cell r="AD566">
            <v>301</v>
          </cell>
          <cell r="AE566">
            <v>10</v>
          </cell>
          <cell r="AF566"/>
          <cell r="AG566"/>
          <cell r="AH566"/>
          <cell r="AI566"/>
          <cell r="AN566"/>
          <cell r="AO566" t="str">
            <v>Yes</v>
          </cell>
          <cell r="AP566" t="str">
            <v>NOV 20</v>
          </cell>
        </row>
        <row r="567">
          <cell r="A567">
            <v>866</v>
          </cell>
          <cell r="B567" t="str">
            <v>已发货</v>
          </cell>
          <cell r="C567" t="str">
            <v>C49</v>
          </cell>
          <cell r="D567" t="str">
            <v>49F103708</v>
          </cell>
          <cell r="E567" t="str">
            <v>皇家显示名义下单</v>
          </cell>
          <cell r="F567" t="str">
            <v>YSM40R-4</v>
          </cell>
          <cell r="G567" t="str">
            <v>R-&gt;L</v>
          </cell>
          <cell r="H567" t="str">
            <v>No</v>
          </cell>
          <cell r="I567" t="str">
            <v>Y52766</v>
          </cell>
          <cell r="J567">
            <v>1</v>
          </cell>
          <cell r="K567" t="str">
            <v>深圳仓库</v>
          </cell>
          <cell r="L567">
            <v>44139</v>
          </cell>
          <cell r="M567" t="str">
            <v>NM</v>
          </cell>
          <cell r="N567" t="str">
            <v>NOV 20</v>
          </cell>
          <cell r="O567"/>
          <cell r="P567" t="str">
            <v>RMB</v>
          </cell>
          <cell r="Q567" t="str">
            <v>C49SZX20200171DZ</v>
          </cell>
          <cell r="R567" t="str">
            <v>皇家显示</v>
          </cell>
          <cell r="S567" t="str">
            <v>YSM40R-4</v>
          </cell>
          <cell r="T567" t="str">
            <v>L-&gt;R</v>
          </cell>
          <cell r="U567" t="str">
            <v>No</v>
          </cell>
          <cell r="V567" t="str">
            <v>WRONG</v>
          </cell>
          <cell r="W567" t="str">
            <v>含税到厂</v>
          </cell>
          <cell r="X567">
            <v>44102</v>
          </cell>
          <cell r="Y567" t="str">
            <v>Yes</v>
          </cell>
          <cell r="Z567"/>
          <cell r="AA567"/>
          <cell r="AB567"/>
          <cell r="AC567" t="str">
            <v xml:space="preserve">IND order </v>
          </cell>
          <cell r="AD567"/>
          <cell r="AE567"/>
          <cell r="AF567"/>
          <cell r="AG567"/>
          <cell r="AH567"/>
          <cell r="AI567"/>
          <cell r="AN567"/>
          <cell r="AO567" t="str">
            <v>Yes</v>
          </cell>
          <cell r="AP567" t="str">
            <v>NOV 20</v>
          </cell>
        </row>
        <row r="568">
          <cell r="A568">
            <v>865</v>
          </cell>
          <cell r="B568" t="str">
            <v>已发货</v>
          </cell>
          <cell r="C568" t="str">
            <v>C49</v>
          </cell>
          <cell r="D568" t="str">
            <v>49F103708</v>
          </cell>
          <cell r="E568" t="str">
            <v>皇家显示名义下单</v>
          </cell>
          <cell r="F568" t="str">
            <v>YSM40R-4</v>
          </cell>
          <cell r="G568" t="str">
            <v>R-&gt;L</v>
          </cell>
          <cell r="H568" t="str">
            <v>No</v>
          </cell>
          <cell r="I568" t="str">
            <v>Y52765</v>
          </cell>
          <cell r="J568">
            <v>1</v>
          </cell>
          <cell r="K568" t="str">
            <v>深圳仓库</v>
          </cell>
          <cell r="L568">
            <v>44139</v>
          </cell>
          <cell r="M568" t="str">
            <v>NM</v>
          </cell>
          <cell r="N568" t="str">
            <v>NOV 20</v>
          </cell>
          <cell r="O568"/>
          <cell r="P568" t="str">
            <v>RMB</v>
          </cell>
          <cell r="Q568" t="str">
            <v>C49SZX20200171DZ</v>
          </cell>
          <cell r="R568" t="str">
            <v>皇家显示</v>
          </cell>
          <cell r="S568" t="str">
            <v>YSM40R-4</v>
          </cell>
          <cell r="T568" t="str">
            <v>L-&gt;R</v>
          </cell>
          <cell r="U568" t="str">
            <v>No</v>
          </cell>
          <cell r="V568" t="str">
            <v>WRONG</v>
          </cell>
          <cell r="W568" t="str">
            <v>含税到厂</v>
          </cell>
          <cell r="X568">
            <v>44102</v>
          </cell>
          <cell r="Y568" t="str">
            <v>Yes</v>
          </cell>
          <cell r="Z568"/>
          <cell r="AA568"/>
          <cell r="AB568"/>
          <cell r="AC568" t="str">
            <v xml:space="preserve">IND order </v>
          </cell>
          <cell r="AD568"/>
          <cell r="AE568"/>
          <cell r="AF568"/>
          <cell r="AG568"/>
          <cell r="AH568"/>
          <cell r="AI568"/>
          <cell r="AN568"/>
          <cell r="AO568" t="str">
            <v>Yes</v>
          </cell>
          <cell r="AP568" t="str">
            <v>NOV 20</v>
          </cell>
        </row>
        <row r="569">
          <cell r="A569">
            <v>870</v>
          </cell>
          <cell r="B569" t="str">
            <v>已发货</v>
          </cell>
          <cell r="C569" t="str">
            <v>C28.</v>
          </cell>
          <cell r="D569">
            <v>110045</v>
          </cell>
          <cell r="E569" t="str">
            <v>Stock order</v>
          </cell>
          <cell r="F569" t="str">
            <v>YCP10</v>
          </cell>
          <cell r="G569" t="str">
            <v>R-&gt;L</v>
          </cell>
          <cell r="H569" t="str">
            <v>No</v>
          </cell>
          <cell r="I569" t="str">
            <v>Y52685</v>
          </cell>
          <cell r="J569">
            <v>1</v>
          </cell>
          <cell r="K569" t="str">
            <v>盐保仓库</v>
          </cell>
          <cell r="L569">
            <v>44142</v>
          </cell>
          <cell r="M569" t="str">
            <v>NM</v>
          </cell>
          <cell r="N569" t="str">
            <v>DEC 20</v>
          </cell>
          <cell r="O569" t="str">
            <v>2020.10.</v>
          </cell>
          <cell r="P569" t="str">
            <v>JPY</v>
          </cell>
          <cell r="Q569" t="str">
            <v>C28SZX20200087KC</v>
          </cell>
          <cell r="R569" t="str">
            <v>嘉裕</v>
          </cell>
          <cell r="S569" t="str">
            <v>YCP10</v>
          </cell>
          <cell r="T569" t="str">
            <v>L-&gt;R</v>
          </cell>
          <cell r="U569" t="str">
            <v>No</v>
          </cell>
          <cell r="V569" t="str">
            <v>WRONG</v>
          </cell>
          <cell r="W569" t="str">
            <v>CIF HK</v>
          </cell>
          <cell r="X569">
            <v>44102</v>
          </cell>
          <cell r="Y569" t="str">
            <v>Yes</v>
          </cell>
          <cell r="Z569"/>
          <cell r="AA569"/>
          <cell r="AB569"/>
          <cell r="AC569" t="str">
            <v>C200336888</v>
          </cell>
          <cell r="AD569"/>
          <cell r="AE569"/>
          <cell r="AF569"/>
          <cell r="AG569"/>
          <cell r="AH569"/>
          <cell r="AI569"/>
          <cell r="AN569"/>
          <cell r="AO569" t="str">
            <v>Yes</v>
          </cell>
          <cell r="AP569" t="str">
            <v>DEC 20</v>
          </cell>
        </row>
        <row r="570">
          <cell r="A570">
            <v>846</v>
          </cell>
          <cell r="B570" t="str">
            <v>已发货</v>
          </cell>
          <cell r="C570" t="str">
            <v>C28.</v>
          </cell>
          <cell r="D570">
            <v>110081</v>
          </cell>
          <cell r="E570" t="str">
            <v>Stock order</v>
          </cell>
          <cell r="F570" t="str">
            <v>YSi-V</v>
          </cell>
          <cell r="G570" t="str">
            <v>R-&gt;L</v>
          </cell>
          <cell r="H570" t="str">
            <v>No</v>
          </cell>
          <cell r="I570" t="str">
            <v>Y53169</v>
          </cell>
          <cell r="J570">
            <v>1</v>
          </cell>
          <cell r="K570" t="str">
            <v>盐保仓库</v>
          </cell>
          <cell r="L570">
            <v>44148</v>
          </cell>
          <cell r="M570">
            <v>6.4000000000000001E-2</v>
          </cell>
          <cell r="N570" t="str">
            <v>DEC 20</v>
          </cell>
          <cell r="O570" t="str">
            <v>2020.10.</v>
          </cell>
          <cell r="P570" t="str">
            <v>RMB</v>
          </cell>
          <cell r="Q570" t="str">
            <v>C28SZX20200084KC</v>
          </cell>
          <cell r="R570" t="str">
            <v>鑫联科</v>
          </cell>
          <cell r="S570" t="str">
            <v>YSi-V</v>
          </cell>
          <cell r="T570" t="str">
            <v>R-&gt;L</v>
          </cell>
          <cell r="U570" t="str">
            <v>No</v>
          </cell>
          <cell r="V570" t="str">
            <v>OK</v>
          </cell>
          <cell r="W570" t="str">
            <v>含税到厂</v>
          </cell>
          <cell r="X570">
            <v>44091</v>
          </cell>
          <cell r="Y570" t="str">
            <v>No</v>
          </cell>
          <cell r="Z570"/>
          <cell r="AA570"/>
          <cell r="AB570"/>
          <cell r="AC570" t="str">
            <v>C180933101，客户的安贸一直没更新，用鑫联科名字做的安贸</v>
          </cell>
          <cell r="AD570"/>
          <cell r="AE570"/>
          <cell r="AF570"/>
          <cell r="AG570"/>
          <cell r="AH570"/>
          <cell r="AI570"/>
          <cell r="AN570"/>
          <cell r="AO570" t="str">
            <v>No</v>
          </cell>
          <cell r="AP570" t="str">
            <v>DEC 20</v>
          </cell>
        </row>
        <row r="571">
          <cell r="A571" t="str">
            <v>上海预留.</v>
          </cell>
          <cell r="B571" t="str">
            <v>已发货</v>
          </cell>
          <cell r="C571" t="str">
            <v>C28.</v>
          </cell>
          <cell r="D571">
            <v>110081</v>
          </cell>
          <cell r="E571" t="str">
            <v>Stock order</v>
          </cell>
          <cell r="F571" t="str">
            <v>YSi-V</v>
          </cell>
          <cell r="G571" t="str">
            <v>R-&gt;L</v>
          </cell>
          <cell r="H571" t="str">
            <v>No</v>
          </cell>
          <cell r="I571" t="str">
            <v>Y53170</v>
          </cell>
          <cell r="J571">
            <v>1</v>
          </cell>
          <cell r="K571" t="str">
            <v>华日仓库中转</v>
          </cell>
          <cell r="L571">
            <v>44148</v>
          </cell>
          <cell r="M571">
            <v>6.4000000000000001E-2</v>
          </cell>
          <cell r="N571" t="str">
            <v>FEB 21</v>
          </cell>
          <cell r="O571" t="str">
            <v>2020.10.</v>
          </cell>
          <cell r="P571" t="str">
            <v>RMB</v>
          </cell>
          <cell r="Q571" t="str">
            <v>C49SHA20210115/LYJ</v>
          </cell>
          <cell r="R571" t="str">
            <v>中科朗恩</v>
          </cell>
          <cell r="S571" t="str">
            <v>YSi-V</v>
          </cell>
          <cell r="T571" t="str">
            <v>R-&gt;L</v>
          </cell>
          <cell r="U571" t="str">
            <v>No</v>
          </cell>
          <cell r="V571" t="str">
            <v>OK</v>
          </cell>
          <cell r="W571" t="e">
            <v>#N/A</v>
          </cell>
          <cell r="X571" t="e">
            <v>#N/A</v>
          </cell>
          <cell r="Y571" t="e">
            <v>#N/A</v>
          </cell>
          <cell r="Z571"/>
          <cell r="AA571"/>
          <cell r="AB571"/>
          <cell r="AC571" t="str">
            <v>C180231281</v>
          </cell>
          <cell r="AD571"/>
          <cell r="AE571"/>
          <cell r="AF571"/>
          <cell r="AG571"/>
          <cell r="AH571"/>
          <cell r="AI571"/>
          <cell r="AN571"/>
          <cell r="AO571" t="str">
            <v>NA</v>
          </cell>
          <cell r="AP571" t="str">
            <v>FEB 21</v>
          </cell>
        </row>
        <row r="572">
          <cell r="A572">
            <v>828</v>
          </cell>
          <cell r="B572" t="str">
            <v>已发货</v>
          </cell>
          <cell r="C572" t="str">
            <v>C49</v>
          </cell>
          <cell r="D572">
            <v>110050</v>
          </cell>
          <cell r="E572" t="str">
            <v>博睿通名义下单</v>
          </cell>
          <cell r="F572" t="str">
            <v>YSM10</v>
          </cell>
          <cell r="G572" t="str">
            <v>R-&gt;L</v>
          </cell>
          <cell r="H572" t="str">
            <v>MVC+ATS15</v>
          </cell>
          <cell r="I572" t="str">
            <v>Y52850</v>
          </cell>
          <cell r="J572">
            <v>1</v>
          </cell>
          <cell r="K572" t="str">
            <v>盐保仓库</v>
          </cell>
          <cell r="L572">
            <v>44149</v>
          </cell>
          <cell r="M572" t="str">
            <v>NM</v>
          </cell>
          <cell r="N572" t="str">
            <v>NOV 20</v>
          </cell>
          <cell r="O572" t="str">
            <v>2020.10.</v>
          </cell>
          <cell r="P572" t="str">
            <v>JPY</v>
          </cell>
          <cell r="Q572" t="str">
            <v>C49SZX20200160JL</v>
          </cell>
          <cell r="R572" t="str">
            <v>力通威</v>
          </cell>
          <cell r="S572" t="str">
            <v>YSM10</v>
          </cell>
          <cell r="T572" t="str">
            <v>R-&gt;L</v>
          </cell>
          <cell r="U572" t="str">
            <v>MVC+ATS15</v>
          </cell>
          <cell r="V572" t="str">
            <v>OK</v>
          </cell>
          <cell r="W572" t="str">
            <v>CIF HK</v>
          </cell>
          <cell r="X572">
            <v>44084</v>
          </cell>
          <cell r="Y572" t="str">
            <v>Yes</v>
          </cell>
          <cell r="Z572"/>
          <cell r="AA572"/>
          <cell r="AB572"/>
          <cell r="AC572" t="str">
            <v>C190133876</v>
          </cell>
          <cell r="AD572">
            <v>302</v>
          </cell>
          <cell r="AE572">
            <v>10</v>
          </cell>
          <cell r="AG572"/>
          <cell r="AH572"/>
          <cell r="AI572"/>
          <cell r="AJ572"/>
          <cell r="AK572"/>
          <cell r="AL572"/>
          <cell r="AM572"/>
          <cell r="AN572"/>
          <cell r="AO572" t="str">
            <v>Yes</v>
          </cell>
          <cell r="AP572" t="str">
            <v>NOV 20</v>
          </cell>
        </row>
        <row r="573">
          <cell r="A573">
            <v>849</v>
          </cell>
          <cell r="B573" t="str">
            <v>已发货</v>
          </cell>
          <cell r="C573" t="str">
            <v>C49</v>
          </cell>
          <cell r="D573">
            <v>110050</v>
          </cell>
          <cell r="E573" t="str">
            <v>博睿通名义下单</v>
          </cell>
          <cell r="F573" t="str">
            <v>YSM10</v>
          </cell>
          <cell r="G573" t="str">
            <v>R-&gt;L</v>
          </cell>
          <cell r="H573" t="str">
            <v>MVC+ATS15</v>
          </cell>
          <cell r="I573" t="str">
            <v>Y52851</v>
          </cell>
          <cell r="J573">
            <v>1</v>
          </cell>
          <cell r="K573" t="str">
            <v>盐保仓库</v>
          </cell>
          <cell r="L573">
            <v>44149</v>
          </cell>
          <cell r="M573" t="str">
            <v>NM</v>
          </cell>
          <cell r="N573" t="str">
            <v>DEC 20</v>
          </cell>
          <cell r="O573" t="str">
            <v>2020.10.</v>
          </cell>
          <cell r="P573" t="str">
            <v>JPY</v>
          </cell>
          <cell r="Q573" t="str">
            <v>C49SZX20200167EC</v>
          </cell>
          <cell r="R573" t="str">
            <v>海红天远</v>
          </cell>
          <cell r="S573" t="str">
            <v>YSM10</v>
          </cell>
          <cell r="T573" t="str">
            <v>L-&gt;R</v>
          </cell>
          <cell r="U573" t="str">
            <v>MVC+ATS15</v>
          </cell>
          <cell r="V573" t="str">
            <v>WRONG</v>
          </cell>
          <cell r="W573" t="str">
            <v>CIF HK</v>
          </cell>
          <cell r="X573">
            <v>44092</v>
          </cell>
          <cell r="Y573" t="str">
            <v>Yes</v>
          </cell>
          <cell r="Z573"/>
          <cell r="AA573"/>
          <cell r="AB573"/>
          <cell r="AC573" t="str">
            <v>C200737827</v>
          </cell>
          <cell r="AD573">
            <v>302</v>
          </cell>
          <cell r="AE573">
            <v>10</v>
          </cell>
          <cell r="AF573"/>
          <cell r="AG573"/>
          <cell r="AH573"/>
          <cell r="AI573"/>
          <cell r="AN573"/>
          <cell r="AO573" t="str">
            <v>Yes</v>
          </cell>
          <cell r="AP573" t="str">
            <v>DEC 20</v>
          </cell>
        </row>
        <row r="574">
          <cell r="A574">
            <v>833</v>
          </cell>
          <cell r="B574" t="str">
            <v>已发货</v>
          </cell>
          <cell r="C574" t="str">
            <v>C49</v>
          </cell>
          <cell r="D574" t="str">
            <v>110050（拆单110179）</v>
          </cell>
          <cell r="E574" t="str">
            <v>博睿通名义下单</v>
          </cell>
          <cell r="F574" t="str">
            <v>YSM10</v>
          </cell>
          <cell r="G574" t="str">
            <v>R-&gt;L</v>
          </cell>
          <cell r="H574" t="str">
            <v>No</v>
          </cell>
          <cell r="I574" t="str">
            <v>Y52852</v>
          </cell>
          <cell r="J574">
            <v>1</v>
          </cell>
          <cell r="K574" t="str">
            <v>盐保仓库</v>
          </cell>
          <cell r="L574">
            <v>44149</v>
          </cell>
          <cell r="M574">
            <v>6.4000000000000001E-2</v>
          </cell>
          <cell r="N574" t="str">
            <v>NOV 20</v>
          </cell>
          <cell r="O574" t="str">
            <v>2020.10.</v>
          </cell>
          <cell r="P574" t="str">
            <v>RMB</v>
          </cell>
          <cell r="Q574" t="str">
            <v>C49SZX20200155JD</v>
          </cell>
          <cell r="R574" t="str">
            <v>志华鑫</v>
          </cell>
          <cell r="S574" t="str">
            <v>YSM10</v>
          </cell>
          <cell r="T574" t="str">
            <v>L-&gt;R</v>
          </cell>
          <cell r="U574" t="str">
            <v>MVC</v>
          </cell>
          <cell r="V574" t="str">
            <v>WRONG</v>
          </cell>
          <cell r="W574" t="str">
            <v>含税到厂</v>
          </cell>
          <cell r="X574">
            <v>44090</v>
          </cell>
          <cell r="Y574" t="str">
            <v>Yes</v>
          </cell>
          <cell r="Z574"/>
          <cell r="AA574"/>
          <cell r="AB574"/>
          <cell r="AC574" t="str">
            <v>C201038384</v>
          </cell>
          <cell r="AD574">
            <v>302</v>
          </cell>
          <cell r="AE574">
            <v>10</v>
          </cell>
          <cell r="AF574"/>
          <cell r="AG574"/>
          <cell r="AH574"/>
          <cell r="AI574"/>
          <cell r="AN574"/>
          <cell r="AO574" t="str">
            <v>Yes</v>
          </cell>
          <cell r="AP574" t="str">
            <v>NOV 20</v>
          </cell>
        </row>
        <row r="575">
          <cell r="A575">
            <v>845</v>
          </cell>
          <cell r="B575" t="str">
            <v>已发货</v>
          </cell>
          <cell r="C575" t="str">
            <v>C49</v>
          </cell>
          <cell r="D575">
            <v>110043</v>
          </cell>
          <cell r="E575" t="str">
            <v>Stock order</v>
          </cell>
          <cell r="F575" t="str">
            <v>YSM10</v>
          </cell>
          <cell r="G575" t="str">
            <v>R-&gt;L</v>
          </cell>
          <cell r="H575" t="str">
            <v>No</v>
          </cell>
          <cell r="I575" t="str">
            <v>Y53235</v>
          </cell>
          <cell r="J575">
            <v>1</v>
          </cell>
          <cell r="K575" t="str">
            <v>CY仓库</v>
          </cell>
          <cell r="L575">
            <v>44156</v>
          </cell>
          <cell r="M575" t="str">
            <v>NM</v>
          </cell>
          <cell r="N575" t="str">
            <v>NOV 20</v>
          </cell>
          <cell r="O575"/>
          <cell r="P575" t="str">
            <v>JPY</v>
          </cell>
          <cell r="Q575" t="str">
            <v>C49SZX20200159JY</v>
          </cell>
          <cell r="R575" t="str">
            <v>昊亮迪</v>
          </cell>
          <cell r="S575" t="str">
            <v>YSM10</v>
          </cell>
          <cell r="T575" t="str">
            <v>L-&gt;R</v>
          </cell>
          <cell r="U575" t="str">
            <v>No</v>
          </cell>
          <cell r="V575" t="str">
            <v>WRONG</v>
          </cell>
          <cell r="W575" t="str">
            <v>DAP SZ</v>
          </cell>
          <cell r="X575">
            <v>44085</v>
          </cell>
          <cell r="Y575" t="str">
            <v>Yes</v>
          </cell>
          <cell r="Z575"/>
          <cell r="AA575"/>
          <cell r="AB575"/>
          <cell r="AC575" t="str">
            <v>C200838012</v>
          </cell>
          <cell r="AD575">
            <v>301</v>
          </cell>
          <cell r="AE575">
            <v>10</v>
          </cell>
          <cell r="AF575"/>
          <cell r="AG575"/>
          <cell r="AH575"/>
          <cell r="AI575"/>
          <cell r="AN575"/>
          <cell r="AO575" t="str">
            <v>Yes</v>
          </cell>
          <cell r="AP575" t="str">
            <v>NOV 20</v>
          </cell>
        </row>
        <row r="576">
          <cell r="A576">
            <v>810</v>
          </cell>
          <cell r="B576" t="str">
            <v>已发货</v>
          </cell>
          <cell r="C576" t="str">
            <v>C49</v>
          </cell>
          <cell r="D576">
            <v>110043</v>
          </cell>
          <cell r="E576" t="str">
            <v>Stock order</v>
          </cell>
          <cell r="F576" t="str">
            <v>YSM10</v>
          </cell>
          <cell r="G576" t="str">
            <v>R-&gt;L</v>
          </cell>
          <cell r="H576" t="str">
            <v>No</v>
          </cell>
          <cell r="I576" t="str">
            <v>Y53236</v>
          </cell>
          <cell r="J576">
            <v>1</v>
          </cell>
          <cell r="K576" t="str">
            <v>CY仓库</v>
          </cell>
          <cell r="L576">
            <v>44156</v>
          </cell>
          <cell r="M576" t="str">
            <v>0.0638,PO 用110117</v>
          </cell>
          <cell r="N576" t="str">
            <v>NOV 20</v>
          </cell>
          <cell r="O576"/>
          <cell r="P576" t="str">
            <v>RMB</v>
          </cell>
          <cell r="Q576" t="str">
            <v>C49SZX20200157SX</v>
          </cell>
          <cell r="R576" t="str">
            <v>成景</v>
          </cell>
          <cell r="S576" t="str">
            <v>YSM10</v>
          </cell>
          <cell r="T576" t="str">
            <v>L-&gt;R</v>
          </cell>
          <cell r="U576" t="str">
            <v>MVC</v>
          </cell>
          <cell r="V576" t="str">
            <v>WRONG</v>
          </cell>
          <cell r="W576" t="str">
            <v>含税到厂</v>
          </cell>
          <cell r="X576">
            <v>44082</v>
          </cell>
          <cell r="Y576" t="str">
            <v>Yes</v>
          </cell>
          <cell r="Z576"/>
          <cell r="AA576"/>
          <cell r="AB576"/>
          <cell r="AC576" t="str">
            <v>C180532024</v>
          </cell>
          <cell r="AD576">
            <v>301</v>
          </cell>
          <cell r="AE576">
            <v>10</v>
          </cell>
          <cell r="AF576"/>
          <cell r="AG576"/>
          <cell r="AH576"/>
          <cell r="AI576"/>
          <cell r="AN576"/>
          <cell r="AO576" t="str">
            <v>Yes</v>
          </cell>
          <cell r="AP576" t="str">
            <v>NOV 20</v>
          </cell>
        </row>
        <row r="577">
          <cell r="A577">
            <v>811</v>
          </cell>
          <cell r="B577" t="str">
            <v>已发货</v>
          </cell>
          <cell r="C577" t="str">
            <v>C49</v>
          </cell>
          <cell r="D577">
            <v>110043</v>
          </cell>
          <cell r="E577" t="str">
            <v>Stock order</v>
          </cell>
          <cell r="F577" t="str">
            <v>YSM10</v>
          </cell>
          <cell r="G577" t="str">
            <v>R-&gt;L</v>
          </cell>
          <cell r="H577" t="str">
            <v>No</v>
          </cell>
          <cell r="I577" t="str">
            <v>Y53237</v>
          </cell>
          <cell r="J577">
            <v>1</v>
          </cell>
          <cell r="K577" t="str">
            <v>CY仓库</v>
          </cell>
          <cell r="L577">
            <v>44156</v>
          </cell>
          <cell r="M577" t="str">
            <v>NM</v>
          </cell>
          <cell r="N577" t="str">
            <v>NOV 20</v>
          </cell>
          <cell r="O577"/>
          <cell r="P577" t="str">
            <v>JPY</v>
          </cell>
          <cell r="Q577" t="str">
            <v>C49SZX20200129JL</v>
          </cell>
          <cell r="R577" t="str">
            <v>力通威</v>
          </cell>
          <cell r="S577" t="str">
            <v>YSM10</v>
          </cell>
          <cell r="T577" t="str">
            <v>R-&gt;L</v>
          </cell>
          <cell r="U577" t="str">
            <v>MVC</v>
          </cell>
          <cell r="V577" t="str">
            <v>WRONG</v>
          </cell>
          <cell r="W577" t="str">
            <v>CIF HK</v>
          </cell>
          <cell r="X577">
            <v>44081</v>
          </cell>
          <cell r="Y577" t="str">
            <v>Yes</v>
          </cell>
          <cell r="Z577"/>
          <cell r="AA577"/>
          <cell r="AB577"/>
          <cell r="AC577" t="str">
            <v>C171230831</v>
          </cell>
          <cell r="AD577">
            <v>301</v>
          </cell>
          <cell r="AE577">
            <v>10</v>
          </cell>
          <cell r="AF577"/>
          <cell r="AG577"/>
          <cell r="AH577"/>
          <cell r="AI577"/>
          <cell r="AJ577"/>
          <cell r="AK577"/>
          <cell r="AL577"/>
          <cell r="AM577"/>
          <cell r="AN577"/>
          <cell r="AO577" t="str">
            <v>Yes</v>
          </cell>
          <cell r="AP577" t="str">
            <v>NOV 20</v>
          </cell>
        </row>
        <row r="578">
          <cell r="A578">
            <v>812</v>
          </cell>
          <cell r="B578" t="str">
            <v>已发货</v>
          </cell>
          <cell r="C578" t="str">
            <v>C49</v>
          </cell>
          <cell r="D578" t="str">
            <v>110043(拆单110140)</v>
          </cell>
          <cell r="E578" t="str">
            <v>Stock order</v>
          </cell>
          <cell r="F578" t="str">
            <v>YSM10</v>
          </cell>
          <cell r="G578" t="str">
            <v>R-&gt;L</v>
          </cell>
          <cell r="H578" t="str">
            <v>No</v>
          </cell>
          <cell r="I578" t="str">
            <v>Y53265</v>
          </cell>
          <cell r="J578">
            <v>1</v>
          </cell>
          <cell r="K578" t="str">
            <v>CY仓库</v>
          </cell>
          <cell r="L578">
            <v>44156</v>
          </cell>
          <cell r="M578">
            <v>6.4000000000000001E-2</v>
          </cell>
          <cell r="N578" t="str">
            <v>NOV 20</v>
          </cell>
          <cell r="O578"/>
          <cell r="P578" t="str">
            <v>JPY</v>
          </cell>
          <cell r="Q578" t="str">
            <v>C49SZX20200129JL</v>
          </cell>
          <cell r="R578" t="str">
            <v>力通威</v>
          </cell>
          <cell r="S578" t="str">
            <v>YSM10</v>
          </cell>
          <cell r="T578" t="str">
            <v>R-&gt;L</v>
          </cell>
          <cell r="U578" t="str">
            <v>MVC</v>
          </cell>
          <cell r="V578" t="str">
            <v>WRONG</v>
          </cell>
          <cell r="W578" t="str">
            <v>CIF HK</v>
          </cell>
          <cell r="X578">
            <v>44081</v>
          </cell>
          <cell r="Y578" t="str">
            <v>Yes</v>
          </cell>
          <cell r="Z578"/>
          <cell r="AA578"/>
          <cell r="AB578"/>
          <cell r="AC578" t="str">
            <v>C171230831</v>
          </cell>
          <cell r="AD578">
            <v>301</v>
          </cell>
          <cell r="AE578">
            <v>10</v>
          </cell>
          <cell r="AF578"/>
          <cell r="AG578"/>
          <cell r="AH578"/>
          <cell r="AI578"/>
          <cell r="AJ578"/>
          <cell r="AK578"/>
          <cell r="AL578"/>
          <cell r="AM578"/>
          <cell r="AN578"/>
          <cell r="AO578" t="str">
            <v>Yes</v>
          </cell>
          <cell r="AP578" t="str">
            <v>NOV 20</v>
          </cell>
        </row>
        <row r="579">
          <cell r="A579">
            <v>813</v>
          </cell>
          <cell r="B579" t="str">
            <v>已发货</v>
          </cell>
          <cell r="C579" t="str">
            <v>C49</v>
          </cell>
          <cell r="D579" t="str">
            <v>110043(拆单110140)</v>
          </cell>
          <cell r="E579" t="str">
            <v>Stock order</v>
          </cell>
          <cell r="F579" t="str">
            <v>YSM10</v>
          </cell>
          <cell r="G579" t="str">
            <v>R-&gt;L</v>
          </cell>
          <cell r="H579" t="str">
            <v>No</v>
          </cell>
          <cell r="I579" t="str">
            <v>Y53240</v>
          </cell>
          <cell r="J579">
            <v>1</v>
          </cell>
          <cell r="K579" t="str">
            <v>CY仓库</v>
          </cell>
          <cell r="L579">
            <v>44156</v>
          </cell>
          <cell r="M579">
            <v>6.4000000000000001E-2</v>
          </cell>
          <cell r="N579" t="str">
            <v>NOV 20</v>
          </cell>
          <cell r="O579"/>
          <cell r="P579" t="str">
            <v>JPY</v>
          </cell>
          <cell r="Q579" t="str">
            <v>C49SZX20200129JL</v>
          </cell>
          <cell r="R579" t="str">
            <v>力通威</v>
          </cell>
          <cell r="S579" t="str">
            <v>YSM10</v>
          </cell>
          <cell r="T579" t="str">
            <v>R-&gt;L</v>
          </cell>
          <cell r="U579" t="str">
            <v>MVC</v>
          </cell>
          <cell r="V579" t="str">
            <v>WRONG</v>
          </cell>
          <cell r="W579" t="str">
            <v>CIF HK</v>
          </cell>
          <cell r="X579">
            <v>44081</v>
          </cell>
          <cell r="Y579" t="str">
            <v>Yes</v>
          </cell>
          <cell r="Z579"/>
          <cell r="AA579"/>
          <cell r="AB579"/>
          <cell r="AC579" t="str">
            <v>C171230831</v>
          </cell>
          <cell r="AD579">
            <v>301</v>
          </cell>
          <cell r="AE579">
            <v>10</v>
          </cell>
          <cell r="AF579"/>
          <cell r="AG579"/>
          <cell r="AH579"/>
          <cell r="AI579"/>
          <cell r="AJ579"/>
          <cell r="AK579"/>
          <cell r="AL579"/>
          <cell r="AM579"/>
          <cell r="AN579"/>
          <cell r="AO579" t="str">
            <v>Yes</v>
          </cell>
          <cell r="AP579" t="str">
            <v>NOV 20</v>
          </cell>
        </row>
        <row r="580">
          <cell r="A580">
            <v>862</v>
          </cell>
          <cell r="B580" t="str">
            <v>已发货</v>
          </cell>
          <cell r="C580" t="str">
            <v>C49</v>
          </cell>
          <cell r="D580">
            <v>110137</v>
          </cell>
          <cell r="E580" t="str">
            <v>Stock order</v>
          </cell>
          <cell r="F580" t="str">
            <v>YSM20R-2</v>
          </cell>
          <cell r="G580" t="str">
            <v>L-&gt;R</v>
          </cell>
          <cell r="H580" t="str">
            <v>No</v>
          </cell>
          <cell r="I580" t="str">
            <v>Y53439</v>
          </cell>
          <cell r="J580">
            <v>1</v>
          </cell>
          <cell r="K580" t="str">
            <v>CY仓库</v>
          </cell>
          <cell r="L580">
            <v>44156</v>
          </cell>
          <cell r="M580">
            <v>6.4000000000000001E-2</v>
          </cell>
          <cell r="N580" t="str">
            <v>NOV 20</v>
          </cell>
          <cell r="O580">
            <v>2020.11</v>
          </cell>
          <cell r="P580" t="str">
            <v>JPY</v>
          </cell>
          <cell r="Q580" t="str">
            <v>C49SZX20200175JY</v>
          </cell>
          <cell r="R580" t="str">
            <v>百纳海</v>
          </cell>
          <cell r="S580" t="str">
            <v>YSM20R-2</v>
          </cell>
          <cell r="T580" t="str">
            <v>L-&gt;R</v>
          </cell>
          <cell r="U580" t="str">
            <v>No</v>
          </cell>
          <cell r="V580" t="str">
            <v>OK</v>
          </cell>
          <cell r="W580" t="str">
            <v>DAP SZ</v>
          </cell>
          <cell r="X580">
            <v>44099</v>
          </cell>
          <cell r="Y580" t="str">
            <v>Yes</v>
          </cell>
          <cell r="Z580"/>
          <cell r="AA580"/>
          <cell r="AB580"/>
          <cell r="AC580" t="str">
            <v>C200637625</v>
          </cell>
          <cell r="AD580">
            <v>303</v>
          </cell>
          <cell r="AE580">
            <v>20</v>
          </cell>
          <cell r="AF580"/>
          <cell r="AG580"/>
          <cell r="AH580"/>
          <cell r="AI580"/>
          <cell r="AN580"/>
          <cell r="AO580" t="str">
            <v>Yes</v>
          </cell>
          <cell r="AP580" t="str">
            <v>NOV 20</v>
          </cell>
        </row>
        <row r="581">
          <cell r="A581">
            <v>829</v>
          </cell>
          <cell r="B581" t="str">
            <v>已发货</v>
          </cell>
          <cell r="C581" t="str">
            <v>C49</v>
          </cell>
          <cell r="D581">
            <v>110137</v>
          </cell>
          <cell r="E581" t="str">
            <v>Stock order</v>
          </cell>
          <cell r="F581" t="str">
            <v>YSM20R-2</v>
          </cell>
          <cell r="G581" t="str">
            <v>L-&gt;R</v>
          </cell>
          <cell r="H581" t="str">
            <v>No</v>
          </cell>
          <cell r="I581" t="str">
            <v>Y53440</v>
          </cell>
          <cell r="J581">
            <v>1</v>
          </cell>
          <cell r="K581" t="str">
            <v>CY仓库</v>
          </cell>
          <cell r="L581">
            <v>44156</v>
          </cell>
          <cell r="M581">
            <v>6.4000000000000001E-2</v>
          </cell>
          <cell r="N581" t="str">
            <v>NOV 20</v>
          </cell>
          <cell r="O581">
            <v>2020.11</v>
          </cell>
          <cell r="P581" t="str">
            <v>JPY</v>
          </cell>
          <cell r="Q581" t="str">
            <v>C49SZX20200160JL</v>
          </cell>
          <cell r="R581" t="str">
            <v>力通威</v>
          </cell>
          <cell r="S581" t="str">
            <v>YSM20R-2</v>
          </cell>
          <cell r="T581" t="str">
            <v>L-&gt;R</v>
          </cell>
          <cell r="U581" t="str">
            <v>No</v>
          </cell>
          <cell r="V581" t="str">
            <v>OK</v>
          </cell>
          <cell r="W581" t="str">
            <v>CIF HK</v>
          </cell>
          <cell r="X581">
            <v>44084</v>
          </cell>
          <cell r="Y581" t="str">
            <v>Yes</v>
          </cell>
          <cell r="Z581"/>
          <cell r="AA581"/>
          <cell r="AB581"/>
          <cell r="AC581" t="str">
            <v>C190133876</v>
          </cell>
          <cell r="AD581">
            <v>303</v>
          </cell>
          <cell r="AE581">
            <v>20</v>
          </cell>
          <cell r="AF581"/>
          <cell r="AG581"/>
          <cell r="AH581"/>
          <cell r="AI581"/>
          <cell r="AJ581"/>
          <cell r="AK581"/>
          <cell r="AL581"/>
          <cell r="AM581"/>
          <cell r="AN581"/>
          <cell r="AO581" t="str">
            <v>Yes</v>
          </cell>
          <cell r="AP581" t="str">
            <v>NOV 20</v>
          </cell>
        </row>
        <row r="582">
          <cell r="A582">
            <v>827</v>
          </cell>
          <cell r="B582" t="str">
            <v>已发货</v>
          </cell>
          <cell r="C582" t="str">
            <v>C49</v>
          </cell>
          <cell r="D582">
            <v>110089</v>
          </cell>
          <cell r="E582" t="str">
            <v>旭晟名义下单</v>
          </cell>
          <cell r="F582" t="str">
            <v>YSM20R-2</v>
          </cell>
          <cell r="G582" t="str">
            <v>L-&gt;R</v>
          </cell>
          <cell r="H582" t="str">
            <v>No</v>
          </cell>
          <cell r="I582" t="str">
            <v>Y53174</v>
          </cell>
          <cell r="J582">
            <v>1</v>
          </cell>
          <cell r="K582" t="str">
            <v>码头</v>
          </cell>
          <cell r="L582">
            <v>44157</v>
          </cell>
          <cell r="M582" t="str">
            <v>NM</v>
          </cell>
          <cell r="N582" t="str">
            <v>NOV 20</v>
          </cell>
          <cell r="O582">
            <v>2020.11</v>
          </cell>
          <cell r="P582" t="str">
            <v>JPY</v>
          </cell>
          <cell r="Q582" t="str">
            <v>C49SZX20200152SX</v>
          </cell>
          <cell r="R582" t="str">
            <v>旭晟</v>
          </cell>
          <cell r="S582" t="str">
            <v>YSM20R-2</v>
          </cell>
          <cell r="T582" t="str">
            <v>L-&gt;R</v>
          </cell>
          <cell r="U582" t="str">
            <v>No</v>
          </cell>
          <cell r="V582" t="str">
            <v>OK</v>
          </cell>
          <cell r="W582" t="str">
            <v>DAP SZ</v>
          </cell>
          <cell r="X582">
            <v>44088</v>
          </cell>
          <cell r="Y582" t="str">
            <v>Yes</v>
          </cell>
          <cell r="Z582"/>
          <cell r="AA582"/>
          <cell r="AB582"/>
          <cell r="AC582" t="str">
            <v>IND order</v>
          </cell>
          <cell r="AD582"/>
          <cell r="AE582"/>
          <cell r="AF582"/>
          <cell r="AG582"/>
          <cell r="AH582"/>
          <cell r="AI582"/>
          <cell r="AN582"/>
          <cell r="AO582" t="str">
            <v>Yes</v>
          </cell>
          <cell r="AP582" t="str">
            <v>NOV 20</v>
          </cell>
        </row>
        <row r="583">
          <cell r="A583">
            <v>935</v>
          </cell>
          <cell r="B583" t="str">
            <v>已发货</v>
          </cell>
          <cell r="C583" t="str">
            <v>C49</v>
          </cell>
          <cell r="D583" t="str">
            <v>110026（拆单110178）</v>
          </cell>
          <cell r="E583" t="str">
            <v>Stock order</v>
          </cell>
          <cell r="F583" t="str">
            <v>YSM10</v>
          </cell>
          <cell r="G583" t="str">
            <v>R-&gt;L</v>
          </cell>
          <cell r="H583" t="str">
            <v>No</v>
          </cell>
          <cell r="I583" t="str">
            <v>Y53187</v>
          </cell>
          <cell r="J583">
            <v>1</v>
          </cell>
          <cell r="K583" t="str">
            <v>力合仓库(已经清关)</v>
          </cell>
          <cell r="L583">
            <v>44161</v>
          </cell>
          <cell r="M583">
            <v>6.4000000000000001E-2</v>
          </cell>
          <cell r="N583" t="str">
            <v>DEC 20</v>
          </cell>
          <cell r="O583"/>
          <cell r="P583" t="str">
            <v>RMB</v>
          </cell>
          <cell r="Q583" t="str">
            <v>C49SZX20200215JL</v>
          </cell>
          <cell r="R583" t="str">
            <v>江恒</v>
          </cell>
          <cell r="S583" t="str">
            <v>YSM10</v>
          </cell>
          <cell r="T583" t="str">
            <v>R-&gt;L</v>
          </cell>
          <cell r="U583" t="str">
            <v>MVC</v>
          </cell>
          <cell r="V583" t="str">
            <v>WRONG</v>
          </cell>
          <cell r="W583" t="str">
            <v>含税到厂</v>
          </cell>
          <cell r="X583">
            <v>44147</v>
          </cell>
          <cell r="Y583" t="str">
            <v>Yes</v>
          </cell>
          <cell r="Z583"/>
          <cell r="AA583"/>
          <cell r="AB583"/>
          <cell r="AC583" t="str">
            <v>C170930142</v>
          </cell>
          <cell r="AD583">
            <v>302</v>
          </cell>
          <cell r="AE583">
            <v>10</v>
          </cell>
          <cell r="AF583"/>
          <cell r="AG583"/>
          <cell r="AH583"/>
          <cell r="AI583"/>
          <cell r="AN583"/>
          <cell r="AO583" t="str">
            <v>Yes</v>
          </cell>
          <cell r="AP583" t="str">
            <v>DEC 20</v>
          </cell>
        </row>
        <row r="584">
          <cell r="A584">
            <v>806</v>
          </cell>
          <cell r="B584" t="str">
            <v>已发货</v>
          </cell>
          <cell r="C584" t="str">
            <v>C49</v>
          </cell>
          <cell r="D584" t="str">
            <v>110026（拆单110178）</v>
          </cell>
          <cell r="E584" t="str">
            <v>Stock order</v>
          </cell>
          <cell r="F584" t="str">
            <v>YSM10</v>
          </cell>
          <cell r="G584" t="str">
            <v>R-&gt;L</v>
          </cell>
          <cell r="H584" t="str">
            <v>No</v>
          </cell>
          <cell r="I584" t="str">
            <v>Y53188</v>
          </cell>
          <cell r="J584">
            <v>1</v>
          </cell>
          <cell r="K584" t="str">
            <v>力合仓库(已经清关)</v>
          </cell>
          <cell r="L584">
            <v>44161</v>
          </cell>
          <cell r="M584">
            <v>6.4000000000000001E-2</v>
          </cell>
          <cell r="N584" t="str">
            <v>DEC 20</v>
          </cell>
          <cell r="O584"/>
          <cell r="P584" t="str">
            <v>RMB</v>
          </cell>
          <cell r="Q584" t="str">
            <v>C49SZX20200149JL</v>
          </cell>
          <cell r="R584" t="str">
            <v>博新</v>
          </cell>
          <cell r="S584" t="str">
            <v>YSM10</v>
          </cell>
          <cell r="T584" t="str">
            <v>R-&gt;L</v>
          </cell>
          <cell r="U584" t="str">
            <v>MVC</v>
          </cell>
          <cell r="V584" t="str">
            <v>WRONG</v>
          </cell>
          <cell r="W584" t="str">
            <v>含税到厂</v>
          </cell>
          <cell r="X584">
            <v>44077</v>
          </cell>
          <cell r="Y584" t="str">
            <v>Yes</v>
          </cell>
          <cell r="Z584"/>
          <cell r="AA584"/>
          <cell r="AB584"/>
          <cell r="AC584" t="str">
            <v>C201238746</v>
          </cell>
          <cell r="AD584">
            <v>302</v>
          </cell>
          <cell r="AE584">
            <v>10</v>
          </cell>
          <cell r="AF584"/>
          <cell r="AG584"/>
          <cell r="AH584"/>
          <cell r="AI584"/>
          <cell r="AN584"/>
          <cell r="AO584" t="str">
            <v>Yes</v>
          </cell>
          <cell r="AP584" t="str">
            <v>DEC 20</v>
          </cell>
        </row>
        <row r="585">
          <cell r="A585">
            <v>876</v>
          </cell>
          <cell r="B585" t="str">
            <v>已发货</v>
          </cell>
          <cell r="C585" t="str">
            <v>C49</v>
          </cell>
          <cell r="D585" t="str">
            <v>110026（拆单110182）</v>
          </cell>
          <cell r="E585" t="str">
            <v>Stock order</v>
          </cell>
          <cell r="F585" t="str">
            <v>YSM10</v>
          </cell>
          <cell r="G585" t="str">
            <v>R-&gt;L</v>
          </cell>
          <cell r="H585" t="str">
            <v>No</v>
          </cell>
          <cell r="I585" t="str">
            <v>Y53189</v>
          </cell>
          <cell r="J585">
            <v>1</v>
          </cell>
          <cell r="K585" t="str">
            <v>力合仓库(已经清关)</v>
          </cell>
          <cell r="L585">
            <v>44161</v>
          </cell>
          <cell r="M585">
            <v>6.3399999999999998E-2</v>
          </cell>
          <cell r="N585" t="str">
            <v>DEC 20</v>
          </cell>
          <cell r="O585"/>
          <cell r="P585" t="str">
            <v>RMB</v>
          </cell>
          <cell r="Q585" t="str">
            <v>C49SZX20200173MX</v>
          </cell>
          <cell r="R585" t="str">
            <v>日东（end user：远爱）</v>
          </cell>
          <cell r="S585" t="str">
            <v>YSM10</v>
          </cell>
          <cell r="T585" t="str">
            <v>L-&gt;R</v>
          </cell>
          <cell r="U585" t="str">
            <v>No</v>
          </cell>
          <cell r="V585" t="str">
            <v>WRONG</v>
          </cell>
          <cell r="W585" t="str">
            <v>含税到厂</v>
          </cell>
          <cell r="X585">
            <v>44103</v>
          </cell>
          <cell r="Y585" t="str">
            <v>Yes</v>
          </cell>
          <cell r="Z585"/>
          <cell r="AA585"/>
          <cell r="AB585"/>
          <cell r="AC585" t="str">
            <v>C201238776</v>
          </cell>
          <cell r="AD585">
            <v>302</v>
          </cell>
          <cell r="AE585">
            <v>10</v>
          </cell>
          <cell r="AF585"/>
          <cell r="AG585"/>
          <cell r="AH585"/>
          <cell r="AI585"/>
          <cell r="AN585"/>
          <cell r="AO585" t="str">
            <v>Yes</v>
          </cell>
          <cell r="AP585" t="str">
            <v>DEC 20</v>
          </cell>
        </row>
        <row r="586">
          <cell r="A586">
            <v>877</v>
          </cell>
          <cell r="B586" t="str">
            <v>已发货</v>
          </cell>
          <cell r="C586" t="str">
            <v>C49</v>
          </cell>
          <cell r="D586" t="str">
            <v>110026（拆单110182）</v>
          </cell>
          <cell r="E586" t="str">
            <v>Stock order</v>
          </cell>
          <cell r="F586" t="str">
            <v>YSM10</v>
          </cell>
          <cell r="G586" t="str">
            <v>R-&gt;L</v>
          </cell>
          <cell r="H586" t="str">
            <v>No</v>
          </cell>
          <cell r="I586" t="str">
            <v>Y53190</v>
          </cell>
          <cell r="J586">
            <v>1</v>
          </cell>
          <cell r="K586" t="str">
            <v>力合仓库(已经清关)</v>
          </cell>
          <cell r="L586">
            <v>44161</v>
          </cell>
          <cell r="M586">
            <v>6.3399999999999998E-2</v>
          </cell>
          <cell r="N586" t="str">
            <v>DEC 20</v>
          </cell>
          <cell r="O586"/>
          <cell r="P586" t="str">
            <v>RMB</v>
          </cell>
          <cell r="Q586" t="str">
            <v>C49SZX20200173MX</v>
          </cell>
          <cell r="R586" t="str">
            <v>日东（end user：远爱）</v>
          </cell>
          <cell r="S586" t="str">
            <v>YSM10</v>
          </cell>
          <cell r="T586" t="str">
            <v>L-&gt;R</v>
          </cell>
          <cell r="U586" t="str">
            <v>No</v>
          </cell>
          <cell r="V586" t="str">
            <v>WRONG</v>
          </cell>
          <cell r="W586" t="str">
            <v>含税到厂</v>
          </cell>
          <cell r="X586">
            <v>44103</v>
          </cell>
          <cell r="Y586" t="str">
            <v>Yes</v>
          </cell>
          <cell r="Z586"/>
          <cell r="AA586"/>
          <cell r="AB586"/>
          <cell r="AC586" t="str">
            <v>C201238776</v>
          </cell>
          <cell r="AD586">
            <v>302</v>
          </cell>
          <cell r="AE586">
            <v>10</v>
          </cell>
          <cell r="AF586"/>
          <cell r="AG586"/>
          <cell r="AH586"/>
          <cell r="AI586"/>
          <cell r="AN586"/>
          <cell r="AO586" t="str">
            <v>Yes</v>
          </cell>
          <cell r="AP586" t="str">
            <v>DEC 20</v>
          </cell>
        </row>
        <row r="587">
          <cell r="A587">
            <v>922</v>
          </cell>
          <cell r="B587" t="str">
            <v>已发货</v>
          </cell>
          <cell r="C587" t="str">
            <v>C49</v>
          </cell>
          <cell r="D587" t="str">
            <v>110026（拆单110178）</v>
          </cell>
          <cell r="E587" t="str">
            <v>Stock order</v>
          </cell>
          <cell r="F587" t="str">
            <v>YSM10</v>
          </cell>
          <cell r="G587" t="str">
            <v>R-&gt;L</v>
          </cell>
          <cell r="H587" t="str">
            <v>No</v>
          </cell>
          <cell r="I587" t="str">
            <v>Y53191</v>
          </cell>
          <cell r="J587">
            <v>1</v>
          </cell>
          <cell r="K587" t="str">
            <v>力合仓库(已经清关)</v>
          </cell>
          <cell r="L587">
            <v>44161</v>
          </cell>
          <cell r="M587">
            <v>6.4000000000000001E-2</v>
          </cell>
          <cell r="N587" t="str">
            <v>DEC 20</v>
          </cell>
          <cell r="O587"/>
          <cell r="P587" t="str">
            <v>RMB</v>
          </cell>
          <cell r="Q587" t="str">
            <v>C49SZX20200209SX</v>
          </cell>
          <cell r="R587" t="str">
            <v>韵律光电</v>
          </cell>
          <cell r="S587" t="str">
            <v>YSM10</v>
          </cell>
          <cell r="T587" t="str">
            <v>R-&gt;L</v>
          </cell>
          <cell r="U587" t="str">
            <v>MVC</v>
          </cell>
          <cell r="V587" t="str">
            <v>WRONG</v>
          </cell>
          <cell r="W587" t="str">
            <v>含税到厂</v>
          </cell>
          <cell r="X587">
            <v>44146</v>
          </cell>
          <cell r="Y587" t="str">
            <v>Yes</v>
          </cell>
          <cell r="Z587"/>
          <cell r="AA587"/>
          <cell r="AB587"/>
          <cell r="AC587" t="str">
            <v>C170429073</v>
          </cell>
          <cell r="AD587">
            <v>302</v>
          </cell>
          <cell r="AE587">
            <v>10</v>
          </cell>
          <cell r="AF587"/>
          <cell r="AG587"/>
          <cell r="AH587"/>
          <cell r="AI587"/>
          <cell r="AN587"/>
          <cell r="AO587" t="str">
            <v>Yes</v>
          </cell>
          <cell r="AP587" t="str">
            <v>DEC 20</v>
          </cell>
        </row>
        <row r="588">
          <cell r="A588">
            <v>863</v>
          </cell>
          <cell r="B588" t="str">
            <v>已发货</v>
          </cell>
          <cell r="C588" t="str">
            <v>C49</v>
          </cell>
          <cell r="D588">
            <v>110026</v>
          </cell>
          <cell r="E588" t="str">
            <v>Stock order</v>
          </cell>
          <cell r="F588" t="str">
            <v>YSM10</v>
          </cell>
          <cell r="G588" t="str">
            <v>R-&gt;L</v>
          </cell>
          <cell r="H588" t="str">
            <v>No</v>
          </cell>
          <cell r="I588" t="str">
            <v>Y53192</v>
          </cell>
          <cell r="J588">
            <v>1</v>
          </cell>
          <cell r="K588" t="str">
            <v>盐保仓库</v>
          </cell>
          <cell r="L588">
            <v>44161</v>
          </cell>
          <cell r="M588" t="str">
            <v>NM</v>
          </cell>
          <cell r="N588" t="str">
            <v>DEC 20</v>
          </cell>
          <cell r="O588"/>
          <cell r="P588" t="str">
            <v>JPY</v>
          </cell>
          <cell r="Q588" t="str">
            <v>C49SZX20200179MZ</v>
          </cell>
          <cell r="R588" t="str">
            <v>鸿南</v>
          </cell>
          <cell r="S588" t="str">
            <v>YSM10</v>
          </cell>
          <cell r="T588" t="str">
            <v>R-&gt;L</v>
          </cell>
          <cell r="U588" t="str">
            <v>MVC</v>
          </cell>
          <cell r="V588" t="str">
            <v>WRONG</v>
          </cell>
          <cell r="W588" t="str">
            <v>CIF HK</v>
          </cell>
          <cell r="X588">
            <v>44102</v>
          </cell>
          <cell r="Y588" t="str">
            <v>Yes</v>
          </cell>
          <cell r="Z588"/>
          <cell r="AA588"/>
          <cell r="AB588"/>
          <cell r="AC588" t="str">
            <v>C180331587</v>
          </cell>
          <cell r="AD588">
            <v>312</v>
          </cell>
          <cell r="AE588">
            <v>10</v>
          </cell>
          <cell r="AF588"/>
          <cell r="AG588"/>
          <cell r="AH588"/>
          <cell r="AI588"/>
          <cell r="AN588"/>
          <cell r="AO588" t="str">
            <v>Yes</v>
          </cell>
          <cell r="AP588" t="str">
            <v>DEC 20</v>
          </cell>
        </row>
        <row r="589">
          <cell r="A589">
            <v>850</v>
          </cell>
          <cell r="B589" t="str">
            <v>已发货</v>
          </cell>
          <cell r="C589" t="str">
            <v>C49</v>
          </cell>
          <cell r="D589">
            <v>110026</v>
          </cell>
          <cell r="E589" t="str">
            <v>Stock order</v>
          </cell>
          <cell r="F589" t="str">
            <v>YSM10</v>
          </cell>
          <cell r="G589" t="str">
            <v>R-&gt;L</v>
          </cell>
          <cell r="H589" t="str">
            <v>No</v>
          </cell>
          <cell r="I589" t="str">
            <v>Y53193</v>
          </cell>
          <cell r="J589">
            <v>1</v>
          </cell>
          <cell r="K589" t="str">
            <v>盐保仓库</v>
          </cell>
          <cell r="L589">
            <v>44161</v>
          </cell>
          <cell r="M589" t="str">
            <v>NM</v>
          </cell>
          <cell r="N589" t="str">
            <v>DEC 20</v>
          </cell>
          <cell r="O589"/>
          <cell r="P589" t="str">
            <v>JPY</v>
          </cell>
          <cell r="Q589" t="str">
            <v>C49SZX20200167EC</v>
          </cell>
          <cell r="R589" t="str">
            <v>海红天远</v>
          </cell>
          <cell r="S589" t="str">
            <v>YSM10</v>
          </cell>
          <cell r="T589" t="str">
            <v>L-&gt;R</v>
          </cell>
          <cell r="U589" t="str">
            <v>No</v>
          </cell>
          <cell r="V589" t="str">
            <v>WRONG</v>
          </cell>
          <cell r="W589" t="str">
            <v>CIF HK</v>
          </cell>
          <cell r="X589">
            <v>44092</v>
          </cell>
          <cell r="Y589" t="str">
            <v>Yes</v>
          </cell>
          <cell r="Z589"/>
          <cell r="AA589"/>
          <cell r="AB589"/>
          <cell r="AC589" t="str">
            <v>C200737827</v>
          </cell>
          <cell r="AD589">
            <v>312</v>
          </cell>
          <cell r="AE589">
            <v>10</v>
          </cell>
          <cell r="AF589"/>
          <cell r="AG589"/>
          <cell r="AH589"/>
          <cell r="AI589"/>
          <cell r="AN589"/>
          <cell r="AO589" t="str">
            <v>Yes</v>
          </cell>
          <cell r="AP589" t="str">
            <v>DEC 20</v>
          </cell>
        </row>
        <row r="590">
          <cell r="A590">
            <v>880</v>
          </cell>
          <cell r="B590" t="str">
            <v>已发货</v>
          </cell>
          <cell r="C590" t="str">
            <v>C49</v>
          </cell>
          <cell r="D590" t="str">
            <v>110044（拆单110207）</v>
          </cell>
          <cell r="E590" t="str">
            <v>Stock order</v>
          </cell>
          <cell r="F590" t="str">
            <v>YSM10</v>
          </cell>
          <cell r="G590" t="str">
            <v>R-&gt;L</v>
          </cell>
          <cell r="H590" t="str">
            <v>No</v>
          </cell>
          <cell r="I590" t="str">
            <v>Y53266</v>
          </cell>
          <cell r="J590">
            <v>1</v>
          </cell>
          <cell r="K590" t="str">
            <v>盐保仓库</v>
          </cell>
          <cell r="L590">
            <v>44161</v>
          </cell>
          <cell r="M590">
            <v>6.3799999999999996E-2</v>
          </cell>
          <cell r="N590" t="str">
            <v>DEC 20</v>
          </cell>
          <cell r="O590"/>
          <cell r="P590" t="str">
            <v>RMB</v>
          </cell>
          <cell r="Q590" t="str">
            <v>C49SZX20200187SX</v>
          </cell>
          <cell r="R590" t="str">
            <v>亿莱</v>
          </cell>
          <cell r="S590" t="str">
            <v>YSM10</v>
          </cell>
          <cell r="T590" t="str">
            <v>L-&gt;R</v>
          </cell>
          <cell r="U590" t="str">
            <v>MVC</v>
          </cell>
          <cell r="V590" t="str">
            <v>WRONG</v>
          </cell>
          <cell r="W590" t="str">
            <v>含税到厂</v>
          </cell>
          <cell r="X590">
            <v>44116</v>
          </cell>
          <cell r="Y590" t="str">
            <v>Yes</v>
          </cell>
          <cell r="Z590"/>
          <cell r="AA590"/>
          <cell r="AB590"/>
          <cell r="AC590" t="str">
            <v>C201238803</v>
          </cell>
          <cell r="AD590">
            <v>301</v>
          </cell>
          <cell r="AE590">
            <v>10</v>
          </cell>
          <cell r="AF590"/>
          <cell r="AG590"/>
          <cell r="AH590"/>
          <cell r="AI590"/>
          <cell r="AN590"/>
          <cell r="AO590" t="str">
            <v>Yes</v>
          </cell>
          <cell r="AP590" t="str">
            <v>DEC 20</v>
          </cell>
        </row>
        <row r="591">
          <cell r="A591">
            <v>879</v>
          </cell>
          <cell r="B591" t="str">
            <v>已发货</v>
          </cell>
          <cell r="C591" t="str">
            <v>C49</v>
          </cell>
          <cell r="D591" t="str">
            <v>110044（拆单110207）</v>
          </cell>
          <cell r="E591" t="str">
            <v>Stock order</v>
          </cell>
          <cell r="F591" t="str">
            <v>YSM10</v>
          </cell>
          <cell r="G591" t="str">
            <v>R-&gt;L</v>
          </cell>
          <cell r="H591" t="str">
            <v>No</v>
          </cell>
          <cell r="I591" t="str">
            <v>Y53267</v>
          </cell>
          <cell r="J591">
            <v>1</v>
          </cell>
          <cell r="K591" t="str">
            <v>盐保仓库</v>
          </cell>
          <cell r="L591">
            <v>44161</v>
          </cell>
          <cell r="M591">
            <v>6.3799999999999996E-2</v>
          </cell>
          <cell r="N591" t="str">
            <v>DEC 20</v>
          </cell>
          <cell r="O591"/>
          <cell r="P591" t="str">
            <v>RMB</v>
          </cell>
          <cell r="Q591" t="str">
            <v>C49SZX20200187SX</v>
          </cell>
          <cell r="R591" t="str">
            <v>亿莱</v>
          </cell>
          <cell r="S591" t="str">
            <v>YSM10</v>
          </cell>
          <cell r="T591" t="str">
            <v>L-&gt;R</v>
          </cell>
          <cell r="U591" t="str">
            <v>MVC</v>
          </cell>
          <cell r="V591" t="str">
            <v>WRONG</v>
          </cell>
          <cell r="W591" t="str">
            <v>含税到厂</v>
          </cell>
          <cell r="X591">
            <v>44116</v>
          </cell>
          <cell r="Y591" t="str">
            <v>Yes</v>
          </cell>
          <cell r="Z591"/>
          <cell r="AA591"/>
          <cell r="AB591"/>
          <cell r="AC591" t="str">
            <v>C201238803</v>
          </cell>
          <cell r="AD591">
            <v>301</v>
          </cell>
          <cell r="AE591">
            <v>10</v>
          </cell>
          <cell r="AF591"/>
          <cell r="AG591"/>
          <cell r="AH591"/>
          <cell r="AI591"/>
          <cell r="AN591"/>
          <cell r="AO591" t="str">
            <v>Yes</v>
          </cell>
          <cell r="AP591" t="str">
            <v>DEC 20</v>
          </cell>
        </row>
        <row r="592">
          <cell r="A592">
            <v>861</v>
          </cell>
          <cell r="B592" t="str">
            <v>已发货</v>
          </cell>
          <cell r="C592" t="str">
            <v>C49</v>
          </cell>
          <cell r="D592">
            <v>110044</v>
          </cell>
          <cell r="E592" t="str">
            <v>Stock order</v>
          </cell>
          <cell r="F592" t="str">
            <v>YSM10</v>
          </cell>
          <cell r="G592" t="str">
            <v>R-&gt;L</v>
          </cell>
          <cell r="H592" t="str">
            <v>No</v>
          </cell>
          <cell r="I592" t="str">
            <v>Y53268</v>
          </cell>
          <cell r="J592">
            <v>1</v>
          </cell>
          <cell r="K592" t="str">
            <v>盐保仓库</v>
          </cell>
          <cell r="L592">
            <v>44161</v>
          </cell>
          <cell r="M592" t="str">
            <v>TBA</v>
          </cell>
          <cell r="N592" t="str">
            <v>DEC 20</v>
          </cell>
          <cell r="O592"/>
          <cell r="P592" t="str">
            <v>JPY</v>
          </cell>
          <cell r="Q592" t="str">
            <v>C49SZX20200169DZ</v>
          </cell>
          <cell r="R592" t="str">
            <v>兆晖</v>
          </cell>
          <cell r="S592" t="str">
            <v>YSM10</v>
          </cell>
          <cell r="T592" t="str">
            <v>L-&gt;R</v>
          </cell>
          <cell r="U592" t="str">
            <v>MVC</v>
          </cell>
          <cell r="V592" t="str">
            <v>WRONG</v>
          </cell>
          <cell r="W592" t="str">
            <v>CIF HK</v>
          </cell>
          <cell r="X592">
            <v>44101</v>
          </cell>
          <cell r="Y592" t="str">
            <v>Yes</v>
          </cell>
          <cell r="Z592"/>
          <cell r="AA592"/>
          <cell r="AB592"/>
          <cell r="AC592" t="str">
            <v>C121114462</v>
          </cell>
          <cell r="AD592">
            <v>301</v>
          </cell>
          <cell r="AE592">
            <v>10</v>
          </cell>
          <cell r="AF592"/>
          <cell r="AG592"/>
          <cell r="AH592"/>
          <cell r="AI592"/>
          <cell r="AN592"/>
          <cell r="AO592" t="str">
            <v>Yes</v>
          </cell>
          <cell r="AP592" t="str">
            <v>DEC 20</v>
          </cell>
        </row>
        <row r="593">
          <cell r="A593">
            <v>860</v>
          </cell>
          <cell r="B593" t="str">
            <v>已发货</v>
          </cell>
          <cell r="C593" t="str">
            <v>C49</v>
          </cell>
          <cell r="D593">
            <v>110044</v>
          </cell>
          <cell r="E593" t="str">
            <v>Stock order</v>
          </cell>
          <cell r="F593" t="str">
            <v>YSM10</v>
          </cell>
          <cell r="G593" t="str">
            <v>R-&gt;L</v>
          </cell>
          <cell r="H593" t="str">
            <v>No</v>
          </cell>
          <cell r="I593" t="str">
            <v>Y53269</v>
          </cell>
          <cell r="J593">
            <v>1</v>
          </cell>
          <cell r="K593" t="str">
            <v>盐保仓库</v>
          </cell>
          <cell r="L593">
            <v>44161</v>
          </cell>
          <cell r="M593" t="str">
            <v>TBA</v>
          </cell>
          <cell r="N593" t="str">
            <v>DEC 20</v>
          </cell>
          <cell r="O593"/>
          <cell r="P593" t="str">
            <v>JPY</v>
          </cell>
          <cell r="Q593" t="str">
            <v>C49SZX20200169DZ</v>
          </cell>
          <cell r="R593" t="str">
            <v>兆晖</v>
          </cell>
          <cell r="S593" t="str">
            <v>YSM10</v>
          </cell>
          <cell r="T593" t="str">
            <v>L-&gt;R</v>
          </cell>
          <cell r="U593" t="str">
            <v>MVC</v>
          </cell>
          <cell r="V593" t="str">
            <v>WRONG</v>
          </cell>
          <cell r="W593" t="str">
            <v>CIF HK</v>
          </cell>
          <cell r="X593">
            <v>44101</v>
          </cell>
          <cell r="Y593" t="str">
            <v>Yes</v>
          </cell>
          <cell r="Z593"/>
          <cell r="AA593"/>
          <cell r="AB593"/>
          <cell r="AC593" t="str">
            <v>C121114462</v>
          </cell>
          <cell r="AD593">
            <v>301</v>
          </cell>
          <cell r="AE593">
            <v>10</v>
          </cell>
          <cell r="AF593"/>
          <cell r="AG593"/>
          <cell r="AH593"/>
          <cell r="AI593"/>
          <cell r="AN593"/>
          <cell r="AO593" t="str">
            <v>Yes</v>
          </cell>
          <cell r="AP593" t="str">
            <v>DEC 20</v>
          </cell>
        </row>
        <row r="594">
          <cell r="A594">
            <v>858</v>
          </cell>
          <cell r="B594" t="str">
            <v>已发货</v>
          </cell>
          <cell r="C594" t="str">
            <v>C49</v>
          </cell>
          <cell r="D594">
            <v>110044</v>
          </cell>
          <cell r="E594" t="str">
            <v>Stock order</v>
          </cell>
          <cell r="F594" t="str">
            <v>YSM10</v>
          </cell>
          <cell r="G594" t="str">
            <v>R-&gt;L</v>
          </cell>
          <cell r="H594" t="str">
            <v>No</v>
          </cell>
          <cell r="I594" t="str">
            <v>Y53238</v>
          </cell>
          <cell r="J594">
            <v>1</v>
          </cell>
          <cell r="K594" t="str">
            <v>盐保仓库</v>
          </cell>
          <cell r="L594">
            <v>44161</v>
          </cell>
          <cell r="M594" t="str">
            <v>TBA</v>
          </cell>
          <cell r="N594" t="str">
            <v>DEC 20</v>
          </cell>
          <cell r="O594"/>
          <cell r="P594" t="str">
            <v>JPY</v>
          </cell>
          <cell r="Q594" t="str">
            <v>C49SZX20200169DZ</v>
          </cell>
          <cell r="R594" t="str">
            <v>兆晖</v>
          </cell>
          <cell r="S594" t="str">
            <v>YSM10</v>
          </cell>
          <cell r="T594" t="str">
            <v>L-&gt;R</v>
          </cell>
          <cell r="U594" t="str">
            <v>MVC</v>
          </cell>
          <cell r="V594" t="str">
            <v>WRONG</v>
          </cell>
          <cell r="W594" t="str">
            <v>CIF HK</v>
          </cell>
          <cell r="X594">
            <v>44101</v>
          </cell>
          <cell r="Y594" t="str">
            <v>Yes</v>
          </cell>
          <cell r="Z594"/>
          <cell r="AA594"/>
          <cell r="AB594"/>
          <cell r="AC594" t="str">
            <v>C121114462</v>
          </cell>
          <cell r="AD594">
            <v>301</v>
          </cell>
          <cell r="AE594">
            <v>10</v>
          </cell>
          <cell r="AF594"/>
          <cell r="AG594"/>
          <cell r="AH594"/>
          <cell r="AI594"/>
          <cell r="AN594"/>
          <cell r="AO594" t="str">
            <v>Yes</v>
          </cell>
          <cell r="AP594" t="str">
            <v>DEC 20</v>
          </cell>
        </row>
        <row r="595">
          <cell r="A595">
            <v>859</v>
          </cell>
          <cell r="B595" t="str">
            <v>已发货</v>
          </cell>
          <cell r="C595" t="str">
            <v>C49</v>
          </cell>
          <cell r="D595">
            <v>110044</v>
          </cell>
          <cell r="E595" t="str">
            <v>Stock order</v>
          </cell>
          <cell r="F595" t="str">
            <v>YSM10</v>
          </cell>
          <cell r="G595" t="str">
            <v>R-&gt;L</v>
          </cell>
          <cell r="H595" t="str">
            <v>No</v>
          </cell>
          <cell r="I595" t="str">
            <v>Y53239</v>
          </cell>
          <cell r="J595">
            <v>1</v>
          </cell>
          <cell r="K595" t="str">
            <v>盐保仓库</v>
          </cell>
          <cell r="L595">
            <v>44161</v>
          </cell>
          <cell r="M595" t="str">
            <v>TBA</v>
          </cell>
          <cell r="N595" t="str">
            <v>DEC 20</v>
          </cell>
          <cell r="O595"/>
          <cell r="P595" t="str">
            <v>JPY</v>
          </cell>
          <cell r="Q595" t="str">
            <v>C49SZX20200169DZ</v>
          </cell>
          <cell r="R595" t="str">
            <v>兆晖</v>
          </cell>
          <cell r="S595" t="str">
            <v>YSM10</v>
          </cell>
          <cell r="T595" t="str">
            <v>L-&gt;R</v>
          </cell>
          <cell r="U595" t="str">
            <v>MVC</v>
          </cell>
          <cell r="V595" t="str">
            <v>WRONG</v>
          </cell>
          <cell r="W595" t="str">
            <v>CIF HK</v>
          </cell>
          <cell r="X595">
            <v>44101</v>
          </cell>
          <cell r="Y595" t="str">
            <v>Yes</v>
          </cell>
          <cell r="Z595"/>
          <cell r="AA595"/>
          <cell r="AB595"/>
          <cell r="AC595" t="str">
            <v>C121114462</v>
          </cell>
          <cell r="AD595">
            <v>301</v>
          </cell>
          <cell r="AE595">
            <v>10</v>
          </cell>
          <cell r="AF595"/>
          <cell r="AG595"/>
          <cell r="AH595"/>
          <cell r="AI595"/>
          <cell r="AN595"/>
          <cell r="AO595" t="str">
            <v>Yes</v>
          </cell>
          <cell r="AP595" t="str">
            <v>DEC 20</v>
          </cell>
        </row>
        <row r="596">
          <cell r="A596">
            <v>851</v>
          </cell>
          <cell r="B596" t="str">
            <v>已发货</v>
          </cell>
          <cell r="C596" t="str">
            <v>C49</v>
          </cell>
          <cell r="D596">
            <v>110069</v>
          </cell>
          <cell r="E596" t="str">
            <v>Stock order</v>
          </cell>
          <cell r="F596" t="str">
            <v>YSM20R-2</v>
          </cell>
          <cell r="G596" t="str">
            <v>L-&gt;R</v>
          </cell>
          <cell r="H596" t="str">
            <v>No</v>
          </cell>
          <cell r="I596" t="str">
            <v>Y53443</v>
          </cell>
          <cell r="J596">
            <v>1</v>
          </cell>
          <cell r="K596" t="str">
            <v>CY仓库</v>
          </cell>
          <cell r="L596">
            <v>44175</v>
          </cell>
          <cell r="M596" t="str">
            <v>NM</v>
          </cell>
          <cell r="N596" t="str">
            <v>DEC 20</v>
          </cell>
          <cell r="O596"/>
          <cell r="P596" t="str">
            <v>JPY</v>
          </cell>
          <cell r="Q596" t="str">
            <v>C49SZX20200167EC</v>
          </cell>
          <cell r="R596" t="str">
            <v>海红天远</v>
          </cell>
          <cell r="S596" t="str">
            <v>YSM20R(SV)-2</v>
          </cell>
          <cell r="T596" t="str">
            <v>L-&gt;R</v>
          </cell>
          <cell r="U596" t="str">
            <v>No</v>
          </cell>
          <cell r="V596" t="str">
            <v>OK</v>
          </cell>
          <cell r="W596" t="str">
            <v>CIF HK</v>
          </cell>
          <cell r="X596">
            <v>44092</v>
          </cell>
          <cell r="Y596" t="str">
            <v>Yes</v>
          </cell>
          <cell r="Z596"/>
          <cell r="AA596"/>
          <cell r="AB596"/>
          <cell r="AC596" t="str">
            <v>C200737827</v>
          </cell>
          <cell r="AD596">
            <v>301</v>
          </cell>
          <cell r="AE596">
            <v>20</v>
          </cell>
          <cell r="AF596"/>
          <cell r="AG596"/>
          <cell r="AH596"/>
          <cell r="AI596"/>
          <cell r="AN596"/>
          <cell r="AO596" t="str">
            <v>Yes</v>
          </cell>
          <cell r="AP596" t="str">
            <v>DEC 20</v>
          </cell>
        </row>
        <row r="597">
          <cell r="A597">
            <v>841</v>
          </cell>
          <cell r="B597" t="str">
            <v>已发货</v>
          </cell>
          <cell r="C597" t="str">
            <v>C49</v>
          </cell>
          <cell r="D597">
            <v>110069</v>
          </cell>
          <cell r="E597" t="str">
            <v>Stock order</v>
          </cell>
          <cell r="F597" t="str">
            <v>YSM20R-2</v>
          </cell>
          <cell r="G597" t="str">
            <v>R-&gt;L</v>
          </cell>
          <cell r="H597" t="str">
            <v>No</v>
          </cell>
          <cell r="I597" t="str">
            <v>Y53444</v>
          </cell>
          <cell r="J597">
            <v>1</v>
          </cell>
          <cell r="K597" t="str">
            <v>CY仓库</v>
          </cell>
          <cell r="L597">
            <v>44175</v>
          </cell>
          <cell r="M597" t="str">
            <v>NM</v>
          </cell>
          <cell r="N597" t="str">
            <v>DEC 20</v>
          </cell>
          <cell r="O597"/>
          <cell r="P597" t="str">
            <v>JPY</v>
          </cell>
          <cell r="Q597" t="str">
            <v>C49SZX20200165SX</v>
          </cell>
          <cell r="R597" t="str">
            <v>益田科技</v>
          </cell>
          <cell r="S597" t="str">
            <v>YSM20R(SV)-2</v>
          </cell>
          <cell r="T597" t="str">
            <v>R-&gt;L</v>
          </cell>
          <cell r="U597" t="str">
            <v>No</v>
          </cell>
          <cell r="V597" t="str">
            <v>OK</v>
          </cell>
          <cell r="W597" t="str">
            <v>DAP SZ</v>
          </cell>
          <cell r="X597">
            <v>44093</v>
          </cell>
          <cell r="Y597" t="str">
            <v>Yes</v>
          </cell>
          <cell r="Z597"/>
          <cell r="AA597"/>
          <cell r="AB597"/>
          <cell r="AC597" t="str">
            <v>C200938214</v>
          </cell>
          <cell r="AD597">
            <v>301</v>
          </cell>
          <cell r="AE597">
            <v>20</v>
          </cell>
          <cell r="AF597"/>
          <cell r="AG597"/>
          <cell r="AH597"/>
          <cell r="AI597"/>
          <cell r="AN597"/>
          <cell r="AO597" t="str">
            <v>Yes</v>
          </cell>
          <cell r="AP597" t="str">
            <v>DEC 20</v>
          </cell>
        </row>
        <row r="598">
          <cell r="A598">
            <v>842</v>
          </cell>
          <cell r="B598" t="str">
            <v>已发货</v>
          </cell>
          <cell r="C598" t="str">
            <v>C49</v>
          </cell>
          <cell r="D598">
            <v>110069</v>
          </cell>
          <cell r="E598" t="str">
            <v>Stock order</v>
          </cell>
          <cell r="F598" t="str">
            <v>YSM20R-2</v>
          </cell>
          <cell r="G598" t="str">
            <v>R-&gt;L</v>
          </cell>
          <cell r="H598" t="str">
            <v>No</v>
          </cell>
          <cell r="I598" t="str">
            <v>Y53445</v>
          </cell>
          <cell r="J598">
            <v>1</v>
          </cell>
          <cell r="K598" t="str">
            <v>CY仓库</v>
          </cell>
          <cell r="L598">
            <v>44175</v>
          </cell>
          <cell r="M598" t="str">
            <v>NM</v>
          </cell>
          <cell r="N598" t="str">
            <v>DEC 20</v>
          </cell>
          <cell r="O598"/>
          <cell r="P598" t="str">
            <v>JPY</v>
          </cell>
          <cell r="Q598" t="str">
            <v>C49SZX20200165SX</v>
          </cell>
          <cell r="R598" t="str">
            <v>益田科技</v>
          </cell>
          <cell r="S598" t="str">
            <v>YSM20R(SV)-2</v>
          </cell>
          <cell r="T598" t="str">
            <v>R-&gt;L</v>
          </cell>
          <cell r="U598" t="str">
            <v>No</v>
          </cell>
          <cell r="V598" t="str">
            <v>OK</v>
          </cell>
          <cell r="W598" t="str">
            <v>DAP SZ</v>
          </cell>
          <cell r="X598">
            <v>44093</v>
          </cell>
          <cell r="Y598" t="str">
            <v>Yes</v>
          </cell>
          <cell r="Z598"/>
          <cell r="AA598"/>
          <cell r="AB598"/>
          <cell r="AC598" t="str">
            <v>C200938214</v>
          </cell>
          <cell r="AD598">
            <v>301</v>
          </cell>
          <cell r="AE598">
            <v>10</v>
          </cell>
          <cell r="AF598">
            <v>302</v>
          </cell>
          <cell r="AG598">
            <v>10</v>
          </cell>
          <cell r="AH598"/>
          <cell r="AI598"/>
          <cell r="AN598"/>
          <cell r="AO598" t="str">
            <v>Yes</v>
          </cell>
          <cell r="AP598" t="str">
            <v>DEC 20</v>
          </cell>
        </row>
        <row r="599">
          <cell r="A599">
            <v>843</v>
          </cell>
          <cell r="B599" t="str">
            <v>已发货</v>
          </cell>
          <cell r="C599" t="str">
            <v>C49</v>
          </cell>
          <cell r="D599">
            <v>110069</v>
          </cell>
          <cell r="E599" t="str">
            <v>Stock order</v>
          </cell>
          <cell r="F599" t="str">
            <v>YSM20R-2</v>
          </cell>
          <cell r="G599" t="str">
            <v>R-&gt;L</v>
          </cell>
          <cell r="H599" t="str">
            <v>No</v>
          </cell>
          <cell r="I599" t="str">
            <v>Y53446</v>
          </cell>
          <cell r="J599">
            <v>1</v>
          </cell>
          <cell r="K599" t="str">
            <v>CY仓库</v>
          </cell>
          <cell r="L599">
            <v>44175</v>
          </cell>
          <cell r="M599" t="str">
            <v>NM</v>
          </cell>
          <cell r="N599" t="str">
            <v>DEC 20</v>
          </cell>
          <cell r="O599"/>
          <cell r="P599" t="str">
            <v>JPY</v>
          </cell>
          <cell r="Q599" t="str">
            <v>C49SZX20200165SX</v>
          </cell>
          <cell r="R599" t="str">
            <v>益田科技</v>
          </cell>
          <cell r="S599" t="str">
            <v>YSM20R(SV)-2</v>
          </cell>
          <cell r="T599" t="str">
            <v>R-&gt;L</v>
          </cell>
          <cell r="U599" t="str">
            <v>No</v>
          </cell>
          <cell r="V599" t="str">
            <v>OK</v>
          </cell>
          <cell r="W599" t="str">
            <v>DAP SZ</v>
          </cell>
          <cell r="X599">
            <v>44093</v>
          </cell>
          <cell r="Y599" t="str">
            <v>Yes</v>
          </cell>
          <cell r="Z599"/>
          <cell r="AA599"/>
          <cell r="AB599"/>
          <cell r="AC599" t="str">
            <v>C200938214</v>
          </cell>
          <cell r="AD599">
            <v>301</v>
          </cell>
          <cell r="AE599">
            <v>10</v>
          </cell>
          <cell r="AF599">
            <v>302</v>
          </cell>
          <cell r="AG599">
            <v>10</v>
          </cell>
          <cell r="AH599"/>
          <cell r="AI599"/>
          <cell r="AN599"/>
          <cell r="AO599" t="str">
            <v>Yes</v>
          </cell>
          <cell r="AP599" t="str">
            <v>DEC 20</v>
          </cell>
        </row>
        <row r="600">
          <cell r="A600">
            <v>844</v>
          </cell>
          <cell r="B600" t="str">
            <v>已发货</v>
          </cell>
          <cell r="C600" t="str">
            <v>C49</v>
          </cell>
          <cell r="D600">
            <v>110069</v>
          </cell>
          <cell r="E600" t="str">
            <v>Stock order</v>
          </cell>
          <cell r="F600" t="str">
            <v>YSM20R-2</v>
          </cell>
          <cell r="G600" t="str">
            <v>R-&gt;L</v>
          </cell>
          <cell r="H600" t="str">
            <v>No</v>
          </cell>
          <cell r="I600" t="str">
            <v>Y53447</v>
          </cell>
          <cell r="J600">
            <v>1</v>
          </cell>
          <cell r="K600" t="str">
            <v>CY仓库</v>
          </cell>
          <cell r="L600">
            <v>44175</v>
          </cell>
          <cell r="M600" t="str">
            <v>NM</v>
          </cell>
          <cell r="N600" t="str">
            <v>DEC 20</v>
          </cell>
          <cell r="O600"/>
          <cell r="P600" t="str">
            <v>JPY</v>
          </cell>
          <cell r="Q600" t="str">
            <v>C49SZX20200165SX</v>
          </cell>
          <cell r="R600" t="str">
            <v>益田科技</v>
          </cell>
          <cell r="S600" t="str">
            <v>YSM20R(SV)-2</v>
          </cell>
          <cell r="T600" t="str">
            <v>R-&gt;L</v>
          </cell>
          <cell r="U600" t="str">
            <v>No</v>
          </cell>
          <cell r="V600" t="str">
            <v>OK</v>
          </cell>
          <cell r="W600" t="str">
            <v>DAP SZ</v>
          </cell>
          <cell r="X600">
            <v>44093</v>
          </cell>
          <cell r="Y600" t="str">
            <v>Yes</v>
          </cell>
          <cell r="Z600"/>
          <cell r="AA600"/>
          <cell r="AB600"/>
          <cell r="AC600" t="str">
            <v>C200938214</v>
          </cell>
          <cell r="AD600">
            <v>301</v>
          </cell>
          <cell r="AE600">
            <v>10</v>
          </cell>
          <cell r="AF600">
            <v>302</v>
          </cell>
          <cell r="AG600">
            <v>10</v>
          </cell>
          <cell r="AH600"/>
          <cell r="AI600"/>
          <cell r="AN600"/>
          <cell r="AO600" t="str">
            <v>Yes</v>
          </cell>
          <cell r="AP600" t="str">
            <v>DEC 20</v>
          </cell>
        </row>
        <row r="601">
          <cell r="A601">
            <v>932</v>
          </cell>
          <cell r="B601" t="str">
            <v>已发货</v>
          </cell>
          <cell r="C601" t="str">
            <v>C49</v>
          </cell>
          <cell r="D601">
            <v>110110</v>
          </cell>
          <cell r="E601" t="str">
            <v>博睿通名义下单</v>
          </cell>
          <cell r="F601" t="str">
            <v>YSM20R-2</v>
          </cell>
          <cell r="G601" t="str">
            <v>L-&gt;R</v>
          </cell>
          <cell r="H601" t="str">
            <v>No</v>
          </cell>
          <cell r="I601" t="str">
            <v>Y52845</v>
          </cell>
          <cell r="J601">
            <v>1</v>
          </cell>
          <cell r="K601" t="str">
            <v>码头-&gt;准备清关</v>
          </cell>
          <cell r="L601">
            <v>44180</v>
          </cell>
          <cell r="M601" t="str">
            <v>NM</v>
          </cell>
          <cell r="N601" t="str">
            <v>DEC 20</v>
          </cell>
          <cell r="O601"/>
          <cell r="P601" t="str">
            <v>JPY</v>
          </cell>
          <cell r="Q601" t="str">
            <v>C49SZX20200216JL</v>
          </cell>
          <cell r="R601" t="str">
            <v>捷舜诚</v>
          </cell>
          <cell r="S601" t="str">
            <v>YSM20R-2</v>
          </cell>
          <cell r="T601" t="str">
            <v>L-&gt;R</v>
          </cell>
          <cell r="U601" t="str">
            <v>No</v>
          </cell>
          <cell r="V601" t="str">
            <v>OK</v>
          </cell>
          <cell r="W601" t="str">
            <v>DAP SZ</v>
          </cell>
          <cell r="X601">
            <v>44148</v>
          </cell>
          <cell r="Y601" t="str">
            <v>Yes</v>
          </cell>
          <cell r="Z601"/>
          <cell r="AA601"/>
          <cell r="AB601"/>
          <cell r="AC601" t="str">
            <v>C170629728</v>
          </cell>
          <cell r="AD601">
            <v>313</v>
          </cell>
          <cell r="AE601">
            <v>20</v>
          </cell>
          <cell r="AF601"/>
          <cell r="AG601"/>
          <cell r="AH601"/>
          <cell r="AI601"/>
          <cell r="AN601"/>
          <cell r="AO601" t="str">
            <v>Yes</v>
          </cell>
          <cell r="AP601" t="str">
            <v>DEC 20</v>
          </cell>
        </row>
        <row r="602">
          <cell r="A602">
            <v>881</v>
          </cell>
          <cell r="B602" t="str">
            <v>已发货</v>
          </cell>
          <cell r="C602" t="str">
            <v>C49</v>
          </cell>
          <cell r="D602" t="str">
            <v>110110（拆单110180）</v>
          </cell>
          <cell r="E602" t="str">
            <v>博睿通名义下单</v>
          </cell>
          <cell r="F602" t="str">
            <v>YSM20R-2</v>
          </cell>
          <cell r="G602" t="str">
            <v>L-&gt;R</v>
          </cell>
          <cell r="H602" t="str">
            <v>No</v>
          </cell>
          <cell r="I602" t="str">
            <v>Y52846</v>
          </cell>
          <cell r="J602">
            <v>1</v>
          </cell>
          <cell r="K602" t="str">
            <v>码头-&gt;准备清关</v>
          </cell>
          <cell r="L602">
            <v>44180</v>
          </cell>
          <cell r="M602">
            <v>6.4000000000000001E-2</v>
          </cell>
          <cell r="N602" t="str">
            <v>DEC 20</v>
          </cell>
          <cell r="O602"/>
          <cell r="P602" t="str">
            <v>RMB</v>
          </cell>
          <cell r="Q602" t="str">
            <v>C49SZX20200187SX</v>
          </cell>
          <cell r="R602" t="str">
            <v>亿莱</v>
          </cell>
          <cell r="S602" t="str">
            <v>YSM20R-2</v>
          </cell>
          <cell r="T602" t="str">
            <v>L-&gt;R</v>
          </cell>
          <cell r="U602" t="str">
            <v>No</v>
          </cell>
          <cell r="V602" t="str">
            <v>OK</v>
          </cell>
          <cell r="W602" t="str">
            <v>含税到厂</v>
          </cell>
          <cell r="X602">
            <v>44116</v>
          </cell>
          <cell r="Y602" t="str">
            <v>Yes</v>
          </cell>
          <cell r="Z602"/>
          <cell r="AA602"/>
          <cell r="AB602"/>
          <cell r="AC602" t="str">
            <v>C201238803</v>
          </cell>
          <cell r="AD602">
            <v>302</v>
          </cell>
          <cell r="AE602">
            <v>20</v>
          </cell>
          <cell r="AF602"/>
          <cell r="AG602"/>
          <cell r="AH602"/>
          <cell r="AI602"/>
          <cell r="AN602"/>
          <cell r="AO602" t="str">
            <v>Yes</v>
          </cell>
          <cell r="AP602" t="str">
            <v>DEC 20</v>
          </cell>
        </row>
        <row r="603">
          <cell r="A603">
            <v>883</v>
          </cell>
          <cell r="B603" t="str">
            <v>已发货</v>
          </cell>
          <cell r="C603" t="str">
            <v>C49</v>
          </cell>
          <cell r="D603">
            <v>110068</v>
          </cell>
          <cell r="E603" t="str">
            <v>Stock order</v>
          </cell>
          <cell r="F603" t="str">
            <v>YSM20R-2</v>
          </cell>
          <cell r="G603" t="str">
            <v>L-&gt;R</v>
          </cell>
          <cell r="H603" t="str">
            <v>cATS10+special layout</v>
          </cell>
          <cell r="I603" t="str">
            <v>Y53442</v>
          </cell>
          <cell r="J603">
            <v>1</v>
          </cell>
          <cell r="K603" t="str">
            <v>盐保仓库</v>
          </cell>
          <cell r="L603">
            <v>44178</v>
          </cell>
          <cell r="M603" t="str">
            <v>NM</v>
          </cell>
          <cell r="N603" t="str">
            <v>JAN 21</v>
          </cell>
          <cell r="O603">
            <v>2020.11</v>
          </cell>
          <cell r="P603" t="str">
            <v>JPY</v>
          </cell>
          <cell r="Q603" t="str">
            <v>C49SZX20200113SS</v>
          </cell>
          <cell r="R603" t="str">
            <v>派勤</v>
          </cell>
          <cell r="S603" t="str">
            <v>YSM20R-2</v>
          </cell>
          <cell r="T603" t="str">
            <v>L-&gt;R</v>
          </cell>
          <cell r="U603" t="str">
            <v>cATS10+MVC</v>
          </cell>
          <cell r="V603" t="str">
            <v>WRONG</v>
          </cell>
          <cell r="W603" t="str">
            <v>DAP SZ</v>
          </cell>
          <cell r="X603">
            <v>44119</v>
          </cell>
          <cell r="Y603" t="str">
            <v>Yes</v>
          </cell>
          <cell r="Z603"/>
          <cell r="AA603"/>
          <cell r="AB603"/>
          <cell r="AC603" t="str">
            <v>C201138627</v>
          </cell>
          <cell r="AD603">
            <v>301</v>
          </cell>
          <cell r="AE603">
            <v>10</v>
          </cell>
          <cell r="AF603">
            <v>302</v>
          </cell>
          <cell r="AG603">
            <v>10</v>
          </cell>
          <cell r="AH603"/>
          <cell r="AI603"/>
          <cell r="AN603"/>
          <cell r="AO603" t="str">
            <v>Yes</v>
          </cell>
          <cell r="AP603" t="str">
            <v>JAN 21</v>
          </cell>
        </row>
        <row r="604">
          <cell r="A604">
            <v>867</v>
          </cell>
          <cell r="B604" t="str">
            <v>已发货</v>
          </cell>
          <cell r="C604" t="str">
            <v>C49</v>
          </cell>
          <cell r="D604">
            <v>110068</v>
          </cell>
          <cell r="E604" t="str">
            <v>Stock order</v>
          </cell>
          <cell r="F604" t="str">
            <v>YSM20R-2</v>
          </cell>
          <cell r="G604" t="str">
            <v>L-&gt;R</v>
          </cell>
          <cell r="H604" t="str">
            <v>No</v>
          </cell>
          <cell r="I604" t="str">
            <v>Y53441</v>
          </cell>
          <cell r="J604">
            <v>1</v>
          </cell>
          <cell r="K604" t="str">
            <v>盐保仓库</v>
          </cell>
          <cell r="L604">
            <v>44178</v>
          </cell>
          <cell r="M604" t="str">
            <v>NM</v>
          </cell>
          <cell r="N604" t="str">
            <v>DEC 20</v>
          </cell>
          <cell r="O604">
            <v>2020.11</v>
          </cell>
          <cell r="P604" t="str">
            <v>JPY</v>
          </cell>
          <cell r="Q604" t="str">
            <v>C49SZX20200170DZ</v>
          </cell>
          <cell r="R604" t="str">
            <v>嘉裕</v>
          </cell>
          <cell r="S604" t="str">
            <v>YSM20R-2</v>
          </cell>
          <cell r="T604" t="str">
            <v>L-&gt;R</v>
          </cell>
          <cell r="U604" t="str">
            <v>No</v>
          </cell>
          <cell r="V604" t="str">
            <v>OK</v>
          </cell>
          <cell r="W604" t="str">
            <v>CIF HK</v>
          </cell>
          <cell r="X604">
            <v>44098</v>
          </cell>
          <cell r="Y604" t="str">
            <v>Yes</v>
          </cell>
          <cell r="Z604"/>
          <cell r="AA604"/>
          <cell r="AB604"/>
          <cell r="AC604" t="str">
            <v>C200336888</v>
          </cell>
          <cell r="AD604">
            <v>303</v>
          </cell>
          <cell r="AE604">
            <v>20</v>
          </cell>
          <cell r="AF604"/>
          <cell r="AG604"/>
          <cell r="AH604"/>
          <cell r="AI604"/>
          <cell r="AN604"/>
          <cell r="AO604" t="str">
            <v>Yes</v>
          </cell>
          <cell r="AP604" t="str">
            <v>DEC 20</v>
          </cell>
        </row>
        <row r="605">
          <cell r="A605">
            <v>928</v>
          </cell>
          <cell r="B605" t="str">
            <v>已发货</v>
          </cell>
          <cell r="C605" t="str">
            <v>C49</v>
          </cell>
          <cell r="D605" t="str">
            <v>110097（拆单110192）</v>
          </cell>
          <cell r="E605" t="str">
            <v>玥芯通名义下单</v>
          </cell>
          <cell r="F605" t="str">
            <v>YSM20R-2</v>
          </cell>
          <cell r="G605" t="str">
            <v>L-&gt;R</v>
          </cell>
          <cell r="H605" t="str">
            <v>No</v>
          </cell>
          <cell r="I605" t="str">
            <v>Y53571</v>
          </cell>
          <cell r="J605">
            <v>1</v>
          </cell>
          <cell r="K605" t="str">
            <v>盐保仓库</v>
          </cell>
          <cell r="L605">
            <v>44186</v>
          </cell>
          <cell r="M605">
            <v>6.3399999999999998E-2</v>
          </cell>
          <cell r="N605" t="str">
            <v>JAN 21</v>
          </cell>
          <cell r="O605"/>
          <cell r="P605" t="str">
            <v>JPY</v>
          </cell>
          <cell r="Q605" t="str">
            <v>C49SZX20200210RSX</v>
          </cell>
          <cell r="R605" t="str">
            <v>众鑫科</v>
          </cell>
          <cell r="S605" t="str">
            <v>YSM20R-2</v>
          </cell>
          <cell r="T605" t="str">
            <v>L-&gt;R</v>
          </cell>
          <cell r="U605" t="str">
            <v>No</v>
          </cell>
          <cell r="V605" t="str">
            <v>OK</v>
          </cell>
          <cell r="W605" t="str">
            <v>DAP HZ</v>
          </cell>
          <cell r="X605">
            <v>44147</v>
          </cell>
          <cell r="Y605" t="str">
            <v>Yes</v>
          </cell>
          <cell r="Z605"/>
          <cell r="AA605"/>
          <cell r="AB605"/>
          <cell r="AC605" t="str">
            <v>Yes</v>
          </cell>
          <cell r="AD605">
            <v>301</v>
          </cell>
          <cell r="AE605">
            <v>20</v>
          </cell>
          <cell r="AF605"/>
          <cell r="AG605"/>
          <cell r="AH605"/>
          <cell r="AI605"/>
          <cell r="AJ605"/>
          <cell r="AK605"/>
          <cell r="AL605"/>
          <cell r="AM605"/>
          <cell r="AN605"/>
          <cell r="AO605" t="str">
            <v>Yes</v>
          </cell>
          <cell r="AP605" t="str">
            <v>JAN 21</v>
          </cell>
        </row>
        <row r="606">
          <cell r="A606">
            <v>796</v>
          </cell>
          <cell r="B606" t="str">
            <v>已发货</v>
          </cell>
          <cell r="C606" t="str">
            <v>C49</v>
          </cell>
          <cell r="D606">
            <v>110097</v>
          </cell>
          <cell r="E606" t="str">
            <v>玥芯通名义下单</v>
          </cell>
          <cell r="F606" t="str">
            <v>YSM20R-2</v>
          </cell>
          <cell r="G606" t="str">
            <v>R-&gt;L</v>
          </cell>
          <cell r="H606" t="str">
            <v>No</v>
          </cell>
          <cell r="I606" t="str">
            <v>Y53572</v>
          </cell>
          <cell r="J606">
            <v>1</v>
          </cell>
          <cell r="K606" t="str">
            <v>力合仓库(已经清关)</v>
          </cell>
          <cell r="L606">
            <v>44186</v>
          </cell>
          <cell r="M606" t="str">
            <v>0.065(PO用110047）</v>
          </cell>
          <cell r="N606" t="str">
            <v>JAN 21</v>
          </cell>
          <cell r="O606"/>
          <cell r="P606" t="str">
            <v>RMB</v>
          </cell>
          <cell r="Q606" t="str">
            <v>C49SZX20200140RSX</v>
          </cell>
          <cell r="R606" t="str">
            <v>嘉普达</v>
          </cell>
          <cell r="S606" t="str">
            <v>YSM20R-2</v>
          </cell>
          <cell r="T606" t="str">
            <v>R-&gt;L</v>
          </cell>
          <cell r="U606" t="str">
            <v>No</v>
          </cell>
          <cell r="V606" t="str">
            <v>OK</v>
          </cell>
          <cell r="W606" t="str">
            <v>含税到厂</v>
          </cell>
          <cell r="X606">
            <v>44075</v>
          </cell>
          <cell r="Y606" t="str">
            <v>Yes</v>
          </cell>
          <cell r="Z606"/>
          <cell r="AA606"/>
          <cell r="AB606"/>
          <cell r="AC606" t="str">
            <v>C200938204</v>
          </cell>
          <cell r="AD606">
            <v>302</v>
          </cell>
          <cell r="AE606">
            <v>20</v>
          </cell>
          <cell r="AF606"/>
          <cell r="AG606"/>
          <cell r="AH606"/>
          <cell r="AI606"/>
          <cell r="AN606"/>
          <cell r="AO606" t="str">
            <v>Yes</v>
          </cell>
          <cell r="AP606" t="str">
            <v>JAN 21</v>
          </cell>
        </row>
        <row r="607">
          <cell r="A607">
            <v>864</v>
          </cell>
          <cell r="B607" t="str">
            <v>已发货</v>
          </cell>
          <cell r="C607" t="str">
            <v>C49</v>
          </cell>
          <cell r="D607">
            <v>110097</v>
          </cell>
          <cell r="E607" t="str">
            <v>玥芯通名义下单</v>
          </cell>
          <cell r="F607" t="str">
            <v>YSM20R-2</v>
          </cell>
          <cell r="G607" t="str">
            <v>R-&gt;L</v>
          </cell>
          <cell r="H607" t="str">
            <v>No</v>
          </cell>
          <cell r="I607" t="str">
            <v>Y53573</v>
          </cell>
          <cell r="J607">
            <v>1</v>
          </cell>
          <cell r="K607" t="str">
            <v>盐保仓库</v>
          </cell>
          <cell r="L607">
            <v>44186</v>
          </cell>
          <cell r="M607" t="str">
            <v>NM</v>
          </cell>
          <cell r="N607" t="str">
            <v>DEC 20</v>
          </cell>
          <cell r="O607"/>
          <cell r="P607" t="str">
            <v>JPY</v>
          </cell>
          <cell r="Q607" t="str">
            <v>C49SZX20200179MZ</v>
          </cell>
          <cell r="R607" t="str">
            <v>鸿南</v>
          </cell>
          <cell r="S607" t="str">
            <v>YSM20R-2</v>
          </cell>
          <cell r="T607" t="str">
            <v>R-&gt;L</v>
          </cell>
          <cell r="U607" t="str">
            <v>No</v>
          </cell>
          <cell r="V607" t="str">
            <v>OK</v>
          </cell>
          <cell r="W607" t="str">
            <v>CIF HK</v>
          </cell>
          <cell r="X607">
            <v>44102</v>
          </cell>
          <cell r="Y607" t="str">
            <v>Yes</v>
          </cell>
          <cell r="Z607"/>
          <cell r="AA607"/>
          <cell r="AB607"/>
          <cell r="AC607" t="str">
            <v>C180331587</v>
          </cell>
          <cell r="AD607">
            <v>301</v>
          </cell>
          <cell r="AE607">
            <v>10</v>
          </cell>
          <cell r="AF607">
            <v>312</v>
          </cell>
          <cell r="AG607">
            <v>10</v>
          </cell>
          <cell r="AH607"/>
          <cell r="AI607"/>
          <cell r="AN607"/>
          <cell r="AO607" t="str">
            <v>Yes</v>
          </cell>
          <cell r="AP607" t="str">
            <v>DEC 20</v>
          </cell>
        </row>
        <row r="608">
          <cell r="A608">
            <v>896</v>
          </cell>
          <cell r="B608" t="str">
            <v>已发货</v>
          </cell>
          <cell r="C608" t="str">
            <v>C49</v>
          </cell>
          <cell r="D608" t="str">
            <v>110181(拆单110214)</v>
          </cell>
          <cell r="E608" t="str">
            <v>玥芯通名义下单</v>
          </cell>
          <cell r="F608" t="str">
            <v>YSM20R-2</v>
          </cell>
          <cell r="G608" t="str">
            <v>L-&gt;R</v>
          </cell>
          <cell r="H608" t="str">
            <v>No</v>
          </cell>
          <cell r="I608" t="str">
            <v>Y53574</v>
          </cell>
          <cell r="J608">
            <v>1</v>
          </cell>
          <cell r="K608" t="str">
            <v>力合仓库(已经清关)</v>
          </cell>
          <cell r="L608">
            <v>44186</v>
          </cell>
          <cell r="M608">
            <v>6.3500000000000001E-2</v>
          </cell>
          <cell r="N608" t="str">
            <v>DEC 20</v>
          </cell>
          <cell r="O608"/>
          <cell r="P608" t="str">
            <v>RMB</v>
          </cell>
          <cell r="Q608" t="str">
            <v>C49SZX20200196EC</v>
          </cell>
          <cell r="R608" t="str">
            <v>广泰博</v>
          </cell>
          <cell r="S608" t="str">
            <v>YSM20R-2</v>
          </cell>
          <cell r="T608" t="str">
            <v>L-&gt;R</v>
          </cell>
          <cell r="U608" t="str">
            <v>No</v>
          </cell>
          <cell r="V608" t="str">
            <v>OK</v>
          </cell>
          <cell r="W608" t="str">
            <v>含税到厂</v>
          </cell>
          <cell r="X608">
            <v>44127</v>
          </cell>
          <cell r="Y608" t="str">
            <v>Yes</v>
          </cell>
          <cell r="Z608"/>
          <cell r="AA608"/>
          <cell r="AB608"/>
          <cell r="AC608" t="str">
            <v>C201138594</v>
          </cell>
          <cell r="AD608">
            <v>301</v>
          </cell>
          <cell r="AE608">
            <v>10</v>
          </cell>
          <cell r="AF608">
            <v>303</v>
          </cell>
          <cell r="AG608">
            <v>10</v>
          </cell>
          <cell r="AH608"/>
          <cell r="AI608"/>
          <cell r="AN608"/>
          <cell r="AO608" t="str">
            <v>Yes</v>
          </cell>
          <cell r="AP608" t="str">
            <v>DEC 20</v>
          </cell>
        </row>
        <row r="609">
          <cell r="A609">
            <v>897</v>
          </cell>
          <cell r="B609" t="str">
            <v>已发货</v>
          </cell>
          <cell r="C609" t="str">
            <v>C49</v>
          </cell>
          <cell r="D609">
            <v>110181</v>
          </cell>
          <cell r="E609" t="str">
            <v>玥芯通名义下单</v>
          </cell>
          <cell r="F609" t="str">
            <v>YSM20R-2</v>
          </cell>
          <cell r="G609" t="str">
            <v>L-&gt;R</v>
          </cell>
          <cell r="H609" t="str">
            <v>No</v>
          </cell>
          <cell r="I609" t="str">
            <v>Y53575</v>
          </cell>
          <cell r="J609">
            <v>1</v>
          </cell>
          <cell r="K609" t="str">
            <v>力合仓库(已经清关)</v>
          </cell>
          <cell r="L609">
            <v>44186</v>
          </cell>
          <cell r="M609" t="str">
            <v>0.0638 PO用110208</v>
          </cell>
          <cell r="N609" t="str">
            <v>DEC 20</v>
          </cell>
          <cell r="O609"/>
          <cell r="P609" t="str">
            <v>RMB</v>
          </cell>
          <cell r="Q609" t="str">
            <v>C49SZX20200196EC</v>
          </cell>
          <cell r="R609" t="str">
            <v>广泰博</v>
          </cell>
          <cell r="S609" t="str">
            <v>YSM20R-2</v>
          </cell>
          <cell r="T609" t="str">
            <v>L-&gt;R</v>
          </cell>
          <cell r="U609" t="str">
            <v>No</v>
          </cell>
          <cell r="V609" t="str">
            <v>OK</v>
          </cell>
          <cell r="W609" t="str">
            <v>含税到厂</v>
          </cell>
          <cell r="X609">
            <v>44127</v>
          </cell>
          <cell r="Y609" t="str">
            <v>Yes</v>
          </cell>
          <cell r="Z609"/>
          <cell r="AA609"/>
          <cell r="AB609"/>
          <cell r="AC609" t="str">
            <v>C201138594</v>
          </cell>
          <cell r="AD609">
            <v>301</v>
          </cell>
          <cell r="AE609">
            <v>10</v>
          </cell>
          <cell r="AF609">
            <v>303</v>
          </cell>
          <cell r="AG609">
            <v>10</v>
          </cell>
          <cell r="AH609"/>
          <cell r="AI609"/>
          <cell r="AN609"/>
          <cell r="AO609" t="str">
            <v>Yes</v>
          </cell>
          <cell r="AP609" t="str">
            <v>DEC 20</v>
          </cell>
        </row>
        <row r="610">
          <cell r="A610">
            <v>919</v>
          </cell>
          <cell r="B610" t="str">
            <v>已发货</v>
          </cell>
          <cell r="C610" t="str">
            <v>C49</v>
          </cell>
          <cell r="D610">
            <v>110158</v>
          </cell>
          <cell r="E610" t="str">
            <v>捷舜诚名义</v>
          </cell>
          <cell r="F610" t="str">
            <v>YSM20R-2</v>
          </cell>
          <cell r="G610" t="str">
            <v>L-&gt;R</v>
          </cell>
          <cell r="H610" t="str">
            <v>No</v>
          </cell>
          <cell r="I610" t="str">
            <v>Y53922</v>
          </cell>
          <cell r="J610">
            <v>1</v>
          </cell>
          <cell r="K610" t="str">
            <v>力合中转仓</v>
          </cell>
          <cell r="L610">
            <v>44186</v>
          </cell>
          <cell r="M610" t="str">
            <v>NM</v>
          </cell>
          <cell r="N610" t="str">
            <v>DEC 20</v>
          </cell>
          <cell r="O610"/>
          <cell r="P610" t="str">
            <v>JPY</v>
          </cell>
          <cell r="Q610" t="str">
            <v>C49SZX20200203SS</v>
          </cell>
          <cell r="R610" t="str">
            <v>存封</v>
          </cell>
          <cell r="S610" t="str">
            <v>YSM20R-2</v>
          </cell>
          <cell r="T610" t="str">
            <v>L-&gt;R</v>
          </cell>
          <cell r="U610" t="str">
            <v>No</v>
          </cell>
          <cell r="V610" t="str">
            <v>OK</v>
          </cell>
          <cell r="W610" t="str">
            <v>DAP DG</v>
          </cell>
          <cell r="X610">
            <v>44144</v>
          </cell>
          <cell r="Y610" t="str">
            <v>Yes</v>
          </cell>
          <cell r="Z610"/>
          <cell r="AA610"/>
          <cell r="AB610"/>
          <cell r="AC610" t="str">
            <v>C180131261</v>
          </cell>
          <cell r="AD610">
            <v>301</v>
          </cell>
          <cell r="AE610">
            <v>10</v>
          </cell>
          <cell r="AF610">
            <v>311</v>
          </cell>
          <cell r="AG610">
            <v>10</v>
          </cell>
          <cell r="AH610"/>
          <cell r="AI610"/>
          <cell r="AN610"/>
          <cell r="AO610" t="str">
            <v>Yes</v>
          </cell>
          <cell r="AP610" t="str">
            <v>DEC 20</v>
          </cell>
        </row>
        <row r="611">
          <cell r="A611">
            <v>887</v>
          </cell>
          <cell r="B611" t="str">
            <v>已发货</v>
          </cell>
          <cell r="C611" t="str">
            <v>C49</v>
          </cell>
          <cell r="D611">
            <v>110158</v>
          </cell>
          <cell r="E611" t="str">
            <v>捷舜诚名义</v>
          </cell>
          <cell r="F611" t="str">
            <v>YSM20R-2</v>
          </cell>
          <cell r="G611" t="str">
            <v>L-&gt;R</v>
          </cell>
          <cell r="H611" t="str">
            <v>No</v>
          </cell>
          <cell r="I611" t="str">
            <v>Y53923</v>
          </cell>
          <cell r="J611">
            <v>1</v>
          </cell>
          <cell r="K611" t="str">
            <v>力合中转仓</v>
          </cell>
          <cell r="L611">
            <v>44186</v>
          </cell>
          <cell r="M611" t="str">
            <v>NM</v>
          </cell>
          <cell r="N611" t="str">
            <v>DEC 20</v>
          </cell>
          <cell r="O611"/>
          <cell r="P611" t="str">
            <v>JPY</v>
          </cell>
          <cell r="Q611" t="str">
            <v>C49SZX20200190SS</v>
          </cell>
          <cell r="R611" t="str">
            <v>维益</v>
          </cell>
          <cell r="S611" t="str">
            <v>YSM20R-2</v>
          </cell>
          <cell r="T611" t="str">
            <v>L-&gt;R</v>
          </cell>
          <cell r="U611" t="str">
            <v>No</v>
          </cell>
          <cell r="V611" t="str">
            <v>OK</v>
          </cell>
          <cell r="W611" t="str">
            <v>DAP SZ</v>
          </cell>
          <cell r="X611">
            <v>44123</v>
          </cell>
          <cell r="Y611" t="str">
            <v>Yes</v>
          </cell>
          <cell r="Z611"/>
          <cell r="AA611"/>
          <cell r="AB611"/>
          <cell r="AC611" t="str">
            <v>C180331713</v>
          </cell>
          <cell r="AD611">
            <v>301</v>
          </cell>
          <cell r="AE611">
            <v>10</v>
          </cell>
          <cell r="AF611">
            <v>307</v>
          </cell>
          <cell r="AG611">
            <v>10</v>
          </cell>
          <cell r="AH611"/>
          <cell r="AI611"/>
          <cell r="AJ611"/>
          <cell r="AK611"/>
          <cell r="AL611"/>
          <cell r="AM611"/>
          <cell r="AN611"/>
          <cell r="AO611" t="str">
            <v>Yes</v>
          </cell>
          <cell r="AP611" t="str">
            <v>DEC 20</v>
          </cell>
        </row>
        <row r="612">
          <cell r="A612">
            <v>857</v>
          </cell>
          <cell r="B612" t="str">
            <v>已发货</v>
          </cell>
          <cell r="C612" t="str">
            <v>C49</v>
          </cell>
          <cell r="D612">
            <v>110122</v>
          </cell>
          <cell r="E612" t="str">
            <v>Stock order</v>
          </cell>
          <cell r="F612" t="str">
            <v>YSM10</v>
          </cell>
          <cell r="G612" t="str">
            <v>R-&gt;L</v>
          </cell>
          <cell r="H612" t="str">
            <v>No</v>
          </cell>
          <cell r="I612" t="str">
            <v>Y53961</v>
          </cell>
          <cell r="J612">
            <v>1</v>
          </cell>
          <cell r="K612" t="str">
            <v>CY仓库</v>
          </cell>
          <cell r="L612">
            <v>44193</v>
          </cell>
          <cell r="M612" t="str">
            <v>NM</v>
          </cell>
          <cell r="N612" t="str">
            <v>DEC 20</v>
          </cell>
          <cell r="O612"/>
          <cell r="P612" t="str">
            <v>JPY</v>
          </cell>
          <cell r="Q612" t="str">
            <v>C49SZX20200178SS</v>
          </cell>
          <cell r="R612" t="str">
            <v>顺鸿达</v>
          </cell>
          <cell r="S612" t="str">
            <v>YSM10</v>
          </cell>
          <cell r="T612" t="str">
            <v>R-&gt;L</v>
          </cell>
          <cell r="U612" t="str">
            <v>MVC</v>
          </cell>
          <cell r="V612" t="str">
            <v>WRONG</v>
          </cell>
          <cell r="W612" t="str">
            <v>DAP DG</v>
          </cell>
          <cell r="X612">
            <v>44100</v>
          </cell>
          <cell r="Y612" t="str">
            <v>Yes</v>
          </cell>
          <cell r="Z612"/>
          <cell r="AA612"/>
          <cell r="AB612"/>
          <cell r="AC612" t="str">
            <v>C190434559</v>
          </cell>
          <cell r="AD612">
            <v>301</v>
          </cell>
          <cell r="AE612">
            <v>10</v>
          </cell>
          <cell r="AF612"/>
          <cell r="AG612"/>
          <cell r="AH612"/>
          <cell r="AI612"/>
          <cell r="AN612"/>
          <cell r="AO612" t="str">
            <v>Yes</v>
          </cell>
          <cell r="AP612" t="str">
            <v>DEC 20</v>
          </cell>
        </row>
        <row r="613">
          <cell r="A613">
            <v>907</v>
          </cell>
          <cell r="B613" t="str">
            <v>已发货</v>
          </cell>
          <cell r="C613" t="str">
            <v>C49</v>
          </cell>
          <cell r="D613">
            <v>110159</v>
          </cell>
          <cell r="E613" t="str">
            <v>捷舜诚名义</v>
          </cell>
          <cell r="F613" t="str">
            <v>YSM20R-2</v>
          </cell>
          <cell r="G613" t="str">
            <v>L-&gt;R</v>
          </cell>
          <cell r="H613" t="str">
            <v>No</v>
          </cell>
          <cell r="I613" t="str">
            <v>Y53924</v>
          </cell>
          <cell r="J613">
            <v>1</v>
          </cell>
          <cell r="K613" t="str">
            <v>CY仓库</v>
          </cell>
          <cell r="L613">
            <v>44193</v>
          </cell>
          <cell r="M613" t="str">
            <v>NM</v>
          </cell>
          <cell r="N613" t="str">
            <v>JAN 21</v>
          </cell>
          <cell r="O613"/>
          <cell r="P613" t="str">
            <v>JPY</v>
          </cell>
          <cell r="Q613" t="str">
            <v>C49SZX20200142SX</v>
          </cell>
          <cell r="R613" t="str">
            <v>鑫亿特</v>
          </cell>
          <cell r="S613" t="str">
            <v>YSM20R-2</v>
          </cell>
          <cell r="T613" t="str">
            <v>L-&gt;R</v>
          </cell>
          <cell r="U613" t="str">
            <v>No</v>
          </cell>
          <cell r="V613" t="str">
            <v>OK</v>
          </cell>
          <cell r="W613" t="str">
            <v>DAP SZ</v>
          </cell>
          <cell r="X613">
            <v>44138</v>
          </cell>
          <cell r="Y613" t="str">
            <v>Yes</v>
          </cell>
          <cell r="Z613"/>
          <cell r="AA613"/>
          <cell r="AB613"/>
          <cell r="AC613" t="str">
            <v>C201238798</v>
          </cell>
          <cell r="AD613">
            <v>301</v>
          </cell>
          <cell r="AE613">
            <v>20</v>
          </cell>
          <cell r="AF613"/>
          <cell r="AG613"/>
          <cell r="AH613"/>
          <cell r="AI613"/>
          <cell r="AN613"/>
          <cell r="AO613" t="str">
            <v>Yes</v>
          </cell>
          <cell r="AP613" t="str">
            <v>JAN 21</v>
          </cell>
        </row>
        <row r="614">
          <cell r="A614">
            <v>913</v>
          </cell>
          <cell r="B614" t="str">
            <v>已发货</v>
          </cell>
          <cell r="C614" t="str">
            <v>C49</v>
          </cell>
          <cell r="D614">
            <v>110159</v>
          </cell>
          <cell r="E614" t="str">
            <v>捷舜诚名义</v>
          </cell>
          <cell r="F614" t="str">
            <v>YSM20R-2</v>
          </cell>
          <cell r="G614" t="str">
            <v>L-&gt;R</v>
          </cell>
          <cell r="H614" t="str">
            <v>No</v>
          </cell>
          <cell r="I614" t="str">
            <v>Y53925</v>
          </cell>
          <cell r="J614">
            <v>1</v>
          </cell>
          <cell r="K614" t="str">
            <v>CY仓库</v>
          </cell>
          <cell r="L614">
            <v>44193</v>
          </cell>
          <cell r="M614" t="str">
            <v>NM PO用110158</v>
          </cell>
          <cell r="N614" t="str">
            <v>JAN 21</v>
          </cell>
          <cell r="O614"/>
          <cell r="P614" t="str">
            <v>JPY</v>
          </cell>
          <cell r="Q614" t="str">
            <v>C49SZX20200206MZ</v>
          </cell>
          <cell r="R614" t="str">
            <v>崧盛</v>
          </cell>
          <cell r="S614" t="str">
            <v>YSM20R-2</v>
          </cell>
          <cell r="T614" t="str">
            <v>L-&gt;R</v>
          </cell>
          <cell r="U614" t="str">
            <v>No</v>
          </cell>
          <cell r="V614" t="str">
            <v>OK</v>
          </cell>
          <cell r="W614" t="str">
            <v>CIF HK</v>
          </cell>
          <cell r="X614">
            <v>44139</v>
          </cell>
          <cell r="Y614" t="str">
            <v>Yes</v>
          </cell>
          <cell r="Z614"/>
          <cell r="AA614"/>
          <cell r="AB614"/>
          <cell r="AC614" t="str">
            <v>C190635053</v>
          </cell>
          <cell r="AD614">
            <v>301</v>
          </cell>
          <cell r="AE614">
            <v>10</v>
          </cell>
          <cell r="AF614">
            <v>312</v>
          </cell>
          <cell r="AG614">
            <v>10</v>
          </cell>
          <cell r="AH614"/>
          <cell r="AI614"/>
          <cell r="AN614"/>
          <cell r="AO614" t="str">
            <v>Yes</v>
          </cell>
          <cell r="AP614" t="str">
            <v>JAN 21</v>
          </cell>
        </row>
        <row r="615">
          <cell r="A615">
            <v>915</v>
          </cell>
          <cell r="B615" t="str">
            <v>已发货</v>
          </cell>
          <cell r="C615" t="str">
            <v>C49</v>
          </cell>
          <cell r="D615">
            <v>110161</v>
          </cell>
          <cell r="E615" t="str">
            <v>Stock order</v>
          </cell>
          <cell r="F615" t="str">
            <v>YSM10</v>
          </cell>
          <cell r="G615" t="str">
            <v>R-&gt;L</v>
          </cell>
          <cell r="H615" t="str">
            <v>No</v>
          </cell>
          <cell r="I615" t="str">
            <v>Y53241</v>
          </cell>
          <cell r="J615">
            <v>1</v>
          </cell>
          <cell r="K615" t="str">
            <v>CY仓库</v>
          </cell>
          <cell r="L615">
            <v>44197</v>
          </cell>
          <cell r="M615" t="str">
            <v>NM</v>
          </cell>
          <cell r="N615" t="str">
            <v>JAN 21</v>
          </cell>
          <cell r="O615"/>
          <cell r="P615" t="str">
            <v>JPY</v>
          </cell>
          <cell r="Q615" t="str">
            <v>C49SZX20200206MZ</v>
          </cell>
          <cell r="R615" t="str">
            <v>崧盛</v>
          </cell>
          <cell r="S615" t="str">
            <v>YSM10</v>
          </cell>
          <cell r="T615" t="str">
            <v>L-&gt;R</v>
          </cell>
          <cell r="U615" t="str">
            <v>No</v>
          </cell>
          <cell r="V615" t="str">
            <v>WRONG</v>
          </cell>
          <cell r="W615" t="str">
            <v>CIF HK</v>
          </cell>
          <cell r="X615">
            <v>44139</v>
          </cell>
          <cell r="Y615" t="str">
            <v>Yes</v>
          </cell>
          <cell r="Z615"/>
          <cell r="AA615"/>
          <cell r="AB615"/>
          <cell r="AC615" t="str">
            <v>C190635053</v>
          </cell>
          <cell r="AD615">
            <v>301</v>
          </cell>
          <cell r="AE615">
            <v>10</v>
          </cell>
          <cell r="AF615"/>
          <cell r="AG615"/>
          <cell r="AH615"/>
          <cell r="AI615"/>
          <cell r="AN615"/>
          <cell r="AO615" t="str">
            <v>Yes</v>
          </cell>
          <cell r="AP615" t="str">
            <v>JAN 21</v>
          </cell>
        </row>
        <row r="616">
          <cell r="A616">
            <v>912</v>
          </cell>
          <cell r="B616" t="str">
            <v>已发货</v>
          </cell>
          <cell r="C616" t="str">
            <v>C49</v>
          </cell>
          <cell r="D616">
            <v>110108</v>
          </cell>
          <cell r="E616" t="str">
            <v>志华鑫名义下单</v>
          </cell>
          <cell r="F616" t="str">
            <v>YSM20R-2</v>
          </cell>
          <cell r="G616" t="str">
            <v>L-&gt;R</v>
          </cell>
          <cell r="H616" t="str">
            <v>No</v>
          </cell>
          <cell r="I616" t="str">
            <v>Y53846</v>
          </cell>
          <cell r="J616">
            <v>1</v>
          </cell>
          <cell r="K616" t="str">
            <v>CY仓库</v>
          </cell>
          <cell r="L616">
            <v>44197</v>
          </cell>
          <cell r="M616" t="str">
            <v>NM</v>
          </cell>
          <cell r="N616" t="str">
            <v>JAN 21</v>
          </cell>
          <cell r="O616"/>
          <cell r="P616" t="str">
            <v>JPY</v>
          </cell>
          <cell r="Q616" t="str">
            <v>C49SZX20200206MZ</v>
          </cell>
          <cell r="R616" t="str">
            <v>崧盛</v>
          </cell>
          <cell r="S616" t="str">
            <v>YSM20R-2</v>
          </cell>
          <cell r="T616" t="str">
            <v>L-&gt;R</v>
          </cell>
          <cell r="U616" t="str">
            <v>No</v>
          </cell>
          <cell r="V616" t="str">
            <v>OK</v>
          </cell>
          <cell r="W616" t="str">
            <v>CIF HK</v>
          </cell>
          <cell r="X616">
            <v>44139</v>
          </cell>
          <cell r="Y616" t="str">
            <v>Yes</v>
          </cell>
          <cell r="Z616"/>
          <cell r="AA616"/>
          <cell r="AB616"/>
          <cell r="AC616" t="str">
            <v>C190635053</v>
          </cell>
          <cell r="AD616">
            <v>301</v>
          </cell>
          <cell r="AE616">
            <v>10</v>
          </cell>
          <cell r="AF616">
            <v>303</v>
          </cell>
          <cell r="AG616">
            <v>10</v>
          </cell>
          <cell r="AH616"/>
          <cell r="AI616"/>
          <cell r="AN616"/>
          <cell r="AO616" t="str">
            <v>Yes</v>
          </cell>
          <cell r="AP616" t="str">
            <v>JAN 21</v>
          </cell>
        </row>
        <row r="617">
          <cell r="A617">
            <v>914</v>
          </cell>
          <cell r="B617" t="str">
            <v>已发货</v>
          </cell>
          <cell r="C617" t="str">
            <v>C49</v>
          </cell>
          <cell r="D617">
            <v>110108</v>
          </cell>
          <cell r="E617" t="str">
            <v>志华鑫名义下单</v>
          </cell>
          <cell r="F617" t="str">
            <v>YSM10</v>
          </cell>
          <cell r="G617" t="str">
            <v>R-&gt;L</v>
          </cell>
          <cell r="H617" t="str">
            <v>No</v>
          </cell>
          <cell r="I617" t="str">
            <v>Y53848</v>
          </cell>
          <cell r="J617">
            <v>1</v>
          </cell>
          <cell r="K617" t="str">
            <v>CY仓库</v>
          </cell>
          <cell r="L617">
            <v>44197</v>
          </cell>
          <cell r="M617" t="str">
            <v>NM</v>
          </cell>
          <cell r="N617" t="str">
            <v>JAN 21</v>
          </cell>
          <cell r="O617"/>
          <cell r="P617" t="str">
            <v>JPY</v>
          </cell>
          <cell r="Q617" t="str">
            <v>C49SZX20200206MZ</v>
          </cell>
          <cell r="R617" t="str">
            <v>崧盛</v>
          </cell>
          <cell r="S617" t="str">
            <v>YSM10</v>
          </cell>
          <cell r="T617" t="str">
            <v>L-&gt;R</v>
          </cell>
          <cell r="U617" t="str">
            <v>No</v>
          </cell>
          <cell r="V617" t="str">
            <v>WRONG</v>
          </cell>
          <cell r="W617" t="str">
            <v>CIF HK</v>
          </cell>
          <cell r="X617">
            <v>44139</v>
          </cell>
          <cell r="Y617" t="str">
            <v>Yes</v>
          </cell>
          <cell r="Z617"/>
          <cell r="AA617"/>
          <cell r="AB617"/>
          <cell r="AC617" t="str">
            <v>C190635053</v>
          </cell>
          <cell r="AD617">
            <v>301</v>
          </cell>
          <cell r="AE617">
            <v>10</v>
          </cell>
          <cell r="AF617"/>
          <cell r="AG617"/>
          <cell r="AH617"/>
          <cell r="AI617"/>
          <cell r="AN617"/>
          <cell r="AO617" t="str">
            <v>Yes</v>
          </cell>
          <cell r="AP617" t="str">
            <v>JAN 21</v>
          </cell>
        </row>
        <row r="618">
          <cell r="A618">
            <v>908</v>
          </cell>
          <cell r="B618" t="str">
            <v>已发货</v>
          </cell>
          <cell r="C618" t="str">
            <v>C49</v>
          </cell>
          <cell r="D618">
            <v>110108</v>
          </cell>
          <cell r="E618" t="str">
            <v>志华鑫名义下单</v>
          </cell>
          <cell r="F618" t="str">
            <v>YSM10</v>
          </cell>
          <cell r="G618" t="str">
            <v>R-&gt;L</v>
          </cell>
          <cell r="H618" t="str">
            <v>No</v>
          </cell>
          <cell r="I618" t="str">
            <v>Y53849</v>
          </cell>
          <cell r="J618">
            <v>1</v>
          </cell>
          <cell r="K618" t="str">
            <v>CY仓库</v>
          </cell>
          <cell r="L618">
            <v>44197</v>
          </cell>
          <cell r="M618" t="str">
            <v>NM</v>
          </cell>
          <cell r="N618" t="str">
            <v>JAN 21</v>
          </cell>
          <cell r="O618"/>
          <cell r="P618" t="str">
            <v>JPY</v>
          </cell>
          <cell r="Q618" t="str">
            <v>C49SZX20200142SX</v>
          </cell>
          <cell r="R618" t="str">
            <v>鑫亿特</v>
          </cell>
          <cell r="S618" t="str">
            <v>YSM10</v>
          </cell>
          <cell r="T618" t="str">
            <v>L-&gt;R</v>
          </cell>
          <cell r="U618" t="str">
            <v>MVC</v>
          </cell>
          <cell r="V618" t="str">
            <v>WRONG</v>
          </cell>
          <cell r="W618" t="str">
            <v>DAP SZ</v>
          </cell>
          <cell r="X618">
            <v>44138</v>
          </cell>
          <cell r="Y618" t="str">
            <v>Yes</v>
          </cell>
          <cell r="Z618"/>
          <cell r="AA618"/>
          <cell r="AB618"/>
          <cell r="AC618" t="str">
            <v>C201238798</v>
          </cell>
          <cell r="AD618">
            <v>301</v>
          </cell>
          <cell r="AE618">
            <v>10</v>
          </cell>
          <cell r="AF618"/>
          <cell r="AG618"/>
          <cell r="AH618"/>
          <cell r="AI618"/>
          <cell r="AN618"/>
          <cell r="AO618" t="str">
            <v>Yes</v>
          </cell>
          <cell r="AP618" t="str">
            <v>JAN 21</v>
          </cell>
        </row>
        <row r="619">
          <cell r="A619">
            <v>906</v>
          </cell>
          <cell r="B619" t="str">
            <v>已发货</v>
          </cell>
          <cell r="C619" t="str">
            <v>C49</v>
          </cell>
          <cell r="D619">
            <v>110066</v>
          </cell>
          <cell r="E619" t="str">
            <v>Stock order</v>
          </cell>
          <cell r="F619" t="str">
            <v>YSM10</v>
          </cell>
          <cell r="G619" t="str">
            <v>R-&gt;L</v>
          </cell>
          <cell r="H619" t="str">
            <v>No</v>
          </cell>
          <cell r="I619" t="str">
            <v>Y53618</v>
          </cell>
          <cell r="J619">
            <v>1</v>
          </cell>
          <cell r="K619" t="str">
            <v>码头-&gt;准备清关</v>
          </cell>
          <cell r="L619">
            <v>44200</v>
          </cell>
          <cell r="M619" t="str">
            <v>NM</v>
          </cell>
          <cell r="N619" t="str">
            <v>JAN 21</v>
          </cell>
          <cell r="O619"/>
          <cell r="P619" t="str">
            <v>JPY</v>
          </cell>
          <cell r="Q619" t="str">
            <v>C49SZX20200205JZ</v>
          </cell>
          <cell r="R619" t="str">
            <v>新明海</v>
          </cell>
          <cell r="S619" t="str">
            <v>YSM10</v>
          </cell>
          <cell r="T619" t="str">
            <v>L-&gt;R</v>
          </cell>
          <cell r="U619" t="str">
            <v>MVC</v>
          </cell>
          <cell r="V619" t="str">
            <v>WRONG</v>
          </cell>
          <cell r="W619" t="str">
            <v>DAP HZ</v>
          </cell>
          <cell r="X619">
            <v>44138</v>
          </cell>
          <cell r="Y619" t="str">
            <v>Yes</v>
          </cell>
          <cell r="Z619"/>
          <cell r="AA619"/>
          <cell r="AB619"/>
          <cell r="AC619" t="str">
            <v>C180933045</v>
          </cell>
          <cell r="AD619">
            <v>301</v>
          </cell>
          <cell r="AE619">
            <v>10</v>
          </cell>
          <cell r="AF619"/>
          <cell r="AG619"/>
          <cell r="AH619"/>
          <cell r="AI619"/>
          <cell r="AN619"/>
          <cell r="AO619" t="str">
            <v>Yes</v>
          </cell>
          <cell r="AP619" t="str">
            <v>JAN 21</v>
          </cell>
        </row>
        <row r="620">
          <cell r="A620">
            <v>936</v>
          </cell>
          <cell r="B620" t="str">
            <v>已发货</v>
          </cell>
          <cell r="C620" t="str">
            <v>C49</v>
          </cell>
          <cell r="D620">
            <v>110066</v>
          </cell>
          <cell r="E620" t="str">
            <v>Stock order</v>
          </cell>
          <cell r="F620" t="str">
            <v>YSM10</v>
          </cell>
          <cell r="G620" t="str">
            <v>R-&gt;L</v>
          </cell>
          <cell r="H620" t="str">
            <v>No</v>
          </cell>
          <cell r="I620" t="str">
            <v>Y53619</v>
          </cell>
          <cell r="J620">
            <v>1</v>
          </cell>
          <cell r="K620" t="str">
            <v>码头-&gt;准备清关</v>
          </cell>
          <cell r="L620">
            <v>44200</v>
          </cell>
          <cell r="M620" t="str">
            <v>NM</v>
          </cell>
          <cell r="N620" t="str">
            <v>JAN 21</v>
          </cell>
          <cell r="O620"/>
          <cell r="P620" t="str">
            <v>JPY</v>
          </cell>
          <cell r="Q620" t="str">
            <v>C49SZX20200219SS</v>
          </cell>
          <cell r="R620" t="str">
            <v>钧溢电子</v>
          </cell>
          <cell r="S620" t="str">
            <v>YSM10</v>
          </cell>
          <cell r="T620" t="str">
            <v>L-&gt;R</v>
          </cell>
          <cell r="U620" t="str">
            <v>MVC</v>
          </cell>
          <cell r="V620" t="str">
            <v>WRONG</v>
          </cell>
          <cell r="W620" t="str">
            <v>DAP SZ</v>
          </cell>
          <cell r="X620">
            <v>44152</v>
          </cell>
          <cell r="Y620" t="str">
            <v>Yes</v>
          </cell>
          <cell r="Z620"/>
          <cell r="AA620"/>
          <cell r="AB620"/>
          <cell r="AC620" t="str">
            <v>C191136105</v>
          </cell>
          <cell r="AD620">
            <v>301</v>
          </cell>
          <cell r="AE620">
            <v>10</v>
          </cell>
          <cell r="AF620"/>
          <cell r="AG620"/>
          <cell r="AH620"/>
          <cell r="AI620"/>
          <cell r="AN620"/>
          <cell r="AO620" t="str">
            <v>Yes</v>
          </cell>
          <cell r="AP620" t="str">
            <v>JAN 21</v>
          </cell>
        </row>
        <row r="621">
          <cell r="A621">
            <v>885</v>
          </cell>
          <cell r="B621" t="str">
            <v>已发货</v>
          </cell>
          <cell r="C621" t="str">
            <v>C49</v>
          </cell>
          <cell r="D621">
            <v>110066</v>
          </cell>
          <cell r="E621" t="str">
            <v>Stock order</v>
          </cell>
          <cell r="F621" t="str">
            <v>YSM10</v>
          </cell>
          <cell r="G621" t="str">
            <v>R-&gt;L</v>
          </cell>
          <cell r="H621" t="str">
            <v>No</v>
          </cell>
          <cell r="I621" t="str">
            <v>Y53613不能调动机器</v>
          </cell>
          <cell r="J621">
            <v>1</v>
          </cell>
          <cell r="K621" t="str">
            <v>盐保仓库</v>
          </cell>
          <cell r="L621">
            <v>44200</v>
          </cell>
          <cell r="M621" t="str">
            <v>NM</v>
          </cell>
          <cell r="N621" t="str">
            <v>JAN 21</v>
          </cell>
          <cell r="O621"/>
          <cell r="P621" t="str">
            <v>JPY</v>
          </cell>
          <cell r="Q621" t="str">
            <v>C49SZX20210003JY</v>
          </cell>
          <cell r="R621" t="str">
            <v>光瑞新（end user：海纳科）</v>
          </cell>
          <cell r="S621" t="str">
            <v>YSM10</v>
          </cell>
          <cell r="T621" t="str">
            <v>R-&gt;L</v>
          </cell>
          <cell r="U621" t="str">
            <v>MVC</v>
          </cell>
          <cell r="V621" t="str">
            <v>WRONG</v>
          </cell>
          <cell r="W621" t="str">
            <v>DAP SZ</v>
          </cell>
          <cell r="X621">
            <v>44119</v>
          </cell>
          <cell r="Y621" t="str">
            <v>Yes</v>
          </cell>
          <cell r="Z621"/>
          <cell r="AA621"/>
          <cell r="AB621"/>
          <cell r="AC621" t="str">
            <v>C200838012</v>
          </cell>
          <cell r="AD621">
            <v>301</v>
          </cell>
          <cell r="AE621">
            <v>10</v>
          </cell>
          <cell r="AF621"/>
          <cell r="AG621"/>
          <cell r="AH621"/>
          <cell r="AI621"/>
          <cell r="AN621"/>
          <cell r="AO621" t="str">
            <v>Yes</v>
          </cell>
          <cell r="AP621" t="str">
            <v>JAN 21</v>
          </cell>
        </row>
        <row r="622">
          <cell r="A622">
            <v>884</v>
          </cell>
          <cell r="B622" t="str">
            <v>已发货</v>
          </cell>
          <cell r="C622" t="str">
            <v>C49</v>
          </cell>
          <cell r="D622">
            <v>110066</v>
          </cell>
          <cell r="E622" t="str">
            <v>Stock order</v>
          </cell>
          <cell r="F622" t="str">
            <v>YSM10</v>
          </cell>
          <cell r="G622" t="str">
            <v>R-&gt;L</v>
          </cell>
          <cell r="H622" t="str">
            <v>No</v>
          </cell>
          <cell r="I622" t="str">
            <v>Y53614不能调动机器</v>
          </cell>
          <cell r="J622">
            <v>1</v>
          </cell>
          <cell r="K622" t="str">
            <v>盐保仓库</v>
          </cell>
          <cell r="L622">
            <v>44200</v>
          </cell>
          <cell r="M622" t="str">
            <v>NM</v>
          </cell>
          <cell r="N622" t="str">
            <v>JAN 21</v>
          </cell>
          <cell r="O622"/>
          <cell r="P622" t="str">
            <v>JPY</v>
          </cell>
          <cell r="Q622" t="str">
            <v>C49SZX20210003JY</v>
          </cell>
          <cell r="R622" t="str">
            <v>光瑞新（end user：海纳科）</v>
          </cell>
          <cell r="S622" t="str">
            <v>YSM10</v>
          </cell>
          <cell r="T622" t="str">
            <v>R-&gt;L</v>
          </cell>
          <cell r="U622" t="str">
            <v>MVC</v>
          </cell>
          <cell r="V622" t="str">
            <v>WRONG</v>
          </cell>
          <cell r="W622" t="str">
            <v>DAP SZ</v>
          </cell>
          <cell r="X622">
            <v>44119</v>
          </cell>
          <cell r="Y622" t="str">
            <v>Yes</v>
          </cell>
          <cell r="Z622"/>
          <cell r="AA622"/>
          <cell r="AB622"/>
          <cell r="AC622" t="str">
            <v>C200838012</v>
          </cell>
          <cell r="AD622">
            <v>301</v>
          </cell>
          <cell r="AE622">
            <v>10</v>
          </cell>
          <cell r="AF622"/>
          <cell r="AG622"/>
          <cell r="AH622"/>
          <cell r="AI622"/>
          <cell r="AN622"/>
          <cell r="AO622" t="str">
            <v>Yes</v>
          </cell>
          <cell r="AP622" t="str">
            <v>JAN 21</v>
          </cell>
        </row>
        <row r="623">
          <cell r="A623">
            <v>894</v>
          </cell>
          <cell r="B623" t="str">
            <v>已发货</v>
          </cell>
          <cell r="C623" t="str">
            <v>C49</v>
          </cell>
          <cell r="D623">
            <v>110066</v>
          </cell>
          <cell r="E623" t="str">
            <v>Stock order</v>
          </cell>
          <cell r="F623" t="str">
            <v>YSM10</v>
          </cell>
          <cell r="G623" t="str">
            <v>R-&gt;L</v>
          </cell>
          <cell r="H623" t="str">
            <v>No</v>
          </cell>
          <cell r="I623" t="str">
            <v>Y53615</v>
          </cell>
          <cell r="J623">
            <v>1</v>
          </cell>
          <cell r="K623" t="str">
            <v>盐保仓库</v>
          </cell>
          <cell r="L623">
            <v>44200</v>
          </cell>
          <cell r="M623" t="str">
            <v>NM</v>
          </cell>
          <cell r="N623" t="str">
            <v>JAN 21</v>
          </cell>
          <cell r="O623"/>
          <cell r="P623" t="str">
            <v>JPY</v>
          </cell>
          <cell r="Q623" t="str">
            <v>C49SZX20200191SS</v>
          </cell>
          <cell r="R623" t="str">
            <v>博睿通</v>
          </cell>
          <cell r="S623" t="str">
            <v>YSM10</v>
          </cell>
          <cell r="T623" t="str">
            <v>L-&gt;R</v>
          </cell>
          <cell r="U623" t="str">
            <v>MVC</v>
          </cell>
          <cell r="V623" t="str">
            <v>WRONG</v>
          </cell>
          <cell r="W623" t="str">
            <v>CIF HK</v>
          </cell>
          <cell r="X623">
            <v>44124</v>
          </cell>
          <cell r="Y623" t="str">
            <v>Yes</v>
          </cell>
          <cell r="Z623"/>
          <cell r="AA623"/>
          <cell r="AB623"/>
          <cell r="AC623" t="str">
            <v>C191236445</v>
          </cell>
          <cell r="AD623">
            <v>301</v>
          </cell>
          <cell r="AE623">
            <v>10</v>
          </cell>
          <cell r="AF623"/>
          <cell r="AG623"/>
          <cell r="AH623"/>
          <cell r="AI623"/>
          <cell r="AN623"/>
          <cell r="AO623" t="str">
            <v>Yes</v>
          </cell>
          <cell r="AP623" t="str">
            <v>JAN 21</v>
          </cell>
        </row>
        <row r="624">
          <cell r="A624">
            <v>1027</v>
          </cell>
          <cell r="B624" t="str">
            <v>已发货</v>
          </cell>
          <cell r="C624" t="str">
            <v>C49</v>
          </cell>
          <cell r="D624">
            <v>110066</v>
          </cell>
          <cell r="E624" t="str">
            <v>Stock order</v>
          </cell>
          <cell r="F624" t="str">
            <v>YSM10</v>
          </cell>
          <cell r="G624" t="str">
            <v>R-&gt;L</v>
          </cell>
          <cell r="H624" t="str">
            <v>No</v>
          </cell>
          <cell r="I624" t="str">
            <v>Y53616</v>
          </cell>
          <cell r="J624">
            <v>1</v>
          </cell>
          <cell r="K624" t="str">
            <v>盐保仓库</v>
          </cell>
          <cell r="L624">
            <v>44200</v>
          </cell>
          <cell r="M624" t="str">
            <v>TBA</v>
          </cell>
          <cell r="N624" t="str">
            <v>JAN 21</v>
          </cell>
          <cell r="O624"/>
          <cell r="P624" t="str">
            <v>JPY</v>
          </cell>
          <cell r="Q624" t="str">
            <v>C49SZX20200242DZ</v>
          </cell>
          <cell r="R624" t="str">
            <v>朗特</v>
          </cell>
          <cell r="S624" t="str">
            <v>YSM10</v>
          </cell>
          <cell r="T624" t="str">
            <v>R-&gt;L</v>
          </cell>
          <cell r="U624" t="str">
            <v>MVC</v>
          </cell>
          <cell r="V624" t="str">
            <v>WRONG</v>
          </cell>
          <cell r="W624" t="str">
            <v>CIF HK</v>
          </cell>
          <cell r="X624">
            <v>44182</v>
          </cell>
          <cell r="Y624" t="str">
            <v>Yes</v>
          </cell>
          <cell r="Z624"/>
          <cell r="AA624"/>
          <cell r="AB624"/>
          <cell r="AC624" t="str">
            <v>C190534728</v>
          </cell>
          <cell r="AD624">
            <v>301</v>
          </cell>
          <cell r="AE624">
            <v>10</v>
          </cell>
          <cell r="AF624"/>
          <cell r="AG624"/>
          <cell r="AH624"/>
          <cell r="AI624"/>
          <cell r="AN624"/>
          <cell r="AO624" t="str">
            <v>Yes</v>
          </cell>
          <cell r="AP624" t="str">
            <v>JAN 21</v>
          </cell>
        </row>
        <row r="625">
          <cell r="A625">
            <v>893</v>
          </cell>
          <cell r="B625" t="str">
            <v>已发货</v>
          </cell>
          <cell r="C625" t="str">
            <v>C49</v>
          </cell>
          <cell r="D625">
            <v>110066</v>
          </cell>
          <cell r="E625" t="str">
            <v>Stock order</v>
          </cell>
          <cell r="F625" t="str">
            <v>YSM10</v>
          </cell>
          <cell r="G625" t="str">
            <v>R-&gt;L</v>
          </cell>
          <cell r="H625" t="str">
            <v>No</v>
          </cell>
          <cell r="I625" t="str">
            <v>Y53617</v>
          </cell>
          <cell r="J625">
            <v>1</v>
          </cell>
          <cell r="K625" t="str">
            <v>盐保仓库</v>
          </cell>
          <cell r="L625">
            <v>44200</v>
          </cell>
          <cell r="M625" t="str">
            <v>NM</v>
          </cell>
          <cell r="N625" t="str">
            <v>JAN 21</v>
          </cell>
          <cell r="O625"/>
          <cell r="P625" t="str">
            <v>JPY</v>
          </cell>
          <cell r="Q625" t="str">
            <v>C49SZX20200191SS</v>
          </cell>
          <cell r="R625" t="str">
            <v>博睿通</v>
          </cell>
          <cell r="S625" t="str">
            <v>YSM10</v>
          </cell>
          <cell r="T625" t="str">
            <v>L-&gt;R</v>
          </cell>
          <cell r="U625" t="str">
            <v>MVC</v>
          </cell>
          <cell r="V625" t="str">
            <v>WRONG</v>
          </cell>
          <cell r="W625" t="str">
            <v>CIF HK</v>
          </cell>
          <cell r="X625">
            <v>44124</v>
          </cell>
          <cell r="Y625" t="str">
            <v>Yes</v>
          </cell>
          <cell r="Z625"/>
          <cell r="AA625"/>
          <cell r="AB625"/>
          <cell r="AC625" t="str">
            <v>C191236445</v>
          </cell>
          <cell r="AD625">
            <v>301</v>
          </cell>
          <cell r="AE625">
            <v>10</v>
          </cell>
          <cell r="AF625"/>
          <cell r="AG625"/>
          <cell r="AH625"/>
          <cell r="AI625"/>
          <cell r="AN625"/>
          <cell r="AO625" t="str">
            <v>Yes</v>
          </cell>
          <cell r="AP625" t="str">
            <v>JAN 21</v>
          </cell>
        </row>
        <row r="626">
          <cell r="A626">
            <v>959</v>
          </cell>
          <cell r="B626" t="str">
            <v>已发货</v>
          </cell>
          <cell r="C626" t="str">
            <v>C49</v>
          </cell>
          <cell r="D626">
            <v>110067</v>
          </cell>
          <cell r="E626" t="str">
            <v>Stock order</v>
          </cell>
          <cell r="F626" t="str">
            <v>YSM10</v>
          </cell>
          <cell r="G626" t="str">
            <v>R-&gt;L</v>
          </cell>
          <cell r="H626" t="str">
            <v>No</v>
          </cell>
          <cell r="I626" t="str">
            <v>Y53620</v>
          </cell>
          <cell r="J626">
            <v>1</v>
          </cell>
          <cell r="K626" t="str">
            <v>盐保仓库</v>
          </cell>
          <cell r="L626">
            <v>44207</v>
          </cell>
          <cell r="M626" t="str">
            <v>NM</v>
          </cell>
          <cell r="N626" t="str">
            <v>FEB 21</v>
          </cell>
          <cell r="O626"/>
          <cell r="P626" t="str">
            <v>JPY</v>
          </cell>
          <cell r="Q626" t="str">
            <v>C49SZX20200213MX</v>
          </cell>
          <cell r="R626" t="str">
            <v>音品（End user:厚朴）</v>
          </cell>
          <cell r="S626" t="str">
            <v>YSM10</v>
          </cell>
          <cell r="T626" t="str">
            <v>L-&gt;R</v>
          </cell>
          <cell r="U626" t="str">
            <v>No</v>
          </cell>
          <cell r="V626" t="str">
            <v>WRONG</v>
          </cell>
          <cell r="W626" t="str">
            <v>DAP SZ</v>
          </cell>
          <cell r="X626">
            <v>44153</v>
          </cell>
          <cell r="Y626" t="str">
            <v>Yes</v>
          </cell>
          <cell r="Z626"/>
          <cell r="AA626"/>
          <cell r="AB626"/>
          <cell r="AC626" t="str">
            <v>C210139194</v>
          </cell>
          <cell r="AD626">
            <v>301</v>
          </cell>
          <cell r="AE626">
            <v>10</v>
          </cell>
          <cell r="AF626"/>
          <cell r="AG626"/>
          <cell r="AH626"/>
          <cell r="AI626"/>
          <cell r="AN626"/>
          <cell r="AO626" t="str">
            <v>Yes</v>
          </cell>
          <cell r="AP626" t="str">
            <v>FEB 21</v>
          </cell>
        </row>
        <row r="627">
          <cell r="A627">
            <v>903</v>
          </cell>
          <cell r="B627" t="str">
            <v>已发货</v>
          </cell>
          <cell r="C627" t="str">
            <v>C49</v>
          </cell>
          <cell r="D627">
            <v>110067</v>
          </cell>
          <cell r="E627" t="str">
            <v>Stock order</v>
          </cell>
          <cell r="F627" t="str">
            <v>YSM10</v>
          </cell>
          <cell r="G627" t="str">
            <v>R-&gt;L</v>
          </cell>
          <cell r="H627" t="str">
            <v>No</v>
          </cell>
          <cell r="I627" t="str">
            <v>Y53621</v>
          </cell>
          <cell r="J627">
            <v>1</v>
          </cell>
          <cell r="K627" t="str">
            <v>盐保仓库</v>
          </cell>
          <cell r="L627">
            <v>44207</v>
          </cell>
          <cell r="M627" t="str">
            <v>NM</v>
          </cell>
          <cell r="N627" t="str">
            <v>JAN 21</v>
          </cell>
          <cell r="O627"/>
          <cell r="P627" t="str">
            <v>JPY</v>
          </cell>
          <cell r="Q627" t="str">
            <v>C49SZX20200199MZ</v>
          </cell>
          <cell r="R627" t="str">
            <v>鸿南</v>
          </cell>
          <cell r="S627" t="str">
            <v>YSM10</v>
          </cell>
          <cell r="T627" t="str">
            <v>R-&gt;L</v>
          </cell>
          <cell r="U627" t="str">
            <v>MVC</v>
          </cell>
          <cell r="V627" t="str">
            <v>WRONG</v>
          </cell>
          <cell r="W627" t="str">
            <v>CIF HK</v>
          </cell>
          <cell r="X627">
            <v>44134</v>
          </cell>
          <cell r="Y627" t="str">
            <v>Yes</v>
          </cell>
          <cell r="Z627"/>
          <cell r="AA627"/>
          <cell r="AB627"/>
          <cell r="AC627" t="str">
            <v>C180331587</v>
          </cell>
          <cell r="AD627">
            <v>302</v>
          </cell>
          <cell r="AE627">
            <v>10</v>
          </cell>
          <cell r="AF627"/>
          <cell r="AG627"/>
          <cell r="AH627"/>
          <cell r="AI627"/>
          <cell r="AN627"/>
          <cell r="AO627" t="str">
            <v>Yes</v>
          </cell>
          <cell r="AP627" t="str">
            <v>JAN 21</v>
          </cell>
        </row>
        <row r="628">
          <cell r="A628">
            <v>1043</v>
          </cell>
          <cell r="B628" t="str">
            <v>已发货</v>
          </cell>
          <cell r="C628" t="str">
            <v>C49</v>
          </cell>
          <cell r="D628">
            <v>110067</v>
          </cell>
          <cell r="E628" t="str">
            <v>Stock order</v>
          </cell>
          <cell r="F628" t="str">
            <v>YSM10</v>
          </cell>
          <cell r="G628" t="str">
            <v>R-&gt;L</v>
          </cell>
          <cell r="H628" t="str">
            <v>No</v>
          </cell>
          <cell r="I628" t="str">
            <v>Y53622</v>
          </cell>
          <cell r="J628">
            <v>1</v>
          </cell>
          <cell r="K628" t="str">
            <v>盐保仓库</v>
          </cell>
          <cell r="L628">
            <v>44207</v>
          </cell>
          <cell r="M628" t="str">
            <v>NM</v>
          </cell>
          <cell r="N628" t="str">
            <v>JAN 21</v>
          </cell>
          <cell r="O628"/>
          <cell r="P628" t="str">
            <v>JPY</v>
          </cell>
          <cell r="Q628" t="str">
            <v>C49SZX20200255JY</v>
          </cell>
          <cell r="R628" t="str">
            <v>昊亮迪</v>
          </cell>
          <cell r="S628" t="str">
            <v>YSM10</v>
          </cell>
          <cell r="T628" t="str">
            <v>L-&gt;R</v>
          </cell>
          <cell r="U628" t="str">
            <v>No</v>
          </cell>
          <cell r="V628" t="str">
            <v>WRONG</v>
          </cell>
          <cell r="W628" t="str">
            <v>DAP SZ</v>
          </cell>
          <cell r="X628">
            <v>44189</v>
          </cell>
          <cell r="Y628" t="str">
            <v>Yes</v>
          </cell>
          <cell r="Z628"/>
          <cell r="AA628"/>
          <cell r="AB628"/>
          <cell r="AC628" t="str">
            <v>C201038333</v>
          </cell>
          <cell r="AD628">
            <v>302</v>
          </cell>
          <cell r="AE628">
            <v>10</v>
          </cell>
          <cell r="AF628"/>
          <cell r="AG628"/>
          <cell r="AH628"/>
          <cell r="AI628"/>
          <cell r="AN628"/>
          <cell r="AO628" t="str">
            <v>Yes</v>
          </cell>
          <cell r="AP628" t="str">
            <v>JAN 21</v>
          </cell>
        </row>
        <row r="629">
          <cell r="A629">
            <v>955</v>
          </cell>
          <cell r="B629" t="str">
            <v>已发货</v>
          </cell>
          <cell r="C629" t="str">
            <v>C49</v>
          </cell>
          <cell r="D629">
            <v>110067</v>
          </cell>
          <cell r="E629" t="str">
            <v>Stock order</v>
          </cell>
          <cell r="F629" t="str">
            <v>YSM10</v>
          </cell>
          <cell r="G629" t="str">
            <v>R-&gt;L</v>
          </cell>
          <cell r="H629" t="str">
            <v>No</v>
          </cell>
          <cell r="I629" t="str">
            <v>Y53623（不能调动)</v>
          </cell>
          <cell r="J629">
            <v>1</v>
          </cell>
          <cell r="K629" t="str">
            <v>力合中转仓</v>
          </cell>
          <cell r="L629">
            <v>44207</v>
          </cell>
          <cell r="M629" t="str">
            <v>NM</v>
          </cell>
          <cell r="N629" t="str">
            <v>AUG 21</v>
          </cell>
          <cell r="O629"/>
          <cell r="P629" t="str">
            <v>JPY</v>
          </cell>
          <cell r="Q629" t="str">
            <v>C49SZX20200213MX</v>
          </cell>
          <cell r="R629" t="str">
            <v>音品（End user:艾艺科技)</v>
          </cell>
          <cell r="S629" t="str">
            <v>YSM10</v>
          </cell>
          <cell r="T629" t="str">
            <v>L-&gt;R</v>
          </cell>
          <cell r="U629" t="str">
            <v>No</v>
          </cell>
          <cell r="V629" t="str">
            <v>WRONG</v>
          </cell>
          <cell r="W629" t="str">
            <v>DAP SZ</v>
          </cell>
          <cell r="X629">
            <v>44153</v>
          </cell>
          <cell r="Y629" t="str">
            <v>Yes</v>
          </cell>
          <cell r="Z629"/>
          <cell r="AA629"/>
          <cell r="AB629"/>
          <cell r="AC629" t="str">
            <v>C210740713</v>
          </cell>
          <cell r="AD629">
            <v>311</v>
          </cell>
          <cell r="AE629">
            <v>10</v>
          </cell>
          <cell r="AF629"/>
          <cell r="AG629"/>
          <cell r="AH629"/>
          <cell r="AI629"/>
          <cell r="AN629"/>
          <cell r="AO629" t="str">
            <v>Yes</v>
          </cell>
          <cell r="AP629" t="str">
            <v>AUG 21</v>
          </cell>
        </row>
        <row r="630">
          <cell r="A630">
            <v>923</v>
          </cell>
          <cell r="B630" t="str">
            <v>已发货</v>
          </cell>
          <cell r="C630" t="str">
            <v>C28.</v>
          </cell>
          <cell r="D630">
            <v>110195</v>
          </cell>
          <cell r="E630" t="str">
            <v>鸿通宇名义</v>
          </cell>
          <cell r="F630" t="str">
            <v>YSi-V</v>
          </cell>
          <cell r="G630" t="str">
            <v>L-&gt;R</v>
          </cell>
          <cell r="H630" t="str">
            <v>No</v>
          </cell>
          <cell r="I630"/>
          <cell r="J630">
            <v>1</v>
          </cell>
          <cell r="K630"/>
          <cell r="L630">
            <v>44211</v>
          </cell>
          <cell r="M630">
            <v>6.3100000000000003E-2</v>
          </cell>
          <cell r="N630" t="str">
            <v>JAN 21</v>
          </cell>
          <cell r="O630"/>
          <cell r="P630" t="str">
            <v>RMB</v>
          </cell>
          <cell r="Q630" t="str">
            <v>C28SZX20200081KC</v>
          </cell>
          <cell r="R630" t="str">
            <v>鸿通宇</v>
          </cell>
          <cell r="S630" t="str">
            <v>YSi-V</v>
          </cell>
          <cell r="T630" t="str">
            <v>L-&gt;R</v>
          </cell>
          <cell r="U630" t="str">
            <v>No</v>
          </cell>
          <cell r="V630" t="str">
            <v>OK</v>
          </cell>
          <cell r="W630" t="str">
            <v>含税到厂</v>
          </cell>
          <cell r="X630">
            <v>44140</v>
          </cell>
          <cell r="Y630" t="str">
            <v>Yes</v>
          </cell>
          <cell r="Z630"/>
          <cell r="AA630"/>
          <cell r="AB630"/>
          <cell r="AC630" t="str">
            <v>IND order</v>
          </cell>
          <cell r="AD630"/>
          <cell r="AE630"/>
          <cell r="AF630"/>
          <cell r="AG630"/>
          <cell r="AH630"/>
          <cell r="AI630"/>
          <cell r="AN630"/>
          <cell r="AO630" t="str">
            <v>Yes</v>
          </cell>
          <cell r="AP630" t="str">
            <v>JAN 21</v>
          </cell>
        </row>
        <row r="631">
          <cell r="A631">
            <v>920</v>
          </cell>
          <cell r="B631" t="str">
            <v>已发货</v>
          </cell>
          <cell r="C631" t="str">
            <v>C49</v>
          </cell>
          <cell r="D631">
            <v>110105</v>
          </cell>
          <cell r="E631" t="str">
            <v>益田名义下单</v>
          </cell>
          <cell r="F631" t="str">
            <v>YSM20R-2</v>
          </cell>
          <cell r="G631" t="str">
            <v>L-&gt;R</v>
          </cell>
          <cell r="H631" t="str">
            <v>No</v>
          </cell>
          <cell r="I631" t="str">
            <v>Y53630</v>
          </cell>
          <cell r="J631">
            <v>1</v>
          </cell>
          <cell r="K631" t="str">
            <v>盐保仓库</v>
          </cell>
          <cell r="L631">
            <v>44212</v>
          </cell>
          <cell r="M631" t="str">
            <v>NM</v>
          </cell>
          <cell r="N631" t="str">
            <v>JAN 21</v>
          </cell>
          <cell r="O631"/>
          <cell r="P631" t="str">
            <v>JPY</v>
          </cell>
          <cell r="Q631" t="str">
            <v>C49SZX20200145JL</v>
          </cell>
          <cell r="R631" t="str">
            <v>易而达</v>
          </cell>
          <cell r="S631" t="str">
            <v>YSM20R-2</v>
          </cell>
          <cell r="T631" t="str">
            <v>L-&gt;R</v>
          </cell>
          <cell r="U631" t="str">
            <v>No</v>
          </cell>
          <cell r="V631" t="str">
            <v>OK</v>
          </cell>
          <cell r="W631" t="str">
            <v>DAP GZ</v>
          </cell>
          <cell r="X631">
            <v>44145</v>
          </cell>
          <cell r="Y631" t="str">
            <v>Yes</v>
          </cell>
          <cell r="Z631"/>
          <cell r="AA631"/>
          <cell r="AB631"/>
          <cell r="AC631" t="str">
            <v>C180832785</v>
          </cell>
          <cell r="AD631">
            <v>301</v>
          </cell>
          <cell r="AE631">
            <v>20</v>
          </cell>
          <cell r="AF631"/>
          <cell r="AG631"/>
          <cell r="AH631"/>
          <cell r="AI631"/>
          <cell r="AN631"/>
          <cell r="AO631" t="str">
            <v>Yes</v>
          </cell>
          <cell r="AP631" t="str">
            <v>JAN 21</v>
          </cell>
        </row>
        <row r="632">
          <cell r="A632">
            <v>889</v>
          </cell>
          <cell r="B632" t="str">
            <v>已发货</v>
          </cell>
          <cell r="C632" t="str">
            <v>C49</v>
          </cell>
          <cell r="D632">
            <v>110105</v>
          </cell>
          <cell r="E632" t="str">
            <v>益田名义下单</v>
          </cell>
          <cell r="F632" t="str">
            <v>YSM20R-2</v>
          </cell>
          <cell r="G632" t="str">
            <v>L-&gt;R</v>
          </cell>
          <cell r="H632" t="str">
            <v>No</v>
          </cell>
          <cell r="I632" t="str">
            <v>Y53631</v>
          </cell>
          <cell r="J632">
            <v>1</v>
          </cell>
          <cell r="K632" t="str">
            <v>盐保仓库</v>
          </cell>
          <cell r="L632">
            <v>44212</v>
          </cell>
          <cell r="M632" t="str">
            <v>NM</v>
          </cell>
          <cell r="N632" t="str">
            <v>JAN 21</v>
          </cell>
          <cell r="O632"/>
          <cell r="P632" t="str">
            <v>JPY</v>
          </cell>
          <cell r="Q632" t="str">
            <v>C49SZX20200195SS</v>
          </cell>
          <cell r="R632" t="str">
            <v>泰鑫荣</v>
          </cell>
          <cell r="S632" t="str">
            <v>YSM20R-2</v>
          </cell>
          <cell r="T632" t="str">
            <v>L-&gt;R</v>
          </cell>
          <cell r="U632" t="str">
            <v>No</v>
          </cell>
          <cell r="V632" t="str">
            <v>OK</v>
          </cell>
          <cell r="W632" t="str">
            <v>DAP SZ</v>
          </cell>
          <cell r="X632">
            <v>44125</v>
          </cell>
          <cell r="Y632" t="str">
            <v>Yes</v>
          </cell>
          <cell r="Z632"/>
          <cell r="AA632"/>
          <cell r="AB632"/>
          <cell r="AC632" t="str">
            <v>C200737853</v>
          </cell>
          <cell r="AD632">
            <v>301</v>
          </cell>
          <cell r="AE632">
            <v>20</v>
          </cell>
          <cell r="AF632"/>
          <cell r="AG632"/>
          <cell r="AH632"/>
          <cell r="AI632"/>
          <cell r="AN632"/>
          <cell r="AO632" t="str">
            <v>Yes</v>
          </cell>
          <cell r="AP632" t="str">
            <v>JAN 21</v>
          </cell>
        </row>
        <row r="633">
          <cell r="A633">
            <v>878</v>
          </cell>
          <cell r="B633" t="str">
            <v>已发货</v>
          </cell>
          <cell r="C633" t="str">
            <v>C49</v>
          </cell>
          <cell r="D633">
            <v>110105</v>
          </cell>
          <cell r="E633" t="str">
            <v>益田名义下单</v>
          </cell>
          <cell r="F633" t="str">
            <v>YSM20R-2</v>
          </cell>
          <cell r="G633" t="str">
            <v>R-&gt;L</v>
          </cell>
          <cell r="H633" t="str">
            <v>No</v>
          </cell>
          <cell r="I633" t="str">
            <v>Y53632</v>
          </cell>
          <cell r="J633">
            <v>1</v>
          </cell>
          <cell r="K633" t="str">
            <v>盐保仓库</v>
          </cell>
          <cell r="L633">
            <v>44212</v>
          </cell>
          <cell r="M633" t="str">
            <v>NM</v>
          </cell>
          <cell r="N633" t="str">
            <v>JAN 21</v>
          </cell>
          <cell r="O633"/>
          <cell r="P633" t="str">
            <v>JPY</v>
          </cell>
          <cell r="Q633" t="str">
            <v>C49SZX20200182JY</v>
          </cell>
          <cell r="R633" t="str">
            <v>百纳海</v>
          </cell>
          <cell r="S633" t="str">
            <v>YSM20R-2</v>
          </cell>
          <cell r="T633" t="str">
            <v>R-&gt;L</v>
          </cell>
          <cell r="U633" t="str">
            <v>No</v>
          </cell>
          <cell r="V633" t="str">
            <v>OK</v>
          </cell>
          <cell r="W633" t="str">
            <v>DAP SZ</v>
          </cell>
          <cell r="X633">
            <v>44117</v>
          </cell>
          <cell r="Y633" t="str">
            <v>Yes</v>
          </cell>
          <cell r="Z633"/>
          <cell r="AA633"/>
          <cell r="AB633"/>
          <cell r="AC633" t="str">
            <v>C200637625</v>
          </cell>
          <cell r="AD633">
            <v>301</v>
          </cell>
          <cell r="AE633">
            <v>10</v>
          </cell>
          <cell r="AF633">
            <v>302</v>
          </cell>
          <cell r="AG633">
            <v>10</v>
          </cell>
          <cell r="AH633"/>
          <cell r="AI633"/>
          <cell r="AN633"/>
          <cell r="AO633" t="str">
            <v>Yes</v>
          </cell>
          <cell r="AP633" t="str">
            <v>JAN 21</v>
          </cell>
        </row>
        <row r="634">
          <cell r="A634">
            <v>901</v>
          </cell>
          <cell r="B634" t="str">
            <v>已发货</v>
          </cell>
          <cell r="C634" t="str">
            <v>C49</v>
          </cell>
          <cell r="D634">
            <v>110105</v>
          </cell>
          <cell r="E634" t="str">
            <v>益田名义下单</v>
          </cell>
          <cell r="F634" t="str">
            <v>YSM20R-2</v>
          </cell>
          <cell r="G634" t="str">
            <v>R-&gt;L</v>
          </cell>
          <cell r="H634" t="str">
            <v>No</v>
          </cell>
          <cell r="I634" t="str">
            <v>Y53633</v>
          </cell>
          <cell r="J634">
            <v>1</v>
          </cell>
          <cell r="K634" t="str">
            <v>盐保仓库</v>
          </cell>
          <cell r="L634">
            <v>44212</v>
          </cell>
          <cell r="M634" t="str">
            <v>NM</v>
          </cell>
          <cell r="N634" t="str">
            <v>JAN 21</v>
          </cell>
          <cell r="O634"/>
          <cell r="P634" t="str">
            <v>JPY</v>
          </cell>
          <cell r="Q634" t="str">
            <v>C49SZX20200199MZ</v>
          </cell>
          <cell r="R634" t="str">
            <v>鸿南</v>
          </cell>
          <cell r="S634" t="str">
            <v>YSM20R-2</v>
          </cell>
          <cell r="T634" t="str">
            <v>R-&gt;L</v>
          </cell>
          <cell r="U634" t="str">
            <v>No</v>
          </cell>
          <cell r="V634" t="str">
            <v>OK</v>
          </cell>
          <cell r="W634" t="str">
            <v>CIF HK</v>
          </cell>
          <cell r="X634">
            <v>44134</v>
          </cell>
          <cell r="Y634" t="str">
            <v>Yes</v>
          </cell>
          <cell r="Z634"/>
          <cell r="AA634"/>
          <cell r="AB634"/>
          <cell r="AC634" t="str">
            <v>C180331587</v>
          </cell>
          <cell r="AD634">
            <v>301</v>
          </cell>
          <cell r="AE634">
            <v>10</v>
          </cell>
          <cell r="AF634">
            <v>302</v>
          </cell>
          <cell r="AG634">
            <v>10</v>
          </cell>
          <cell r="AH634"/>
          <cell r="AI634"/>
          <cell r="AN634"/>
          <cell r="AO634" t="str">
            <v>Yes</v>
          </cell>
          <cell r="AP634" t="str">
            <v>JAN 21</v>
          </cell>
        </row>
        <row r="635">
          <cell r="A635">
            <v>902</v>
          </cell>
          <cell r="B635" t="str">
            <v>已发货</v>
          </cell>
          <cell r="C635" t="str">
            <v>C49</v>
          </cell>
          <cell r="D635" t="str">
            <v>110106 (拆单110215)</v>
          </cell>
          <cell r="E635" t="str">
            <v>益田名义下单</v>
          </cell>
          <cell r="F635" t="str">
            <v>YSM20R-2</v>
          </cell>
          <cell r="G635" t="str">
            <v>R-&gt;L</v>
          </cell>
          <cell r="H635" t="str">
            <v>No</v>
          </cell>
          <cell r="I635" t="str">
            <v>Y53634</v>
          </cell>
          <cell r="J635">
            <v>1</v>
          </cell>
          <cell r="K635" t="str">
            <v>盐保仓库</v>
          </cell>
          <cell r="L635">
            <v>44213</v>
          </cell>
          <cell r="M635">
            <v>6.3500000000000001E-2</v>
          </cell>
          <cell r="N635" t="str">
            <v>JAN 21</v>
          </cell>
          <cell r="O635"/>
          <cell r="P635" t="str">
            <v>JPY</v>
          </cell>
          <cell r="Q635" t="str">
            <v>C49SZX20200199MZ</v>
          </cell>
          <cell r="R635" t="str">
            <v>鸿南</v>
          </cell>
          <cell r="S635" t="str">
            <v>YSM20R-2</v>
          </cell>
          <cell r="T635" t="str">
            <v>R-&gt;L</v>
          </cell>
          <cell r="U635" t="str">
            <v>No</v>
          </cell>
          <cell r="V635" t="str">
            <v>OK</v>
          </cell>
          <cell r="W635" t="str">
            <v>CIF HK</v>
          </cell>
          <cell r="X635">
            <v>44134</v>
          </cell>
          <cell r="Y635" t="str">
            <v>Yes</v>
          </cell>
          <cell r="Z635"/>
          <cell r="AA635"/>
          <cell r="AB635"/>
          <cell r="AC635" t="str">
            <v>C180331587</v>
          </cell>
          <cell r="AD635">
            <v>301</v>
          </cell>
          <cell r="AE635">
            <v>10</v>
          </cell>
          <cell r="AF635">
            <v>312</v>
          </cell>
          <cell r="AG635">
            <v>10</v>
          </cell>
          <cell r="AH635"/>
          <cell r="AI635"/>
          <cell r="AN635"/>
          <cell r="AO635" t="str">
            <v>Yes</v>
          </cell>
          <cell r="AP635" t="str">
            <v>JAN 21</v>
          </cell>
        </row>
        <row r="636">
          <cell r="A636">
            <v>882</v>
          </cell>
          <cell r="B636" t="str">
            <v>已发货</v>
          </cell>
          <cell r="C636" t="str">
            <v>C49</v>
          </cell>
          <cell r="D636" t="str">
            <v>110106（拆单110208）</v>
          </cell>
          <cell r="E636" t="str">
            <v>益田名义下单</v>
          </cell>
          <cell r="F636" t="str">
            <v>YSM20R-2</v>
          </cell>
          <cell r="G636" t="str">
            <v>L-&gt;R</v>
          </cell>
          <cell r="H636" t="str">
            <v>No</v>
          </cell>
          <cell r="I636" t="str">
            <v>Y53635</v>
          </cell>
          <cell r="J636">
            <v>1</v>
          </cell>
          <cell r="K636" t="str">
            <v>盐保仓库</v>
          </cell>
          <cell r="L636">
            <v>44213</v>
          </cell>
          <cell r="M636" t="str">
            <v>TBA Po 用110181</v>
          </cell>
          <cell r="N636" t="str">
            <v>JAN 21</v>
          </cell>
          <cell r="O636"/>
          <cell r="P636" t="str">
            <v>JPY</v>
          </cell>
          <cell r="Q636" t="str">
            <v>C49SZX20200113SS</v>
          </cell>
          <cell r="R636" t="str">
            <v>派勤</v>
          </cell>
          <cell r="S636" t="str">
            <v>YSM20R-2</v>
          </cell>
          <cell r="T636" t="str">
            <v>L-&gt;R</v>
          </cell>
          <cell r="U636" t="str">
            <v>No</v>
          </cell>
          <cell r="V636" t="str">
            <v>OK</v>
          </cell>
          <cell r="W636" t="str">
            <v>DAP SZ</v>
          </cell>
          <cell r="X636">
            <v>44119</v>
          </cell>
          <cell r="Y636" t="str">
            <v>Yes</v>
          </cell>
          <cell r="Z636"/>
          <cell r="AA636"/>
          <cell r="AB636"/>
          <cell r="AC636" t="str">
            <v>C201138627</v>
          </cell>
          <cell r="AD636">
            <v>301</v>
          </cell>
          <cell r="AE636">
            <v>10</v>
          </cell>
          <cell r="AF636">
            <v>312</v>
          </cell>
          <cell r="AG636">
            <v>10</v>
          </cell>
          <cell r="AH636"/>
          <cell r="AI636"/>
          <cell r="AN636"/>
          <cell r="AO636" t="str">
            <v>Yes</v>
          </cell>
          <cell r="AP636" t="str">
            <v>JAN 21</v>
          </cell>
        </row>
        <row r="637">
          <cell r="A637">
            <v>1045</v>
          </cell>
          <cell r="B637" t="str">
            <v>已发货</v>
          </cell>
          <cell r="C637" t="str">
            <v>C49</v>
          </cell>
          <cell r="D637">
            <v>110106</v>
          </cell>
          <cell r="E637" t="str">
            <v>益田名义下单</v>
          </cell>
          <cell r="F637" t="str">
            <v>YSM20R-2</v>
          </cell>
          <cell r="G637" t="str">
            <v>L-&gt;R</v>
          </cell>
          <cell r="H637" t="str">
            <v>No</v>
          </cell>
          <cell r="I637" t="str">
            <v>Y53636</v>
          </cell>
          <cell r="J637">
            <v>1</v>
          </cell>
          <cell r="K637" t="str">
            <v>盐保仓库</v>
          </cell>
          <cell r="L637">
            <v>44213</v>
          </cell>
          <cell r="M637" t="str">
            <v>NM</v>
          </cell>
          <cell r="N637" t="str">
            <v>JAN 21</v>
          </cell>
          <cell r="O637"/>
          <cell r="P637" t="str">
            <v>JPY</v>
          </cell>
          <cell r="Q637" t="str">
            <v>C49SZX20200246MX</v>
          </cell>
          <cell r="R637" t="str">
            <v>华耘</v>
          </cell>
          <cell r="S637" t="str">
            <v>YSM20R-2</v>
          </cell>
          <cell r="T637" t="str">
            <v>L-&gt;R</v>
          </cell>
          <cell r="U637" t="str">
            <v>No</v>
          </cell>
          <cell r="V637" t="str">
            <v>OK</v>
          </cell>
          <cell r="W637" t="str">
            <v>DAP DG</v>
          </cell>
          <cell r="X637">
            <v>44193</v>
          </cell>
          <cell r="Y637" t="str">
            <v>Yes</v>
          </cell>
          <cell r="Z637"/>
          <cell r="AA637"/>
          <cell r="AB637"/>
          <cell r="AC637" t="str">
            <v>C210239227</v>
          </cell>
          <cell r="AD637">
            <v>301</v>
          </cell>
          <cell r="AE637">
            <v>10</v>
          </cell>
          <cell r="AF637">
            <v>303</v>
          </cell>
          <cell r="AG637">
            <v>10</v>
          </cell>
          <cell r="AH637"/>
          <cell r="AI637"/>
          <cell r="AN637"/>
          <cell r="AO637" t="str">
            <v>Yes</v>
          </cell>
          <cell r="AP637" t="str">
            <v>JAN 21</v>
          </cell>
        </row>
        <row r="638">
          <cell r="A638">
            <v>873</v>
          </cell>
          <cell r="B638" t="str">
            <v>已发货</v>
          </cell>
          <cell r="C638" t="str">
            <v>C49</v>
          </cell>
          <cell r="D638">
            <v>110106</v>
          </cell>
          <cell r="E638" t="str">
            <v>益田名义下单</v>
          </cell>
          <cell r="F638" t="str">
            <v>YSM20R-2</v>
          </cell>
          <cell r="G638" t="str">
            <v>L-&gt;R</v>
          </cell>
          <cell r="H638" t="str">
            <v>No</v>
          </cell>
          <cell r="I638" t="str">
            <v>Y53637</v>
          </cell>
          <cell r="J638">
            <v>1</v>
          </cell>
          <cell r="K638" t="str">
            <v>盐保仓库</v>
          </cell>
          <cell r="L638">
            <v>44213</v>
          </cell>
          <cell r="M638" t="str">
            <v>NM</v>
          </cell>
          <cell r="N638" t="str">
            <v>JAN 21</v>
          </cell>
          <cell r="O638"/>
          <cell r="P638" t="str">
            <v>JPY</v>
          </cell>
          <cell r="Q638" t="str">
            <v>C49SZX20200180SX</v>
          </cell>
          <cell r="R638" t="str">
            <v>东陆</v>
          </cell>
          <cell r="S638" t="str">
            <v>YSM20R-2</v>
          </cell>
          <cell r="T638" t="str">
            <v>L-&gt;R</v>
          </cell>
          <cell r="U638" t="str">
            <v>No</v>
          </cell>
          <cell r="V638" t="str">
            <v>OK</v>
          </cell>
          <cell r="W638" t="str">
            <v>DAP SZ</v>
          </cell>
          <cell r="X638">
            <v>44104</v>
          </cell>
          <cell r="Y638" t="str">
            <v>Yes</v>
          </cell>
          <cell r="Z638"/>
          <cell r="AA638"/>
          <cell r="AB638"/>
          <cell r="AC638" t="str">
            <v>C171030541</v>
          </cell>
          <cell r="AD638">
            <v>301</v>
          </cell>
          <cell r="AE638">
            <v>10</v>
          </cell>
          <cell r="AF638">
            <v>303</v>
          </cell>
          <cell r="AG638">
            <v>10</v>
          </cell>
          <cell r="AH638"/>
          <cell r="AI638"/>
          <cell r="AN638"/>
          <cell r="AO638" t="str">
            <v>Yes</v>
          </cell>
          <cell r="AP638" t="str">
            <v>JAN 21</v>
          </cell>
        </row>
        <row r="639">
          <cell r="A639">
            <v>905</v>
          </cell>
          <cell r="B639" t="str">
            <v>已发货</v>
          </cell>
          <cell r="C639" t="str">
            <v>C49</v>
          </cell>
          <cell r="D639">
            <v>110198</v>
          </cell>
          <cell r="E639" t="str">
            <v>志华鑫名义下单</v>
          </cell>
          <cell r="F639" t="str">
            <v>YSM20R-2</v>
          </cell>
          <cell r="G639" t="str">
            <v>L-&gt;R</v>
          </cell>
          <cell r="H639" t="str">
            <v>No</v>
          </cell>
          <cell r="I639" t="str">
            <v>Y53842</v>
          </cell>
          <cell r="J639">
            <v>1</v>
          </cell>
          <cell r="K639" t="str">
            <v>盐保仓库</v>
          </cell>
          <cell r="L639">
            <v>44213</v>
          </cell>
          <cell r="M639" t="str">
            <v>NM</v>
          </cell>
          <cell r="N639" t="str">
            <v>JAN 21</v>
          </cell>
          <cell r="O639"/>
          <cell r="P639" t="str">
            <v>JPY</v>
          </cell>
          <cell r="Q639" t="str">
            <v>C49SZX20200205JZ</v>
          </cell>
          <cell r="R639" t="str">
            <v>新明海</v>
          </cell>
          <cell r="S639" t="str">
            <v>YSM20R-2</v>
          </cell>
          <cell r="T639" t="str">
            <v>L-&gt;R</v>
          </cell>
          <cell r="U639" t="str">
            <v>No</v>
          </cell>
          <cell r="V639" t="str">
            <v>OK</v>
          </cell>
          <cell r="W639" t="str">
            <v>DAP HZ</v>
          </cell>
          <cell r="X639">
            <v>44138</v>
          </cell>
          <cell r="Y639" t="str">
            <v>Yes</v>
          </cell>
          <cell r="Z639"/>
          <cell r="AA639"/>
          <cell r="AB639"/>
          <cell r="AC639" t="str">
            <v>C180933045</v>
          </cell>
          <cell r="AD639">
            <v>301</v>
          </cell>
          <cell r="AE639">
            <v>10</v>
          </cell>
          <cell r="AF639">
            <v>311</v>
          </cell>
          <cell r="AG639">
            <v>10</v>
          </cell>
          <cell r="AH639"/>
          <cell r="AI639"/>
          <cell r="AN639"/>
          <cell r="AO639" t="str">
            <v>Yes</v>
          </cell>
          <cell r="AP639" t="str">
            <v>JAN 21</v>
          </cell>
        </row>
        <row r="640">
          <cell r="A640">
            <v>1038</v>
          </cell>
          <cell r="B640" t="str">
            <v>已发货</v>
          </cell>
          <cell r="C640" t="str">
            <v>C49</v>
          </cell>
          <cell r="D640">
            <v>110168</v>
          </cell>
          <cell r="E640" t="str">
            <v>华彩鑫名义</v>
          </cell>
          <cell r="F640" t="str">
            <v>YSM40R-4</v>
          </cell>
          <cell r="G640" t="str">
            <v>L-&gt;R</v>
          </cell>
          <cell r="H640" t="str">
            <v>No</v>
          </cell>
          <cell r="I640" t="str">
            <v>Y54173</v>
          </cell>
          <cell r="J640">
            <v>1</v>
          </cell>
          <cell r="K640" t="str">
            <v>码头-&gt;准备清关</v>
          </cell>
          <cell r="L640">
            <v>44222</v>
          </cell>
          <cell r="M640">
            <v>6.4000000000000001E-2</v>
          </cell>
          <cell r="N640" t="str">
            <v>JAN 21</v>
          </cell>
          <cell r="O640"/>
          <cell r="P640" t="str">
            <v>RMB</v>
          </cell>
          <cell r="Q640" t="str">
            <v>C49SZX20200220SX</v>
          </cell>
          <cell r="R640" t="str">
            <v>拓新伟业</v>
          </cell>
          <cell r="S640" t="str">
            <v>YSM40R-4</v>
          </cell>
          <cell r="T640" t="str">
            <v>L-&gt;R</v>
          </cell>
          <cell r="U640" t="str">
            <v>No</v>
          </cell>
          <cell r="V640" t="str">
            <v>OK</v>
          </cell>
          <cell r="W640" t="str">
            <v>含税到厂</v>
          </cell>
          <cell r="X640">
            <v>44181</v>
          </cell>
          <cell r="Y640" t="str">
            <v>Yes</v>
          </cell>
          <cell r="Z640"/>
          <cell r="AA640"/>
          <cell r="AB640"/>
          <cell r="AC640" t="str">
            <v>C210239202</v>
          </cell>
          <cell r="AD640"/>
          <cell r="AE640"/>
          <cell r="AF640"/>
          <cell r="AG640"/>
          <cell r="AH640"/>
          <cell r="AI640"/>
          <cell r="AN640"/>
          <cell r="AO640" t="str">
            <v>Yes</v>
          </cell>
          <cell r="AP640" t="str">
            <v>JAN 21</v>
          </cell>
        </row>
        <row r="641">
          <cell r="A641">
            <v>1039</v>
          </cell>
          <cell r="B641" t="str">
            <v>已发货</v>
          </cell>
          <cell r="C641" t="str">
            <v>C49</v>
          </cell>
          <cell r="D641">
            <v>110170</v>
          </cell>
          <cell r="E641" t="str">
            <v>华彩鑫名义</v>
          </cell>
          <cell r="F641" t="str">
            <v>YSM40R-4</v>
          </cell>
          <cell r="G641" t="str">
            <v>L-&gt;R</v>
          </cell>
          <cell r="H641" t="str">
            <v>No</v>
          </cell>
          <cell r="I641" t="str">
            <v>Y54174</v>
          </cell>
          <cell r="J641">
            <v>1</v>
          </cell>
          <cell r="K641" t="str">
            <v>码头-&gt;准备清关</v>
          </cell>
          <cell r="L641">
            <v>44222</v>
          </cell>
          <cell r="M641">
            <v>6.3600000000000004E-2</v>
          </cell>
          <cell r="N641" t="str">
            <v>JAN 21</v>
          </cell>
          <cell r="O641"/>
          <cell r="P641" t="str">
            <v>RMB</v>
          </cell>
          <cell r="Q641" t="str">
            <v>C49SZX20200220SX</v>
          </cell>
          <cell r="R641" t="str">
            <v>拓新伟业</v>
          </cell>
          <cell r="S641" t="str">
            <v>YSM40R-4</v>
          </cell>
          <cell r="T641" t="str">
            <v>L-&gt;R</v>
          </cell>
          <cell r="U641" t="str">
            <v>No</v>
          </cell>
          <cell r="V641" t="str">
            <v>OK</v>
          </cell>
          <cell r="W641" t="str">
            <v>含税到厂</v>
          </cell>
          <cell r="X641">
            <v>44181</v>
          </cell>
          <cell r="Y641" t="str">
            <v>Yes</v>
          </cell>
          <cell r="Z641"/>
          <cell r="AA641"/>
          <cell r="AB641"/>
          <cell r="AC641" t="str">
            <v>C210239202</v>
          </cell>
          <cell r="AD641"/>
          <cell r="AE641"/>
          <cell r="AF641"/>
          <cell r="AG641"/>
          <cell r="AH641"/>
          <cell r="AI641"/>
          <cell r="AN641"/>
          <cell r="AO641" t="str">
            <v>Yes</v>
          </cell>
          <cell r="AP641" t="str">
            <v>JAN 21</v>
          </cell>
        </row>
        <row r="642">
          <cell r="A642">
            <v>872</v>
          </cell>
          <cell r="B642" t="str">
            <v>已发货</v>
          </cell>
          <cell r="C642" t="str">
            <v>C49</v>
          </cell>
          <cell r="D642">
            <v>110107</v>
          </cell>
          <cell r="E642" t="str">
            <v>志华鑫名义下单</v>
          </cell>
          <cell r="F642" t="str">
            <v>YSM20R-2</v>
          </cell>
          <cell r="G642" t="str">
            <v>R-&gt;L</v>
          </cell>
          <cell r="H642" t="str">
            <v>No</v>
          </cell>
          <cell r="I642" t="str">
            <v>Y53843</v>
          </cell>
          <cell r="J642">
            <v>1</v>
          </cell>
          <cell r="K642" t="str">
            <v>盐保仓库</v>
          </cell>
          <cell r="L642">
            <v>44227</v>
          </cell>
          <cell r="M642" t="str">
            <v>NM</v>
          </cell>
          <cell r="N642" t="str">
            <v>JAN 21</v>
          </cell>
          <cell r="O642"/>
          <cell r="P642" t="str">
            <v>JPY</v>
          </cell>
          <cell r="Q642" t="str">
            <v>C49SZX20200180SX</v>
          </cell>
          <cell r="R642" t="str">
            <v>东陆</v>
          </cell>
          <cell r="S642" t="str">
            <v>YSM20R-2</v>
          </cell>
          <cell r="T642" t="str">
            <v>R-&gt;L</v>
          </cell>
          <cell r="U642" t="str">
            <v>MVC</v>
          </cell>
          <cell r="V642" t="str">
            <v>WRONG</v>
          </cell>
          <cell r="W642" t="str">
            <v>DAP SZ</v>
          </cell>
          <cell r="X642">
            <v>44104</v>
          </cell>
          <cell r="Y642" t="str">
            <v>Yes</v>
          </cell>
          <cell r="Z642"/>
          <cell r="AA642"/>
          <cell r="AB642"/>
          <cell r="AC642" t="str">
            <v>C171030541</v>
          </cell>
          <cell r="AD642">
            <v>301</v>
          </cell>
          <cell r="AE642">
            <v>10</v>
          </cell>
          <cell r="AF642">
            <v>311</v>
          </cell>
          <cell r="AG642">
            <v>10</v>
          </cell>
          <cell r="AH642"/>
          <cell r="AI642"/>
          <cell r="AN642"/>
          <cell r="AO642" t="str">
            <v>Yes</v>
          </cell>
          <cell r="AP642" t="str">
            <v>JAN 21</v>
          </cell>
        </row>
        <row r="643">
          <cell r="A643">
            <v>978</v>
          </cell>
          <cell r="B643" t="str">
            <v>已发货</v>
          </cell>
          <cell r="C643" t="str">
            <v>C49</v>
          </cell>
          <cell r="D643">
            <v>110107</v>
          </cell>
          <cell r="E643" t="str">
            <v>志华鑫名义下单</v>
          </cell>
          <cell r="F643" t="str">
            <v>YSM20R-2</v>
          </cell>
          <cell r="G643" t="str">
            <v>R-&gt;L</v>
          </cell>
          <cell r="H643" t="str">
            <v>No</v>
          </cell>
          <cell r="I643" t="str">
            <v>Y53844</v>
          </cell>
          <cell r="J643">
            <v>1</v>
          </cell>
          <cell r="K643" t="str">
            <v>力合中转仓</v>
          </cell>
          <cell r="L643">
            <v>44227</v>
          </cell>
          <cell r="M643" t="str">
            <v>NM</v>
          </cell>
          <cell r="N643" t="str">
            <v>FEB 21</v>
          </cell>
          <cell r="O643"/>
          <cell r="P643" t="str">
            <v>JPY</v>
          </cell>
          <cell r="Q643" t="str">
            <v>C49SZX20200229JY</v>
          </cell>
          <cell r="R643" t="str">
            <v>豫龙辉</v>
          </cell>
          <cell r="S643" t="str">
            <v>YSM20R-2</v>
          </cell>
          <cell r="T643" t="str">
            <v>R-&gt;L</v>
          </cell>
          <cell r="U643" t="str">
            <v>No</v>
          </cell>
          <cell r="V643" t="str">
            <v>OK</v>
          </cell>
          <cell r="W643" t="str">
            <v>DAP SZ</v>
          </cell>
          <cell r="X643">
            <v>44161</v>
          </cell>
          <cell r="Y643" t="str">
            <v>Yes</v>
          </cell>
          <cell r="Z643"/>
          <cell r="AA643"/>
          <cell r="AB643"/>
          <cell r="AC643" t="str">
            <v>C200838017</v>
          </cell>
          <cell r="AD643">
            <v>301</v>
          </cell>
          <cell r="AE643">
            <v>10</v>
          </cell>
          <cell r="AF643">
            <v>312</v>
          </cell>
          <cell r="AG643">
            <v>10</v>
          </cell>
          <cell r="AH643"/>
          <cell r="AI643"/>
          <cell r="AN643"/>
          <cell r="AO643" t="str">
            <v>Yes</v>
          </cell>
          <cell r="AP643" t="str">
            <v>FEB 21</v>
          </cell>
        </row>
        <row r="644">
          <cell r="A644">
            <v>947</v>
          </cell>
          <cell r="B644" t="str">
            <v>已发货</v>
          </cell>
          <cell r="C644" t="str">
            <v>C49</v>
          </cell>
          <cell r="D644" t="str">
            <v>110107（拆单110209）</v>
          </cell>
          <cell r="E644" t="str">
            <v>志华鑫名义下单</v>
          </cell>
          <cell r="F644" t="str">
            <v>YSM20R-2</v>
          </cell>
          <cell r="G644" t="str">
            <v>L-&gt;R</v>
          </cell>
          <cell r="H644" t="str">
            <v>No</v>
          </cell>
          <cell r="I644" t="str">
            <v>Y53845</v>
          </cell>
          <cell r="J644">
            <v>1</v>
          </cell>
          <cell r="K644" t="str">
            <v>盐保仓库</v>
          </cell>
          <cell r="L644">
            <v>44227</v>
          </cell>
          <cell r="M644">
            <v>6.3799999999999996E-2</v>
          </cell>
          <cell r="N644" t="str">
            <v>JAN 21</v>
          </cell>
          <cell r="O644"/>
          <cell r="P644" t="str">
            <v>JPY</v>
          </cell>
          <cell r="Q644" t="str">
            <v>C49SZX20200213MX</v>
          </cell>
          <cell r="R644" t="str">
            <v>音品（End user:厚朴）</v>
          </cell>
          <cell r="S644" t="str">
            <v>YSM20R-2</v>
          </cell>
          <cell r="T644" t="str">
            <v>L-&gt;R</v>
          </cell>
          <cell r="U644" t="str">
            <v>No</v>
          </cell>
          <cell r="V644" t="str">
            <v>OK</v>
          </cell>
          <cell r="W644" t="str">
            <v>DAP SZ</v>
          </cell>
          <cell r="X644">
            <v>44153</v>
          </cell>
          <cell r="Y644" t="str">
            <v>Yes</v>
          </cell>
          <cell r="Z644"/>
          <cell r="AA644"/>
          <cell r="AB644"/>
          <cell r="AC644" t="str">
            <v>C210139194</v>
          </cell>
          <cell r="AD644">
            <v>301</v>
          </cell>
          <cell r="AE644">
            <v>10</v>
          </cell>
          <cell r="AF644">
            <v>311</v>
          </cell>
          <cell r="AG644">
            <v>10</v>
          </cell>
          <cell r="AH644"/>
          <cell r="AI644"/>
          <cell r="AN644"/>
          <cell r="AO644" t="str">
            <v>Yes</v>
          </cell>
          <cell r="AP644" t="str">
            <v>JAN 21</v>
          </cell>
        </row>
        <row r="645">
          <cell r="A645">
            <v>1109</v>
          </cell>
          <cell r="B645" t="str">
            <v>已发货</v>
          </cell>
          <cell r="C645" t="str">
            <v>C49</v>
          </cell>
          <cell r="D645" t="str">
            <v>110107（拆单110209）</v>
          </cell>
          <cell r="E645" t="str">
            <v>志华鑫名义下单</v>
          </cell>
          <cell r="F645" t="str">
            <v>YSM20R-2</v>
          </cell>
          <cell r="G645" t="str">
            <v>L-&gt;R</v>
          </cell>
          <cell r="H645" t="str">
            <v>No</v>
          </cell>
          <cell r="I645" t="str">
            <v>Y53847</v>
          </cell>
          <cell r="J645">
            <v>1</v>
          </cell>
          <cell r="K645" t="str">
            <v>盐保仓库</v>
          </cell>
          <cell r="L645">
            <v>44227</v>
          </cell>
          <cell r="M645">
            <v>6.3799999999999996E-2</v>
          </cell>
          <cell r="N645" t="str">
            <v>MAR 21</v>
          </cell>
          <cell r="O645"/>
          <cell r="P645" t="str">
            <v>JPY</v>
          </cell>
          <cell r="Q645" t="str">
            <v>C49SZX20210037SX</v>
          </cell>
          <cell r="R645" t="str">
            <v>模鑫</v>
          </cell>
          <cell r="S645" t="str">
            <v>YSM20R-2</v>
          </cell>
          <cell r="T645" t="str">
            <v>L-&gt;R</v>
          </cell>
          <cell r="U645" t="str">
            <v>No</v>
          </cell>
          <cell r="V645" t="str">
            <v>OK</v>
          </cell>
          <cell r="W645" t="str">
            <v>DAP SZ</v>
          </cell>
          <cell r="X645">
            <v>44228</v>
          </cell>
          <cell r="Y645" t="str">
            <v>Yes</v>
          </cell>
          <cell r="Z645"/>
          <cell r="AA645"/>
          <cell r="AB645"/>
          <cell r="AC645" t="str">
            <v>C210339637</v>
          </cell>
          <cell r="AD645">
            <v>301</v>
          </cell>
          <cell r="AE645">
            <v>10</v>
          </cell>
          <cell r="AF645">
            <v>311</v>
          </cell>
          <cell r="AG645">
            <v>10</v>
          </cell>
          <cell r="AH645"/>
          <cell r="AI645"/>
          <cell r="AN645"/>
          <cell r="AO645" t="str">
            <v>Yes</v>
          </cell>
          <cell r="AP645" t="str">
            <v>MAR 21</v>
          </cell>
        </row>
        <row r="646">
          <cell r="A646">
            <v>911</v>
          </cell>
          <cell r="B646" t="str">
            <v>已发货</v>
          </cell>
          <cell r="C646" t="str">
            <v>C49</v>
          </cell>
          <cell r="D646">
            <v>110199</v>
          </cell>
          <cell r="E646" t="str">
            <v>Stock order</v>
          </cell>
          <cell r="F646" t="str">
            <v>YSM10</v>
          </cell>
          <cell r="G646" t="str">
            <v>R-&gt;L</v>
          </cell>
          <cell r="H646" t="str">
            <v>No</v>
          </cell>
          <cell r="I646" t="str">
            <v>Y53962</v>
          </cell>
          <cell r="J646">
            <v>1</v>
          </cell>
          <cell r="K646" t="str">
            <v>盐保仓库</v>
          </cell>
          <cell r="L646">
            <v>44221</v>
          </cell>
          <cell r="M646" t="str">
            <v>NM</v>
          </cell>
          <cell r="N646" t="str">
            <v>JAN 21</v>
          </cell>
          <cell r="O646"/>
          <cell r="P646" t="str">
            <v>JPY</v>
          </cell>
          <cell r="Q646" t="str">
            <v>C49SZX20200207MZ</v>
          </cell>
          <cell r="R646" t="str">
            <v>崧盛</v>
          </cell>
          <cell r="S646" t="str">
            <v>YSM10</v>
          </cell>
          <cell r="T646" t="str">
            <v>L-&gt;R</v>
          </cell>
          <cell r="U646" t="str">
            <v>No</v>
          </cell>
          <cell r="V646" t="str">
            <v>WRONG</v>
          </cell>
          <cell r="W646" t="str">
            <v>CIF HK</v>
          </cell>
          <cell r="X646">
            <v>44139</v>
          </cell>
          <cell r="Y646" t="str">
            <v>Yes</v>
          </cell>
          <cell r="Z646"/>
          <cell r="AA646"/>
          <cell r="AB646"/>
          <cell r="AC646" t="str">
            <v>C190635053</v>
          </cell>
          <cell r="AD646">
            <v>302</v>
          </cell>
          <cell r="AE646">
            <v>10</v>
          </cell>
          <cell r="AF646"/>
          <cell r="AG646"/>
          <cell r="AH646"/>
          <cell r="AI646"/>
          <cell r="AJ646"/>
          <cell r="AK646"/>
          <cell r="AL646"/>
          <cell r="AM646"/>
          <cell r="AN646"/>
          <cell r="AO646" t="str">
            <v>Yes</v>
          </cell>
          <cell r="AP646" t="str">
            <v>JAN 21</v>
          </cell>
        </row>
        <row r="647">
          <cell r="A647">
            <v>910</v>
          </cell>
          <cell r="B647" t="str">
            <v>已发货</v>
          </cell>
          <cell r="C647" t="str">
            <v>C49</v>
          </cell>
          <cell r="D647">
            <v>110199</v>
          </cell>
          <cell r="E647" t="str">
            <v>Stock order</v>
          </cell>
          <cell r="F647" t="str">
            <v>YSM10</v>
          </cell>
          <cell r="G647" t="str">
            <v>R-&gt;L</v>
          </cell>
          <cell r="H647" t="str">
            <v>No</v>
          </cell>
          <cell r="I647" t="str">
            <v>Y53963</v>
          </cell>
          <cell r="J647">
            <v>1</v>
          </cell>
          <cell r="K647" t="str">
            <v>盐保仓库</v>
          </cell>
          <cell r="L647">
            <v>44221</v>
          </cell>
          <cell r="M647" t="str">
            <v>NM</v>
          </cell>
          <cell r="N647" t="str">
            <v>JAN 21</v>
          </cell>
          <cell r="O647"/>
          <cell r="P647" t="str">
            <v>JPY</v>
          </cell>
          <cell r="Q647" t="str">
            <v>C49SZX20200207MZ</v>
          </cell>
          <cell r="R647" t="str">
            <v>崧盛</v>
          </cell>
          <cell r="S647" t="str">
            <v>YSM10</v>
          </cell>
          <cell r="T647" t="str">
            <v>L-&gt;R</v>
          </cell>
          <cell r="U647" t="str">
            <v>No</v>
          </cell>
          <cell r="V647" t="str">
            <v>WRONG</v>
          </cell>
          <cell r="W647" t="str">
            <v>CIF HK</v>
          </cell>
          <cell r="X647">
            <v>44139</v>
          </cell>
          <cell r="Y647" t="str">
            <v>Yes</v>
          </cell>
          <cell r="Z647"/>
          <cell r="AA647"/>
          <cell r="AB647"/>
          <cell r="AC647" t="str">
            <v>C190635053</v>
          </cell>
          <cell r="AD647">
            <v>302</v>
          </cell>
          <cell r="AE647">
            <v>10</v>
          </cell>
          <cell r="AF647"/>
          <cell r="AG647"/>
          <cell r="AH647"/>
          <cell r="AI647"/>
          <cell r="AJ647"/>
          <cell r="AK647"/>
          <cell r="AL647"/>
          <cell r="AM647"/>
          <cell r="AN647"/>
          <cell r="AO647" t="str">
            <v>Yes</v>
          </cell>
          <cell r="AP647" t="str">
            <v>JAN 21</v>
          </cell>
        </row>
        <row r="648">
          <cell r="A648">
            <v>1065</v>
          </cell>
          <cell r="B648" t="str">
            <v>已发货</v>
          </cell>
          <cell r="C648" t="str">
            <v>C49</v>
          </cell>
          <cell r="D648">
            <v>110199</v>
          </cell>
          <cell r="E648" t="str">
            <v>Stock order</v>
          </cell>
          <cell r="F648" t="str">
            <v>YSM10</v>
          </cell>
          <cell r="G648" t="str">
            <v>R-&gt;L</v>
          </cell>
          <cell r="H648" t="str">
            <v>No</v>
          </cell>
          <cell r="I648" t="str">
            <v>Y53964</v>
          </cell>
          <cell r="J648">
            <v>1</v>
          </cell>
          <cell r="K648" t="str">
            <v>盐保仓库</v>
          </cell>
          <cell r="L648">
            <v>44221</v>
          </cell>
          <cell r="M648" t="str">
            <v>NM</v>
          </cell>
          <cell r="N648" t="str">
            <v>JAN 21</v>
          </cell>
          <cell r="O648"/>
          <cell r="P648" t="str">
            <v>JPY</v>
          </cell>
          <cell r="Q648" t="str">
            <v>C49SZX20210012SX</v>
          </cell>
          <cell r="R648" t="str">
            <v>赛朗斯</v>
          </cell>
          <cell r="S648" t="str">
            <v>YSM10</v>
          </cell>
          <cell r="T648" t="str">
            <v>L-&gt;R</v>
          </cell>
          <cell r="U648" t="str">
            <v>MVC</v>
          </cell>
          <cell r="V648" t="str">
            <v>WRONG</v>
          </cell>
          <cell r="W648" t="str">
            <v>DAP FS</v>
          </cell>
          <cell r="X648">
            <v>44207</v>
          </cell>
          <cell r="Y648" t="str">
            <v>Yes</v>
          </cell>
          <cell r="Z648"/>
          <cell r="AA648"/>
          <cell r="AB648"/>
          <cell r="AC648" t="str">
            <v>C210239281</v>
          </cell>
          <cell r="AD648">
            <v>302</v>
          </cell>
          <cell r="AE648">
            <v>10</v>
          </cell>
          <cell r="AF648"/>
          <cell r="AG648"/>
          <cell r="AH648"/>
          <cell r="AI648"/>
          <cell r="AN648"/>
          <cell r="AO648" t="str">
            <v>Yes</v>
          </cell>
          <cell r="AP648" t="str">
            <v>JAN 21</v>
          </cell>
        </row>
        <row r="649">
          <cell r="A649">
            <v>917</v>
          </cell>
          <cell r="B649" t="str">
            <v>已发货</v>
          </cell>
          <cell r="C649" t="str">
            <v>C49</v>
          </cell>
          <cell r="D649">
            <v>110199</v>
          </cell>
          <cell r="E649" t="str">
            <v>Stock order</v>
          </cell>
          <cell r="F649" t="str">
            <v>YSM10</v>
          </cell>
          <cell r="G649" t="str">
            <v>R-&gt;L</v>
          </cell>
          <cell r="H649" t="str">
            <v>No</v>
          </cell>
          <cell r="I649" t="str">
            <v>Y53965</v>
          </cell>
          <cell r="J649">
            <v>1</v>
          </cell>
          <cell r="K649" t="str">
            <v>盐保仓库</v>
          </cell>
          <cell r="L649">
            <v>44221</v>
          </cell>
          <cell r="M649" t="str">
            <v>NM</v>
          </cell>
          <cell r="N649" t="str">
            <v>JAN 21</v>
          </cell>
          <cell r="O649"/>
          <cell r="P649" t="str">
            <v>JPY</v>
          </cell>
          <cell r="Q649" t="str">
            <v>C49SZX20200192SS</v>
          </cell>
          <cell r="R649" t="str">
            <v>合进高</v>
          </cell>
          <cell r="S649" t="str">
            <v>YSM10</v>
          </cell>
          <cell r="T649" t="str">
            <v>L-&gt;R</v>
          </cell>
          <cell r="U649" t="str">
            <v>MVC</v>
          </cell>
          <cell r="V649" t="str">
            <v>WRONG</v>
          </cell>
          <cell r="W649" t="str">
            <v>CIF HK</v>
          </cell>
          <cell r="X649">
            <v>44124</v>
          </cell>
          <cell r="Y649" t="str">
            <v>Yes</v>
          </cell>
          <cell r="Z649"/>
          <cell r="AA649"/>
          <cell r="AB649"/>
          <cell r="AC649" t="str">
            <v>C200437242</v>
          </cell>
          <cell r="AD649">
            <v>301</v>
          </cell>
          <cell r="AE649">
            <v>10</v>
          </cell>
          <cell r="AF649"/>
          <cell r="AG649"/>
          <cell r="AH649"/>
          <cell r="AI649"/>
          <cell r="AN649"/>
          <cell r="AO649" t="str">
            <v>Yes</v>
          </cell>
          <cell r="AP649" t="str">
            <v>JAN 21</v>
          </cell>
        </row>
        <row r="650">
          <cell r="A650">
            <v>918</v>
          </cell>
          <cell r="B650" t="str">
            <v>已发货</v>
          </cell>
          <cell r="C650" t="str">
            <v>C49</v>
          </cell>
          <cell r="D650">
            <v>110199</v>
          </cell>
          <cell r="E650" t="str">
            <v>Stock order</v>
          </cell>
          <cell r="F650" t="str">
            <v>YSM10</v>
          </cell>
          <cell r="G650" t="str">
            <v>R-&gt;L</v>
          </cell>
          <cell r="H650" t="str">
            <v>No</v>
          </cell>
          <cell r="I650" t="str">
            <v>Y53966</v>
          </cell>
          <cell r="J650">
            <v>1</v>
          </cell>
          <cell r="K650" t="str">
            <v>盐保仓库</v>
          </cell>
          <cell r="L650">
            <v>44221</v>
          </cell>
          <cell r="M650" t="str">
            <v>NM</v>
          </cell>
          <cell r="N650" t="str">
            <v>JAN 21</v>
          </cell>
          <cell r="O650"/>
          <cell r="P650" t="str">
            <v>JPY</v>
          </cell>
          <cell r="Q650" t="str">
            <v>C49SZX20200192SS</v>
          </cell>
          <cell r="R650" t="str">
            <v>合进高</v>
          </cell>
          <cell r="S650" t="str">
            <v>YSM10</v>
          </cell>
          <cell r="T650" t="str">
            <v>L-&gt;R</v>
          </cell>
          <cell r="U650" t="str">
            <v>MVC</v>
          </cell>
          <cell r="V650" t="str">
            <v>WRONG</v>
          </cell>
          <cell r="W650" t="str">
            <v>CIF HK</v>
          </cell>
          <cell r="X650">
            <v>44124</v>
          </cell>
          <cell r="Y650" t="str">
            <v>Yes</v>
          </cell>
          <cell r="Z650"/>
          <cell r="AA650"/>
          <cell r="AB650"/>
          <cell r="AC650" t="str">
            <v>C200437242</v>
          </cell>
          <cell r="AD650">
            <v>301</v>
          </cell>
          <cell r="AE650">
            <v>10</v>
          </cell>
          <cell r="AF650"/>
          <cell r="AG650"/>
          <cell r="AH650"/>
          <cell r="AI650"/>
          <cell r="AN650"/>
          <cell r="AO650" t="str">
            <v>Yes</v>
          </cell>
          <cell r="AP650" t="str">
            <v>JAN 21</v>
          </cell>
        </row>
        <row r="651">
          <cell r="A651">
            <v>940</v>
          </cell>
          <cell r="B651" t="str">
            <v>已发货</v>
          </cell>
          <cell r="C651" t="str">
            <v>C49</v>
          </cell>
          <cell r="D651">
            <v>110201</v>
          </cell>
          <cell r="E651" t="str">
            <v>Stock order</v>
          </cell>
          <cell r="F651" t="str">
            <v>YSM10</v>
          </cell>
          <cell r="G651" t="str">
            <v>R-&gt;L</v>
          </cell>
          <cell r="H651" t="str">
            <v>No</v>
          </cell>
          <cell r="I651" t="str">
            <v>Y53624</v>
          </cell>
          <cell r="J651">
            <v>1</v>
          </cell>
          <cell r="K651" t="str">
            <v>盐保仓库</v>
          </cell>
          <cell r="L651">
            <v>44221</v>
          </cell>
          <cell r="M651" t="str">
            <v>NM</v>
          </cell>
          <cell r="N651" t="str">
            <v>JAN 21</v>
          </cell>
          <cell r="O651"/>
          <cell r="P651" t="str">
            <v>JPY</v>
          </cell>
          <cell r="Q651" t="str">
            <v>C49SZX20200222SS</v>
          </cell>
          <cell r="R651" t="str">
            <v>盈通恒翼</v>
          </cell>
          <cell r="S651" t="str">
            <v>YSM10</v>
          </cell>
          <cell r="T651" t="str">
            <v>L-&gt;R</v>
          </cell>
          <cell r="U651" t="str">
            <v>MVC</v>
          </cell>
          <cell r="V651" t="str">
            <v>WRONG</v>
          </cell>
          <cell r="W651" t="str">
            <v>DAP SZ</v>
          </cell>
          <cell r="X651">
            <v>44153</v>
          </cell>
          <cell r="Y651" t="str">
            <v>Yes</v>
          </cell>
          <cell r="Z651"/>
          <cell r="AA651"/>
          <cell r="AB651"/>
          <cell r="AC651" t="str">
            <v>C210139067</v>
          </cell>
          <cell r="AD651">
            <v>312</v>
          </cell>
          <cell r="AE651">
            <v>10</v>
          </cell>
          <cell r="AF651"/>
          <cell r="AG651"/>
          <cell r="AH651"/>
          <cell r="AI651"/>
          <cell r="AN651"/>
          <cell r="AO651" t="str">
            <v>Yes</v>
          </cell>
          <cell r="AP651" t="str">
            <v>JAN 21</v>
          </cell>
        </row>
        <row r="652">
          <cell r="A652">
            <v>797</v>
          </cell>
          <cell r="B652" t="str">
            <v>已发货</v>
          </cell>
          <cell r="C652" t="str">
            <v>C28.</v>
          </cell>
          <cell r="D652">
            <v>110064</v>
          </cell>
          <cell r="E652" t="str">
            <v>Stock order</v>
          </cell>
          <cell r="F652" t="str">
            <v>R0625L</v>
          </cell>
          <cell r="G652" t="str">
            <v>NO</v>
          </cell>
          <cell r="H652" t="str">
            <v>No</v>
          </cell>
          <cell r="I652">
            <v>6818</v>
          </cell>
          <cell r="J652">
            <v>1</v>
          </cell>
          <cell r="K652"/>
          <cell r="L652">
            <v>44079</v>
          </cell>
          <cell r="M652">
            <v>7.8</v>
          </cell>
          <cell r="N652" t="str">
            <v>SEP 20</v>
          </cell>
          <cell r="O652"/>
          <cell r="P652" t="str">
            <v>RMB</v>
          </cell>
          <cell r="Q652" t="str">
            <v>SOLMT2061001</v>
          </cell>
          <cell r="R652" t="str">
            <v>力拔</v>
          </cell>
          <cell r="S652" t="str">
            <v>SolderStar-Lite 6</v>
          </cell>
          <cell r="T652" t="str">
            <v>No</v>
          </cell>
          <cell r="U652" t="str">
            <v>No</v>
          </cell>
          <cell r="V652" t="str">
            <v>OK</v>
          </cell>
          <cell r="W652" t="str">
            <v>含税到厂</v>
          </cell>
          <cell r="X652">
            <v>44069</v>
          </cell>
          <cell r="Y652" t="str">
            <v>No</v>
          </cell>
          <cell r="Z652"/>
          <cell r="AA652"/>
          <cell r="AB652"/>
          <cell r="AC652" t="str">
            <v>C28</v>
          </cell>
          <cell r="AD652"/>
          <cell r="AE652"/>
          <cell r="AF652"/>
          <cell r="AG652"/>
          <cell r="AH652"/>
          <cell r="AI652"/>
          <cell r="AN652"/>
          <cell r="AO652" t="str">
            <v>No</v>
          </cell>
          <cell r="AP652" t="str">
            <v>SEP 20</v>
          </cell>
        </row>
        <row r="653">
          <cell r="B653" t="str">
            <v>已发货</v>
          </cell>
          <cell r="C653" t="str">
            <v>C28.</v>
          </cell>
          <cell r="D653">
            <v>110064</v>
          </cell>
          <cell r="E653" t="str">
            <v>Stock order</v>
          </cell>
          <cell r="F653" t="str">
            <v>R0625L</v>
          </cell>
          <cell r="G653" t="str">
            <v>NO</v>
          </cell>
          <cell r="H653" t="str">
            <v>No</v>
          </cell>
          <cell r="I653">
            <v>6819</v>
          </cell>
          <cell r="J653">
            <v>1</v>
          </cell>
          <cell r="K653"/>
          <cell r="L653">
            <v>44079</v>
          </cell>
          <cell r="M653">
            <v>7.8</v>
          </cell>
          <cell r="N653"/>
          <cell r="O653"/>
          <cell r="P653" t="e">
            <v>#N/A</v>
          </cell>
          <cell r="Q653" t="e">
            <v>#N/A</v>
          </cell>
          <cell r="R653" t="e">
            <v>#N/A</v>
          </cell>
          <cell r="S653" t="e">
            <v>#N/A</v>
          </cell>
          <cell r="T653" t="e">
            <v>#N/A</v>
          </cell>
          <cell r="U653" t="e">
            <v>#N/A</v>
          </cell>
          <cell r="V653" t="e">
            <v>#N/A</v>
          </cell>
          <cell r="W653" t="e">
            <v>#N/A</v>
          </cell>
          <cell r="X653" t="e">
            <v>#N/A</v>
          </cell>
          <cell r="Y653" t="e">
            <v>#N/A</v>
          </cell>
          <cell r="Z653"/>
          <cell r="AA653"/>
          <cell r="AB653"/>
          <cell r="AC653" t="str">
            <v>C28</v>
          </cell>
          <cell r="AD653"/>
          <cell r="AE653"/>
          <cell r="AF653"/>
          <cell r="AG653"/>
          <cell r="AH653"/>
          <cell r="AI653"/>
          <cell r="AN653"/>
          <cell r="AO653" t="str">
            <v>NA</v>
          </cell>
          <cell r="AP653" t="str">
            <v>blank</v>
          </cell>
        </row>
        <row r="654">
          <cell r="B654" t="str">
            <v>已发货</v>
          </cell>
          <cell r="C654" t="str">
            <v>C28.</v>
          </cell>
          <cell r="D654">
            <v>110064</v>
          </cell>
          <cell r="E654" t="str">
            <v>Stock order</v>
          </cell>
          <cell r="F654" t="str">
            <v>R0625L</v>
          </cell>
          <cell r="G654" t="str">
            <v>NO</v>
          </cell>
          <cell r="H654" t="str">
            <v>No</v>
          </cell>
          <cell r="I654">
            <v>6820</v>
          </cell>
          <cell r="J654">
            <v>1</v>
          </cell>
          <cell r="K654" t="str">
            <v>力合中转仓</v>
          </cell>
          <cell r="L654">
            <v>44079</v>
          </cell>
          <cell r="M654">
            <v>7.8</v>
          </cell>
          <cell r="N654" t="str">
            <v>SEP 20</v>
          </cell>
          <cell r="O654"/>
          <cell r="P654" t="e">
            <v>#N/A</v>
          </cell>
          <cell r="Q654" t="e">
            <v>#N/A</v>
          </cell>
          <cell r="R654" t="e">
            <v>#N/A</v>
          </cell>
          <cell r="S654" t="e">
            <v>#N/A</v>
          </cell>
          <cell r="T654" t="e">
            <v>#N/A</v>
          </cell>
          <cell r="U654" t="e">
            <v>#N/A</v>
          </cell>
          <cell r="V654" t="e">
            <v>#N/A</v>
          </cell>
          <cell r="W654" t="e">
            <v>#N/A</v>
          </cell>
          <cell r="X654" t="e">
            <v>#N/A</v>
          </cell>
          <cell r="Y654" t="e">
            <v>#N/A</v>
          </cell>
          <cell r="Z654"/>
          <cell r="AA654"/>
          <cell r="AB654"/>
          <cell r="AC654" t="str">
            <v>C28</v>
          </cell>
          <cell r="AD654"/>
          <cell r="AE654"/>
          <cell r="AF654"/>
          <cell r="AG654"/>
          <cell r="AH654"/>
          <cell r="AI654"/>
          <cell r="AN654"/>
          <cell r="AO654" t="str">
            <v>NA</v>
          </cell>
          <cell r="AP654" t="str">
            <v>SEP 20</v>
          </cell>
        </row>
        <row r="655">
          <cell r="A655" t="str">
            <v>力丰</v>
          </cell>
          <cell r="B655" t="str">
            <v>已发货</v>
          </cell>
          <cell r="C655" t="str">
            <v>C28.</v>
          </cell>
          <cell r="D655">
            <v>110064</v>
          </cell>
          <cell r="E655" t="str">
            <v>Stock order</v>
          </cell>
          <cell r="F655" t="str">
            <v>R0625L</v>
          </cell>
          <cell r="G655" t="str">
            <v>NO</v>
          </cell>
          <cell r="H655" t="str">
            <v>No</v>
          </cell>
          <cell r="I655">
            <v>6821</v>
          </cell>
          <cell r="J655">
            <v>1</v>
          </cell>
          <cell r="K655"/>
          <cell r="L655">
            <v>44079</v>
          </cell>
          <cell r="M655">
            <v>7.8</v>
          </cell>
          <cell r="N655"/>
          <cell r="O655"/>
          <cell r="P655" t="str">
            <v>RMB</v>
          </cell>
          <cell r="Q655" t="str">
            <v>力丰</v>
          </cell>
          <cell r="R655" t="e">
            <v>#N/A</v>
          </cell>
          <cell r="S655" t="e">
            <v>#N/A</v>
          </cell>
          <cell r="T655" t="e">
            <v>#N/A</v>
          </cell>
          <cell r="U655" t="e">
            <v>#N/A</v>
          </cell>
          <cell r="V655" t="e">
            <v>#N/A</v>
          </cell>
          <cell r="W655" t="e">
            <v>#N/A</v>
          </cell>
          <cell r="X655" t="e">
            <v>#N/A</v>
          </cell>
          <cell r="Y655" t="e">
            <v>#N/A</v>
          </cell>
          <cell r="Z655"/>
          <cell r="AA655"/>
          <cell r="AB655"/>
          <cell r="AC655" t="str">
            <v>C28</v>
          </cell>
          <cell r="AD655"/>
          <cell r="AE655"/>
          <cell r="AF655"/>
          <cell r="AG655"/>
          <cell r="AH655"/>
          <cell r="AI655"/>
          <cell r="AJ655"/>
          <cell r="AK655"/>
          <cell r="AL655"/>
          <cell r="AM655"/>
          <cell r="AN655"/>
          <cell r="AO655" t="str">
            <v>NA</v>
          </cell>
          <cell r="AP655" t="str">
            <v>blank</v>
          </cell>
        </row>
        <row r="656">
          <cell r="B656" t="str">
            <v>已发货</v>
          </cell>
          <cell r="C656" t="str">
            <v>C28.</v>
          </cell>
          <cell r="D656">
            <v>110064</v>
          </cell>
          <cell r="E656" t="str">
            <v>Stock order</v>
          </cell>
          <cell r="F656" t="str">
            <v>R0625L</v>
          </cell>
          <cell r="G656" t="str">
            <v>NO</v>
          </cell>
          <cell r="H656" t="str">
            <v>No</v>
          </cell>
          <cell r="I656">
            <v>6822</v>
          </cell>
          <cell r="J656">
            <v>1</v>
          </cell>
          <cell r="K656" t="str">
            <v>HK 仓库</v>
          </cell>
          <cell r="L656">
            <v>44079</v>
          </cell>
          <cell r="M656">
            <v>7.8</v>
          </cell>
          <cell r="N656"/>
          <cell r="O656"/>
          <cell r="P656" t="str">
            <v>RMB</v>
          </cell>
          <cell r="Q656" t="str">
            <v>上海客户</v>
          </cell>
          <cell r="R656" t="e">
            <v>#N/A</v>
          </cell>
          <cell r="S656" t="e">
            <v>#N/A</v>
          </cell>
          <cell r="T656" t="e">
            <v>#N/A</v>
          </cell>
          <cell r="U656" t="e">
            <v>#N/A</v>
          </cell>
          <cell r="V656" t="e">
            <v>#N/A</v>
          </cell>
          <cell r="W656" t="e">
            <v>#N/A</v>
          </cell>
          <cell r="X656" t="e">
            <v>#N/A</v>
          </cell>
          <cell r="Y656" t="e">
            <v>#N/A</v>
          </cell>
          <cell r="Z656"/>
          <cell r="AA656"/>
          <cell r="AB656"/>
          <cell r="AC656" t="str">
            <v>C28</v>
          </cell>
          <cell r="AD656"/>
          <cell r="AE656"/>
          <cell r="AF656"/>
          <cell r="AG656"/>
          <cell r="AH656"/>
          <cell r="AI656"/>
          <cell r="AN656"/>
          <cell r="AO656" t="str">
            <v>NA</v>
          </cell>
          <cell r="AP656" t="str">
            <v>blank</v>
          </cell>
        </row>
        <row r="657">
          <cell r="A657">
            <v>942</v>
          </cell>
          <cell r="B657" t="str">
            <v>已发货</v>
          </cell>
          <cell r="C657" t="str">
            <v>C49</v>
          </cell>
          <cell r="D657">
            <v>110096</v>
          </cell>
          <cell r="E657" t="str">
            <v>玥芯通名义下单</v>
          </cell>
          <cell r="F657" t="str">
            <v>YSM10</v>
          </cell>
          <cell r="G657" t="str">
            <v>R-&gt;L</v>
          </cell>
          <cell r="H657" t="str">
            <v>No</v>
          </cell>
          <cell r="I657" t="str">
            <v>Y53564</v>
          </cell>
          <cell r="J657">
            <v>1</v>
          </cell>
          <cell r="K657" t="str">
            <v>盐保仓库</v>
          </cell>
          <cell r="L657">
            <v>44221</v>
          </cell>
          <cell r="M657" t="str">
            <v>NM</v>
          </cell>
          <cell r="N657" t="str">
            <v>JAN 21</v>
          </cell>
          <cell r="O657"/>
          <cell r="P657" t="str">
            <v>JPY</v>
          </cell>
          <cell r="Q657" t="str">
            <v>C49SZX20200222SS</v>
          </cell>
          <cell r="R657" t="str">
            <v>盈通恒翼</v>
          </cell>
          <cell r="S657" t="str">
            <v>YSM10</v>
          </cell>
          <cell r="T657" t="str">
            <v>R-&gt;L</v>
          </cell>
          <cell r="U657" t="str">
            <v>No</v>
          </cell>
          <cell r="V657" t="str">
            <v>OK</v>
          </cell>
          <cell r="W657" t="str">
            <v>DAP SZ</v>
          </cell>
          <cell r="X657">
            <v>44153</v>
          </cell>
          <cell r="Y657" t="str">
            <v>Yes</v>
          </cell>
          <cell r="Z657"/>
          <cell r="AA657"/>
          <cell r="AB657"/>
          <cell r="AC657" t="str">
            <v>C210139067</v>
          </cell>
          <cell r="AD657">
            <v>302</v>
          </cell>
          <cell r="AE657">
            <v>10</v>
          </cell>
          <cell r="AF657"/>
          <cell r="AG657"/>
          <cell r="AH657"/>
          <cell r="AI657"/>
          <cell r="AN657"/>
          <cell r="AO657" t="str">
            <v>Yes</v>
          </cell>
          <cell r="AP657" t="str">
            <v>JAN 21</v>
          </cell>
        </row>
        <row r="658">
          <cell r="A658">
            <v>1114</v>
          </cell>
          <cell r="B658" t="str">
            <v>已发货</v>
          </cell>
          <cell r="C658" t="str">
            <v>C49</v>
          </cell>
          <cell r="D658" t="str">
            <v>110096（拆单110241）</v>
          </cell>
          <cell r="E658" t="str">
            <v>玥芯通名义下单</v>
          </cell>
          <cell r="F658" t="str">
            <v>YSM10</v>
          </cell>
          <cell r="G658" t="str">
            <v>R-&gt;L</v>
          </cell>
          <cell r="H658" t="str">
            <v>No</v>
          </cell>
          <cell r="I658" t="str">
            <v>Y53565</v>
          </cell>
          <cell r="J658">
            <v>1</v>
          </cell>
          <cell r="K658" t="str">
            <v>力合中转仓</v>
          </cell>
          <cell r="L658">
            <v>44221</v>
          </cell>
          <cell r="M658">
            <v>6.3100000000000003E-2</v>
          </cell>
          <cell r="N658" t="str">
            <v>FEB 21</v>
          </cell>
          <cell r="O658"/>
          <cell r="P658" t="str">
            <v>JPY</v>
          </cell>
          <cell r="Q658" t="str">
            <v>C49SZX20210032JL</v>
          </cell>
          <cell r="R658" t="str">
            <v>捷舜诚</v>
          </cell>
          <cell r="S658" t="str">
            <v>YSM10</v>
          </cell>
          <cell r="T658" t="str">
            <v>L-&gt;R</v>
          </cell>
          <cell r="U658" t="str">
            <v>MVC</v>
          </cell>
          <cell r="V658" t="str">
            <v>WRONG</v>
          </cell>
          <cell r="W658" t="str">
            <v>DAP SZ</v>
          </cell>
          <cell r="X658">
            <v>44225</v>
          </cell>
          <cell r="Y658" t="str">
            <v>Yes</v>
          </cell>
          <cell r="Z658"/>
          <cell r="AA658"/>
          <cell r="AB658"/>
          <cell r="AC658" t="str">
            <v>C170629728</v>
          </cell>
          <cell r="AD658">
            <v>311</v>
          </cell>
          <cell r="AE658">
            <v>10</v>
          </cell>
          <cell r="AF658"/>
          <cell r="AG658"/>
          <cell r="AH658"/>
          <cell r="AI658"/>
          <cell r="AN658"/>
          <cell r="AO658" t="str">
            <v>Yes</v>
          </cell>
          <cell r="AP658" t="str">
            <v>FEB 21</v>
          </cell>
        </row>
        <row r="659">
          <cell r="A659">
            <v>916</v>
          </cell>
          <cell r="B659" t="str">
            <v>已发货</v>
          </cell>
          <cell r="C659" t="str">
            <v>C49</v>
          </cell>
          <cell r="D659">
            <v>110096</v>
          </cell>
          <cell r="E659" t="str">
            <v>玥芯通名义下单</v>
          </cell>
          <cell r="F659" t="str">
            <v>YSM10</v>
          </cell>
          <cell r="G659" t="str">
            <v>R-&gt;L</v>
          </cell>
          <cell r="H659" t="str">
            <v>MVC+ATS15</v>
          </cell>
          <cell r="I659" t="str">
            <v>Y53566</v>
          </cell>
          <cell r="J659">
            <v>1</v>
          </cell>
          <cell r="K659" t="str">
            <v>盐保仓库</v>
          </cell>
          <cell r="L659">
            <v>44221</v>
          </cell>
          <cell r="M659" t="str">
            <v>NM</v>
          </cell>
          <cell r="N659" t="str">
            <v>JAN 21</v>
          </cell>
          <cell r="O659"/>
          <cell r="P659" t="str">
            <v>JPY</v>
          </cell>
          <cell r="Q659" t="str">
            <v>C49SZX20200192SS</v>
          </cell>
          <cell r="R659" t="str">
            <v>合进高</v>
          </cell>
          <cell r="S659" t="str">
            <v>YSM10</v>
          </cell>
          <cell r="T659" t="str">
            <v>L-&gt;R</v>
          </cell>
          <cell r="U659" t="str">
            <v>MVC+ATS15</v>
          </cell>
          <cell r="V659" t="str">
            <v>WRONG</v>
          </cell>
          <cell r="W659" t="str">
            <v>CIF HK</v>
          </cell>
          <cell r="X659">
            <v>44124</v>
          </cell>
          <cell r="Y659" t="str">
            <v>Yes</v>
          </cell>
          <cell r="Z659"/>
          <cell r="AA659"/>
          <cell r="AB659"/>
          <cell r="AC659" t="str">
            <v xml:space="preserve">C200336910 </v>
          </cell>
          <cell r="AD659">
            <v>312</v>
          </cell>
          <cell r="AE659">
            <v>10</v>
          </cell>
          <cell r="AF659"/>
          <cell r="AG659"/>
          <cell r="AH659"/>
          <cell r="AI659"/>
          <cell r="AN659"/>
          <cell r="AO659" t="str">
            <v>Yes</v>
          </cell>
          <cell r="AP659" t="str">
            <v>JAN 21</v>
          </cell>
        </row>
        <row r="660">
          <cell r="A660">
            <v>1049</v>
          </cell>
          <cell r="B660" t="str">
            <v>已发货</v>
          </cell>
          <cell r="C660" t="str">
            <v>C49</v>
          </cell>
          <cell r="D660">
            <v>110096</v>
          </cell>
          <cell r="E660" t="str">
            <v>玥芯通名义下单</v>
          </cell>
          <cell r="F660" t="str">
            <v>YSM10</v>
          </cell>
          <cell r="G660" t="str">
            <v>R-&gt;L</v>
          </cell>
          <cell r="H660" t="str">
            <v>MVC+ATS15</v>
          </cell>
          <cell r="I660" t="str">
            <v>Y53567</v>
          </cell>
          <cell r="J660">
            <v>1</v>
          </cell>
          <cell r="K660" t="str">
            <v>盐保仓库</v>
          </cell>
          <cell r="L660">
            <v>44221</v>
          </cell>
          <cell r="M660" t="str">
            <v>NM</v>
          </cell>
          <cell r="N660" t="str">
            <v>APR 21</v>
          </cell>
          <cell r="O660"/>
          <cell r="P660" t="str">
            <v>JPY</v>
          </cell>
          <cell r="Q660" t="str">
            <v>C49SZX20200257JY</v>
          </cell>
          <cell r="R660" t="str">
            <v>精德鸿</v>
          </cell>
          <cell r="S660" t="str">
            <v>YSM10</v>
          </cell>
          <cell r="T660" t="str">
            <v>L-&gt;R</v>
          </cell>
          <cell r="U660" t="str">
            <v>MVC+ATS15</v>
          </cell>
          <cell r="V660" t="str">
            <v>WRONG</v>
          </cell>
          <cell r="W660" t="str">
            <v>DAP SZ</v>
          </cell>
          <cell r="X660">
            <v>44193</v>
          </cell>
          <cell r="Y660" t="str">
            <v>Yes</v>
          </cell>
          <cell r="Z660"/>
          <cell r="AA660"/>
          <cell r="AB660"/>
          <cell r="AC660" t="str">
            <v>C210139127</v>
          </cell>
          <cell r="AD660">
            <v>301</v>
          </cell>
          <cell r="AE660">
            <v>10</v>
          </cell>
          <cell r="AF660"/>
          <cell r="AG660"/>
          <cell r="AH660"/>
          <cell r="AI660"/>
          <cell r="AN660"/>
          <cell r="AO660" t="str">
            <v>Yes</v>
          </cell>
          <cell r="AP660" t="str">
            <v>APR 21</v>
          </cell>
        </row>
        <row r="661">
          <cell r="A661">
            <v>1157</v>
          </cell>
          <cell r="B661" t="str">
            <v>已发货</v>
          </cell>
          <cell r="C661" t="str">
            <v>C49</v>
          </cell>
          <cell r="D661">
            <v>110096</v>
          </cell>
          <cell r="E661" t="str">
            <v>玥芯通名义下单</v>
          </cell>
          <cell r="F661" t="str">
            <v>YSM10</v>
          </cell>
          <cell r="G661" t="str">
            <v>R-&gt;L</v>
          </cell>
          <cell r="H661" t="str">
            <v>MVC+ATS15</v>
          </cell>
          <cell r="I661" t="str">
            <v>Y53568</v>
          </cell>
          <cell r="J661">
            <v>1</v>
          </cell>
          <cell r="K661" t="str">
            <v>盐保仓库</v>
          </cell>
          <cell r="L661">
            <v>44221</v>
          </cell>
          <cell r="M661" t="str">
            <v>TBA</v>
          </cell>
          <cell r="N661" t="str">
            <v>APR 21</v>
          </cell>
          <cell r="O661"/>
          <cell r="P661" t="str">
            <v>JPY</v>
          </cell>
          <cell r="Q661" t="str">
            <v>C49SZX20210051JY</v>
          </cell>
          <cell r="R661" t="str">
            <v>络鑫（end user:东莞络鑫）</v>
          </cell>
          <cell r="S661" t="str">
            <v>YSM10</v>
          </cell>
          <cell r="T661" t="str">
            <v>L-&gt;R</v>
          </cell>
          <cell r="U661" t="str">
            <v>MVC+ATS15</v>
          </cell>
          <cell r="V661" t="str">
            <v>WRONG</v>
          </cell>
          <cell r="W661" t="str">
            <v>CIF HK</v>
          </cell>
          <cell r="X661">
            <v>44259</v>
          </cell>
          <cell r="Y661" t="str">
            <v>Yes</v>
          </cell>
          <cell r="Z661"/>
          <cell r="AA661"/>
          <cell r="AB661"/>
          <cell r="AC661" t="str">
            <v>C210439957</v>
          </cell>
          <cell r="AD661">
            <v>301</v>
          </cell>
          <cell r="AE661">
            <v>10</v>
          </cell>
          <cell r="AF661"/>
          <cell r="AG661"/>
          <cell r="AH661"/>
          <cell r="AI661"/>
          <cell r="AN661"/>
          <cell r="AO661" t="str">
            <v>Yes</v>
          </cell>
          <cell r="AP661" t="str">
            <v>APR 21</v>
          </cell>
        </row>
        <row r="662">
          <cell r="A662">
            <v>909</v>
          </cell>
          <cell r="B662" t="str">
            <v>已发货</v>
          </cell>
          <cell r="C662" t="str">
            <v>C49</v>
          </cell>
          <cell r="D662">
            <v>110123</v>
          </cell>
          <cell r="E662" t="str">
            <v>Stock order</v>
          </cell>
          <cell r="F662" t="str">
            <v>YSM20R-2</v>
          </cell>
          <cell r="G662" t="str">
            <v>L-&gt;R</v>
          </cell>
          <cell r="H662" t="str">
            <v>No</v>
          </cell>
          <cell r="I662" t="str">
            <v>Y54026</v>
          </cell>
          <cell r="J662">
            <v>1</v>
          </cell>
          <cell r="K662" t="str">
            <v>盐保仓库</v>
          </cell>
          <cell r="L662">
            <v>44221</v>
          </cell>
          <cell r="M662" t="str">
            <v>NM</v>
          </cell>
          <cell r="N662" t="str">
            <v>JAN 21</v>
          </cell>
          <cell r="O662"/>
          <cell r="P662" t="str">
            <v>JPY</v>
          </cell>
          <cell r="Q662" t="str">
            <v>C49SZX20200207MZ</v>
          </cell>
          <cell r="R662" t="str">
            <v>崧盛</v>
          </cell>
          <cell r="S662" t="str">
            <v>YSM20R-2</v>
          </cell>
          <cell r="T662" t="str">
            <v>L-&gt;R</v>
          </cell>
          <cell r="U662" t="str">
            <v>No</v>
          </cell>
          <cell r="V662" t="str">
            <v>OK</v>
          </cell>
          <cell r="W662" t="str">
            <v>CIF HK</v>
          </cell>
          <cell r="X662">
            <v>44139</v>
          </cell>
          <cell r="Y662" t="str">
            <v>Yes</v>
          </cell>
          <cell r="Z662"/>
          <cell r="AA662"/>
          <cell r="AB662"/>
          <cell r="AC662" t="str">
            <v>C190635053</v>
          </cell>
          <cell r="AD662">
            <v>301</v>
          </cell>
          <cell r="AE662">
            <v>10</v>
          </cell>
          <cell r="AF662">
            <v>303</v>
          </cell>
          <cell r="AG662">
            <v>10</v>
          </cell>
          <cell r="AH662"/>
          <cell r="AI662"/>
          <cell r="AJ662"/>
          <cell r="AK662"/>
          <cell r="AL662"/>
          <cell r="AM662"/>
          <cell r="AN662"/>
          <cell r="AO662" t="str">
            <v>Yes</v>
          </cell>
          <cell r="AP662" t="str">
            <v>JAN 21</v>
          </cell>
        </row>
        <row r="663">
          <cell r="A663">
            <v>1080</v>
          </cell>
          <cell r="B663" t="str">
            <v>已发货</v>
          </cell>
          <cell r="C663" t="str">
            <v>C49</v>
          </cell>
          <cell r="D663" t="str">
            <v>110235（拆单110242）</v>
          </cell>
          <cell r="E663" t="str">
            <v>Stock order</v>
          </cell>
          <cell r="F663" t="str">
            <v>YSM20R-2</v>
          </cell>
          <cell r="G663" t="str">
            <v>L-&gt;R</v>
          </cell>
          <cell r="H663" t="str">
            <v>No</v>
          </cell>
          <cell r="I663" t="str">
            <v>Y54024</v>
          </cell>
          <cell r="J663">
            <v>1</v>
          </cell>
          <cell r="K663" t="str">
            <v>华日仓库中转</v>
          </cell>
          <cell r="L663">
            <v>44234</v>
          </cell>
          <cell r="M663" t="str">
            <v>NM</v>
          </cell>
          <cell r="N663" t="str">
            <v>MAR 21</v>
          </cell>
          <cell r="O663"/>
          <cell r="P663" t="str">
            <v>JPY</v>
          </cell>
          <cell r="Q663" t="str">
            <v>C49SZX20210026DZ</v>
          </cell>
          <cell r="R663" t="str">
            <v>航特</v>
          </cell>
          <cell r="S663" t="str">
            <v>YSM20R-2</v>
          </cell>
          <cell r="T663" t="str">
            <v>L-&gt;R</v>
          </cell>
          <cell r="U663" t="str">
            <v>No</v>
          </cell>
          <cell r="V663" t="str">
            <v>OK</v>
          </cell>
          <cell r="W663" t="str">
            <v>DAP CS</v>
          </cell>
          <cell r="X663">
            <v>44218</v>
          </cell>
          <cell r="Y663" t="str">
            <v>Yes</v>
          </cell>
          <cell r="Z663"/>
          <cell r="AA663"/>
          <cell r="AB663"/>
          <cell r="AC663" t="str">
            <v>C200637621</v>
          </cell>
          <cell r="AD663">
            <v>301</v>
          </cell>
          <cell r="AE663">
            <v>10</v>
          </cell>
          <cell r="AF663">
            <v>311</v>
          </cell>
          <cell r="AG663">
            <v>10</v>
          </cell>
          <cell r="AI663"/>
          <cell r="AJ663"/>
          <cell r="AK663"/>
          <cell r="AL663"/>
          <cell r="AM663"/>
          <cell r="AN663"/>
          <cell r="AO663" t="str">
            <v>Yes</v>
          </cell>
          <cell r="AP663" t="str">
            <v>MAR 21</v>
          </cell>
        </row>
        <row r="664">
          <cell r="A664">
            <v>1121</v>
          </cell>
          <cell r="B664" t="str">
            <v>已发货</v>
          </cell>
          <cell r="C664" t="str">
            <v>C49</v>
          </cell>
          <cell r="D664">
            <v>110235</v>
          </cell>
          <cell r="E664" t="str">
            <v>Stock order</v>
          </cell>
          <cell r="F664" t="str">
            <v>YSM20R-2</v>
          </cell>
          <cell r="G664" t="str">
            <v>L-&gt;R</v>
          </cell>
          <cell r="H664" t="str">
            <v>No</v>
          </cell>
          <cell r="I664" t="str">
            <v>Y54025</v>
          </cell>
          <cell r="J664">
            <v>1</v>
          </cell>
          <cell r="K664" t="str">
            <v>盐保仓库</v>
          </cell>
          <cell r="L664">
            <v>44234</v>
          </cell>
          <cell r="M664">
            <v>6.3100000000000003E-2</v>
          </cell>
          <cell r="N664" t="str">
            <v>MAR 21</v>
          </cell>
          <cell r="O664"/>
          <cell r="P664" t="str">
            <v>JPY</v>
          </cell>
          <cell r="Q664" t="str">
            <v>C49SZX20210011JY</v>
          </cell>
          <cell r="R664" t="str">
            <v>英拓邦</v>
          </cell>
          <cell r="S664" t="str">
            <v>YSM20R-2</v>
          </cell>
          <cell r="T664" t="str">
            <v>L-&gt;R</v>
          </cell>
          <cell r="U664" t="str">
            <v>MVC</v>
          </cell>
          <cell r="V664" t="str">
            <v>WRONG</v>
          </cell>
          <cell r="W664" t="str">
            <v>CIF HK</v>
          </cell>
          <cell r="X664">
            <v>44222</v>
          </cell>
          <cell r="Y664" t="str">
            <v>Yes</v>
          </cell>
          <cell r="Z664"/>
          <cell r="AA664"/>
          <cell r="AB664"/>
          <cell r="AC664" t="str">
            <v>C190634939</v>
          </cell>
          <cell r="AD664">
            <v>301</v>
          </cell>
          <cell r="AE664">
            <v>10</v>
          </cell>
          <cell r="AF664">
            <v>311</v>
          </cell>
          <cell r="AG664">
            <v>10</v>
          </cell>
          <cell r="AH664"/>
          <cell r="AI664"/>
          <cell r="AN664"/>
          <cell r="AO664" t="str">
            <v>Yes</v>
          </cell>
          <cell r="AP664" t="str">
            <v>MAR 21</v>
          </cell>
        </row>
        <row r="665">
          <cell r="A665">
            <v>943</v>
          </cell>
          <cell r="B665" t="str">
            <v>已发货</v>
          </cell>
          <cell r="C665" t="str">
            <v>C49</v>
          </cell>
          <cell r="D665">
            <v>110235</v>
          </cell>
          <cell r="E665" t="str">
            <v>Stock order</v>
          </cell>
          <cell r="F665" t="str">
            <v>YSM20R-2</v>
          </cell>
          <cell r="G665" t="str">
            <v>L-&gt;R</v>
          </cell>
          <cell r="H665" t="str">
            <v>No</v>
          </cell>
          <cell r="I665" t="str">
            <v>Y54027</v>
          </cell>
          <cell r="J665">
            <v>1</v>
          </cell>
          <cell r="K665" t="str">
            <v>华日仓库中转</v>
          </cell>
          <cell r="L665">
            <v>44234</v>
          </cell>
          <cell r="M665">
            <v>6.3100000000000003E-2</v>
          </cell>
          <cell r="N665" t="str">
            <v>FEB 21</v>
          </cell>
          <cell r="O665"/>
          <cell r="P665" t="str">
            <v>RMB</v>
          </cell>
          <cell r="Q665" t="str">
            <v>C49SZX20200221MZ</v>
          </cell>
          <cell r="R665" t="str">
            <v>腾拓</v>
          </cell>
          <cell r="S665" t="str">
            <v>YSM20R-2</v>
          </cell>
          <cell r="T665" t="str">
            <v>L-&gt;R</v>
          </cell>
          <cell r="U665" t="str">
            <v>No</v>
          </cell>
          <cell r="V665" t="str">
            <v>OK</v>
          </cell>
          <cell r="W665" t="str">
            <v>含税到厂</v>
          </cell>
          <cell r="X665">
            <v>44154</v>
          </cell>
          <cell r="Y665" t="str">
            <v>Yes</v>
          </cell>
          <cell r="Z665"/>
          <cell r="AA665"/>
          <cell r="AB665"/>
          <cell r="AC665" t="str">
            <v>C210339459</v>
          </cell>
          <cell r="AD665">
            <v>301</v>
          </cell>
          <cell r="AE665">
            <v>10</v>
          </cell>
          <cell r="AF665">
            <v>302</v>
          </cell>
          <cell r="AG665">
            <v>10</v>
          </cell>
          <cell r="AH665"/>
          <cell r="AI665"/>
          <cell r="AN665"/>
          <cell r="AO665" t="str">
            <v>Yes</v>
          </cell>
          <cell r="AP665" t="str">
            <v>FEB 21</v>
          </cell>
        </row>
        <row r="666">
          <cell r="A666">
            <v>944</v>
          </cell>
          <cell r="B666" t="str">
            <v>已发货</v>
          </cell>
          <cell r="C666" t="str">
            <v>C49</v>
          </cell>
          <cell r="D666">
            <v>110235</v>
          </cell>
          <cell r="E666" t="str">
            <v>Stock order</v>
          </cell>
          <cell r="F666" t="str">
            <v>YSM20R-2</v>
          </cell>
          <cell r="G666" t="str">
            <v>L-&gt;R</v>
          </cell>
          <cell r="H666" t="str">
            <v>No</v>
          </cell>
          <cell r="I666" t="str">
            <v>Y54028</v>
          </cell>
          <cell r="J666">
            <v>1</v>
          </cell>
          <cell r="K666" t="str">
            <v>华日仓库中转</v>
          </cell>
          <cell r="L666">
            <v>44234</v>
          </cell>
          <cell r="M666">
            <v>6.3100000000000003E-2</v>
          </cell>
          <cell r="N666" t="str">
            <v>FEB 21</v>
          </cell>
          <cell r="O666"/>
          <cell r="P666" t="str">
            <v>RMB</v>
          </cell>
          <cell r="Q666" t="str">
            <v>C49SZX20200221MZ</v>
          </cell>
          <cell r="R666" t="str">
            <v>腾拓</v>
          </cell>
          <cell r="S666" t="str">
            <v>YSM20R-2</v>
          </cell>
          <cell r="T666" t="str">
            <v>L-&gt;R</v>
          </cell>
          <cell r="U666" t="str">
            <v>MVC</v>
          </cell>
          <cell r="V666" t="str">
            <v>WRONG</v>
          </cell>
          <cell r="W666" t="str">
            <v>含税到厂</v>
          </cell>
          <cell r="X666">
            <v>44154</v>
          </cell>
          <cell r="Y666" t="str">
            <v>Yes</v>
          </cell>
          <cell r="Z666"/>
          <cell r="AA666"/>
          <cell r="AB666"/>
          <cell r="AC666" t="str">
            <v>C210339459</v>
          </cell>
          <cell r="AD666">
            <v>302</v>
          </cell>
          <cell r="AE666">
            <v>20</v>
          </cell>
          <cell r="AF666"/>
          <cell r="AG666"/>
          <cell r="AH666"/>
          <cell r="AI666"/>
          <cell r="AN666"/>
          <cell r="AO666" t="str">
            <v>Yes</v>
          </cell>
          <cell r="AP666" t="str">
            <v>FEB 21</v>
          </cell>
        </row>
        <row r="667">
          <cell r="A667">
            <v>899</v>
          </cell>
          <cell r="B667" t="str">
            <v>已发货</v>
          </cell>
          <cell r="C667" t="str">
            <v>C49</v>
          </cell>
          <cell r="D667">
            <v>110132</v>
          </cell>
          <cell r="E667" t="str">
            <v>Stock order</v>
          </cell>
          <cell r="F667" t="str">
            <v>YSM20R-2</v>
          </cell>
          <cell r="G667" t="str">
            <v>L-&gt;R</v>
          </cell>
          <cell r="H667" t="str">
            <v>No</v>
          </cell>
          <cell r="I667" t="str">
            <v>Y54102</v>
          </cell>
          <cell r="J667">
            <v>1</v>
          </cell>
          <cell r="K667" t="str">
            <v>盐保仓库</v>
          </cell>
          <cell r="L667">
            <v>44234</v>
          </cell>
          <cell r="M667" t="str">
            <v>NM</v>
          </cell>
          <cell r="N667" t="str">
            <v>FEB 21</v>
          </cell>
          <cell r="O667"/>
          <cell r="P667" t="str">
            <v>JPY</v>
          </cell>
          <cell r="Q667" t="str">
            <v>C49SZX20200198JZ</v>
          </cell>
          <cell r="R667" t="str">
            <v>阿里兄妹</v>
          </cell>
          <cell r="S667" t="str">
            <v>YSM20R-2</v>
          </cell>
          <cell r="T667" t="str">
            <v>L-&gt;R</v>
          </cell>
          <cell r="U667" t="str">
            <v>MVC</v>
          </cell>
          <cell r="V667" t="str">
            <v>WRONG</v>
          </cell>
          <cell r="W667" t="str">
            <v>DAP SZ</v>
          </cell>
          <cell r="X667">
            <v>44130</v>
          </cell>
          <cell r="Y667" t="str">
            <v>Yes</v>
          </cell>
          <cell r="Z667"/>
          <cell r="AA667"/>
          <cell r="AB667"/>
          <cell r="AC667" t="str">
            <v>C150422959</v>
          </cell>
          <cell r="AD667">
            <v>301</v>
          </cell>
          <cell r="AE667">
            <v>10</v>
          </cell>
          <cell r="AF667">
            <v>311</v>
          </cell>
          <cell r="AG667">
            <v>10</v>
          </cell>
          <cell r="AH667"/>
          <cell r="AI667"/>
          <cell r="AN667"/>
          <cell r="AO667" t="str">
            <v>Yes</v>
          </cell>
          <cell r="AP667" t="str">
            <v>FEB 21</v>
          </cell>
        </row>
        <row r="668">
          <cell r="A668">
            <v>900</v>
          </cell>
          <cell r="B668" t="str">
            <v>已发货</v>
          </cell>
          <cell r="C668" t="str">
            <v>C49</v>
          </cell>
          <cell r="D668">
            <v>110132</v>
          </cell>
          <cell r="E668" t="str">
            <v>Stock order</v>
          </cell>
          <cell r="F668" t="str">
            <v>YSM20R-2</v>
          </cell>
          <cell r="G668" t="str">
            <v>L-&gt;R</v>
          </cell>
          <cell r="H668" t="str">
            <v>No</v>
          </cell>
          <cell r="I668" t="str">
            <v>Y54103</v>
          </cell>
          <cell r="J668">
            <v>1</v>
          </cell>
          <cell r="K668" t="str">
            <v>盐保仓库</v>
          </cell>
          <cell r="L668">
            <v>44234</v>
          </cell>
          <cell r="M668" t="str">
            <v>NM</v>
          </cell>
          <cell r="N668" t="str">
            <v>FEB 21</v>
          </cell>
          <cell r="O668"/>
          <cell r="P668" t="str">
            <v>JPY</v>
          </cell>
          <cell r="Q668" t="str">
            <v>C49SZX20200198JZ</v>
          </cell>
          <cell r="R668" t="str">
            <v>阿里兄妹</v>
          </cell>
          <cell r="S668" t="str">
            <v>YSM20R-2</v>
          </cell>
          <cell r="T668" t="str">
            <v>L-&gt;R</v>
          </cell>
          <cell r="U668" t="str">
            <v>MVC</v>
          </cell>
          <cell r="V668" t="str">
            <v>WRONG</v>
          </cell>
          <cell r="W668" t="str">
            <v>DAP SZ</v>
          </cell>
          <cell r="X668">
            <v>44130</v>
          </cell>
          <cell r="Y668" t="str">
            <v>Yes</v>
          </cell>
          <cell r="Z668"/>
          <cell r="AA668"/>
          <cell r="AB668"/>
          <cell r="AC668" t="str">
            <v>C150422959</v>
          </cell>
          <cell r="AD668">
            <v>301</v>
          </cell>
          <cell r="AE668">
            <v>10</v>
          </cell>
          <cell r="AF668">
            <v>311</v>
          </cell>
          <cell r="AG668">
            <v>10</v>
          </cell>
          <cell r="AH668"/>
          <cell r="AI668"/>
          <cell r="AN668"/>
          <cell r="AO668" t="str">
            <v>Yes</v>
          </cell>
          <cell r="AP668" t="str">
            <v>FEB 21</v>
          </cell>
        </row>
        <row r="669">
          <cell r="A669">
            <v>1111</v>
          </cell>
          <cell r="B669" t="str">
            <v>已发货</v>
          </cell>
          <cell r="C669" t="str">
            <v>C49</v>
          </cell>
          <cell r="D669">
            <v>110132</v>
          </cell>
          <cell r="E669" t="str">
            <v>Stock order</v>
          </cell>
          <cell r="F669" t="str">
            <v>YSM20R-2</v>
          </cell>
          <cell r="G669" t="str">
            <v>L-&gt;R</v>
          </cell>
          <cell r="H669" t="str">
            <v>No</v>
          </cell>
          <cell r="I669" t="str">
            <v>Y54104</v>
          </cell>
          <cell r="J669">
            <v>1</v>
          </cell>
          <cell r="K669" t="str">
            <v>力合中转仓</v>
          </cell>
          <cell r="L669">
            <v>44234</v>
          </cell>
          <cell r="M669" t="str">
            <v>NM</v>
          </cell>
          <cell r="N669" t="str">
            <v>FEB 21</v>
          </cell>
          <cell r="O669"/>
          <cell r="P669" t="str">
            <v>JPY</v>
          </cell>
          <cell r="Q669" t="str">
            <v>C49SZX20210032JL</v>
          </cell>
          <cell r="R669" t="str">
            <v>捷舜诚</v>
          </cell>
          <cell r="S669" t="str">
            <v>YSM20R-2</v>
          </cell>
          <cell r="T669" t="str">
            <v>L-&gt;R</v>
          </cell>
          <cell r="U669" t="str">
            <v>MVC</v>
          </cell>
          <cell r="V669" t="str">
            <v>WRONG</v>
          </cell>
          <cell r="W669" t="str">
            <v>DAP SZ</v>
          </cell>
          <cell r="X669">
            <v>44225</v>
          </cell>
          <cell r="Y669" t="str">
            <v>Yes</v>
          </cell>
          <cell r="Z669"/>
          <cell r="AA669"/>
          <cell r="AB669"/>
          <cell r="AC669" t="str">
            <v>C170629728</v>
          </cell>
          <cell r="AD669">
            <v>301</v>
          </cell>
          <cell r="AE669">
            <v>10</v>
          </cell>
          <cell r="AF669">
            <v>303</v>
          </cell>
          <cell r="AG669">
            <v>10</v>
          </cell>
          <cell r="AH669"/>
          <cell r="AI669"/>
          <cell r="AN669"/>
          <cell r="AO669" t="str">
            <v>Yes</v>
          </cell>
          <cell r="AP669" t="str">
            <v>FEB 21</v>
          </cell>
        </row>
        <row r="670">
          <cell r="A670">
            <v>1078</v>
          </cell>
          <cell r="B670" t="str">
            <v>已发货</v>
          </cell>
          <cell r="C670" t="str">
            <v>C49</v>
          </cell>
          <cell r="D670">
            <v>110132</v>
          </cell>
          <cell r="E670" t="str">
            <v>Stock order</v>
          </cell>
          <cell r="F670" t="str">
            <v>YSM20R-2</v>
          </cell>
          <cell r="G670" t="str">
            <v>R-&gt;L</v>
          </cell>
          <cell r="H670" t="str">
            <v>No</v>
          </cell>
          <cell r="I670" t="str">
            <v>Y54105</v>
          </cell>
          <cell r="J670">
            <v>1</v>
          </cell>
          <cell r="K670" t="str">
            <v>盐保仓库</v>
          </cell>
          <cell r="L670">
            <v>44234</v>
          </cell>
          <cell r="M670" t="str">
            <v>NM</v>
          </cell>
          <cell r="N670" t="str">
            <v>FEB 21</v>
          </cell>
          <cell r="O670"/>
          <cell r="P670" t="str">
            <v>JPY</v>
          </cell>
          <cell r="Q670" t="str">
            <v>C49SZX20210025DZ</v>
          </cell>
          <cell r="R670" t="str">
            <v>巨鑫电子</v>
          </cell>
          <cell r="S670" t="str">
            <v>YSM20R-2</v>
          </cell>
          <cell r="T670" t="str">
            <v>R-&gt;L</v>
          </cell>
          <cell r="U670" t="str">
            <v>No</v>
          </cell>
          <cell r="V670" t="str">
            <v>OK</v>
          </cell>
          <cell r="W670" t="str">
            <v>DAP SZ</v>
          </cell>
          <cell r="X670">
            <v>44216</v>
          </cell>
          <cell r="Y670" t="str">
            <v>Yes</v>
          </cell>
          <cell r="Z670"/>
          <cell r="AA670"/>
          <cell r="AB670"/>
          <cell r="AC670" t="str">
            <v>C210239208</v>
          </cell>
          <cell r="AD670">
            <v>301</v>
          </cell>
          <cell r="AE670">
            <v>10</v>
          </cell>
          <cell r="AF670">
            <v>311</v>
          </cell>
          <cell r="AG670">
            <v>10</v>
          </cell>
          <cell r="AH670"/>
          <cell r="AI670"/>
          <cell r="AN670"/>
          <cell r="AO670" t="str">
            <v>Yes</v>
          </cell>
          <cell r="AP670" t="str">
            <v>FEB 21</v>
          </cell>
        </row>
        <row r="671">
          <cell r="A671">
            <v>1070</v>
          </cell>
          <cell r="B671" t="str">
            <v>已发货</v>
          </cell>
          <cell r="C671" t="str">
            <v>C49</v>
          </cell>
          <cell r="D671">
            <v>110130</v>
          </cell>
          <cell r="E671" t="str">
            <v>Stock order</v>
          </cell>
          <cell r="F671" t="str">
            <v>YSM10</v>
          </cell>
          <cell r="G671" t="str">
            <v>R-&gt;L</v>
          </cell>
          <cell r="H671" t="str">
            <v>No</v>
          </cell>
          <cell r="I671" t="str">
            <v>Y54198</v>
          </cell>
          <cell r="J671">
            <v>1</v>
          </cell>
          <cell r="K671" t="str">
            <v>华日仓库中转</v>
          </cell>
          <cell r="L671">
            <v>44234</v>
          </cell>
          <cell r="M671" t="str">
            <v>NM</v>
          </cell>
          <cell r="N671" t="str">
            <v>FEB 21</v>
          </cell>
          <cell r="O671"/>
          <cell r="P671" t="str">
            <v>JPY</v>
          </cell>
          <cell r="Q671" t="str">
            <v>C49SZX20210018SX</v>
          </cell>
          <cell r="R671" t="str">
            <v>恒泰</v>
          </cell>
          <cell r="S671" t="str">
            <v>YSM10</v>
          </cell>
          <cell r="T671" t="str">
            <v>R-&gt;L</v>
          </cell>
          <cell r="U671" t="str">
            <v>No</v>
          </cell>
          <cell r="V671" t="str">
            <v>OK</v>
          </cell>
          <cell r="W671" t="str">
            <v>DAP JA</v>
          </cell>
          <cell r="X671">
            <v>44214</v>
          </cell>
          <cell r="Y671" t="str">
            <v>Yes</v>
          </cell>
          <cell r="Z671"/>
          <cell r="AA671"/>
          <cell r="AB671"/>
          <cell r="AC671" t="str">
            <v>C180431829</v>
          </cell>
          <cell r="AD671">
            <v>301</v>
          </cell>
          <cell r="AE671">
            <v>10</v>
          </cell>
          <cell r="AF671"/>
          <cell r="AG671"/>
          <cell r="AH671"/>
          <cell r="AI671"/>
          <cell r="AN671"/>
          <cell r="AO671" t="str">
            <v>Yes</v>
          </cell>
          <cell r="AP671" t="str">
            <v>FEB 21</v>
          </cell>
        </row>
        <row r="672">
          <cell r="A672">
            <v>931</v>
          </cell>
          <cell r="B672" t="str">
            <v>已发货</v>
          </cell>
          <cell r="C672" t="str">
            <v>C49</v>
          </cell>
          <cell r="D672">
            <v>110130</v>
          </cell>
          <cell r="E672" t="str">
            <v>Stock order</v>
          </cell>
          <cell r="F672" t="str">
            <v>YSM10</v>
          </cell>
          <cell r="G672" t="str">
            <v>R-&gt;L</v>
          </cell>
          <cell r="H672" t="str">
            <v>No</v>
          </cell>
          <cell r="I672" t="str">
            <v>Y54199</v>
          </cell>
          <cell r="J672">
            <v>1</v>
          </cell>
          <cell r="K672" t="str">
            <v>华日仓库中转</v>
          </cell>
          <cell r="L672">
            <v>44234</v>
          </cell>
          <cell r="M672" t="str">
            <v>NM</v>
          </cell>
          <cell r="N672" t="str">
            <v>FEB 21</v>
          </cell>
          <cell r="O672"/>
          <cell r="P672" t="str">
            <v>JPY</v>
          </cell>
          <cell r="Q672" t="str">
            <v>C49SZX20200211SX</v>
          </cell>
          <cell r="R672" t="str">
            <v>同创</v>
          </cell>
          <cell r="S672" t="str">
            <v>YSM10</v>
          </cell>
          <cell r="T672" t="str">
            <v>L-&gt;R</v>
          </cell>
          <cell r="U672" t="str">
            <v>MVC+ANC</v>
          </cell>
          <cell r="V672" t="str">
            <v>WRONG</v>
          </cell>
          <cell r="W672" t="str">
            <v>DAP SZ</v>
          </cell>
          <cell r="X672">
            <v>44148</v>
          </cell>
          <cell r="Y672" t="str">
            <v>Yes</v>
          </cell>
          <cell r="Z672"/>
          <cell r="AA672"/>
          <cell r="AB672"/>
          <cell r="AC672" t="str">
            <v>C210139111</v>
          </cell>
          <cell r="AD672">
            <v>301</v>
          </cell>
          <cell r="AE672">
            <v>10</v>
          </cell>
          <cell r="AF672"/>
          <cell r="AG672"/>
          <cell r="AH672"/>
          <cell r="AI672"/>
          <cell r="AN672"/>
          <cell r="AO672" t="str">
            <v>Yes</v>
          </cell>
          <cell r="AP672" t="str">
            <v>FEB 21</v>
          </cell>
        </row>
        <row r="673">
          <cell r="A673">
            <v>983</v>
          </cell>
          <cell r="B673" t="str">
            <v>已发货</v>
          </cell>
          <cell r="C673" t="str">
            <v>C49</v>
          </cell>
          <cell r="D673">
            <v>110130</v>
          </cell>
          <cell r="E673" t="str">
            <v>Stock order</v>
          </cell>
          <cell r="F673" t="str">
            <v>YSM10</v>
          </cell>
          <cell r="G673" t="str">
            <v>R-&gt;L</v>
          </cell>
          <cell r="H673" t="str">
            <v>No</v>
          </cell>
          <cell r="I673" t="str">
            <v>Y54200</v>
          </cell>
          <cell r="J673">
            <v>1</v>
          </cell>
          <cell r="K673" t="str">
            <v>力合中转仓</v>
          </cell>
          <cell r="L673">
            <v>44234</v>
          </cell>
          <cell r="M673" t="str">
            <v>NM</v>
          </cell>
          <cell r="N673" t="str">
            <v>FEB 21</v>
          </cell>
          <cell r="O673"/>
          <cell r="P673" t="str">
            <v>JPY</v>
          </cell>
          <cell r="Q673" t="str">
            <v>C49SZX20200230SS</v>
          </cell>
          <cell r="R673" t="str">
            <v>盈通恒翼</v>
          </cell>
          <cell r="S673" t="str">
            <v>YSM10</v>
          </cell>
          <cell r="T673" t="str">
            <v>R-&gt;L</v>
          </cell>
          <cell r="U673" t="str">
            <v>No</v>
          </cell>
          <cell r="V673" t="str">
            <v>OK</v>
          </cell>
          <cell r="W673" t="str">
            <v>DAP SZ</v>
          </cell>
          <cell r="X673">
            <v>44163</v>
          </cell>
          <cell r="Y673" t="str">
            <v>Yes</v>
          </cell>
          <cell r="Z673"/>
          <cell r="AA673"/>
          <cell r="AB673"/>
          <cell r="AC673" t="str">
            <v>C210139067</v>
          </cell>
          <cell r="AD673">
            <v>301</v>
          </cell>
          <cell r="AE673">
            <v>10</v>
          </cell>
          <cell r="AF673"/>
          <cell r="AG673"/>
          <cell r="AH673"/>
          <cell r="AI673"/>
          <cell r="AN673"/>
          <cell r="AO673" t="str">
            <v>Yes</v>
          </cell>
          <cell r="AP673" t="str">
            <v>FEB 21</v>
          </cell>
        </row>
        <row r="674">
          <cell r="A674">
            <v>1077</v>
          </cell>
          <cell r="B674" t="str">
            <v>已发货</v>
          </cell>
          <cell r="C674" t="str">
            <v>C49</v>
          </cell>
          <cell r="D674">
            <v>110130</v>
          </cell>
          <cell r="E674" t="str">
            <v>Stock order</v>
          </cell>
          <cell r="F674" t="str">
            <v>YSM10</v>
          </cell>
          <cell r="G674" t="str">
            <v>R-&gt;L</v>
          </cell>
          <cell r="H674" t="str">
            <v>No</v>
          </cell>
          <cell r="I674" t="str">
            <v>Y54201</v>
          </cell>
          <cell r="J674">
            <v>1</v>
          </cell>
          <cell r="K674" t="str">
            <v>华日仓库中转</v>
          </cell>
          <cell r="L674">
            <v>44234</v>
          </cell>
          <cell r="M674" t="str">
            <v>NM</v>
          </cell>
          <cell r="N674" t="str">
            <v>FEB 21</v>
          </cell>
          <cell r="O674"/>
          <cell r="P674" t="str">
            <v>JPY</v>
          </cell>
          <cell r="Q674" t="str">
            <v>C49SZX20210020SX</v>
          </cell>
          <cell r="R674" t="str">
            <v>锐诚</v>
          </cell>
          <cell r="S674" t="str">
            <v>YSM10</v>
          </cell>
          <cell r="T674" t="str">
            <v>L-&gt;R</v>
          </cell>
          <cell r="U674" t="str">
            <v>MVC</v>
          </cell>
          <cell r="V674" t="str">
            <v>WRONG</v>
          </cell>
          <cell r="W674" t="str">
            <v>DAP HZ</v>
          </cell>
          <cell r="X674">
            <v>44216</v>
          </cell>
          <cell r="Y674" t="str">
            <v>Yes</v>
          </cell>
          <cell r="Z674"/>
          <cell r="AA674"/>
          <cell r="AB674"/>
          <cell r="AC674" t="str">
            <v>C180231291</v>
          </cell>
          <cell r="AD674">
            <v>301</v>
          </cell>
          <cell r="AE674">
            <v>10</v>
          </cell>
          <cell r="AF674"/>
          <cell r="AG674"/>
          <cell r="AH674"/>
          <cell r="AI674"/>
          <cell r="AN674"/>
          <cell r="AO674" t="str">
            <v>Yes</v>
          </cell>
          <cell r="AP674" t="str">
            <v>FEB 21</v>
          </cell>
        </row>
        <row r="675">
          <cell r="A675">
            <v>941</v>
          </cell>
          <cell r="B675" t="str">
            <v>已发货</v>
          </cell>
          <cell r="C675" t="str">
            <v>C49</v>
          </cell>
          <cell r="D675">
            <v>110130</v>
          </cell>
          <cell r="E675" t="str">
            <v>Stock order</v>
          </cell>
          <cell r="F675" t="str">
            <v>YSM10</v>
          </cell>
          <cell r="G675" t="str">
            <v>R-&gt;L</v>
          </cell>
          <cell r="H675" t="str">
            <v>No</v>
          </cell>
          <cell r="I675" t="str">
            <v>Y54202</v>
          </cell>
          <cell r="J675">
            <v>1</v>
          </cell>
          <cell r="K675" t="str">
            <v>力合中转仓</v>
          </cell>
          <cell r="L675">
            <v>44234</v>
          </cell>
          <cell r="M675" t="str">
            <v>NM</v>
          </cell>
          <cell r="N675" t="str">
            <v>FEB 21</v>
          </cell>
          <cell r="O675"/>
          <cell r="P675" t="str">
            <v>JPY</v>
          </cell>
          <cell r="Q675" t="str">
            <v>C49SZX20200222SS</v>
          </cell>
          <cell r="R675" t="str">
            <v>盈通恒翼</v>
          </cell>
          <cell r="S675" t="str">
            <v>YSM10</v>
          </cell>
          <cell r="T675" t="str">
            <v>L-&gt;R</v>
          </cell>
          <cell r="U675" t="str">
            <v>MVC</v>
          </cell>
          <cell r="V675" t="str">
            <v>WRONG</v>
          </cell>
          <cell r="W675" t="str">
            <v>DAP SZ</v>
          </cell>
          <cell r="X675">
            <v>44153</v>
          </cell>
          <cell r="Y675" t="str">
            <v>Yes</v>
          </cell>
          <cell r="Z675"/>
          <cell r="AA675"/>
          <cell r="AB675"/>
          <cell r="AC675" t="str">
            <v>C210139067</v>
          </cell>
          <cell r="AD675">
            <v>301</v>
          </cell>
          <cell r="AE675">
            <v>10</v>
          </cell>
          <cell r="AF675"/>
          <cell r="AG675"/>
          <cell r="AH675"/>
          <cell r="AI675"/>
          <cell r="AN675"/>
          <cell r="AO675" t="str">
            <v>Yes</v>
          </cell>
          <cell r="AP675" t="str">
            <v>FEB 21</v>
          </cell>
        </row>
        <row r="676">
          <cell r="A676">
            <v>930</v>
          </cell>
          <cell r="B676" t="str">
            <v>已发货</v>
          </cell>
          <cell r="C676" t="str">
            <v>C49</v>
          </cell>
          <cell r="D676">
            <v>110133</v>
          </cell>
          <cell r="E676" t="str">
            <v>Stock order</v>
          </cell>
          <cell r="F676" t="str">
            <v>YSM20R-2</v>
          </cell>
          <cell r="G676" t="str">
            <v>L-&gt;R</v>
          </cell>
          <cell r="H676" t="str">
            <v>No</v>
          </cell>
          <cell r="I676" t="str">
            <v>Y54106</v>
          </cell>
          <cell r="J676">
            <v>1</v>
          </cell>
          <cell r="K676" t="str">
            <v>华日仓库中转</v>
          </cell>
          <cell r="L676">
            <v>44234</v>
          </cell>
          <cell r="M676" t="str">
            <v>NM</v>
          </cell>
          <cell r="N676" t="str">
            <v>FEB 21</v>
          </cell>
          <cell r="O676"/>
          <cell r="P676" t="str">
            <v>JPY</v>
          </cell>
          <cell r="Q676" t="str">
            <v>C49SZX20200211SX</v>
          </cell>
          <cell r="R676" t="str">
            <v>同创</v>
          </cell>
          <cell r="S676" t="str">
            <v>YSM20R-2</v>
          </cell>
          <cell r="T676" t="str">
            <v>L-&gt;R</v>
          </cell>
          <cell r="U676" t="str">
            <v>No</v>
          </cell>
          <cell r="V676" t="str">
            <v>OK</v>
          </cell>
          <cell r="W676" t="str">
            <v>DAP SZ</v>
          </cell>
          <cell r="X676">
            <v>44148</v>
          </cell>
          <cell r="Y676" t="str">
            <v>Yes</v>
          </cell>
          <cell r="Z676"/>
          <cell r="AA676"/>
          <cell r="AB676"/>
          <cell r="AC676" t="str">
            <v>C210139111</v>
          </cell>
          <cell r="AD676">
            <v>302</v>
          </cell>
          <cell r="AE676">
            <v>10</v>
          </cell>
          <cell r="AF676">
            <v>311</v>
          </cell>
          <cell r="AG676">
            <v>10</v>
          </cell>
          <cell r="AH676"/>
          <cell r="AI676"/>
          <cell r="AN676"/>
          <cell r="AO676" t="str">
            <v>Yes</v>
          </cell>
          <cell r="AP676" t="str">
            <v>FEB 21</v>
          </cell>
        </row>
        <row r="677">
          <cell r="A677">
            <v>1079</v>
          </cell>
          <cell r="B677" t="str">
            <v>已发货</v>
          </cell>
          <cell r="C677" t="str">
            <v>C49</v>
          </cell>
          <cell r="D677">
            <v>110133</v>
          </cell>
          <cell r="E677" t="str">
            <v>Stock order</v>
          </cell>
          <cell r="F677" t="str">
            <v>YSM20R-2</v>
          </cell>
          <cell r="G677" t="str">
            <v>L-&gt;R</v>
          </cell>
          <cell r="H677" t="str">
            <v>No</v>
          </cell>
          <cell r="I677" t="str">
            <v>Y54107</v>
          </cell>
          <cell r="J677">
            <v>1</v>
          </cell>
          <cell r="K677" t="str">
            <v>盐保仓库</v>
          </cell>
          <cell r="L677">
            <v>44234</v>
          </cell>
          <cell r="M677" t="str">
            <v>NM</v>
          </cell>
          <cell r="N677" t="str">
            <v>MAR 21</v>
          </cell>
          <cell r="O677"/>
          <cell r="P677" t="str">
            <v>JPY</v>
          </cell>
          <cell r="Q677" t="str">
            <v>C49SZX20210026DZ</v>
          </cell>
          <cell r="R677" t="str">
            <v>航特</v>
          </cell>
          <cell r="S677" t="str">
            <v>YSM20R-2</v>
          </cell>
          <cell r="T677" t="str">
            <v>L-&gt;R</v>
          </cell>
          <cell r="U677" t="str">
            <v>No</v>
          </cell>
          <cell r="V677" t="str">
            <v>OK</v>
          </cell>
          <cell r="W677" t="str">
            <v>DAP CS</v>
          </cell>
          <cell r="X677">
            <v>44218</v>
          </cell>
          <cell r="Y677" t="str">
            <v>Yes</v>
          </cell>
          <cell r="Z677"/>
          <cell r="AA677"/>
          <cell r="AB677"/>
          <cell r="AC677" t="str">
            <v>C200637621</v>
          </cell>
          <cell r="AD677">
            <v>302</v>
          </cell>
          <cell r="AE677">
            <v>20</v>
          </cell>
          <cell r="AF677"/>
          <cell r="AG677"/>
          <cell r="AH677"/>
          <cell r="AI677"/>
          <cell r="AJ677"/>
          <cell r="AK677"/>
          <cell r="AL677"/>
          <cell r="AM677"/>
          <cell r="AN677"/>
          <cell r="AO677" t="str">
            <v>Yes</v>
          </cell>
          <cell r="AP677" t="str">
            <v>MAR 21</v>
          </cell>
        </row>
        <row r="678">
          <cell r="A678">
            <v>988</v>
          </cell>
          <cell r="B678" t="str">
            <v>已发货</v>
          </cell>
          <cell r="C678" t="str">
            <v>C49</v>
          </cell>
          <cell r="D678">
            <v>110133</v>
          </cell>
          <cell r="E678" t="str">
            <v>Stock order</v>
          </cell>
          <cell r="F678" t="str">
            <v>YSM20R-2</v>
          </cell>
          <cell r="G678" t="str">
            <v>L-&gt;R</v>
          </cell>
          <cell r="H678" t="str">
            <v>No</v>
          </cell>
          <cell r="I678" t="str">
            <v>Y54108</v>
          </cell>
          <cell r="J678">
            <v>1</v>
          </cell>
          <cell r="K678" t="str">
            <v>盐保仓库</v>
          </cell>
          <cell r="L678">
            <v>44234</v>
          </cell>
          <cell r="M678" t="str">
            <v>NM</v>
          </cell>
          <cell r="N678" t="str">
            <v>MAR 21</v>
          </cell>
          <cell r="O678"/>
          <cell r="P678" t="str">
            <v>JPY</v>
          </cell>
          <cell r="Q678" t="str">
            <v>C49SZX20200232SX</v>
          </cell>
          <cell r="R678" t="str">
            <v>永顺创</v>
          </cell>
          <cell r="S678" t="str">
            <v>YSM20R-2</v>
          </cell>
          <cell r="T678" t="str">
            <v>L-&gt;R</v>
          </cell>
          <cell r="U678" t="str">
            <v>No</v>
          </cell>
          <cell r="V678" t="str">
            <v>OK</v>
          </cell>
          <cell r="W678" t="str">
            <v>DAP SZ</v>
          </cell>
          <cell r="X678">
            <v>44166</v>
          </cell>
          <cell r="Y678" t="str">
            <v>Yes</v>
          </cell>
          <cell r="Z678"/>
          <cell r="AA678"/>
          <cell r="AB678"/>
          <cell r="AC678" t="str">
            <v>C180532243</v>
          </cell>
          <cell r="AD678">
            <v>302</v>
          </cell>
          <cell r="AE678">
            <v>20</v>
          </cell>
          <cell r="AF678"/>
          <cell r="AG678"/>
          <cell r="AH678"/>
          <cell r="AI678"/>
          <cell r="AN678"/>
          <cell r="AO678" t="str">
            <v>Yes</v>
          </cell>
          <cell r="AP678" t="str">
            <v>MAR 21</v>
          </cell>
        </row>
        <row r="679">
          <cell r="A679">
            <v>1106</v>
          </cell>
          <cell r="B679" t="str">
            <v>已发货</v>
          </cell>
          <cell r="C679" t="str">
            <v>C49</v>
          </cell>
          <cell r="D679">
            <v>110133</v>
          </cell>
          <cell r="E679" t="str">
            <v>Stock order</v>
          </cell>
          <cell r="F679" t="str">
            <v>YSM20R-2</v>
          </cell>
          <cell r="G679" t="str">
            <v>L-&gt;R</v>
          </cell>
          <cell r="H679" t="str">
            <v>No</v>
          </cell>
          <cell r="I679" t="str">
            <v>Y54109</v>
          </cell>
          <cell r="J679">
            <v>1</v>
          </cell>
          <cell r="K679" t="str">
            <v>盐保仓库</v>
          </cell>
          <cell r="L679">
            <v>44234</v>
          </cell>
          <cell r="M679" t="str">
            <v>NM</v>
          </cell>
          <cell r="N679" t="str">
            <v>APR 21</v>
          </cell>
          <cell r="O679"/>
          <cell r="P679" t="str">
            <v>JPY</v>
          </cell>
          <cell r="Q679" t="str">
            <v>C49SZX20210038SX</v>
          </cell>
          <cell r="R679" t="str">
            <v>赛美达</v>
          </cell>
          <cell r="S679" t="str">
            <v>YSM20R-2</v>
          </cell>
          <cell r="T679" t="str">
            <v>L-&gt;R</v>
          </cell>
          <cell r="U679" t="str">
            <v>No</v>
          </cell>
          <cell r="V679" t="str">
            <v>OK</v>
          </cell>
          <cell r="W679" t="str">
            <v>DAP SZ</v>
          </cell>
          <cell r="X679">
            <v>44225</v>
          </cell>
          <cell r="Y679" t="str">
            <v>Yes</v>
          </cell>
          <cell r="Z679"/>
          <cell r="AA679"/>
          <cell r="AB679"/>
          <cell r="AC679" t="str">
            <v>C200236775</v>
          </cell>
          <cell r="AD679">
            <v>302</v>
          </cell>
          <cell r="AE679">
            <v>20</v>
          </cell>
          <cell r="AF679"/>
          <cell r="AG679"/>
          <cell r="AH679"/>
          <cell r="AI679"/>
          <cell r="AN679"/>
          <cell r="AO679" t="str">
            <v>Yes</v>
          </cell>
          <cell r="AP679" t="str">
            <v>APR 21</v>
          </cell>
        </row>
        <row r="680">
          <cell r="A680">
            <v>990</v>
          </cell>
          <cell r="B680" t="str">
            <v>已发货</v>
          </cell>
          <cell r="C680" t="str">
            <v>C49</v>
          </cell>
          <cell r="D680">
            <v>110133</v>
          </cell>
          <cell r="E680" t="str">
            <v>Stock order</v>
          </cell>
          <cell r="F680" t="str">
            <v>YSM20R-2</v>
          </cell>
          <cell r="G680" t="str">
            <v>L-&gt;R</v>
          </cell>
          <cell r="H680" t="str">
            <v>No</v>
          </cell>
          <cell r="I680" t="str">
            <v>Y54110</v>
          </cell>
          <cell r="J680">
            <v>1</v>
          </cell>
          <cell r="K680" t="str">
            <v>力合仓库(已经清关)</v>
          </cell>
          <cell r="L680">
            <v>44234</v>
          </cell>
          <cell r="M680" t="str">
            <v>0.0599，PO用110407</v>
          </cell>
          <cell r="N680" t="str">
            <v>APR 21</v>
          </cell>
          <cell r="O680"/>
          <cell r="P680" t="str">
            <v>RMB</v>
          </cell>
          <cell r="Q680" t="str">
            <v>C49SZX20200080DY</v>
          </cell>
          <cell r="R680" t="str">
            <v>富源晟</v>
          </cell>
          <cell r="S680" t="str">
            <v>YSM20R-2</v>
          </cell>
          <cell r="T680" t="str">
            <v>L-&gt;R</v>
          </cell>
          <cell r="U680" t="str">
            <v>No</v>
          </cell>
          <cell r="V680" t="str">
            <v>OK</v>
          </cell>
          <cell r="W680" t="str">
            <v>含税到厂</v>
          </cell>
          <cell r="X680">
            <v>44173</v>
          </cell>
          <cell r="Y680" t="str">
            <v>Yes</v>
          </cell>
          <cell r="Z680"/>
          <cell r="AA680"/>
          <cell r="AB680"/>
          <cell r="AC680" t="str">
            <v>C210139036</v>
          </cell>
          <cell r="AD680">
            <v>302</v>
          </cell>
          <cell r="AE680">
            <v>20</v>
          </cell>
          <cell r="AF680"/>
          <cell r="AG680"/>
          <cell r="AH680"/>
          <cell r="AI680"/>
          <cell r="AN680"/>
          <cell r="AO680" t="str">
            <v>Yes</v>
          </cell>
          <cell r="AP680" t="str">
            <v>APR 21</v>
          </cell>
        </row>
        <row r="681">
          <cell r="A681">
            <v>1017</v>
          </cell>
          <cell r="B681" t="str">
            <v>已发货</v>
          </cell>
          <cell r="C681" t="str">
            <v>C49</v>
          </cell>
          <cell r="D681">
            <v>110210</v>
          </cell>
          <cell r="E681" t="str">
            <v>众鑫科名义</v>
          </cell>
          <cell r="F681" t="str">
            <v>YSM10</v>
          </cell>
          <cell r="G681" t="str">
            <v>R-&gt;L</v>
          </cell>
          <cell r="H681" t="str">
            <v>MVC F&amp;R+ATS15</v>
          </cell>
          <cell r="I681" t="str">
            <v>Y54554</v>
          </cell>
          <cell r="J681">
            <v>1</v>
          </cell>
          <cell r="K681" t="str">
            <v>盐保仓库</v>
          </cell>
          <cell r="L681">
            <v>44247</v>
          </cell>
          <cell r="M681" t="str">
            <v>NM</v>
          </cell>
          <cell r="N681" t="str">
            <v>FEB 21</v>
          </cell>
          <cell r="O681"/>
          <cell r="P681" t="str">
            <v>JPY</v>
          </cell>
          <cell r="Q681" t="str">
            <v>C49SZX20200239JL</v>
          </cell>
          <cell r="R681" t="str">
            <v>博实结</v>
          </cell>
          <cell r="S681" t="str">
            <v>YSM10</v>
          </cell>
          <cell r="T681" t="str">
            <v>L-&gt;R</v>
          </cell>
          <cell r="U681" t="str">
            <v>MVC+ATS15</v>
          </cell>
          <cell r="V681" t="str">
            <v>WRONG</v>
          </cell>
          <cell r="W681" t="str">
            <v>CIF HK</v>
          </cell>
          <cell r="X681">
            <v>44174</v>
          </cell>
          <cell r="Y681" t="str">
            <v>Yes</v>
          </cell>
          <cell r="Z681"/>
          <cell r="AA681"/>
          <cell r="AB681"/>
          <cell r="AC681" t="str">
            <v>C210339539</v>
          </cell>
          <cell r="AD681">
            <v>301</v>
          </cell>
          <cell r="AE681">
            <v>10</v>
          </cell>
          <cell r="AF681"/>
          <cell r="AG681"/>
          <cell r="AH681"/>
          <cell r="AI681"/>
          <cell r="AN681"/>
          <cell r="AO681" t="str">
            <v>Yes</v>
          </cell>
          <cell r="AP681" t="str">
            <v>FEB 21</v>
          </cell>
        </row>
        <row r="682">
          <cell r="A682">
            <v>1074</v>
          </cell>
          <cell r="B682" t="str">
            <v>已发货</v>
          </cell>
          <cell r="C682" t="str">
            <v>C49</v>
          </cell>
          <cell r="D682">
            <v>110210</v>
          </cell>
          <cell r="E682" t="str">
            <v>众鑫科名义</v>
          </cell>
          <cell r="F682" t="str">
            <v>YSM10</v>
          </cell>
          <cell r="G682" t="str">
            <v>R-&gt;L</v>
          </cell>
          <cell r="H682" t="str">
            <v>MVC F&amp;R+ATS15</v>
          </cell>
          <cell r="I682" t="str">
            <v>Y54555</v>
          </cell>
          <cell r="J682">
            <v>1</v>
          </cell>
          <cell r="K682" t="str">
            <v>盐保仓库</v>
          </cell>
          <cell r="L682">
            <v>44247</v>
          </cell>
          <cell r="M682" t="str">
            <v>NM</v>
          </cell>
          <cell r="N682" t="str">
            <v>MAY 21</v>
          </cell>
          <cell r="O682"/>
          <cell r="P682" t="str">
            <v>JPY</v>
          </cell>
          <cell r="Q682" t="str">
            <v>C49SZX20210009MZ</v>
          </cell>
          <cell r="R682" t="str">
            <v>奥视通</v>
          </cell>
          <cell r="S682" t="str">
            <v>YSM10</v>
          </cell>
          <cell r="T682" t="str">
            <v>L-&gt;R</v>
          </cell>
          <cell r="U682" t="str">
            <v>MVC+ATS15</v>
          </cell>
          <cell r="V682" t="str">
            <v>WRONG</v>
          </cell>
          <cell r="W682" t="str">
            <v>DAP HZ</v>
          </cell>
          <cell r="X682">
            <v>44215</v>
          </cell>
          <cell r="Y682" t="str">
            <v>Yes</v>
          </cell>
          <cell r="Z682"/>
          <cell r="AA682"/>
          <cell r="AB682"/>
          <cell r="AC682" t="str">
            <v>C170429029</v>
          </cell>
          <cell r="AD682">
            <v>301</v>
          </cell>
          <cell r="AE682">
            <v>10</v>
          </cell>
          <cell r="AF682"/>
          <cell r="AG682"/>
          <cell r="AH682"/>
          <cell r="AI682"/>
          <cell r="AN682"/>
          <cell r="AO682" t="str">
            <v>Yes</v>
          </cell>
          <cell r="AP682" t="str">
            <v>MAY 21</v>
          </cell>
        </row>
        <row r="683">
          <cell r="A683">
            <v>1300</v>
          </cell>
          <cell r="B683" t="str">
            <v>已发货</v>
          </cell>
          <cell r="C683" t="str">
            <v>C49</v>
          </cell>
          <cell r="D683">
            <v>110210</v>
          </cell>
          <cell r="E683" t="str">
            <v>众鑫科名义</v>
          </cell>
          <cell r="F683" t="str">
            <v>YSM10</v>
          </cell>
          <cell r="G683" t="str">
            <v>R-&gt;L</v>
          </cell>
          <cell r="H683" t="str">
            <v>MVC F&amp;R+ATS15</v>
          </cell>
          <cell r="I683" t="str">
            <v>Y54556</v>
          </cell>
          <cell r="J683">
            <v>1</v>
          </cell>
          <cell r="K683" t="str">
            <v>力合中转仓</v>
          </cell>
          <cell r="L683">
            <v>44247</v>
          </cell>
          <cell r="M683" t="str">
            <v>NM</v>
          </cell>
          <cell r="N683" t="str">
            <v>APR 21</v>
          </cell>
          <cell r="O683"/>
          <cell r="P683" t="str">
            <v>RMB</v>
          </cell>
          <cell r="Q683" t="str">
            <v>C49SZX20210105JY</v>
          </cell>
          <cell r="R683" t="str">
            <v>辉拓</v>
          </cell>
          <cell r="S683" t="str">
            <v>YSM10</v>
          </cell>
          <cell r="T683" t="str">
            <v>L-&gt;R</v>
          </cell>
          <cell r="U683" t="str">
            <v>MVC F&amp;R+ATS15</v>
          </cell>
          <cell r="V683" t="str">
            <v>WRONG</v>
          </cell>
          <cell r="W683" t="str">
            <v>DDP SZ</v>
          </cell>
          <cell r="X683">
            <v>44292</v>
          </cell>
          <cell r="Y683" t="str">
            <v>Yes</v>
          </cell>
          <cell r="Z683"/>
          <cell r="AA683"/>
          <cell r="AB683"/>
          <cell r="AC683" t="str">
            <v>C161027838</v>
          </cell>
          <cell r="AD683">
            <v>302</v>
          </cell>
          <cell r="AE683">
            <v>10</v>
          </cell>
          <cell r="AF683"/>
          <cell r="AG683"/>
          <cell r="AH683"/>
          <cell r="AI683"/>
          <cell r="AN683"/>
          <cell r="AO683" t="str">
            <v>Yes</v>
          </cell>
          <cell r="AP683" t="str">
            <v>APR 21</v>
          </cell>
        </row>
        <row r="684">
          <cell r="A684">
            <v>1299</v>
          </cell>
          <cell r="B684" t="str">
            <v>已发货</v>
          </cell>
          <cell r="C684"/>
          <cell r="D684" t="str">
            <v>上海货</v>
          </cell>
          <cell r="E684" t="str">
            <v>上海货</v>
          </cell>
          <cell r="F684" t="str">
            <v>YSM20R-2</v>
          </cell>
          <cell r="G684" t="str">
            <v>L-&gt;R</v>
          </cell>
          <cell r="H684" t="str">
            <v>No</v>
          </cell>
          <cell r="I684" t="str">
            <v>Y55488</v>
          </cell>
          <cell r="J684">
            <v>0</v>
          </cell>
          <cell r="K684"/>
          <cell r="L684"/>
          <cell r="M684"/>
          <cell r="N684" t="str">
            <v>APR 21</v>
          </cell>
          <cell r="P684" t="str">
            <v>RMB</v>
          </cell>
          <cell r="Q684" t="str">
            <v>C49SZX20210105JY</v>
          </cell>
          <cell r="R684" t="str">
            <v>辉拓</v>
          </cell>
          <cell r="S684" t="str">
            <v>YSM20R-2</v>
          </cell>
          <cell r="T684" t="str">
            <v>L-&gt;R</v>
          </cell>
          <cell r="U684" t="str">
            <v>MVC</v>
          </cell>
          <cell r="V684" t="str">
            <v>WRONG</v>
          </cell>
          <cell r="W684" t="str">
            <v>DDP SZ</v>
          </cell>
          <cell r="X684">
            <v>44292</v>
          </cell>
          <cell r="Y684" t="str">
            <v>Yes</v>
          </cell>
          <cell r="AC684" t="str">
            <v>C161027838</v>
          </cell>
          <cell r="AO684" t="str">
            <v>Yes</v>
          </cell>
          <cell r="AP684" t="str">
            <v>APR 21</v>
          </cell>
        </row>
        <row r="685">
          <cell r="A685">
            <v>1321</v>
          </cell>
          <cell r="B685" t="str">
            <v>已发货</v>
          </cell>
          <cell r="C685" t="str">
            <v>C49</v>
          </cell>
          <cell r="D685">
            <v>110210</v>
          </cell>
          <cell r="E685" t="str">
            <v>众鑫科名义</v>
          </cell>
          <cell r="F685" t="str">
            <v>YSM10</v>
          </cell>
          <cell r="G685" t="str">
            <v>R-&gt;L</v>
          </cell>
          <cell r="H685" t="str">
            <v>MVC F&amp;R+ATS15</v>
          </cell>
          <cell r="I685" t="str">
            <v>Y54557</v>
          </cell>
          <cell r="J685">
            <v>1</v>
          </cell>
          <cell r="K685" t="str">
            <v>盐保仓库</v>
          </cell>
          <cell r="L685">
            <v>44247</v>
          </cell>
          <cell r="M685" t="str">
            <v>NM</v>
          </cell>
          <cell r="N685" t="str">
            <v>MAY 21</v>
          </cell>
          <cell r="O685"/>
          <cell r="P685" t="str">
            <v>JPY</v>
          </cell>
          <cell r="Q685" t="str">
            <v>C49SZX20210109SX</v>
          </cell>
          <cell r="R685" t="str">
            <v>华汛</v>
          </cell>
          <cell r="S685" t="str">
            <v>YSM10</v>
          </cell>
          <cell r="T685" t="str">
            <v>R-&gt;L</v>
          </cell>
          <cell r="U685" t="str">
            <v>MVC+ATS15</v>
          </cell>
          <cell r="V685" t="str">
            <v>WRONG</v>
          </cell>
          <cell r="W685" t="str">
            <v>DAP SZ</v>
          </cell>
          <cell r="X685">
            <v>44295</v>
          </cell>
          <cell r="Y685" t="str">
            <v>Yes</v>
          </cell>
          <cell r="Z685"/>
          <cell r="AA685"/>
          <cell r="AB685"/>
          <cell r="AC685" t="str">
            <v>C180933040</v>
          </cell>
          <cell r="AD685">
            <v>311</v>
          </cell>
          <cell r="AE685">
            <v>10</v>
          </cell>
          <cell r="AF685"/>
          <cell r="AG685"/>
          <cell r="AH685"/>
          <cell r="AI685"/>
          <cell r="AN685"/>
          <cell r="AO685" t="str">
            <v>Yes</v>
          </cell>
          <cell r="AP685" t="str">
            <v>MAY 21</v>
          </cell>
        </row>
        <row r="686">
          <cell r="A686">
            <v>1128</v>
          </cell>
          <cell r="B686" t="str">
            <v>已发货</v>
          </cell>
          <cell r="C686" t="str">
            <v>C49</v>
          </cell>
          <cell r="D686">
            <v>110175</v>
          </cell>
          <cell r="E686" t="str">
            <v>Stock order(reserved by Leader Tech)</v>
          </cell>
          <cell r="F686" t="str">
            <v>YSM20R-2</v>
          </cell>
          <cell r="G686" t="str">
            <v>L-&gt;R</v>
          </cell>
          <cell r="H686" t="str">
            <v>No</v>
          </cell>
          <cell r="I686" t="str">
            <v>Y54386</v>
          </cell>
          <cell r="J686">
            <v>1</v>
          </cell>
          <cell r="K686" t="str">
            <v>力合中转仓</v>
          </cell>
          <cell r="L686" t="str">
            <v>2021-2-20</v>
          </cell>
          <cell r="M686" t="str">
            <v>NM</v>
          </cell>
          <cell r="N686" t="str">
            <v>APR 21</v>
          </cell>
          <cell r="O686"/>
          <cell r="P686" t="str">
            <v>JPY</v>
          </cell>
          <cell r="Q686" t="str">
            <v>C49SZX20210036JZ</v>
          </cell>
          <cell r="R686" t="str">
            <v>恒泰创新</v>
          </cell>
          <cell r="S686" t="str">
            <v>YSM20R-2</v>
          </cell>
          <cell r="T686" t="str">
            <v>L-&gt;R</v>
          </cell>
          <cell r="U686" t="str">
            <v>MVC</v>
          </cell>
          <cell r="V686" t="str">
            <v>WRONG</v>
          </cell>
          <cell r="W686" t="str">
            <v>DAP SZ</v>
          </cell>
          <cell r="X686">
            <v>44229</v>
          </cell>
          <cell r="Y686" t="str">
            <v>Yes</v>
          </cell>
          <cell r="Z686"/>
          <cell r="AA686"/>
          <cell r="AB686"/>
          <cell r="AC686" t="str">
            <v>C190434451</v>
          </cell>
          <cell r="AD686">
            <v>301</v>
          </cell>
          <cell r="AE686">
            <v>10</v>
          </cell>
          <cell r="AF686">
            <v>312</v>
          </cell>
          <cell r="AG686">
            <v>10</v>
          </cell>
          <cell r="AH686"/>
          <cell r="AI686"/>
          <cell r="AN686"/>
          <cell r="AO686" t="str">
            <v>Yes</v>
          </cell>
          <cell r="AP686" t="str">
            <v>APR 21</v>
          </cell>
        </row>
        <row r="687">
          <cell r="A687">
            <v>1217</v>
          </cell>
          <cell r="B687" t="str">
            <v>已发货</v>
          </cell>
          <cell r="C687" t="str">
            <v>C49</v>
          </cell>
          <cell r="D687">
            <v>110175</v>
          </cell>
          <cell r="E687" t="str">
            <v>Stock order(reserved by Leader Tech)</v>
          </cell>
          <cell r="F687" t="str">
            <v>YSM20R-2</v>
          </cell>
          <cell r="G687" t="str">
            <v>L-&gt;R</v>
          </cell>
          <cell r="H687" t="str">
            <v>No</v>
          </cell>
          <cell r="I687" t="str">
            <v>Y54387</v>
          </cell>
          <cell r="J687">
            <v>1</v>
          </cell>
          <cell r="K687" t="str">
            <v>盐保仓库</v>
          </cell>
          <cell r="L687" t="str">
            <v>2021-2-20</v>
          </cell>
          <cell r="M687" t="str">
            <v>NM</v>
          </cell>
          <cell r="N687" t="str">
            <v>MAR 21</v>
          </cell>
          <cell r="O687"/>
          <cell r="P687" t="str">
            <v>JPY</v>
          </cell>
          <cell r="Q687" t="str">
            <v>C49SZX20210068JL</v>
          </cell>
          <cell r="R687" t="str">
            <v>芯睿视</v>
          </cell>
          <cell r="S687" t="str">
            <v>YSM20R-2</v>
          </cell>
          <cell r="T687" t="str">
            <v>L-&gt;R</v>
          </cell>
          <cell r="U687" t="str">
            <v>No</v>
          </cell>
          <cell r="V687" t="str">
            <v>OK</v>
          </cell>
          <cell r="W687" t="str">
            <v>CIF HK</v>
          </cell>
          <cell r="X687">
            <v>44263</v>
          </cell>
          <cell r="Y687" t="str">
            <v>Yes</v>
          </cell>
          <cell r="Z687"/>
          <cell r="AA687"/>
          <cell r="AB687"/>
          <cell r="AC687" t="str">
            <v>C210540156</v>
          </cell>
          <cell r="AD687">
            <v>301</v>
          </cell>
          <cell r="AE687">
            <v>10</v>
          </cell>
          <cell r="AF687">
            <v>312</v>
          </cell>
          <cell r="AG687">
            <v>10</v>
          </cell>
          <cell r="AH687"/>
          <cell r="AI687"/>
          <cell r="AN687"/>
          <cell r="AO687" t="str">
            <v>Yes</v>
          </cell>
          <cell r="AP687" t="str">
            <v>MAR 21</v>
          </cell>
        </row>
        <row r="688">
          <cell r="A688">
            <v>1218</v>
          </cell>
          <cell r="B688" t="str">
            <v>已发货</v>
          </cell>
          <cell r="C688" t="str">
            <v>C49</v>
          </cell>
          <cell r="D688">
            <v>110175</v>
          </cell>
          <cell r="E688" t="str">
            <v>Stock order(reserved by Leader Tech)</v>
          </cell>
          <cell r="F688" t="str">
            <v>YSM20R-2</v>
          </cell>
          <cell r="G688" t="str">
            <v>L-&gt;R</v>
          </cell>
          <cell r="H688" t="str">
            <v>No</v>
          </cell>
          <cell r="I688" t="str">
            <v>Y54388</v>
          </cell>
          <cell r="J688">
            <v>1</v>
          </cell>
          <cell r="K688" t="str">
            <v>盐保仓库</v>
          </cell>
          <cell r="L688" t="str">
            <v>2021-2-20</v>
          </cell>
          <cell r="M688" t="str">
            <v>NM</v>
          </cell>
          <cell r="N688" t="str">
            <v>MAR 21</v>
          </cell>
          <cell r="O688"/>
          <cell r="P688" t="str">
            <v>JPY</v>
          </cell>
          <cell r="Q688" t="str">
            <v>C49SZX20210068JL</v>
          </cell>
          <cell r="R688" t="str">
            <v>芯睿视</v>
          </cell>
          <cell r="S688" t="str">
            <v>YSM20R-2</v>
          </cell>
          <cell r="T688" t="str">
            <v>L-&gt;R</v>
          </cell>
          <cell r="U688" t="str">
            <v>No</v>
          </cell>
          <cell r="V688" t="str">
            <v>OK</v>
          </cell>
          <cell r="W688" t="str">
            <v>CIF HK</v>
          </cell>
          <cell r="X688">
            <v>44263</v>
          </cell>
          <cell r="Y688" t="str">
            <v>Yes</v>
          </cell>
          <cell r="Z688"/>
          <cell r="AA688"/>
          <cell r="AB688"/>
          <cell r="AC688" t="str">
            <v>C210540156</v>
          </cell>
          <cell r="AD688">
            <v>301</v>
          </cell>
          <cell r="AE688">
            <v>10</v>
          </cell>
          <cell r="AF688">
            <v>312</v>
          </cell>
          <cell r="AG688">
            <v>10</v>
          </cell>
          <cell r="AH688"/>
          <cell r="AI688"/>
          <cell r="AN688"/>
          <cell r="AO688" t="str">
            <v>Yes</v>
          </cell>
          <cell r="AP688" t="str">
            <v>MAR 21</v>
          </cell>
        </row>
        <row r="689">
          <cell r="A689">
            <v>1221</v>
          </cell>
          <cell r="B689" t="str">
            <v>已发货</v>
          </cell>
          <cell r="C689" t="str">
            <v>C49</v>
          </cell>
          <cell r="D689">
            <v>110175</v>
          </cell>
          <cell r="E689" t="str">
            <v>Stock order(reserved by Leader Tech)</v>
          </cell>
          <cell r="F689" t="str">
            <v>YSM20R-2</v>
          </cell>
          <cell r="G689" t="str">
            <v>L-&gt;R</v>
          </cell>
          <cell r="H689" t="str">
            <v>No</v>
          </cell>
          <cell r="I689" t="str">
            <v>Y54389</v>
          </cell>
          <cell r="J689">
            <v>1</v>
          </cell>
          <cell r="K689" t="str">
            <v>盐保仓库</v>
          </cell>
          <cell r="L689" t="str">
            <v>2021-2-20</v>
          </cell>
          <cell r="M689" t="str">
            <v>NM</v>
          </cell>
          <cell r="N689" t="str">
            <v>MAR 21</v>
          </cell>
          <cell r="O689"/>
          <cell r="P689" t="str">
            <v>JPY</v>
          </cell>
          <cell r="Q689" t="str">
            <v>C49SZX20210068JL</v>
          </cell>
          <cell r="R689" t="str">
            <v>芯睿视</v>
          </cell>
          <cell r="S689" t="str">
            <v>YSM20R-2</v>
          </cell>
          <cell r="T689" t="str">
            <v>L-&gt;R</v>
          </cell>
          <cell r="U689" t="str">
            <v>No</v>
          </cell>
          <cell r="V689" t="str">
            <v>OK</v>
          </cell>
          <cell r="W689" t="str">
            <v>CIF HK</v>
          </cell>
          <cell r="X689">
            <v>44263</v>
          </cell>
          <cell r="Y689" t="str">
            <v>Yes</v>
          </cell>
          <cell r="Z689"/>
          <cell r="AA689"/>
          <cell r="AB689"/>
          <cell r="AC689" t="str">
            <v>C210540156</v>
          </cell>
          <cell r="AD689">
            <v>301</v>
          </cell>
          <cell r="AE689">
            <v>10</v>
          </cell>
          <cell r="AF689">
            <v>312</v>
          </cell>
          <cell r="AG689">
            <v>10</v>
          </cell>
          <cell r="AH689"/>
          <cell r="AI689"/>
          <cell r="AN689"/>
          <cell r="AO689" t="str">
            <v>Yes</v>
          </cell>
          <cell r="AP689" t="str">
            <v>MAR 21</v>
          </cell>
        </row>
        <row r="690">
          <cell r="A690">
            <v>1222</v>
          </cell>
          <cell r="B690" t="str">
            <v>已发货</v>
          </cell>
          <cell r="C690" t="str">
            <v>C49</v>
          </cell>
          <cell r="D690">
            <v>110175</v>
          </cell>
          <cell r="E690" t="str">
            <v>Stock order(reserved by Leader Tech)</v>
          </cell>
          <cell r="F690" t="str">
            <v>YSM20R-2</v>
          </cell>
          <cell r="G690" t="str">
            <v>L-&gt;R</v>
          </cell>
          <cell r="H690" t="str">
            <v>No</v>
          </cell>
          <cell r="I690" t="str">
            <v>Y54390</v>
          </cell>
          <cell r="J690">
            <v>1</v>
          </cell>
          <cell r="K690" t="str">
            <v>盐保仓库</v>
          </cell>
          <cell r="L690" t="str">
            <v>2021-2-20</v>
          </cell>
          <cell r="M690" t="str">
            <v>NM</v>
          </cell>
          <cell r="N690" t="str">
            <v>MAR 21</v>
          </cell>
          <cell r="O690"/>
          <cell r="P690" t="str">
            <v>JPY</v>
          </cell>
          <cell r="Q690" t="str">
            <v>C49SZX20210068JL</v>
          </cell>
          <cell r="R690" t="str">
            <v>芯睿视</v>
          </cell>
          <cell r="S690" t="str">
            <v>YSM20R-2</v>
          </cell>
          <cell r="T690" t="str">
            <v>L-&gt;R</v>
          </cell>
          <cell r="U690" t="str">
            <v>No</v>
          </cell>
          <cell r="V690" t="str">
            <v>OK</v>
          </cell>
          <cell r="W690" t="str">
            <v>CIF HK</v>
          </cell>
          <cell r="X690">
            <v>44263</v>
          </cell>
          <cell r="Y690" t="str">
            <v>Yes</v>
          </cell>
          <cell r="Z690"/>
          <cell r="AA690"/>
          <cell r="AB690"/>
          <cell r="AC690" t="str">
            <v>C210540156</v>
          </cell>
          <cell r="AD690">
            <v>301</v>
          </cell>
          <cell r="AE690">
            <v>10</v>
          </cell>
          <cell r="AF690">
            <v>312</v>
          </cell>
          <cell r="AG690">
            <v>10</v>
          </cell>
          <cell r="AH690"/>
          <cell r="AI690"/>
          <cell r="AN690"/>
          <cell r="AO690" t="str">
            <v>Yes</v>
          </cell>
          <cell r="AP690" t="str">
            <v>MAR 21</v>
          </cell>
        </row>
        <row r="691">
          <cell r="A691">
            <v>1098</v>
          </cell>
          <cell r="B691" t="str">
            <v>已发货</v>
          </cell>
          <cell r="C691" t="str">
            <v>C49</v>
          </cell>
          <cell r="D691">
            <v>110174</v>
          </cell>
          <cell r="E691" t="str">
            <v>Stock order(reserved by Leader Tech)</v>
          </cell>
          <cell r="F691" t="str">
            <v>YSM20R-2</v>
          </cell>
          <cell r="G691" t="str">
            <v>L-&gt;R</v>
          </cell>
          <cell r="H691" t="str">
            <v>No</v>
          </cell>
          <cell r="I691" t="str">
            <v>Y54381</v>
          </cell>
          <cell r="J691">
            <v>1</v>
          </cell>
          <cell r="K691" t="str">
            <v>力合中转仓</v>
          </cell>
          <cell r="L691">
            <v>44252</v>
          </cell>
          <cell r="M691" t="str">
            <v>NM</v>
          </cell>
          <cell r="N691" t="str">
            <v>MAY 21</v>
          </cell>
          <cell r="O691"/>
          <cell r="P691" t="str">
            <v>JPY</v>
          </cell>
          <cell r="Q691" t="str">
            <v>C49SZX20210022VG</v>
          </cell>
          <cell r="R691" t="str">
            <v>吉鑫凯</v>
          </cell>
          <cell r="S691" t="str">
            <v>YSM20R-2</v>
          </cell>
          <cell r="T691" t="str">
            <v>L-&gt;R</v>
          </cell>
          <cell r="U691" t="str">
            <v>MVC</v>
          </cell>
          <cell r="V691" t="str">
            <v>WRONG</v>
          </cell>
          <cell r="W691" t="str">
            <v>DAP SZ</v>
          </cell>
          <cell r="X691">
            <v>44222</v>
          </cell>
          <cell r="Y691" t="str">
            <v>Yes</v>
          </cell>
          <cell r="Z691"/>
          <cell r="AA691"/>
          <cell r="AB691"/>
          <cell r="AC691" t="str">
            <v>C210339453</v>
          </cell>
          <cell r="AD691">
            <v>301</v>
          </cell>
          <cell r="AE691">
            <v>10</v>
          </cell>
          <cell r="AF691">
            <v>311</v>
          </cell>
          <cell r="AG691">
            <v>10</v>
          </cell>
          <cell r="AH691"/>
          <cell r="AI691"/>
          <cell r="AN691"/>
          <cell r="AO691" t="str">
            <v>Yes</v>
          </cell>
          <cell r="AP691" t="str">
            <v>MAY 21</v>
          </cell>
        </row>
        <row r="692">
          <cell r="A692">
            <v>949</v>
          </cell>
          <cell r="B692" t="str">
            <v>已发货</v>
          </cell>
          <cell r="C692" t="str">
            <v>C49</v>
          </cell>
          <cell r="D692">
            <v>110174</v>
          </cell>
          <cell r="E692" t="str">
            <v>Stock order(reserved by Leader Tech)</v>
          </cell>
          <cell r="F692" t="str">
            <v>YSM20R-2</v>
          </cell>
          <cell r="G692" t="str">
            <v>L-&gt;R</v>
          </cell>
          <cell r="H692" t="str">
            <v>No</v>
          </cell>
          <cell r="I692" t="str">
            <v>Y54382</v>
          </cell>
          <cell r="J692">
            <v>1</v>
          </cell>
          <cell r="K692" t="str">
            <v>盐保仓库</v>
          </cell>
          <cell r="L692">
            <v>44252</v>
          </cell>
          <cell r="M692" t="str">
            <v>NM</v>
          </cell>
          <cell r="N692" t="str">
            <v>MAR 21</v>
          </cell>
          <cell r="O692"/>
          <cell r="P692" t="str">
            <v>JPY</v>
          </cell>
          <cell r="Q692" t="str">
            <v>C49SZX20200213MX</v>
          </cell>
          <cell r="R692" t="str">
            <v>音品（End user:艾艺科技)</v>
          </cell>
          <cell r="S692" t="str">
            <v>YSM20R-2</v>
          </cell>
          <cell r="T692" t="str">
            <v>L-&gt;R</v>
          </cell>
          <cell r="U692" t="str">
            <v>No</v>
          </cell>
          <cell r="V692" t="str">
            <v>OK</v>
          </cell>
          <cell r="W692" t="str">
            <v>DAP SZ</v>
          </cell>
          <cell r="X692">
            <v>44153</v>
          </cell>
          <cell r="Y692" t="str">
            <v>Yes</v>
          </cell>
          <cell r="Z692"/>
          <cell r="AA692"/>
          <cell r="AB692"/>
          <cell r="AC692" t="str">
            <v>C210139194</v>
          </cell>
          <cell r="AD692">
            <v>301</v>
          </cell>
          <cell r="AE692">
            <v>10</v>
          </cell>
          <cell r="AF692">
            <v>311</v>
          </cell>
          <cell r="AG692">
            <v>10</v>
          </cell>
          <cell r="AH692"/>
          <cell r="AI692"/>
          <cell r="AN692"/>
          <cell r="AO692" t="str">
            <v>Yes</v>
          </cell>
          <cell r="AP692" t="str">
            <v>MAR 21</v>
          </cell>
        </row>
        <row r="693">
          <cell r="A693">
            <v>1122</v>
          </cell>
          <cell r="B693" t="str">
            <v>已发货</v>
          </cell>
          <cell r="C693" t="str">
            <v>C49</v>
          </cell>
          <cell r="D693">
            <v>110174</v>
          </cell>
          <cell r="E693" t="str">
            <v>Stock order(reserved by Leader Tech)</v>
          </cell>
          <cell r="F693" t="str">
            <v>YSM20R-2</v>
          </cell>
          <cell r="G693" t="str">
            <v>L-&gt;R</v>
          </cell>
          <cell r="H693" t="str">
            <v>No</v>
          </cell>
          <cell r="I693" t="str">
            <v>Y54383</v>
          </cell>
          <cell r="J693">
            <v>1</v>
          </cell>
          <cell r="K693" t="str">
            <v>盐保仓库</v>
          </cell>
          <cell r="L693">
            <v>44252</v>
          </cell>
          <cell r="M693" t="str">
            <v>NM</v>
          </cell>
          <cell r="N693" t="str">
            <v>MAR 21</v>
          </cell>
          <cell r="O693"/>
          <cell r="P693" t="str">
            <v>JPY</v>
          </cell>
          <cell r="Q693" t="str">
            <v>C49SZX20210011JY</v>
          </cell>
          <cell r="R693" t="str">
            <v>英拓邦</v>
          </cell>
          <cell r="S693" t="str">
            <v>YSM20R-2</v>
          </cell>
          <cell r="T693" t="str">
            <v>L-&gt;R</v>
          </cell>
          <cell r="U693" t="str">
            <v>No</v>
          </cell>
          <cell r="V693" t="str">
            <v>OK</v>
          </cell>
          <cell r="W693" t="str">
            <v>CIF HK</v>
          </cell>
          <cell r="X693">
            <v>44222</v>
          </cell>
          <cell r="Y693" t="str">
            <v>Yes</v>
          </cell>
          <cell r="Z693"/>
          <cell r="AA693"/>
          <cell r="AB693"/>
          <cell r="AC693" t="str">
            <v>C210239312</v>
          </cell>
          <cell r="AD693">
            <v>301</v>
          </cell>
          <cell r="AE693">
            <v>10</v>
          </cell>
          <cell r="AF693">
            <v>311</v>
          </cell>
          <cell r="AG693">
            <v>10</v>
          </cell>
          <cell r="AH693"/>
          <cell r="AI693"/>
          <cell r="AN693"/>
          <cell r="AO693" t="str">
            <v>Yes</v>
          </cell>
          <cell r="AP693" t="str">
            <v>MAR 21</v>
          </cell>
        </row>
        <row r="694">
          <cell r="A694">
            <v>1015</v>
          </cell>
          <cell r="B694" t="str">
            <v>已发货</v>
          </cell>
          <cell r="C694" t="str">
            <v>C49</v>
          </cell>
          <cell r="D694">
            <v>110174</v>
          </cell>
          <cell r="E694" t="str">
            <v>Stock order(reserved by Leader Tech)</v>
          </cell>
          <cell r="F694" t="str">
            <v>YSM20R-2</v>
          </cell>
          <cell r="G694" t="str">
            <v>L-&gt;R</v>
          </cell>
          <cell r="H694" t="str">
            <v>No</v>
          </cell>
          <cell r="I694" t="str">
            <v>Y54384</v>
          </cell>
          <cell r="J694">
            <v>1</v>
          </cell>
          <cell r="K694" t="str">
            <v>盐保仓库</v>
          </cell>
          <cell r="L694">
            <v>44252</v>
          </cell>
          <cell r="M694" t="str">
            <v>NM</v>
          </cell>
          <cell r="N694" t="str">
            <v>FEB 21</v>
          </cell>
          <cell r="O694"/>
          <cell r="P694" t="str">
            <v>JPY</v>
          </cell>
          <cell r="Q694" t="str">
            <v>C49SZX20200239JL</v>
          </cell>
          <cell r="R694" t="str">
            <v>博实结</v>
          </cell>
          <cell r="S694" t="str">
            <v>YSM20R-2</v>
          </cell>
          <cell r="T694" t="str">
            <v>L-&gt;R</v>
          </cell>
          <cell r="U694" t="str">
            <v>No</v>
          </cell>
          <cell r="V694" t="str">
            <v>OK</v>
          </cell>
          <cell r="W694" t="str">
            <v>CIF HK</v>
          </cell>
          <cell r="X694">
            <v>44174</v>
          </cell>
          <cell r="Y694" t="str">
            <v>Yes</v>
          </cell>
          <cell r="Z694"/>
          <cell r="AA694"/>
          <cell r="AB694"/>
          <cell r="AC694" t="str">
            <v>C210339539</v>
          </cell>
          <cell r="AD694">
            <v>301</v>
          </cell>
          <cell r="AE694">
            <v>10</v>
          </cell>
          <cell r="AF694">
            <v>311</v>
          </cell>
          <cell r="AG694">
            <v>10</v>
          </cell>
          <cell r="AH694"/>
          <cell r="AI694"/>
          <cell r="AN694"/>
          <cell r="AO694" t="str">
            <v>Yes</v>
          </cell>
          <cell r="AP694" t="str">
            <v>FEB 21</v>
          </cell>
        </row>
        <row r="695">
          <cell r="A695">
            <v>1014</v>
          </cell>
          <cell r="B695" t="str">
            <v>已发货</v>
          </cell>
          <cell r="C695" t="str">
            <v>C49</v>
          </cell>
          <cell r="D695">
            <v>110174</v>
          </cell>
          <cell r="E695" t="str">
            <v>Stock order(reserved by Leader Tech)</v>
          </cell>
          <cell r="F695" t="str">
            <v>YSM20R-2</v>
          </cell>
          <cell r="G695" t="str">
            <v>L-&gt;R</v>
          </cell>
          <cell r="H695" t="str">
            <v>No</v>
          </cell>
          <cell r="I695" t="str">
            <v>Y54385</v>
          </cell>
          <cell r="J695">
            <v>1</v>
          </cell>
          <cell r="K695" t="str">
            <v>盐保仓库</v>
          </cell>
          <cell r="L695">
            <v>44252</v>
          </cell>
          <cell r="M695" t="str">
            <v>NM</v>
          </cell>
          <cell r="N695" t="str">
            <v>MAR 21</v>
          </cell>
          <cell r="O695"/>
          <cell r="P695" t="str">
            <v>JPY</v>
          </cell>
          <cell r="Q695" t="str">
            <v>C49SZX20200239JL</v>
          </cell>
          <cell r="R695" t="str">
            <v>博实结</v>
          </cell>
          <cell r="S695" t="str">
            <v>YSM20R-2</v>
          </cell>
          <cell r="T695" t="str">
            <v>L-&gt;R</v>
          </cell>
          <cell r="U695" t="str">
            <v>No</v>
          </cell>
          <cell r="V695" t="str">
            <v>OK</v>
          </cell>
          <cell r="W695" t="str">
            <v>CIF HK</v>
          </cell>
          <cell r="X695">
            <v>44174</v>
          </cell>
          <cell r="Y695" t="str">
            <v>Yes</v>
          </cell>
          <cell r="Z695"/>
          <cell r="AA695"/>
          <cell r="AB695"/>
          <cell r="AC695" t="str">
            <v>C210339539</v>
          </cell>
          <cell r="AD695">
            <v>301</v>
          </cell>
          <cell r="AE695">
            <v>10</v>
          </cell>
          <cell r="AF695">
            <v>311</v>
          </cell>
          <cell r="AG695">
            <v>10</v>
          </cell>
          <cell r="AH695"/>
          <cell r="AI695"/>
          <cell r="AN695"/>
          <cell r="AO695" t="str">
            <v>Yes</v>
          </cell>
          <cell r="AP695" t="str">
            <v>MAR 21</v>
          </cell>
        </row>
        <row r="696">
          <cell r="A696">
            <v>1110</v>
          </cell>
          <cell r="B696" t="str">
            <v>已发货</v>
          </cell>
          <cell r="C696" t="str">
            <v>C49</v>
          </cell>
          <cell r="D696">
            <v>110131</v>
          </cell>
          <cell r="E696" t="str">
            <v>Stock order</v>
          </cell>
          <cell r="F696" t="str">
            <v>YSM10</v>
          </cell>
          <cell r="G696" t="str">
            <v>R-&gt;L</v>
          </cell>
          <cell r="H696" t="str">
            <v>No</v>
          </cell>
          <cell r="I696" t="str">
            <v>Y54203</v>
          </cell>
          <cell r="J696">
            <v>1</v>
          </cell>
          <cell r="K696" t="str">
            <v>盐保仓库</v>
          </cell>
          <cell r="L696">
            <v>44252</v>
          </cell>
          <cell r="M696" t="str">
            <v>NM</v>
          </cell>
          <cell r="N696" t="str">
            <v>MAR 21</v>
          </cell>
          <cell r="O696"/>
          <cell r="P696" t="str">
            <v>JPY</v>
          </cell>
          <cell r="Q696" t="str">
            <v>C49SZX20210037SX</v>
          </cell>
          <cell r="R696" t="str">
            <v>模鑫</v>
          </cell>
          <cell r="S696" t="str">
            <v>YSM10</v>
          </cell>
          <cell r="T696" t="str">
            <v>L-&gt;R</v>
          </cell>
          <cell r="U696" t="str">
            <v>MVC</v>
          </cell>
          <cell r="V696" t="str">
            <v>WRONG</v>
          </cell>
          <cell r="W696" t="str">
            <v>DAP SZ</v>
          </cell>
          <cell r="X696">
            <v>44228</v>
          </cell>
          <cell r="Y696" t="str">
            <v>Yes</v>
          </cell>
          <cell r="Z696"/>
          <cell r="AA696"/>
          <cell r="AB696"/>
          <cell r="AC696" t="str">
            <v>C210339637</v>
          </cell>
          <cell r="AD696">
            <v>301</v>
          </cell>
          <cell r="AE696">
            <v>10</v>
          </cell>
          <cell r="AF696"/>
          <cell r="AG696"/>
          <cell r="AH696"/>
          <cell r="AI696"/>
          <cell r="AN696"/>
          <cell r="AO696" t="str">
            <v>Yes</v>
          </cell>
          <cell r="AP696" t="str">
            <v>MAR 21</v>
          </cell>
        </row>
        <row r="697">
          <cell r="A697">
            <v>1056</v>
          </cell>
          <cell r="B697" t="str">
            <v>已发货</v>
          </cell>
          <cell r="C697" t="str">
            <v>C49</v>
          </cell>
          <cell r="D697">
            <v>110131</v>
          </cell>
          <cell r="E697" t="str">
            <v>Stock order</v>
          </cell>
          <cell r="F697" t="str">
            <v>YSM10</v>
          </cell>
          <cell r="G697" t="str">
            <v>R-&gt;L</v>
          </cell>
          <cell r="H697" t="str">
            <v>No</v>
          </cell>
          <cell r="I697" t="str">
            <v>Y54204</v>
          </cell>
          <cell r="J697">
            <v>1</v>
          </cell>
          <cell r="K697" t="str">
            <v>盐保仓库</v>
          </cell>
          <cell r="L697">
            <v>44252</v>
          </cell>
          <cell r="M697" t="str">
            <v>NM</v>
          </cell>
          <cell r="N697" t="str">
            <v>FEB 21</v>
          </cell>
          <cell r="O697"/>
          <cell r="P697" t="str">
            <v>JPY</v>
          </cell>
          <cell r="Q697" t="str">
            <v>C49SZX20200260LC</v>
          </cell>
          <cell r="R697" t="str">
            <v>永诺精密</v>
          </cell>
          <cell r="S697" t="str">
            <v>YSM10</v>
          </cell>
          <cell r="T697" t="str">
            <v>L-&gt;R</v>
          </cell>
          <cell r="U697" t="str">
            <v>No</v>
          </cell>
          <cell r="V697" t="str">
            <v>WRONG</v>
          </cell>
          <cell r="W697" t="str">
            <v>DAP DG</v>
          </cell>
          <cell r="X697">
            <v>44193</v>
          </cell>
          <cell r="Y697" t="str">
            <v>Yes</v>
          </cell>
          <cell r="Z697"/>
          <cell r="AA697"/>
          <cell r="AB697"/>
          <cell r="AC697" t="str">
            <v>C210239322</v>
          </cell>
          <cell r="AD697">
            <v>301</v>
          </cell>
          <cell r="AE697">
            <v>10</v>
          </cell>
          <cell r="AF697"/>
          <cell r="AG697"/>
          <cell r="AH697"/>
          <cell r="AI697"/>
          <cell r="AN697"/>
          <cell r="AO697" t="str">
            <v>Yes</v>
          </cell>
          <cell r="AP697" t="str">
            <v>FEB 21</v>
          </cell>
        </row>
        <row r="698">
          <cell r="A698">
            <v>977</v>
          </cell>
          <cell r="B698" t="str">
            <v>已发货</v>
          </cell>
          <cell r="C698" t="str">
            <v>C49</v>
          </cell>
          <cell r="D698">
            <v>110131</v>
          </cell>
          <cell r="E698" t="str">
            <v>Stock order</v>
          </cell>
          <cell r="F698" t="str">
            <v>YSM10</v>
          </cell>
          <cell r="G698" t="str">
            <v>R-&gt;L</v>
          </cell>
          <cell r="H698" t="str">
            <v>No</v>
          </cell>
          <cell r="I698" t="str">
            <v>Y54205</v>
          </cell>
          <cell r="J698">
            <v>1</v>
          </cell>
          <cell r="K698" t="str">
            <v>力合中转仓</v>
          </cell>
          <cell r="L698">
            <v>44252</v>
          </cell>
          <cell r="M698" t="str">
            <v>NM</v>
          </cell>
          <cell r="N698" t="str">
            <v>APR 21</v>
          </cell>
          <cell r="O698"/>
          <cell r="P698" t="str">
            <v>JPY</v>
          </cell>
          <cell r="Q698" t="str">
            <v>C49SZX20200227MZ</v>
          </cell>
          <cell r="R698" t="str">
            <v>程氏松哥</v>
          </cell>
          <cell r="S698" t="str">
            <v>YSM10</v>
          </cell>
          <cell r="T698" t="str">
            <v>L-&gt;R</v>
          </cell>
          <cell r="U698" t="str">
            <v>No</v>
          </cell>
          <cell r="V698" t="str">
            <v>WRONG</v>
          </cell>
          <cell r="W698" t="str">
            <v>DAP SZ</v>
          </cell>
          <cell r="X698">
            <v>44158</v>
          </cell>
          <cell r="Y698" t="str">
            <v>Yes</v>
          </cell>
          <cell r="Z698"/>
          <cell r="AA698"/>
          <cell r="AB698"/>
          <cell r="AC698" t="str">
            <v>C210239433</v>
          </cell>
          <cell r="AD698">
            <v>301</v>
          </cell>
          <cell r="AE698">
            <v>10</v>
          </cell>
          <cell r="AF698"/>
          <cell r="AG698"/>
          <cell r="AH698"/>
          <cell r="AI698"/>
          <cell r="AN698"/>
          <cell r="AO698" t="str">
            <v>Yes</v>
          </cell>
          <cell r="AP698" t="str">
            <v>APR 21</v>
          </cell>
        </row>
        <row r="699">
          <cell r="A699">
            <v>989</v>
          </cell>
          <cell r="B699" t="str">
            <v>已发货</v>
          </cell>
          <cell r="C699" t="str">
            <v>C49</v>
          </cell>
          <cell r="D699">
            <v>110131</v>
          </cell>
          <cell r="E699" t="str">
            <v>Stock order</v>
          </cell>
          <cell r="F699" t="str">
            <v>YSM10</v>
          </cell>
          <cell r="G699" t="str">
            <v>R-&gt;L</v>
          </cell>
          <cell r="H699" t="str">
            <v>No</v>
          </cell>
          <cell r="I699" t="str">
            <v>Y54206</v>
          </cell>
          <cell r="J699">
            <v>1</v>
          </cell>
          <cell r="K699" t="str">
            <v>盐保仓库</v>
          </cell>
          <cell r="L699">
            <v>44252</v>
          </cell>
          <cell r="M699" t="str">
            <v>NM</v>
          </cell>
          <cell r="N699" t="str">
            <v>FEB 21</v>
          </cell>
          <cell r="O699"/>
          <cell r="P699" t="str">
            <v>JPY</v>
          </cell>
          <cell r="Q699" t="str">
            <v>C49SZX20200162CY</v>
          </cell>
          <cell r="R699" t="str">
            <v>景硕电子</v>
          </cell>
          <cell r="S699" t="str">
            <v>YSM10</v>
          </cell>
          <cell r="T699" t="str">
            <v>L-&gt;R</v>
          </cell>
          <cell r="U699" t="str">
            <v>MVC</v>
          </cell>
          <cell r="V699" t="str">
            <v>WRONG</v>
          </cell>
          <cell r="W699" t="str">
            <v>DAP SZ</v>
          </cell>
          <cell r="X699">
            <v>44167</v>
          </cell>
          <cell r="Y699" t="str">
            <v>Yes</v>
          </cell>
          <cell r="Z699"/>
          <cell r="AA699"/>
          <cell r="AB699"/>
          <cell r="AC699" t="str">
            <v>C210139192</v>
          </cell>
          <cell r="AD699">
            <v>301</v>
          </cell>
          <cell r="AE699">
            <v>10</v>
          </cell>
          <cell r="AF699"/>
          <cell r="AG699"/>
          <cell r="AH699"/>
          <cell r="AI699"/>
          <cell r="AN699"/>
          <cell r="AO699" t="str">
            <v>Yes</v>
          </cell>
          <cell r="AP699" t="str">
            <v>FEB 21</v>
          </cell>
        </row>
        <row r="700">
          <cell r="A700">
            <v>1123</v>
          </cell>
          <cell r="B700" t="str">
            <v>已发货</v>
          </cell>
          <cell r="C700" t="str">
            <v>C49</v>
          </cell>
          <cell r="D700">
            <v>110131</v>
          </cell>
          <cell r="E700" t="str">
            <v>Stock order</v>
          </cell>
          <cell r="F700" t="str">
            <v>YSM10</v>
          </cell>
          <cell r="G700" t="str">
            <v>R-&gt;L</v>
          </cell>
          <cell r="H700" t="str">
            <v>No</v>
          </cell>
          <cell r="I700" t="str">
            <v>Y54207</v>
          </cell>
          <cell r="J700">
            <v>1</v>
          </cell>
          <cell r="K700" t="str">
            <v>盐保仓库</v>
          </cell>
          <cell r="L700">
            <v>44252</v>
          </cell>
          <cell r="M700" t="str">
            <v>NM</v>
          </cell>
          <cell r="N700" t="str">
            <v>MAR 21</v>
          </cell>
          <cell r="O700"/>
          <cell r="P700" t="str">
            <v>JPY</v>
          </cell>
          <cell r="Q700" t="str">
            <v>C49SZX20210011JY</v>
          </cell>
          <cell r="R700" t="str">
            <v>英拓邦</v>
          </cell>
          <cell r="S700" t="str">
            <v>YSM10</v>
          </cell>
          <cell r="T700" t="str">
            <v>L-&gt;R</v>
          </cell>
          <cell r="U700" t="str">
            <v>MVC</v>
          </cell>
          <cell r="V700" t="str">
            <v>WRONG</v>
          </cell>
          <cell r="W700" t="str">
            <v>CIF HK</v>
          </cell>
          <cell r="X700">
            <v>44222</v>
          </cell>
          <cell r="Y700" t="str">
            <v>Yes</v>
          </cell>
          <cell r="Z700"/>
          <cell r="AA700"/>
          <cell r="AB700"/>
          <cell r="AC700" t="str">
            <v>C210239312</v>
          </cell>
          <cell r="AD700">
            <v>301</v>
          </cell>
          <cell r="AE700">
            <v>10</v>
          </cell>
          <cell r="AF700"/>
          <cell r="AG700"/>
          <cell r="AH700"/>
          <cell r="AI700"/>
          <cell r="AN700"/>
          <cell r="AO700" t="str">
            <v>Yes</v>
          </cell>
          <cell r="AP700" t="str">
            <v>MAR 21</v>
          </cell>
        </row>
        <row r="701">
          <cell r="A701" t="str">
            <v>上海预留</v>
          </cell>
          <cell r="B701" t="str">
            <v>已发货</v>
          </cell>
          <cell r="C701" t="str">
            <v>C49</v>
          </cell>
          <cell r="D701">
            <v>110230</v>
          </cell>
          <cell r="E701" t="str">
            <v>玥芯通名义下单</v>
          </cell>
          <cell r="F701" t="str">
            <v>YSM10</v>
          </cell>
          <cell r="G701" t="str">
            <v>R-&gt;L</v>
          </cell>
          <cell r="H701" t="str">
            <v>MVC+ATS15</v>
          </cell>
          <cell r="I701" t="str">
            <v>Y53569</v>
          </cell>
          <cell r="J701">
            <v>1</v>
          </cell>
          <cell r="K701" t="str">
            <v>华日仓库中转</v>
          </cell>
          <cell r="L701">
            <v>44255</v>
          </cell>
          <cell r="M701">
            <v>6.1600000000000002E-2</v>
          </cell>
          <cell r="N701"/>
          <cell r="O701"/>
          <cell r="P701" t="str">
            <v>RMB</v>
          </cell>
          <cell r="Q701" t="str">
            <v>C49BJS20201218ZX</v>
          </cell>
          <cell r="R701" t="str">
            <v>怡德发（固安）电子</v>
          </cell>
          <cell r="S701" t="str">
            <v>YSM10</v>
          </cell>
          <cell r="T701" t="str">
            <v>R-&gt;L</v>
          </cell>
          <cell r="U701" t="str">
            <v>MVC+ATS15</v>
          </cell>
          <cell r="V701" t="str">
            <v>OK</v>
          </cell>
          <cell r="W701" t="e">
            <v>#N/A</v>
          </cell>
          <cell r="X701" t="e">
            <v>#N/A</v>
          </cell>
          <cell r="Y701" t="e">
            <v>#N/A</v>
          </cell>
          <cell r="Z701"/>
          <cell r="AA701"/>
          <cell r="AB701"/>
          <cell r="AC701" t="str">
            <v>YES</v>
          </cell>
          <cell r="AD701">
            <v>301</v>
          </cell>
          <cell r="AE701">
            <v>10</v>
          </cell>
          <cell r="AF701"/>
          <cell r="AG701"/>
          <cell r="AH701"/>
          <cell r="AI701"/>
          <cell r="AJ701"/>
          <cell r="AK701"/>
          <cell r="AL701"/>
          <cell r="AM701"/>
          <cell r="AN701"/>
          <cell r="AO701" t="str">
            <v>NA</v>
          </cell>
          <cell r="AP701" t="str">
            <v>blank</v>
          </cell>
        </row>
        <row r="702">
          <cell r="A702" t="str">
            <v>上海预留。</v>
          </cell>
          <cell r="B702" t="str">
            <v>已发货</v>
          </cell>
          <cell r="C702" t="str">
            <v>C49</v>
          </cell>
          <cell r="D702">
            <v>110230</v>
          </cell>
          <cell r="E702" t="str">
            <v>玥芯通名义下单</v>
          </cell>
          <cell r="F702" t="str">
            <v>YSM10</v>
          </cell>
          <cell r="G702" t="str">
            <v>R-&gt;L</v>
          </cell>
          <cell r="H702" t="str">
            <v>MVC+ATS15</v>
          </cell>
          <cell r="I702" t="str">
            <v>Y53570</v>
          </cell>
          <cell r="J702">
            <v>1</v>
          </cell>
          <cell r="K702" t="str">
            <v>华日仓库中转</v>
          </cell>
          <cell r="L702">
            <v>44255</v>
          </cell>
          <cell r="M702">
            <v>6.1600000000000002E-2</v>
          </cell>
          <cell r="N702"/>
          <cell r="O702"/>
          <cell r="P702" t="str">
            <v>RMB</v>
          </cell>
          <cell r="Q702" t="str">
            <v>C49BJS20201218ZX</v>
          </cell>
          <cell r="R702" t="str">
            <v>怡德发（固安）电子</v>
          </cell>
          <cell r="S702" t="str">
            <v>YSM10</v>
          </cell>
          <cell r="T702" t="str">
            <v>R-&gt;L</v>
          </cell>
          <cell r="U702" t="str">
            <v>MVC+ATS15</v>
          </cell>
          <cell r="V702" t="str">
            <v>OK</v>
          </cell>
          <cell r="W702" t="e">
            <v>#N/A</v>
          </cell>
          <cell r="X702" t="e">
            <v>#N/A</v>
          </cell>
          <cell r="Y702" t="e">
            <v>#N/A</v>
          </cell>
          <cell r="Z702"/>
          <cell r="AA702"/>
          <cell r="AB702"/>
          <cell r="AC702" t="str">
            <v>YES</v>
          </cell>
          <cell r="AD702">
            <v>301</v>
          </cell>
          <cell r="AE702">
            <v>10</v>
          </cell>
          <cell r="AF702"/>
          <cell r="AG702"/>
          <cell r="AH702"/>
          <cell r="AI702"/>
          <cell r="AJ702"/>
          <cell r="AK702"/>
          <cell r="AL702"/>
          <cell r="AM702"/>
          <cell r="AN702"/>
          <cell r="AO702" t="str">
            <v>NA</v>
          </cell>
          <cell r="AP702" t="str">
            <v>blank</v>
          </cell>
        </row>
        <row r="703">
          <cell r="A703">
            <v>1124</v>
          </cell>
          <cell r="B703" t="str">
            <v>已发货</v>
          </cell>
          <cell r="C703" t="str">
            <v>C49</v>
          </cell>
          <cell r="D703">
            <v>110150</v>
          </cell>
          <cell r="E703" t="str">
            <v>Stock order</v>
          </cell>
          <cell r="F703" t="str">
            <v>YSM10</v>
          </cell>
          <cell r="G703" t="str">
            <v>R-&gt;L</v>
          </cell>
          <cell r="H703" t="str">
            <v>No</v>
          </cell>
          <cell r="I703" t="str">
            <v>Y54689</v>
          </cell>
          <cell r="J703">
            <v>1</v>
          </cell>
          <cell r="K703" t="str">
            <v>盐保仓库</v>
          </cell>
          <cell r="L703">
            <v>44255</v>
          </cell>
          <cell r="M703" t="str">
            <v>NM</v>
          </cell>
          <cell r="N703" t="str">
            <v>MAR 21</v>
          </cell>
          <cell r="O703"/>
          <cell r="P703" t="str">
            <v>JPY</v>
          </cell>
          <cell r="Q703" t="str">
            <v>C49SZX20210011JY</v>
          </cell>
          <cell r="R703" t="str">
            <v>英拓邦</v>
          </cell>
          <cell r="S703" t="str">
            <v>YSM10</v>
          </cell>
          <cell r="T703" t="str">
            <v>R-&gt;L</v>
          </cell>
          <cell r="U703" t="str">
            <v>MVC</v>
          </cell>
          <cell r="V703" t="str">
            <v>WRONG</v>
          </cell>
          <cell r="W703" t="str">
            <v>CIF HK</v>
          </cell>
          <cell r="X703">
            <v>44222</v>
          </cell>
          <cell r="Y703" t="str">
            <v>Yes</v>
          </cell>
          <cell r="Z703"/>
          <cell r="AA703"/>
          <cell r="AB703"/>
          <cell r="AC703" t="str">
            <v>C210239312</v>
          </cell>
          <cell r="AD703">
            <v>301</v>
          </cell>
          <cell r="AE703">
            <v>10</v>
          </cell>
          <cell r="AF703"/>
          <cell r="AG703"/>
          <cell r="AH703"/>
          <cell r="AI703"/>
          <cell r="AN703"/>
          <cell r="AO703" t="str">
            <v>Yes</v>
          </cell>
          <cell r="AP703" t="str">
            <v>MAR 21</v>
          </cell>
        </row>
        <row r="704">
          <cell r="A704">
            <v>1125</v>
          </cell>
          <cell r="B704" t="str">
            <v>已发货</v>
          </cell>
          <cell r="C704" t="str">
            <v>C49</v>
          </cell>
          <cell r="D704">
            <v>110150</v>
          </cell>
          <cell r="E704" t="str">
            <v>Stock order</v>
          </cell>
          <cell r="F704" t="str">
            <v>YSM10</v>
          </cell>
          <cell r="G704" t="str">
            <v>R-&gt;L</v>
          </cell>
          <cell r="H704" t="str">
            <v>No</v>
          </cell>
          <cell r="I704" t="str">
            <v>Y54690</v>
          </cell>
          <cell r="J704">
            <v>1</v>
          </cell>
          <cell r="K704" t="str">
            <v>盐保仓库</v>
          </cell>
          <cell r="L704">
            <v>44255</v>
          </cell>
          <cell r="M704" t="str">
            <v>NM</v>
          </cell>
          <cell r="N704" t="str">
            <v>MAR 21</v>
          </cell>
          <cell r="O704"/>
          <cell r="P704" t="str">
            <v>JPY</v>
          </cell>
          <cell r="Q704" t="str">
            <v>C49SZX20210011JY</v>
          </cell>
          <cell r="R704" t="str">
            <v>英拓邦</v>
          </cell>
          <cell r="S704" t="str">
            <v>YSM10</v>
          </cell>
          <cell r="T704" t="str">
            <v>R-&gt;L</v>
          </cell>
          <cell r="U704" t="str">
            <v>MVC</v>
          </cell>
          <cell r="V704" t="str">
            <v>WRONG</v>
          </cell>
          <cell r="W704" t="str">
            <v>CIF HK</v>
          </cell>
          <cell r="X704">
            <v>44222</v>
          </cell>
          <cell r="Y704" t="str">
            <v>Yes</v>
          </cell>
          <cell r="Z704"/>
          <cell r="AA704"/>
          <cell r="AB704"/>
          <cell r="AC704" t="str">
            <v>C210239312</v>
          </cell>
          <cell r="AD704">
            <v>301</v>
          </cell>
          <cell r="AE704">
            <v>10</v>
          </cell>
          <cell r="AF704"/>
          <cell r="AG704"/>
          <cell r="AH704"/>
          <cell r="AI704"/>
          <cell r="AN704"/>
          <cell r="AO704" t="str">
            <v>Yes</v>
          </cell>
          <cell r="AP704" t="str">
            <v>MAR 21</v>
          </cell>
        </row>
        <row r="705">
          <cell r="A705">
            <v>993</v>
          </cell>
          <cell r="B705" t="str">
            <v>已发货</v>
          </cell>
          <cell r="C705" t="str">
            <v>C49</v>
          </cell>
          <cell r="D705">
            <v>110150</v>
          </cell>
          <cell r="E705" t="str">
            <v>Stock order</v>
          </cell>
          <cell r="F705" t="str">
            <v>YSM10</v>
          </cell>
          <cell r="G705" t="str">
            <v>R-&gt;L</v>
          </cell>
          <cell r="H705" t="str">
            <v>No</v>
          </cell>
          <cell r="I705" t="str">
            <v>Y54691</v>
          </cell>
          <cell r="J705">
            <v>1</v>
          </cell>
          <cell r="K705" t="str">
            <v>盐保仓库</v>
          </cell>
          <cell r="L705">
            <v>44255</v>
          </cell>
          <cell r="M705" t="str">
            <v>NM</v>
          </cell>
          <cell r="N705" t="str">
            <v>MAR 21</v>
          </cell>
          <cell r="O705"/>
          <cell r="P705" t="str">
            <v>JPY</v>
          </cell>
          <cell r="Q705" t="str">
            <v>C49SZX20200237SX</v>
          </cell>
          <cell r="R705" t="str">
            <v>岚新</v>
          </cell>
          <cell r="S705" t="str">
            <v>YSM10</v>
          </cell>
          <cell r="T705" t="str">
            <v>L-&gt;R</v>
          </cell>
          <cell r="U705" t="str">
            <v>No</v>
          </cell>
          <cell r="V705" t="str">
            <v>WRONG</v>
          </cell>
          <cell r="W705" t="str">
            <v>DAP SZ</v>
          </cell>
          <cell r="X705">
            <v>44173</v>
          </cell>
          <cell r="Y705" t="str">
            <v>Yes</v>
          </cell>
          <cell r="Z705"/>
          <cell r="AA705"/>
          <cell r="AB705"/>
          <cell r="AC705" t="str">
            <v>C210239298</v>
          </cell>
          <cell r="AD705">
            <v>301</v>
          </cell>
          <cell r="AE705">
            <v>10</v>
          </cell>
          <cell r="AF705"/>
          <cell r="AG705"/>
          <cell r="AH705"/>
          <cell r="AI705"/>
          <cell r="AN705"/>
          <cell r="AO705" t="str">
            <v>Yes</v>
          </cell>
          <cell r="AP705" t="str">
            <v>MAR 21</v>
          </cell>
        </row>
        <row r="706">
          <cell r="A706">
            <v>1126</v>
          </cell>
          <cell r="B706" t="str">
            <v>已发货</v>
          </cell>
          <cell r="C706" t="str">
            <v>C49</v>
          </cell>
          <cell r="D706">
            <v>110150</v>
          </cell>
          <cell r="E706" t="str">
            <v>Stock order</v>
          </cell>
          <cell r="F706" t="str">
            <v>YSM10</v>
          </cell>
          <cell r="G706" t="str">
            <v>R-&gt;L</v>
          </cell>
          <cell r="H706" t="str">
            <v>No</v>
          </cell>
          <cell r="I706" t="str">
            <v>Y54692</v>
          </cell>
          <cell r="J706">
            <v>1</v>
          </cell>
          <cell r="K706" t="str">
            <v>盐保仓库</v>
          </cell>
          <cell r="L706">
            <v>44255</v>
          </cell>
          <cell r="M706" t="str">
            <v>NM</v>
          </cell>
          <cell r="N706" t="str">
            <v>MAR 21</v>
          </cell>
          <cell r="O706"/>
          <cell r="P706" t="str">
            <v>JPY</v>
          </cell>
          <cell r="Q706" t="str">
            <v>C49SZX20210011JY</v>
          </cell>
          <cell r="R706" t="str">
            <v>英拓邦</v>
          </cell>
          <cell r="S706" t="str">
            <v>YSM10</v>
          </cell>
          <cell r="T706" t="str">
            <v>R-&gt;L</v>
          </cell>
          <cell r="U706" t="str">
            <v>MVC</v>
          </cell>
          <cell r="V706" t="str">
            <v>WRONG</v>
          </cell>
          <cell r="W706" t="str">
            <v>CIF HK</v>
          </cell>
          <cell r="X706">
            <v>44222</v>
          </cell>
          <cell r="Y706" t="str">
            <v>Yes</v>
          </cell>
          <cell r="Z706"/>
          <cell r="AA706"/>
          <cell r="AB706"/>
          <cell r="AC706" t="str">
            <v>C210239312</v>
          </cell>
          <cell r="AD706">
            <v>301</v>
          </cell>
          <cell r="AE706">
            <v>10</v>
          </cell>
          <cell r="AF706"/>
          <cell r="AG706"/>
          <cell r="AH706"/>
          <cell r="AI706"/>
          <cell r="AN706"/>
          <cell r="AO706" t="str">
            <v>Yes</v>
          </cell>
          <cell r="AP706" t="str">
            <v>MAR 21</v>
          </cell>
        </row>
        <row r="707">
          <cell r="A707">
            <v>1037</v>
          </cell>
          <cell r="B707" t="str">
            <v>已发货</v>
          </cell>
          <cell r="C707" t="str">
            <v>C49</v>
          </cell>
          <cell r="D707">
            <v>110150</v>
          </cell>
          <cell r="E707" t="str">
            <v>Stock order</v>
          </cell>
          <cell r="F707" t="str">
            <v>YSM10</v>
          </cell>
          <cell r="G707" t="str">
            <v>R-&gt;L</v>
          </cell>
          <cell r="H707" t="str">
            <v>No</v>
          </cell>
          <cell r="I707" t="str">
            <v>Y54693</v>
          </cell>
          <cell r="J707">
            <v>1</v>
          </cell>
          <cell r="K707" t="str">
            <v>CY仓库</v>
          </cell>
          <cell r="L707">
            <v>44255</v>
          </cell>
          <cell r="M707" t="str">
            <v>NM</v>
          </cell>
          <cell r="N707" t="str">
            <v>MAR 21</v>
          </cell>
          <cell r="O707"/>
          <cell r="P707" t="str">
            <v>JPY</v>
          </cell>
          <cell r="Q707" t="str">
            <v>C49SZX20200243DZ</v>
          </cell>
          <cell r="R707" t="str">
            <v>朗特</v>
          </cell>
          <cell r="S707" t="str">
            <v>YSM10</v>
          </cell>
          <cell r="T707" t="str">
            <v>R-&gt;L</v>
          </cell>
          <cell r="U707" t="str">
            <v>No</v>
          </cell>
          <cell r="V707" t="str">
            <v>OK</v>
          </cell>
          <cell r="W707" t="str">
            <v>CIF HK</v>
          </cell>
          <cell r="X707">
            <v>44182</v>
          </cell>
          <cell r="Y707" t="str">
            <v>Yes</v>
          </cell>
          <cell r="Z707"/>
          <cell r="AA707"/>
          <cell r="AB707"/>
          <cell r="AC707" t="str">
            <v>C170729808</v>
          </cell>
          <cell r="AD707">
            <v>301</v>
          </cell>
          <cell r="AE707">
            <v>10</v>
          </cell>
          <cell r="AF707"/>
          <cell r="AG707"/>
          <cell r="AH707"/>
          <cell r="AI707"/>
          <cell r="AN707"/>
          <cell r="AO707" t="str">
            <v>Yes</v>
          </cell>
          <cell r="AP707" t="str">
            <v>MAR 21</v>
          </cell>
        </row>
        <row r="708">
          <cell r="A708">
            <v>1119</v>
          </cell>
          <cell r="B708" t="str">
            <v>已发货</v>
          </cell>
          <cell r="C708" t="str">
            <v>C49</v>
          </cell>
          <cell r="D708" t="str">
            <v>110287（拆单110276）</v>
          </cell>
          <cell r="E708" t="str">
            <v>众鑫科名义</v>
          </cell>
          <cell r="F708" t="str">
            <v>YSM20R-2</v>
          </cell>
          <cell r="G708" t="str">
            <v>R-&gt;L</v>
          </cell>
          <cell r="H708" t="str">
            <v>MVC</v>
          </cell>
          <cell r="I708" t="str">
            <v>Y54558</v>
          </cell>
          <cell r="J708">
            <v>1</v>
          </cell>
          <cell r="K708" t="str">
            <v>盐保仓库</v>
          </cell>
          <cell r="L708">
            <v>44256</v>
          </cell>
          <cell r="M708">
            <v>6.3E-2</v>
          </cell>
          <cell r="N708" t="str">
            <v>MAR 21</v>
          </cell>
          <cell r="O708"/>
          <cell r="P708" t="str">
            <v>JPY</v>
          </cell>
          <cell r="Q708" t="str">
            <v>C49SZX20210011JY</v>
          </cell>
          <cell r="R708" t="str">
            <v>英拓邦</v>
          </cell>
          <cell r="S708" t="str">
            <v>YSM20R-2</v>
          </cell>
          <cell r="T708" t="str">
            <v>R-&gt;L</v>
          </cell>
          <cell r="U708" t="str">
            <v>No</v>
          </cell>
          <cell r="V708" t="str">
            <v>WRONG</v>
          </cell>
          <cell r="W708" t="str">
            <v>CIF HK</v>
          </cell>
          <cell r="X708">
            <v>44222</v>
          </cell>
          <cell r="Y708" t="str">
            <v>Yes</v>
          </cell>
          <cell r="Z708"/>
          <cell r="AA708"/>
          <cell r="AB708"/>
          <cell r="AC708" t="str">
            <v>C210239312</v>
          </cell>
          <cell r="AD708">
            <v>301</v>
          </cell>
          <cell r="AE708">
            <v>10</v>
          </cell>
          <cell r="AF708">
            <v>311</v>
          </cell>
          <cell r="AG708">
            <v>10</v>
          </cell>
          <cell r="AH708"/>
          <cell r="AI708"/>
          <cell r="AN708"/>
          <cell r="AO708" t="str">
            <v>Yes</v>
          </cell>
          <cell r="AP708" t="str">
            <v>MAR 21</v>
          </cell>
        </row>
        <row r="709">
          <cell r="A709">
            <v>1028</v>
          </cell>
          <cell r="B709" t="str">
            <v>已发货</v>
          </cell>
          <cell r="C709" t="str">
            <v>C49</v>
          </cell>
          <cell r="D709" t="str">
            <v>110287（拆单110276）</v>
          </cell>
          <cell r="E709" t="str">
            <v>众鑫科名义</v>
          </cell>
          <cell r="F709" t="str">
            <v>YSM20R-2</v>
          </cell>
          <cell r="G709" t="str">
            <v>R-&gt;L</v>
          </cell>
          <cell r="H709" t="str">
            <v>MVC</v>
          </cell>
          <cell r="I709" t="str">
            <v>Y54559</v>
          </cell>
          <cell r="J709">
            <v>1</v>
          </cell>
          <cell r="K709" t="str">
            <v>CY仓库</v>
          </cell>
          <cell r="L709">
            <v>44256</v>
          </cell>
          <cell r="M709">
            <v>6.3E-2</v>
          </cell>
          <cell r="N709" t="str">
            <v>MAR 21</v>
          </cell>
          <cell r="O709"/>
          <cell r="P709" t="str">
            <v>JPY</v>
          </cell>
          <cell r="Q709" t="str">
            <v>C49SZX20200243DZ</v>
          </cell>
          <cell r="R709" t="str">
            <v>朗特</v>
          </cell>
          <cell r="S709" t="str">
            <v>YSM20R-2</v>
          </cell>
          <cell r="T709" t="str">
            <v>R-&gt;L</v>
          </cell>
          <cell r="U709" t="str">
            <v>No</v>
          </cell>
          <cell r="V709" t="str">
            <v>WRONG</v>
          </cell>
          <cell r="W709" t="str">
            <v>CIF HK</v>
          </cell>
          <cell r="X709">
            <v>44182</v>
          </cell>
          <cell r="Y709" t="str">
            <v>Yes</v>
          </cell>
          <cell r="Z709"/>
          <cell r="AA709"/>
          <cell r="AB709"/>
          <cell r="AC709" t="str">
            <v>C170729808</v>
          </cell>
          <cell r="AD709">
            <v>301</v>
          </cell>
          <cell r="AE709">
            <v>10</v>
          </cell>
          <cell r="AF709">
            <v>311</v>
          </cell>
          <cell r="AG709">
            <v>10</v>
          </cell>
          <cell r="AH709"/>
          <cell r="AI709"/>
          <cell r="AN709"/>
          <cell r="AO709" t="str">
            <v>Yes</v>
          </cell>
          <cell r="AP709" t="str">
            <v>MAR 21</v>
          </cell>
        </row>
        <row r="710">
          <cell r="A710">
            <v>1029</v>
          </cell>
          <cell r="B710" t="str">
            <v>已发货</v>
          </cell>
          <cell r="C710" t="str">
            <v>C49</v>
          </cell>
          <cell r="D710">
            <v>110287</v>
          </cell>
          <cell r="E710" t="str">
            <v>众鑫科名义</v>
          </cell>
          <cell r="F710" t="str">
            <v>YSM20R-2</v>
          </cell>
          <cell r="G710" t="str">
            <v>R-&gt;L</v>
          </cell>
          <cell r="H710" t="str">
            <v>MVC</v>
          </cell>
          <cell r="I710" t="str">
            <v>Y54560</v>
          </cell>
          <cell r="J710">
            <v>1</v>
          </cell>
          <cell r="K710" t="str">
            <v>CY仓库</v>
          </cell>
          <cell r="L710">
            <v>44256</v>
          </cell>
          <cell r="M710" t="str">
            <v>TBA</v>
          </cell>
          <cell r="N710" t="str">
            <v>MAR 21</v>
          </cell>
          <cell r="O710"/>
          <cell r="P710" t="str">
            <v>JPY</v>
          </cell>
          <cell r="Q710" t="str">
            <v>C49SZX20200243DZ</v>
          </cell>
          <cell r="R710" t="str">
            <v>朗特</v>
          </cell>
          <cell r="S710" t="str">
            <v>YSM20R-2</v>
          </cell>
          <cell r="T710" t="str">
            <v>R-&gt;L</v>
          </cell>
          <cell r="U710" t="str">
            <v>No</v>
          </cell>
          <cell r="V710" t="str">
            <v>WRONG</v>
          </cell>
          <cell r="W710" t="str">
            <v>CIF HK</v>
          </cell>
          <cell r="X710">
            <v>44182</v>
          </cell>
          <cell r="Y710" t="str">
            <v>Yes</v>
          </cell>
          <cell r="Z710"/>
          <cell r="AA710"/>
          <cell r="AB710"/>
          <cell r="AC710" t="str">
            <v>C170729808</v>
          </cell>
          <cell r="AD710">
            <v>311</v>
          </cell>
          <cell r="AE710">
            <v>10</v>
          </cell>
          <cell r="AF710">
            <v>303</v>
          </cell>
          <cell r="AG710">
            <v>10</v>
          </cell>
          <cell r="AH710"/>
          <cell r="AI710"/>
          <cell r="AN710"/>
          <cell r="AO710" t="str">
            <v>Yes</v>
          </cell>
          <cell r="AP710" t="str">
            <v>MAR 21</v>
          </cell>
        </row>
        <row r="711">
          <cell r="A711">
            <v>1030</v>
          </cell>
          <cell r="B711" t="str">
            <v>已发货</v>
          </cell>
          <cell r="C711" t="str">
            <v>C49</v>
          </cell>
          <cell r="D711">
            <v>110287</v>
          </cell>
          <cell r="E711" t="str">
            <v>众鑫科名义</v>
          </cell>
          <cell r="F711" t="str">
            <v>YSM20R-2</v>
          </cell>
          <cell r="G711" t="str">
            <v>R-&gt;L</v>
          </cell>
          <cell r="H711" t="str">
            <v>MVC</v>
          </cell>
          <cell r="I711" t="str">
            <v>Y54561</v>
          </cell>
          <cell r="J711">
            <v>1</v>
          </cell>
          <cell r="K711" t="str">
            <v>CY仓库</v>
          </cell>
          <cell r="L711">
            <v>44256</v>
          </cell>
          <cell r="M711" t="str">
            <v>TBA</v>
          </cell>
          <cell r="N711" t="str">
            <v>MAR 21</v>
          </cell>
          <cell r="O711"/>
          <cell r="P711" t="str">
            <v>JPY</v>
          </cell>
          <cell r="Q711" t="str">
            <v>C49SZX20200243DZ</v>
          </cell>
          <cell r="R711" t="str">
            <v>朗特</v>
          </cell>
          <cell r="S711" t="str">
            <v>YSM20R-2</v>
          </cell>
          <cell r="T711" t="str">
            <v>R-&gt;L</v>
          </cell>
          <cell r="U711" t="str">
            <v>No</v>
          </cell>
          <cell r="V711" t="str">
            <v>WRONG</v>
          </cell>
          <cell r="W711" t="str">
            <v>CIF HK</v>
          </cell>
          <cell r="X711">
            <v>44182</v>
          </cell>
          <cell r="Y711" t="str">
            <v>Yes</v>
          </cell>
          <cell r="Z711"/>
          <cell r="AA711"/>
          <cell r="AB711"/>
          <cell r="AC711" t="str">
            <v>C170729808</v>
          </cell>
          <cell r="AD711">
            <v>302</v>
          </cell>
          <cell r="AE711">
            <v>10</v>
          </cell>
          <cell r="AF711">
            <v>311</v>
          </cell>
          <cell r="AG711">
            <v>10</v>
          </cell>
          <cell r="AH711"/>
          <cell r="AI711"/>
          <cell r="AN711"/>
          <cell r="AO711" t="str">
            <v>Yes</v>
          </cell>
          <cell r="AP711" t="str">
            <v>MAR 21</v>
          </cell>
        </row>
        <row r="712">
          <cell r="A712">
            <v>1025</v>
          </cell>
          <cell r="B712" t="str">
            <v>已发货</v>
          </cell>
          <cell r="C712" t="str">
            <v>C49</v>
          </cell>
          <cell r="D712" t="str">
            <v>110172（拆分PO110275)</v>
          </cell>
          <cell r="E712" t="str">
            <v>Stock order(reserved by Leader Tech)</v>
          </cell>
          <cell r="F712" t="str">
            <v>YSM10</v>
          </cell>
          <cell r="G712" t="str">
            <v>R-&gt;L</v>
          </cell>
          <cell r="H712" t="str">
            <v>No</v>
          </cell>
          <cell r="I712" t="str">
            <v>Y54662</v>
          </cell>
          <cell r="J712">
            <v>1</v>
          </cell>
          <cell r="K712" t="str">
            <v>盐保仓库</v>
          </cell>
          <cell r="L712">
            <v>44256</v>
          </cell>
          <cell r="M712">
            <v>6.3E-2</v>
          </cell>
          <cell r="N712" t="str">
            <v>MAR 21</v>
          </cell>
          <cell r="O712"/>
          <cell r="P712" t="str">
            <v>JPY</v>
          </cell>
          <cell r="Q712" t="str">
            <v>C49SZX20200230JY</v>
          </cell>
          <cell r="R712" t="str">
            <v>海凌科达</v>
          </cell>
          <cell r="S712" t="str">
            <v>YSM10</v>
          </cell>
          <cell r="T712" t="str">
            <v>R-&gt;L</v>
          </cell>
          <cell r="U712" t="str">
            <v>No</v>
          </cell>
          <cell r="V712" t="str">
            <v>OK</v>
          </cell>
          <cell r="W712" t="str">
            <v>CIF HK</v>
          </cell>
          <cell r="X712">
            <v>44180</v>
          </cell>
          <cell r="Y712" t="str">
            <v>Yes</v>
          </cell>
          <cell r="Z712"/>
          <cell r="AA712"/>
          <cell r="AB712"/>
          <cell r="AC712" t="str">
            <v>C190735224</v>
          </cell>
          <cell r="AD712">
            <v>301</v>
          </cell>
          <cell r="AE712">
            <v>10</v>
          </cell>
          <cell r="AF712"/>
          <cell r="AG712"/>
          <cell r="AH712"/>
          <cell r="AI712"/>
          <cell r="AN712"/>
          <cell r="AO712" t="str">
            <v>Yes</v>
          </cell>
          <cell r="AP712" t="str">
            <v>MAR 21</v>
          </cell>
        </row>
        <row r="713">
          <cell r="A713">
            <v>1024</v>
          </cell>
          <cell r="B713" t="str">
            <v>已发货</v>
          </cell>
          <cell r="C713" t="str">
            <v>C49</v>
          </cell>
          <cell r="D713" t="str">
            <v>110172（拆分PO110275)</v>
          </cell>
          <cell r="E713" t="str">
            <v>Stock order(reserved by Leader Tech)</v>
          </cell>
          <cell r="F713" t="str">
            <v>YSM10</v>
          </cell>
          <cell r="G713" t="str">
            <v>R-&gt;L</v>
          </cell>
          <cell r="H713" t="str">
            <v>No</v>
          </cell>
          <cell r="I713" t="str">
            <v>Y54663</v>
          </cell>
          <cell r="J713">
            <v>1</v>
          </cell>
          <cell r="K713" t="str">
            <v>盐保仓库</v>
          </cell>
          <cell r="L713">
            <v>44256</v>
          </cell>
          <cell r="M713">
            <v>6.3E-2</v>
          </cell>
          <cell r="N713" t="str">
            <v>MAR 21</v>
          </cell>
          <cell r="O713"/>
          <cell r="P713" t="str">
            <v>JPY</v>
          </cell>
          <cell r="Q713" t="str">
            <v>C49SZX20200230JY</v>
          </cell>
          <cell r="R713" t="str">
            <v>海凌科达</v>
          </cell>
          <cell r="S713" t="str">
            <v>YSM10</v>
          </cell>
          <cell r="T713" t="str">
            <v>R-&gt;L</v>
          </cell>
          <cell r="U713" t="str">
            <v>No</v>
          </cell>
          <cell r="V713" t="str">
            <v>OK</v>
          </cell>
          <cell r="W713" t="str">
            <v>CIF HK</v>
          </cell>
          <cell r="X713">
            <v>44180</v>
          </cell>
          <cell r="Y713" t="str">
            <v>Yes</v>
          </cell>
          <cell r="Z713"/>
          <cell r="AA713"/>
          <cell r="AB713"/>
          <cell r="AC713" t="str">
            <v>C190735224</v>
          </cell>
          <cell r="AD713">
            <v>301</v>
          </cell>
          <cell r="AE713">
            <v>10</v>
          </cell>
          <cell r="AF713"/>
          <cell r="AG713"/>
          <cell r="AH713"/>
          <cell r="AI713"/>
          <cell r="AN713"/>
          <cell r="AO713" t="str">
            <v>Yes</v>
          </cell>
          <cell r="AP713" t="str">
            <v>MAR 21</v>
          </cell>
        </row>
        <row r="714">
          <cell r="A714">
            <v>1022</v>
          </cell>
          <cell r="B714" t="str">
            <v>已发货</v>
          </cell>
          <cell r="C714" t="str">
            <v>C49</v>
          </cell>
          <cell r="D714">
            <v>110172</v>
          </cell>
          <cell r="E714" t="str">
            <v>Stock order(reserved by Leader Tech)</v>
          </cell>
          <cell r="F714" t="str">
            <v>YSM10</v>
          </cell>
          <cell r="G714" t="str">
            <v>R-&gt;L</v>
          </cell>
          <cell r="H714" t="str">
            <v>No</v>
          </cell>
          <cell r="I714" t="str">
            <v>Y54664</v>
          </cell>
          <cell r="J714">
            <v>1</v>
          </cell>
          <cell r="K714" t="str">
            <v>盐保仓库</v>
          </cell>
          <cell r="L714">
            <v>44256</v>
          </cell>
          <cell r="M714" t="str">
            <v>NM</v>
          </cell>
          <cell r="N714" t="str">
            <v>MAR 21</v>
          </cell>
          <cell r="O714"/>
          <cell r="P714" t="str">
            <v>JPY</v>
          </cell>
          <cell r="Q714" t="str">
            <v>C49SZX20200230JY</v>
          </cell>
          <cell r="R714" t="str">
            <v>海凌科达</v>
          </cell>
          <cell r="S714" t="str">
            <v>YSM10</v>
          </cell>
          <cell r="T714" t="str">
            <v>L-&gt;R</v>
          </cell>
          <cell r="U714" t="str">
            <v>No</v>
          </cell>
          <cell r="V714" t="str">
            <v>WRONG</v>
          </cell>
          <cell r="W714" t="str">
            <v>CIF HK</v>
          </cell>
          <cell r="X714">
            <v>44180</v>
          </cell>
          <cell r="Y714" t="str">
            <v>Yes</v>
          </cell>
          <cell r="Z714"/>
          <cell r="AA714"/>
          <cell r="AB714"/>
          <cell r="AC714" t="str">
            <v>C190735224</v>
          </cell>
          <cell r="AD714">
            <v>301</v>
          </cell>
          <cell r="AE714">
            <v>10</v>
          </cell>
          <cell r="AF714"/>
          <cell r="AG714"/>
          <cell r="AH714"/>
          <cell r="AI714"/>
          <cell r="AN714"/>
          <cell r="AO714" t="str">
            <v>Yes</v>
          </cell>
          <cell r="AP714" t="str">
            <v>MAR 21</v>
          </cell>
        </row>
        <row r="715">
          <cell r="A715">
            <v>1023</v>
          </cell>
          <cell r="B715" t="str">
            <v>已发货</v>
          </cell>
          <cell r="C715" t="str">
            <v>C49</v>
          </cell>
          <cell r="D715">
            <v>110172</v>
          </cell>
          <cell r="E715" t="str">
            <v>Stock order(reserved by Leader Tech)</v>
          </cell>
          <cell r="F715" t="str">
            <v>YSM10</v>
          </cell>
          <cell r="G715" t="str">
            <v>R-&gt;L</v>
          </cell>
          <cell r="H715" t="str">
            <v>No</v>
          </cell>
          <cell r="I715" t="str">
            <v>Y54665</v>
          </cell>
          <cell r="J715">
            <v>1</v>
          </cell>
          <cell r="K715" t="str">
            <v>盐保仓库</v>
          </cell>
          <cell r="L715">
            <v>44256</v>
          </cell>
          <cell r="M715" t="str">
            <v>NM</v>
          </cell>
          <cell r="N715" t="str">
            <v>MAR 21</v>
          </cell>
          <cell r="O715"/>
          <cell r="P715" t="str">
            <v>JPY</v>
          </cell>
          <cell r="Q715" t="str">
            <v>C49SZX20200230JY</v>
          </cell>
          <cell r="R715" t="str">
            <v>海凌科达</v>
          </cell>
          <cell r="S715" t="str">
            <v>YSM10</v>
          </cell>
          <cell r="T715" t="str">
            <v>L-&gt;R</v>
          </cell>
          <cell r="U715" t="str">
            <v>No</v>
          </cell>
          <cell r="V715" t="str">
            <v>WRONG</v>
          </cell>
          <cell r="W715" t="str">
            <v>CIF HK</v>
          </cell>
          <cell r="X715">
            <v>44180</v>
          </cell>
          <cell r="Y715" t="str">
            <v>Yes</v>
          </cell>
          <cell r="Z715"/>
          <cell r="AA715"/>
          <cell r="AB715"/>
          <cell r="AC715" t="str">
            <v>C190735224</v>
          </cell>
          <cell r="AD715">
            <v>301</v>
          </cell>
          <cell r="AE715">
            <v>10</v>
          </cell>
          <cell r="AF715"/>
          <cell r="AG715"/>
          <cell r="AH715"/>
          <cell r="AI715"/>
          <cell r="AN715"/>
          <cell r="AO715" t="str">
            <v>Yes</v>
          </cell>
          <cell r="AP715" t="str">
            <v>MAR 21</v>
          </cell>
        </row>
        <row r="716">
          <cell r="A716">
            <v>1254</v>
          </cell>
          <cell r="B716" t="str">
            <v>已发货</v>
          </cell>
          <cell r="C716" t="str">
            <v>C49</v>
          </cell>
          <cell r="D716">
            <v>110172</v>
          </cell>
          <cell r="E716" t="str">
            <v>Stock order(reserved by Leader Tech)</v>
          </cell>
          <cell r="F716" t="str">
            <v>YSM10</v>
          </cell>
          <cell r="G716" t="str">
            <v>R-&gt;L</v>
          </cell>
          <cell r="H716" t="str">
            <v>No</v>
          </cell>
          <cell r="I716" t="str">
            <v>Y54666</v>
          </cell>
          <cell r="J716">
            <v>1</v>
          </cell>
          <cell r="K716" t="str">
            <v>华日仓库中转</v>
          </cell>
          <cell r="L716">
            <v>44256</v>
          </cell>
          <cell r="M716" t="str">
            <v>NM</v>
          </cell>
          <cell r="N716" t="str">
            <v>MAR 21</v>
          </cell>
          <cell r="O716"/>
          <cell r="P716" t="str">
            <v>JPY</v>
          </cell>
          <cell r="Q716" t="str">
            <v>C49SZX20210090EC</v>
          </cell>
          <cell r="R716" t="str">
            <v>景思</v>
          </cell>
          <cell r="S716" t="str">
            <v>YSM10</v>
          </cell>
          <cell r="T716" t="str">
            <v>L-&gt;R</v>
          </cell>
          <cell r="U716" t="str">
            <v>MVC</v>
          </cell>
          <cell r="V716" t="str">
            <v>WRONG</v>
          </cell>
          <cell r="W716" t="str">
            <v>DAP SZ</v>
          </cell>
          <cell r="X716">
            <v>44270</v>
          </cell>
          <cell r="Y716" t="str">
            <v>Yes</v>
          </cell>
          <cell r="Z716"/>
          <cell r="AA716"/>
          <cell r="AB716"/>
          <cell r="AC716" t="str">
            <v>C210439795</v>
          </cell>
          <cell r="AD716">
            <v>301</v>
          </cell>
          <cell r="AE716">
            <v>10</v>
          </cell>
          <cell r="AF716"/>
          <cell r="AG716"/>
          <cell r="AH716"/>
          <cell r="AI716"/>
          <cell r="AN716"/>
          <cell r="AO716" t="str">
            <v>Yes</v>
          </cell>
          <cell r="AP716" t="str">
            <v>MAR 21</v>
          </cell>
        </row>
        <row r="717">
          <cell r="A717">
            <v>1219</v>
          </cell>
          <cell r="B717" t="str">
            <v>已发货</v>
          </cell>
          <cell r="C717" t="str">
            <v>C49</v>
          </cell>
          <cell r="D717">
            <v>110173</v>
          </cell>
          <cell r="E717" t="str">
            <v>Stock order(reserved by Leader Tech)</v>
          </cell>
          <cell r="F717" t="str">
            <v>YSM10</v>
          </cell>
          <cell r="G717" t="str">
            <v>R-&gt;L</v>
          </cell>
          <cell r="H717" t="str">
            <v>No</v>
          </cell>
          <cell r="I717" t="str">
            <v>Y54667</v>
          </cell>
          <cell r="J717">
            <v>1</v>
          </cell>
          <cell r="K717" t="str">
            <v>盐保仓库</v>
          </cell>
          <cell r="L717">
            <v>44256</v>
          </cell>
          <cell r="M717" t="str">
            <v>NM</v>
          </cell>
          <cell r="N717" t="str">
            <v>MAR 21</v>
          </cell>
          <cell r="O717"/>
          <cell r="P717" t="str">
            <v>JPY</v>
          </cell>
          <cell r="Q717" t="str">
            <v>C49SZX20210068JL</v>
          </cell>
          <cell r="R717" t="str">
            <v>芯睿视</v>
          </cell>
          <cell r="S717" t="str">
            <v>YSM10</v>
          </cell>
          <cell r="T717" t="str">
            <v>L-&gt;R</v>
          </cell>
          <cell r="U717" t="str">
            <v>MVC</v>
          </cell>
          <cell r="V717" t="str">
            <v>WRONG</v>
          </cell>
          <cell r="W717" t="str">
            <v>CIF HK</v>
          </cell>
          <cell r="X717">
            <v>44263</v>
          </cell>
          <cell r="Y717" t="str">
            <v>Yes</v>
          </cell>
          <cell r="Z717"/>
          <cell r="AA717"/>
          <cell r="AB717"/>
          <cell r="AC717" t="str">
            <v>C210540156</v>
          </cell>
          <cell r="AD717">
            <v>301</v>
          </cell>
          <cell r="AE717">
            <v>10</v>
          </cell>
          <cell r="AF717"/>
          <cell r="AG717"/>
          <cell r="AH717"/>
          <cell r="AI717"/>
          <cell r="AN717"/>
          <cell r="AO717" t="str">
            <v>Yes</v>
          </cell>
          <cell r="AP717" t="str">
            <v>MAR 21</v>
          </cell>
        </row>
        <row r="718">
          <cell r="A718">
            <v>1220</v>
          </cell>
          <cell r="B718" t="str">
            <v>已发货</v>
          </cell>
          <cell r="C718" t="str">
            <v>C49</v>
          </cell>
          <cell r="D718">
            <v>110173</v>
          </cell>
          <cell r="E718" t="str">
            <v>Stock order(reserved by Leader Tech)</v>
          </cell>
          <cell r="F718" t="str">
            <v>YSM10</v>
          </cell>
          <cell r="G718" t="str">
            <v>R-&gt;L</v>
          </cell>
          <cell r="H718" t="str">
            <v>No</v>
          </cell>
          <cell r="I718" t="str">
            <v>Y54668</v>
          </cell>
          <cell r="J718">
            <v>1</v>
          </cell>
          <cell r="K718" t="str">
            <v>盐保仓库</v>
          </cell>
          <cell r="L718">
            <v>44256</v>
          </cell>
          <cell r="M718" t="str">
            <v>NM</v>
          </cell>
          <cell r="N718" t="str">
            <v>MAR 21</v>
          </cell>
          <cell r="O718"/>
          <cell r="P718" t="str">
            <v>JPY</v>
          </cell>
          <cell r="Q718" t="str">
            <v>C49SZX20210068JL</v>
          </cell>
          <cell r="R718" t="str">
            <v>芯睿视</v>
          </cell>
          <cell r="S718" t="str">
            <v>YSM10</v>
          </cell>
          <cell r="T718" t="str">
            <v>L-&gt;R</v>
          </cell>
          <cell r="U718" t="str">
            <v>MVC</v>
          </cell>
          <cell r="V718" t="str">
            <v>WRONG</v>
          </cell>
          <cell r="W718" t="str">
            <v>CIF HK</v>
          </cell>
          <cell r="X718">
            <v>44263</v>
          </cell>
          <cell r="Y718" t="str">
            <v>Yes</v>
          </cell>
          <cell r="Z718"/>
          <cell r="AA718"/>
          <cell r="AB718"/>
          <cell r="AC718" t="str">
            <v>C210540156</v>
          </cell>
          <cell r="AD718">
            <v>301</v>
          </cell>
          <cell r="AE718">
            <v>10</v>
          </cell>
          <cell r="AF718"/>
          <cell r="AG718"/>
          <cell r="AH718"/>
          <cell r="AI718"/>
          <cell r="AN718"/>
          <cell r="AO718" t="str">
            <v>Yes</v>
          </cell>
          <cell r="AP718" t="str">
            <v>MAR 21</v>
          </cell>
        </row>
        <row r="719">
          <cell r="A719">
            <v>1223</v>
          </cell>
          <cell r="B719" t="str">
            <v>已发货</v>
          </cell>
          <cell r="C719" t="str">
            <v>C49</v>
          </cell>
          <cell r="D719">
            <v>110173</v>
          </cell>
          <cell r="E719" t="str">
            <v>Stock order(reserved by Leader Tech)</v>
          </cell>
          <cell r="F719" t="str">
            <v>YSM10</v>
          </cell>
          <cell r="G719" t="str">
            <v>R-&gt;L</v>
          </cell>
          <cell r="H719" t="str">
            <v>No</v>
          </cell>
          <cell r="I719" t="str">
            <v>Y54669</v>
          </cell>
          <cell r="J719">
            <v>1</v>
          </cell>
          <cell r="K719" t="str">
            <v>盐保仓库</v>
          </cell>
          <cell r="L719">
            <v>44256</v>
          </cell>
          <cell r="M719" t="str">
            <v>NM</v>
          </cell>
          <cell r="N719" t="str">
            <v>MAR 21</v>
          </cell>
          <cell r="O719"/>
          <cell r="P719" t="str">
            <v>JPY</v>
          </cell>
          <cell r="Q719" t="str">
            <v>C49SZX20210068JL</v>
          </cell>
          <cell r="R719" t="str">
            <v>芯睿视</v>
          </cell>
          <cell r="S719" t="str">
            <v>YSM10</v>
          </cell>
          <cell r="T719" t="str">
            <v>L-&gt;R</v>
          </cell>
          <cell r="U719" t="str">
            <v>MVC</v>
          </cell>
          <cell r="V719" t="str">
            <v>WRONG</v>
          </cell>
          <cell r="W719" t="str">
            <v>CIF HK</v>
          </cell>
          <cell r="X719">
            <v>44263</v>
          </cell>
          <cell r="Y719" t="str">
            <v>Yes</v>
          </cell>
          <cell r="Z719"/>
          <cell r="AA719"/>
          <cell r="AB719"/>
          <cell r="AC719" t="str">
            <v>C210540156</v>
          </cell>
          <cell r="AD719">
            <v>301</v>
          </cell>
          <cell r="AE719">
            <v>10</v>
          </cell>
          <cell r="AF719"/>
          <cell r="AG719"/>
          <cell r="AH719"/>
          <cell r="AI719"/>
          <cell r="AN719"/>
          <cell r="AO719" t="str">
            <v>Yes</v>
          </cell>
          <cell r="AP719" t="str">
            <v>MAR 21</v>
          </cell>
        </row>
        <row r="720">
          <cell r="A720">
            <v>1224</v>
          </cell>
          <cell r="B720" t="str">
            <v>已发货</v>
          </cell>
          <cell r="C720" t="str">
            <v>C49</v>
          </cell>
          <cell r="D720">
            <v>110173</v>
          </cell>
          <cell r="E720" t="str">
            <v>Stock order(reserved by Leader Tech)</v>
          </cell>
          <cell r="F720" t="str">
            <v>YSM10</v>
          </cell>
          <cell r="G720" t="str">
            <v>R-&gt;L</v>
          </cell>
          <cell r="H720" t="str">
            <v>No</v>
          </cell>
          <cell r="I720" t="str">
            <v>Y54670</v>
          </cell>
          <cell r="J720">
            <v>1</v>
          </cell>
          <cell r="K720" t="str">
            <v>盐保仓库</v>
          </cell>
          <cell r="L720">
            <v>44256</v>
          </cell>
          <cell r="M720" t="str">
            <v>NM</v>
          </cell>
          <cell r="N720" t="str">
            <v>MAR 21</v>
          </cell>
          <cell r="O720"/>
          <cell r="P720" t="str">
            <v>JPY</v>
          </cell>
          <cell r="Q720" t="str">
            <v>C49SZX20210068JL</v>
          </cell>
          <cell r="R720" t="str">
            <v>芯睿视</v>
          </cell>
          <cell r="S720" t="str">
            <v>YSM10</v>
          </cell>
          <cell r="T720" t="str">
            <v>L-&gt;R</v>
          </cell>
          <cell r="U720" t="str">
            <v>MVC</v>
          </cell>
          <cell r="V720" t="str">
            <v>WRONG</v>
          </cell>
          <cell r="W720" t="str">
            <v>CIF HK</v>
          </cell>
          <cell r="X720">
            <v>44263</v>
          </cell>
          <cell r="Y720" t="str">
            <v>Yes</v>
          </cell>
          <cell r="Z720"/>
          <cell r="AA720"/>
          <cell r="AB720"/>
          <cell r="AC720" t="str">
            <v>C210540156</v>
          </cell>
          <cell r="AD720">
            <v>301</v>
          </cell>
          <cell r="AE720">
            <v>10</v>
          </cell>
          <cell r="AF720"/>
          <cell r="AG720"/>
          <cell r="AH720"/>
          <cell r="AI720"/>
          <cell r="AN720"/>
          <cell r="AO720" t="str">
            <v>Yes</v>
          </cell>
          <cell r="AP720" t="str">
            <v>MAR 21</v>
          </cell>
        </row>
        <row r="721">
          <cell r="A721">
            <v>1107</v>
          </cell>
          <cell r="B721" t="str">
            <v>已发货</v>
          </cell>
          <cell r="C721" t="str">
            <v>C49</v>
          </cell>
          <cell r="D721">
            <v>110173</v>
          </cell>
          <cell r="E721" t="str">
            <v>Stock order(reserved by Leader Tech)</v>
          </cell>
          <cell r="F721" t="str">
            <v>YSM10</v>
          </cell>
          <cell r="G721" t="str">
            <v>R-&gt;L</v>
          </cell>
          <cell r="H721" t="str">
            <v>No</v>
          </cell>
          <cell r="I721" t="str">
            <v>Y54671</v>
          </cell>
          <cell r="J721">
            <v>1</v>
          </cell>
          <cell r="K721" t="str">
            <v>华日仓库中转</v>
          </cell>
          <cell r="L721">
            <v>44256</v>
          </cell>
          <cell r="M721" t="str">
            <v>NM</v>
          </cell>
          <cell r="N721" t="str">
            <v>APR 21</v>
          </cell>
          <cell r="O721"/>
          <cell r="P721" t="str">
            <v>JPY</v>
          </cell>
          <cell r="Q721" t="str">
            <v>C49SZX20210038SX</v>
          </cell>
          <cell r="R721" t="str">
            <v>赛美达</v>
          </cell>
          <cell r="S721" t="str">
            <v>YSM10</v>
          </cell>
          <cell r="T721" t="str">
            <v>R-&gt;L</v>
          </cell>
          <cell r="U721" t="str">
            <v>MVC</v>
          </cell>
          <cell r="V721" t="str">
            <v>WRONG</v>
          </cell>
          <cell r="W721" t="str">
            <v>DAP SZ</v>
          </cell>
          <cell r="X721">
            <v>44225</v>
          </cell>
          <cell r="Y721" t="str">
            <v>Yes</v>
          </cell>
          <cell r="Z721"/>
          <cell r="AA721"/>
          <cell r="AB721"/>
          <cell r="AC721" t="str">
            <v>C200236775</v>
          </cell>
          <cell r="AD721">
            <v>301</v>
          </cell>
          <cell r="AE721">
            <v>10</v>
          </cell>
          <cell r="AF721"/>
          <cell r="AG721"/>
          <cell r="AH721"/>
          <cell r="AI721"/>
          <cell r="AN721"/>
          <cell r="AO721" t="str">
            <v>Yes</v>
          </cell>
          <cell r="AP721" t="str">
            <v>APR 21</v>
          </cell>
        </row>
        <row r="722">
          <cell r="A722">
            <v>874</v>
          </cell>
          <cell r="B722" t="str">
            <v>已发货</v>
          </cell>
          <cell r="C722" t="str">
            <v>C49</v>
          </cell>
          <cell r="D722" t="str">
            <v>110151(拆分110270）</v>
          </cell>
          <cell r="E722" t="str">
            <v>Stock order</v>
          </cell>
          <cell r="F722" t="str">
            <v>YSM10</v>
          </cell>
          <cell r="G722" t="str">
            <v>R-&gt;L</v>
          </cell>
          <cell r="H722" t="str">
            <v>No</v>
          </cell>
          <cell r="I722" t="str">
            <v>Y54696</v>
          </cell>
          <cell r="J722">
            <v>1</v>
          </cell>
          <cell r="K722" t="str">
            <v>CY仓库</v>
          </cell>
          <cell r="L722">
            <v>44259</v>
          </cell>
          <cell r="M722">
            <v>6.3200000000000006E-2</v>
          </cell>
          <cell r="N722" t="str">
            <v>MAR 21</v>
          </cell>
          <cell r="O722"/>
          <cell r="P722" t="str">
            <v>JPY</v>
          </cell>
          <cell r="Q722" t="str">
            <v>C49SZX20200181SX</v>
          </cell>
          <cell r="R722" t="str">
            <v>东陆</v>
          </cell>
          <cell r="S722" t="str">
            <v>YSM10</v>
          </cell>
          <cell r="T722" t="str">
            <v>L-&gt;R</v>
          </cell>
          <cell r="U722" t="str">
            <v>No</v>
          </cell>
          <cell r="V722" t="str">
            <v>WRONG</v>
          </cell>
          <cell r="W722" t="str">
            <v>DAP SZ</v>
          </cell>
          <cell r="X722">
            <v>44104</v>
          </cell>
          <cell r="Y722" t="str">
            <v>Yes</v>
          </cell>
          <cell r="Z722"/>
          <cell r="AA722"/>
          <cell r="AB722"/>
          <cell r="AC722" t="str">
            <v>C171030541</v>
          </cell>
          <cell r="AD722">
            <v>301</v>
          </cell>
          <cell r="AE722">
            <v>10</v>
          </cell>
          <cell r="AF722"/>
          <cell r="AG722"/>
          <cell r="AH722"/>
          <cell r="AI722"/>
          <cell r="AN722"/>
          <cell r="AO722" t="str">
            <v>Yes</v>
          </cell>
          <cell r="AP722" t="str">
            <v>MAR 21</v>
          </cell>
        </row>
        <row r="723">
          <cell r="A723">
            <v>875</v>
          </cell>
          <cell r="B723" t="str">
            <v>已发货</v>
          </cell>
          <cell r="C723" t="str">
            <v>C49</v>
          </cell>
          <cell r="D723" t="str">
            <v>110151(拆分110270）</v>
          </cell>
          <cell r="E723" t="str">
            <v>Stock order</v>
          </cell>
          <cell r="F723" t="str">
            <v>YSM10</v>
          </cell>
          <cell r="G723" t="str">
            <v>R-&gt;L</v>
          </cell>
          <cell r="H723" t="str">
            <v>No</v>
          </cell>
          <cell r="I723" t="str">
            <v>Y54697</v>
          </cell>
          <cell r="J723">
            <v>1</v>
          </cell>
          <cell r="K723" t="str">
            <v>CY仓库</v>
          </cell>
          <cell r="L723">
            <v>44259</v>
          </cell>
          <cell r="M723">
            <v>6.3200000000000006E-2</v>
          </cell>
          <cell r="N723" t="str">
            <v>MAR 21</v>
          </cell>
          <cell r="O723"/>
          <cell r="P723" t="str">
            <v>JPY</v>
          </cell>
          <cell r="Q723" t="str">
            <v>C49SZX20200181SX</v>
          </cell>
          <cell r="R723" t="str">
            <v>东陆</v>
          </cell>
          <cell r="S723" t="str">
            <v>YSM10</v>
          </cell>
          <cell r="T723" t="str">
            <v>L-&gt;R</v>
          </cell>
          <cell r="U723" t="str">
            <v>No</v>
          </cell>
          <cell r="V723" t="str">
            <v>WRONG</v>
          </cell>
          <cell r="W723" t="str">
            <v>DAP SZ</v>
          </cell>
          <cell r="X723">
            <v>44104</v>
          </cell>
          <cell r="Y723" t="str">
            <v>Yes</v>
          </cell>
          <cell r="Z723"/>
          <cell r="AA723"/>
          <cell r="AB723"/>
          <cell r="AC723" t="str">
            <v>C171030541</v>
          </cell>
          <cell r="AD723">
            <v>301</v>
          </cell>
          <cell r="AE723">
            <v>10</v>
          </cell>
          <cell r="AF723"/>
          <cell r="AG723"/>
          <cell r="AH723"/>
          <cell r="AI723"/>
          <cell r="AN723"/>
          <cell r="AO723" t="str">
            <v>Yes</v>
          </cell>
          <cell r="AP723" t="str">
            <v>MAR 21</v>
          </cell>
        </row>
        <row r="724">
          <cell r="A724">
            <v>981</v>
          </cell>
          <cell r="B724" t="str">
            <v>已发货</v>
          </cell>
          <cell r="C724" t="str">
            <v>C49</v>
          </cell>
          <cell r="D724">
            <v>110151</v>
          </cell>
          <cell r="E724" t="str">
            <v>Stock order</v>
          </cell>
          <cell r="F724" t="str">
            <v>YSM10</v>
          </cell>
          <cell r="G724" t="str">
            <v>R-&gt;L</v>
          </cell>
          <cell r="H724" t="str">
            <v>No</v>
          </cell>
          <cell r="I724" t="str">
            <v>Y54694</v>
          </cell>
          <cell r="J724">
            <v>1</v>
          </cell>
          <cell r="K724" t="str">
            <v>CY仓库</v>
          </cell>
          <cell r="L724">
            <v>44259</v>
          </cell>
          <cell r="M724" t="str">
            <v>NM</v>
          </cell>
          <cell r="N724" t="str">
            <v>MAR 21</v>
          </cell>
          <cell r="O724"/>
          <cell r="P724" t="str">
            <v>JPY</v>
          </cell>
          <cell r="Q724" t="str">
            <v>C49SZX20200228JZ</v>
          </cell>
          <cell r="R724" t="str">
            <v>新明海</v>
          </cell>
          <cell r="S724" t="str">
            <v>YSM10</v>
          </cell>
          <cell r="T724" t="str">
            <v>R-&gt;L</v>
          </cell>
          <cell r="U724" t="str">
            <v>MVC</v>
          </cell>
          <cell r="V724" t="str">
            <v>WRONG</v>
          </cell>
          <cell r="W724" t="str">
            <v>DAP HZ</v>
          </cell>
          <cell r="X724">
            <v>44161</v>
          </cell>
          <cell r="Y724" t="str">
            <v>Yes</v>
          </cell>
          <cell r="Z724"/>
          <cell r="AA724"/>
          <cell r="AB724"/>
          <cell r="AC724" t="str">
            <v>C180933045</v>
          </cell>
          <cell r="AD724">
            <v>301</v>
          </cell>
          <cell r="AE724">
            <v>10</v>
          </cell>
          <cell r="AF724"/>
          <cell r="AG724"/>
          <cell r="AH724"/>
          <cell r="AI724"/>
          <cell r="AN724"/>
          <cell r="AO724" t="str">
            <v>Yes</v>
          </cell>
          <cell r="AP724" t="str">
            <v>MAR 21</v>
          </cell>
        </row>
        <row r="725">
          <cell r="A725">
            <v>937</v>
          </cell>
          <cell r="B725" t="str">
            <v>已发货</v>
          </cell>
          <cell r="C725" t="str">
            <v>C49</v>
          </cell>
          <cell r="D725">
            <v>110151</v>
          </cell>
          <cell r="E725" t="str">
            <v>Stock order</v>
          </cell>
          <cell r="F725" t="str">
            <v>YSM10</v>
          </cell>
          <cell r="G725" t="str">
            <v>R-&gt;L</v>
          </cell>
          <cell r="H725" t="str">
            <v>No</v>
          </cell>
          <cell r="I725" t="str">
            <v>Y54695</v>
          </cell>
          <cell r="J725">
            <v>1</v>
          </cell>
          <cell r="K725" t="str">
            <v>CY仓库</v>
          </cell>
          <cell r="L725">
            <v>44259</v>
          </cell>
          <cell r="M725" t="str">
            <v>NM</v>
          </cell>
          <cell r="N725" t="str">
            <v>MAR 21</v>
          </cell>
          <cell r="O725"/>
          <cell r="P725" t="str">
            <v>JPY</v>
          </cell>
          <cell r="Q725" t="str">
            <v>C49SZX20200212SX</v>
          </cell>
          <cell r="R725" t="str">
            <v>博科通</v>
          </cell>
          <cell r="S725" t="str">
            <v>YSM10</v>
          </cell>
          <cell r="T725" t="str">
            <v>L-&gt;R</v>
          </cell>
          <cell r="U725" t="str">
            <v>MVC+ANC</v>
          </cell>
          <cell r="V725" t="str">
            <v>WRONG</v>
          </cell>
          <cell r="W725" t="str">
            <v>DAP BJ</v>
          </cell>
          <cell r="X725">
            <v>44149</v>
          </cell>
          <cell r="Y725" t="str">
            <v>Yes</v>
          </cell>
          <cell r="Z725"/>
          <cell r="AA725"/>
          <cell r="AB725"/>
          <cell r="AC725" t="str">
            <v>C210239201</v>
          </cell>
          <cell r="AD725">
            <v>301</v>
          </cell>
          <cell r="AE725">
            <v>10</v>
          </cell>
          <cell r="AF725"/>
          <cell r="AG725"/>
          <cell r="AH725"/>
          <cell r="AI725"/>
          <cell r="AN725"/>
          <cell r="AO725" t="str">
            <v>Yes</v>
          </cell>
          <cell r="AP725" t="str">
            <v>MAR 21</v>
          </cell>
        </row>
        <row r="726">
          <cell r="A726">
            <v>1016</v>
          </cell>
          <cell r="B726" t="str">
            <v>已发货</v>
          </cell>
          <cell r="C726" t="str">
            <v>C49</v>
          </cell>
          <cell r="D726">
            <v>110151</v>
          </cell>
          <cell r="E726" t="str">
            <v>Stock order</v>
          </cell>
          <cell r="F726" t="str">
            <v>YSM10</v>
          </cell>
          <cell r="G726" t="str">
            <v>R-&gt;L</v>
          </cell>
          <cell r="H726" t="str">
            <v>ATS15</v>
          </cell>
          <cell r="I726" t="str">
            <v>Y54698</v>
          </cell>
          <cell r="J726">
            <v>1</v>
          </cell>
          <cell r="K726" t="str">
            <v>CY仓库</v>
          </cell>
          <cell r="L726">
            <v>44259</v>
          </cell>
          <cell r="M726" t="str">
            <v>NM</v>
          </cell>
          <cell r="N726" t="str">
            <v>MAR 21</v>
          </cell>
          <cell r="O726"/>
          <cell r="P726" t="str">
            <v>JPY</v>
          </cell>
          <cell r="Q726" t="str">
            <v>C49SZX20200239JL</v>
          </cell>
          <cell r="R726" t="str">
            <v>博实结</v>
          </cell>
          <cell r="S726" t="str">
            <v>YSM10</v>
          </cell>
          <cell r="T726" t="str">
            <v>L-&gt;R</v>
          </cell>
          <cell r="U726" t="str">
            <v>MVC+ATS15</v>
          </cell>
          <cell r="V726" t="str">
            <v>WRONG</v>
          </cell>
          <cell r="W726" t="str">
            <v>CIF HK</v>
          </cell>
          <cell r="X726">
            <v>44174</v>
          </cell>
          <cell r="Y726" t="str">
            <v>Yes</v>
          </cell>
          <cell r="Z726"/>
          <cell r="AA726"/>
          <cell r="AB726"/>
          <cell r="AC726" t="str">
            <v>C210339539</v>
          </cell>
          <cell r="AD726">
            <v>301</v>
          </cell>
          <cell r="AE726">
            <v>10</v>
          </cell>
          <cell r="AF726"/>
          <cell r="AG726"/>
          <cell r="AH726"/>
          <cell r="AI726"/>
          <cell r="AN726"/>
          <cell r="AO726" t="str">
            <v>Yes</v>
          </cell>
          <cell r="AP726" t="str">
            <v>MAR 21</v>
          </cell>
        </row>
        <row r="727">
          <cell r="A727">
            <v>984</v>
          </cell>
          <cell r="B727" t="str">
            <v>已发货</v>
          </cell>
          <cell r="C727" t="str">
            <v>C49</v>
          </cell>
          <cell r="D727">
            <v>110237</v>
          </cell>
          <cell r="E727" t="str">
            <v>音品名义下单</v>
          </cell>
          <cell r="F727" t="str">
            <v>YSM10</v>
          </cell>
          <cell r="G727" t="str">
            <v>R-&gt;L</v>
          </cell>
          <cell r="H727" t="str">
            <v>MVC</v>
          </cell>
          <cell r="I727" t="str">
            <v>Y55072</v>
          </cell>
          <cell r="J727">
            <v>1</v>
          </cell>
          <cell r="K727" t="str">
            <v>CY仓库</v>
          </cell>
          <cell r="L727">
            <v>44259</v>
          </cell>
          <cell r="M727" t="str">
            <v>NM</v>
          </cell>
          <cell r="N727" t="str">
            <v>MAR 21</v>
          </cell>
          <cell r="O727"/>
          <cell r="P727" t="str">
            <v>JPY</v>
          </cell>
          <cell r="Q727" t="str">
            <v>C49SZX20200231SX</v>
          </cell>
          <cell r="R727" t="str">
            <v>可祁</v>
          </cell>
          <cell r="S727" t="str">
            <v>YSM10</v>
          </cell>
          <cell r="T727" t="str">
            <v>L-&gt;R</v>
          </cell>
          <cell r="U727" t="str">
            <v>MVC</v>
          </cell>
          <cell r="V727" t="str">
            <v>WRONG</v>
          </cell>
          <cell r="W727" t="str">
            <v>DAP SZ</v>
          </cell>
          <cell r="X727">
            <v>44165</v>
          </cell>
          <cell r="Y727" t="str">
            <v>Yes</v>
          </cell>
          <cell r="Z727"/>
          <cell r="AA727"/>
          <cell r="AB727"/>
          <cell r="AC727" t="str">
            <v>C181133399</v>
          </cell>
          <cell r="AD727">
            <v>301</v>
          </cell>
          <cell r="AE727">
            <v>10</v>
          </cell>
          <cell r="AF727"/>
          <cell r="AG727"/>
          <cell r="AH727"/>
          <cell r="AI727"/>
          <cell r="AN727"/>
          <cell r="AO727" t="str">
            <v>Yes</v>
          </cell>
          <cell r="AP727" t="str">
            <v>MAR 21</v>
          </cell>
        </row>
        <row r="728">
          <cell r="A728">
            <v>985</v>
          </cell>
          <cell r="B728" t="str">
            <v>已发货</v>
          </cell>
          <cell r="C728" t="str">
            <v>C49</v>
          </cell>
          <cell r="D728">
            <v>110237</v>
          </cell>
          <cell r="E728" t="str">
            <v>音品名义下单</v>
          </cell>
          <cell r="F728" t="str">
            <v>YSM10</v>
          </cell>
          <cell r="G728" t="str">
            <v>R-&gt;L</v>
          </cell>
          <cell r="H728" t="str">
            <v>MVC</v>
          </cell>
          <cell r="I728" t="str">
            <v>Y55073</v>
          </cell>
          <cell r="J728">
            <v>1</v>
          </cell>
          <cell r="K728" t="str">
            <v>CY仓库</v>
          </cell>
          <cell r="L728">
            <v>44259</v>
          </cell>
          <cell r="M728" t="str">
            <v>NM</v>
          </cell>
          <cell r="N728" t="str">
            <v>MAR 21</v>
          </cell>
          <cell r="O728"/>
          <cell r="P728" t="str">
            <v>JPY</v>
          </cell>
          <cell r="Q728" t="str">
            <v>C49SZX20200231SX</v>
          </cell>
          <cell r="R728" t="str">
            <v>可祁</v>
          </cell>
          <cell r="S728" t="str">
            <v>YSM10</v>
          </cell>
          <cell r="T728" t="str">
            <v>L-&gt;R</v>
          </cell>
          <cell r="U728" t="str">
            <v>MVC</v>
          </cell>
          <cell r="V728" t="str">
            <v>WRONG</v>
          </cell>
          <cell r="W728" t="str">
            <v>DAP SZ</v>
          </cell>
          <cell r="X728">
            <v>44165</v>
          </cell>
          <cell r="Y728" t="str">
            <v>Yes</v>
          </cell>
          <cell r="Z728"/>
          <cell r="AA728"/>
          <cell r="AB728"/>
          <cell r="AC728" t="str">
            <v>C181133399</v>
          </cell>
          <cell r="AD728">
            <v>301</v>
          </cell>
          <cell r="AE728">
            <v>10</v>
          </cell>
          <cell r="AF728"/>
          <cell r="AG728"/>
          <cell r="AH728"/>
          <cell r="AI728"/>
          <cell r="AN728"/>
          <cell r="AO728" t="str">
            <v>Yes</v>
          </cell>
          <cell r="AP728" t="str">
            <v>MAR 21</v>
          </cell>
        </row>
        <row r="729">
          <cell r="A729">
            <v>1031</v>
          </cell>
          <cell r="B729" t="str">
            <v>已发货</v>
          </cell>
          <cell r="C729" t="str">
            <v>C49</v>
          </cell>
          <cell r="D729">
            <v>110237</v>
          </cell>
          <cell r="E729" t="str">
            <v>音品名义下单</v>
          </cell>
          <cell r="F729" t="str">
            <v>YSM10</v>
          </cell>
          <cell r="G729" t="str">
            <v>R-&gt;L</v>
          </cell>
          <cell r="H729" t="str">
            <v>MVC+ATS15</v>
          </cell>
          <cell r="I729" t="str">
            <v>Y55074</v>
          </cell>
          <cell r="J729">
            <v>1</v>
          </cell>
          <cell r="K729" t="str">
            <v>CY仓库</v>
          </cell>
          <cell r="L729">
            <v>44259</v>
          </cell>
          <cell r="M729" t="str">
            <v>NM</v>
          </cell>
          <cell r="N729" t="str">
            <v>MAR 21</v>
          </cell>
          <cell r="O729"/>
          <cell r="P729" t="str">
            <v>JPY</v>
          </cell>
          <cell r="Q729" t="str">
            <v>C49SZX20200243DZ</v>
          </cell>
          <cell r="R729" t="str">
            <v>朗特</v>
          </cell>
          <cell r="S729" t="str">
            <v>YSM10</v>
          </cell>
          <cell r="T729" t="str">
            <v>R-&gt;L</v>
          </cell>
          <cell r="U729" t="str">
            <v>MVC+ATS15</v>
          </cell>
          <cell r="V729" t="str">
            <v>OK</v>
          </cell>
          <cell r="W729" t="str">
            <v>CIF HK</v>
          </cell>
          <cell r="X729">
            <v>44182</v>
          </cell>
          <cell r="Y729" t="str">
            <v>Yes</v>
          </cell>
          <cell r="Z729"/>
          <cell r="AA729"/>
          <cell r="AB729"/>
          <cell r="AC729" t="str">
            <v>C170729808</v>
          </cell>
          <cell r="AD729">
            <v>311</v>
          </cell>
          <cell r="AE729">
            <v>10</v>
          </cell>
          <cell r="AF729"/>
          <cell r="AG729"/>
          <cell r="AH729"/>
          <cell r="AI729"/>
          <cell r="AN729"/>
          <cell r="AO729" t="str">
            <v>Yes</v>
          </cell>
          <cell r="AP729" t="str">
            <v>MAR 21</v>
          </cell>
        </row>
        <row r="730">
          <cell r="A730">
            <v>1032</v>
          </cell>
          <cell r="B730" t="str">
            <v>已发货</v>
          </cell>
          <cell r="C730" t="str">
            <v>C49</v>
          </cell>
          <cell r="D730">
            <v>110237</v>
          </cell>
          <cell r="E730" t="str">
            <v>音品名义下单</v>
          </cell>
          <cell r="F730" t="str">
            <v>YSM10</v>
          </cell>
          <cell r="G730" t="str">
            <v>R-&gt;L</v>
          </cell>
          <cell r="H730" t="str">
            <v>MVC+ATS15</v>
          </cell>
          <cell r="I730" t="str">
            <v>Y55075</v>
          </cell>
          <cell r="J730">
            <v>1</v>
          </cell>
          <cell r="K730" t="str">
            <v>CY仓库</v>
          </cell>
          <cell r="L730">
            <v>44259</v>
          </cell>
          <cell r="M730" t="str">
            <v>NM</v>
          </cell>
          <cell r="N730" t="str">
            <v>MAR 21</v>
          </cell>
          <cell r="O730"/>
          <cell r="P730" t="str">
            <v>JPY</v>
          </cell>
          <cell r="Q730" t="str">
            <v>C49SZX20200243DZ</v>
          </cell>
          <cell r="R730" t="str">
            <v>朗特</v>
          </cell>
          <cell r="S730" t="str">
            <v>YSM10</v>
          </cell>
          <cell r="T730" t="str">
            <v>R-&gt;L</v>
          </cell>
          <cell r="U730" t="str">
            <v>MVC+ATS15</v>
          </cell>
          <cell r="V730" t="str">
            <v>OK</v>
          </cell>
          <cell r="W730" t="str">
            <v>CIF HK</v>
          </cell>
          <cell r="X730">
            <v>44182</v>
          </cell>
          <cell r="Y730" t="str">
            <v>Yes</v>
          </cell>
          <cell r="Z730"/>
          <cell r="AA730"/>
          <cell r="AB730"/>
          <cell r="AC730" t="str">
            <v>C170729808</v>
          </cell>
          <cell r="AD730">
            <v>301</v>
          </cell>
          <cell r="AE730">
            <v>10</v>
          </cell>
          <cell r="AF730"/>
          <cell r="AG730"/>
          <cell r="AH730"/>
          <cell r="AI730"/>
          <cell r="AN730"/>
          <cell r="AO730" t="str">
            <v>Yes</v>
          </cell>
          <cell r="AP730" t="str">
            <v>MAR 21</v>
          </cell>
        </row>
        <row r="731">
          <cell r="A731">
            <v>1033</v>
          </cell>
          <cell r="B731" t="str">
            <v>已发货</v>
          </cell>
          <cell r="C731" t="str">
            <v>C49</v>
          </cell>
          <cell r="D731">
            <v>110237</v>
          </cell>
          <cell r="E731" t="str">
            <v>音品名义下单</v>
          </cell>
          <cell r="F731" t="str">
            <v>YSM10</v>
          </cell>
          <cell r="G731" t="str">
            <v>R-&gt;L</v>
          </cell>
          <cell r="H731" t="str">
            <v>MVC+ATS15</v>
          </cell>
          <cell r="I731" t="str">
            <v>Y55076</v>
          </cell>
          <cell r="J731">
            <v>1</v>
          </cell>
          <cell r="K731" t="str">
            <v>CY仓库</v>
          </cell>
          <cell r="L731">
            <v>44259</v>
          </cell>
          <cell r="M731" t="str">
            <v>NM</v>
          </cell>
          <cell r="N731" t="str">
            <v>APR 21</v>
          </cell>
          <cell r="O731"/>
          <cell r="P731" t="str">
            <v>JPY</v>
          </cell>
          <cell r="Q731" t="str">
            <v>C49SZX20200243DZ</v>
          </cell>
          <cell r="R731" t="str">
            <v>朗特</v>
          </cell>
          <cell r="S731" t="str">
            <v>YSM10</v>
          </cell>
          <cell r="T731" t="str">
            <v>R-&gt;L</v>
          </cell>
          <cell r="U731" t="str">
            <v>MVC+ATS15</v>
          </cell>
          <cell r="V731" t="str">
            <v>OK</v>
          </cell>
          <cell r="W731" t="str">
            <v>CIF HK</v>
          </cell>
          <cell r="X731">
            <v>44182</v>
          </cell>
          <cell r="Y731" t="str">
            <v>Yes</v>
          </cell>
          <cell r="Z731"/>
          <cell r="AA731"/>
          <cell r="AB731"/>
          <cell r="AC731" t="str">
            <v>C170729808</v>
          </cell>
          <cell r="AD731">
            <v>312</v>
          </cell>
          <cell r="AE731">
            <v>10</v>
          </cell>
          <cell r="AF731"/>
          <cell r="AG731"/>
          <cell r="AH731"/>
          <cell r="AI731"/>
          <cell r="AN731"/>
          <cell r="AO731" t="str">
            <v>Yes</v>
          </cell>
          <cell r="AP731" t="str">
            <v>APR 21</v>
          </cell>
        </row>
        <row r="732">
          <cell r="A732">
            <v>1019</v>
          </cell>
          <cell r="B732" t="str">
            <v>已发货</v>
          </cell>
          <cell r="C732" t="str">
            <v>C49</v>
          </cell>
          <cell r="D732">
            <v>110251</v>
          </cell>
          <cell r="E732" t="str">
            <v>Stock order</v>
          </cell>
          <cell r="F732" t="str">
            <v>YSM10</v>
          </cell>
          <cell r="G732" t="str">
            <v>R-&gt;L</v>
          </cell>
          <cell r="H732" t="str">
            <v>HM5+MVC+ATS15</v>
          </cell>
          <cell r="I732" t="str">
            <v>Y54855</v>
          </cell>
          <cell r="J732">
            <v>1</v>
          </cell>
          <cell r="K732" t="str">
            <v>CY仓库</v>
          </cell>
          <cell r="L732">
            <v>44259</v>
          </cell>
          <cell r="M732" t="str">
            <v>NM</v>
          </cell>
          <cell r="N732" t="str">
            <v>MAR 21</v>
          </cell>
          <cell r="O732"/>
          <cell r="P732" t="str">
            <v>USD</v>
          </cell>
          <cell r="Q732" t="str">
            <v>ZS202012031533</v>
          </cell>
          <cell r="R732" t="str">
            <v>高伟</v>
          </cell>
          <cell r="S732" t="str">
            <v>YSM10-HM5</v>
          </cell>
          <cell r="T732" t="str">
            <v>L-&gt;R</v>
          </cell>
          <cell r="U732" t="str">
            <v>MVC+ATS15</v>
          </cell>
          <cell r="V732" t="str">
            <v>WRONG</v>
          </cell>
          <cell r="W732" t="str">
            <v>CIF HK</v>
          </cell>
          <cell r="X732">
            <v>44168</v>
          </cell>
          <cell r="Y732" t="str">
            <v>Yes</v>
          </cell>
          <cell r="Z732"/>
          <cell r="AA732"/>
          <cell r="AB732"/>
          <cell r="AC732" t="str">
            <v>C120612523</v>
          </cell>
          <cell r="AD732">
            <v>301</v>
          </cell>
          <cell r="AE732">
            <v>10</v>
          </cell>
          <cell r="AF732"/>
          <cell r="AG732"/>
          <cell r="AH732"/>
          <cell r="AI732"/>
          <cell r="AN732"/>
          <cell r="AO732" t="str">
            <v>Yes</v>
          </cell>
          <cell r="AP732" t="str">
            <v>MAR 21</v>
          </cell>
        </row>
        <row r="733">
          <cell r="A733">
            <v>980</v>
          </cell>
          <cell r="B733" t="str">
            <v>已发货</v>
          </cell>
          <cell r="C733" t="str">
            <v>C49</v>
          </cell>
          <cell r="D733">
            <v>110328</v>
          </cell>
          <cell r="E733" t="str">
            <v>Stock order</v>
          </cell>
          <cell r="F733" t="str">
            <v>YSM20R-2</v>
          </cell>
          <cell r="G733" t="str">
            <v>R-&gt;L</v>
          </cell>
          <cell r="H733" t="str">
            <v>MVC</v>
          </cell>
          <cell r="I733" t="str">
            <v>Y54974</v>
          </cell>
          <cell r="J733">
            <v>1</v>
          </cell>
          <cell r="K733" t="str">
            <v>CY仓库</v>
          </cell>
          <cell r="L733">
            <v>44259</v>
          </cell>
          <cell r="M733" t="str">
            <v>NM</v>
          </cell>
          <cell r="N733" t="str">
            <v>MAR 21</v>
          </cell>
          <cell r="O733"/>
          <cell r="P733" t="str">
            <v>JPY</v>
          </cell>
          <cell r="Q733" t="str">
            <v>C49SZX20200228JZ</v>
          </cell>
          <cell r="R733" t="str">
            <v>新明海</v>
          </cell>
          <cell r="S733" t="str">
            <v>YSM20R-2</v>
          </cell>
          <cell r="T733" t="str">
            <v>R-&gt;L</v>
          </cell>
          <cell r="U733" t="str">
            <v>MVC</v>
          </cell>
          <cell r="V733" t="str">
            <v>OK</v>
          </cell>
          <cell r="W733" t="str">
            <v>DAP HZ</v>
          </cell>
          <cell r="X733">
            <v>44161</v>
          </cell>
          <cell r="Y733" t="str">
            <v>Yes</v>
          </cell>
          <cell r="Z733"/>
          <cell r="AA733"/>
          <cell r="AB733"/>
          <cell r="AC733" t="str">
            <v>C180933045</v>
          </cell>
          <cell r="AD733">
            <v>301</v>
          </cell>
          <cell r="AE733">
            <v>10</v>
          </cell>
          <cell r="AF733">
            <v>311</v>
          </cell>
          <cell r="AG733">
            <v>10</v>
          </cell>
          <cell r="AH733"/>
          <cell r="AI733"/>
          <cell r="AN733"/>
          <cell r="AO733" t="str">
            <v>Yes</v>
          </cell>
          <cell r="AP733" t="str">
            <v>MAR 21</v>
          </cell>
        </row>
        <row r="734">
          <cell r="A734">
            <v>1020</v>
          </cell>
          <cell r="B734" t="str">
            <v>已发货</v>
          </cell>
          <cell r="C734" t="str">
            <v>C49</v>
          </cell>
          <cell r="D734">
            <v>110176</v>
          </cell>
          <cell r="E734" t="str">
            <v>Stock order(reserved by Leader Tech)</v>
          </cell>
          <cell r="F734" t="str">
            <v>YSM20R-2</v>
          </cell>
          <cell r="G734" t="str">
            <v>L-&gt;R</v>
          </cell>
          <cell r="H734" t="str">
            <v>No</v>
          </cell>
          <cell r="I734" t="str">
            <v>Y54391</v>
          </cell>
          <cell r="J734">
            <v>1</v>
          </cell>
          <cell r="K734" t="str">
            <v>CY仓库</v>
          </cell>
          <cell r="L734">
            <v>44259</v>
          </cell>
          <cell r="M734" t="str">
            <v>NM</v>
          </cell>
          <cell r="N734" t="str">
            <v>MAR 21</v>
          </cell>
          <cell r="O734"/>
          <cell r="P734" t="str">
            <v>JPY</v>
          </cell>
          <cell r="Q734" t="str">
            <v>C49SZX20200245MZ</v>
          </cell>
          <cell r="R734" t="str">
            <v>新智杰光电</v>
          </cell>
          <cell r="S734" t="str">
            <v>YSM20R-2</v>
          </cell>
          <cell r="T734" t="str">
            <v>L-&gt;R</v>
          </cell>
          <cell r="U734" t="str">
            <v>MVC</v>
          </cell>
          <cell r="V734" t="str">
            <v>WRONG</v>
          </cell>
          <cell r="W734" t="str">
            <v>DAP FS</v>
          </cell>
          <cell r="X734">
            <v>44179</v>
          </cell>
          <cell r="Y734" t="str">
            <v>Yes</v>
          </cell>
          <cell r="Z734"/>
          <cell r="AA734"/>
          <cell r="AB734"/>
          <cell r="AC734" t="str">
            <v>C210339444</v>
          </cell>
          <cell r="AD734">
            <v>302</v>
          </cell>
          <cell r="AE734">
            <v>20</v>
          </cell>
          <cell r="AF734"/>
          <cell r="AG734"/>
          <cell r="AH734"/>
          <cell r="AI734"/>
          <cell r="AN734"/>
          <cell r="AO734" t="str">
            <v>Yes</v>
          </cell>
          <cell r="AP734" t="str">
            <v>MAR 21</v>
          </cell>
        </row>
        <row r="735">
          <cell r="A735">
            <v>982</v>
          </cell>
          <cell r="B735" t="str">
            <v>已发货</v>
          </cell>
          <cell r="C735" t="str">
            <v>C49</v>
          </cell>
          <cell r="D735">
            <v>110176</v>
          </cell>
          <cell r="E735" t="str">
            <v>Stock order(reserved by Leader Tech)</v>
          </cell>
          <cell r="F735" t="str">
            <v>YSM20R-2</v>
          </cell>
          <cell r="G735" t="str">
            <v>R-&gt;L</v>
          </cell>
          <cell r="H735" t="str">
            <v>No</v>
          </cell>
          <cell r="I735" t="str">
            <v>Y54392</v>
          </cell>
          <cell r="J735">
            <v>1</v>
          </cell>
          <cell r="K735" t="str">
            <v>CY仓库</v>
          </cell>
          <cell r="L735">
            <v>44259</v>
          </cell>
          <cell r="M735" t="str">
            <v>NM</v>
          </cell>
          <cell r="N735" t="str">
            <v>MAR 21</v>
          </cell>
          <cell r="O735"/>
          <cell r="P735" t="str">
            <v>JPY</v>
          </cell>
          <cell r="Q735" t="str">
            <v>C49SZX20200218JZ</v>
          </cell>
          <cell r="R735" t="str">
            <v>深圳健科</v>
          </cell>
          <cell r="S735" t="str">
            <v>YSM20R-2</v>
          </cell>
          <cell r="T735" t="str">
            <v>R-&gt;L</v>
          </cell>
          <cell r="U735" t="str">
            <v>No</v>
          </cell>
          <cell r="V735" t="str">
            <v>OK</v>
          </cell>
          <cell r="W735" t="str">
            <v>DAP SZ</v>
          </cell>
          <cell r="X735">
            <v>44162</v>
          </cell>
          <cell r="Y735" t="str">
            <v>Yes</v>
          </cell>
          <cell r="Z735"/>
          <cell r="AA735"/>
          <cell r="AB735"/>
          <cell r="AC735" t="str">
            <v>C11048457</v>
          </cell>
          <cell r="AD735">
            <v>302</v>
          </cell>
          <cell r="AE735">
            <v>20</v>
          </cell>
          <cell r="AF735"/>
          <cell r="AG735"/>
          <cell r="AH735"/>
          <cell r="AI735"/>
          <cell r="AN735"/>
          <cell r="AO735" t="str">
            <v>Yes</v>
          </cell>
          <cell r="AP735" t="str">
            <v>MAR 21</v>
          </cell>
        </row>
        <row r="736">
          <cell r="A736">
            <v>1120</v>
          </cell>
          <cell r="B736" t="str">
            <v>已发货</v>
          </cell>
          <cell r="C736" t="str">
            <v>C49</v>
          </cell>
          <cell r="D736">
            <v>110176</v>
          </cell>
          <cell r="E736" t="str">
            <v>Stock order(reserved by Leader Tech)</v>
          </cell>
          <cell r="F736" t="str">
            <v>YSM20R-2</v>
          </cell>
          <cell r="G736" t="str">
            <v>R-&gt;L</v>
          </cell>
          <cell r="H736" t="str">
            <v>No</v>
          </cell>
          <cell r="I736" t="str">
            <v>Y54393</v>
          </cell>
          <cell r="J736">
            <v>1</v>
          </cell>
          <cell r="K736" t="str">
            <v>CY仓库</v>
          </cell>
          <cell r="L736">
            <v>44259</v>
          </cell>
          <cell r="M736" t="str">
            <v>NM</v>
          </cell>
          <cell r="N736" t="str">
            <v>MAR 21</v>
          </cell>
          <cell r="O736"/>
          <cell r="P736" t="str">
            <v>JPY</v>
          </cell>
          <cell r="Q736" t="str">
            <v>C49SZX20210011JY</v>
          </cell>
          <cell r="R736" t="str">
            <v>英拓邦</v>
          </cell>
          <cell r="S736" t="str">
            <v>YSM20R-2</v>
          </cell>
          <cell r="T736" t="str">
            <v>R-&gt;L</v>
          </cell>
          <cell r="U736" t="str">
            <v>No</v>
          </cell>
          <cell r="V736" t="str">
            <v>OK</v>
          </cell>
          <cell r="W736" t="str">
            <v>CIF HK</v>
          </cell>
          <cell r="X736">
            <v>44222</v>
          </cell>
          <cell r="Y736" t="str">
            <v>Yes</v>
          </cell>
          <cell r="Z736"/>
          <cell r="AA736"/>
          <cell r="AB736"/>
          <cell r="AC736" t="str">
            <v>C210239312</v>
          </cell>
          <cell r="AD736">
            <v>302</v>
          </cell>
          <cell r="AE736">
            <v>10</v>
          </cell>
          <cell r="AF736">
            <v>312</v>
          </cell>
          <cell r="AG736">
            <v>10</v>
          </cell>
          <cell r="AH736"/>
          <cell r="AI736"/>
          <cell r="AN736"/>
          <cell r="AO736" t="str">
            <v>Yes</v>
          </cell>
          <cell r="AP736" t="str">
            <v>MAR 21</v>
          </cell>
        </row>
        <row r="737">
          <cell r="A737">
            <v>979</v>
          </cell>
          <cell r="B737" t="str">
            <v>已发货</v>
          </cell>
          <cell r="C737" t="str">
            <v>C49</v>
          </cell>
          <cell r="D737">
            <v>110176</v>
          </cell>
          <cell r="E737" t="str">
            <v>Stock order(reserved by Leader Tech)</v>
          </cell>
          <cell r="F737" t="str">
            <v>YSM20R-2</v>
          </cell>
          <cell r="G737" t="str">
            <v>L-&gt;R</v>
          </cell>
          <cell r="H737" t="str">
            <v>No</v>
          </cell>
          <cell r="I737" t="str">
            <v>Y54394</v>
          </cell>
          <cell r="J737">
            <v>1</v>
          </cell>
          <cell r="K737" t="str">
            <v>CY仓库</v>
          </cell>
          <cell r="L737">
            <v>44259</v>
          </cell>
          <cell r="M737" t="str">
            <v>NM</v>
          </cell>
          <cell r="N737" t="str">
            <v>MAR 21</v>
          </cell>
          <cell r="O737"/>
          <cell r="P737" t="str">
            <v>JPY</v>
          </cell>
          <cell r="Q737" t="str">
            <v>C49SZX20200228JZ</v>
          </cell>
          <cell r="R737" t="str">
            <v>新明海</v>
          </cell>
          <cell r="S737" t="str">
            <v>YSM20R-2</v>
          </cell>
          <cell r="T737" t="str">
            <v>L-&gt;R</v>
          </cell>
          <cell r="U737" t="str">
            <v>No</v>
          </cell>
          <cell r="V737" t="str">
            <v>OK</v>
          </cell>
          <cell r="W737" t="str">
            <v>DAP HZ</v>
          </cell>
          <cell r="X737">
            <v>44161</v>
          </cell>
          <cell r="Y737" t="str">
            <v>Yes</v>
          </cell>
          <cell r="Z737"/>
          <cell r="AA737"/>
          <cell r="AB737"/>
          <cell r="AC737" t="str">
            <v>C180933045</v>
          </cell>
          <cell r="AD737">
            <v>302</v>
          </cell>
          <cell r="AE737">
            <v>10</v>
          </cell>
          <cell r="AF737">
            <v>312</v>
          </cell>
          <cell r="AG737">
            <v>10</v>
          </cell>
          <cell r="AH737"/>
          <cell r="AI737"/>
          <cell r="AN737"/>
          <cell r="AO737" t="str">
            <v>Yes</v>
          </cell>
          <cell r="AP737" t="str">
            <v>MAR 21</v>
          </cell>
        </row>
        <row r="738">
          <cell r="A738">
            <v>1042</v>
          </cell>
          <cell r="B738" t="str">
            <v>已发货</v>
          </cell>
          <cell r="C738" t="str">
            <v>C49</v>
          </cell>
          <cell r="D738">
            <v>110176</v>
          </cell>
          <cell r="E738" t="str">
            <v>Stock order(reserved by Leader Tech)</v>
          </cell>
          <cell r="F738" t="str">
            <v>YSM20R-2</v>
          </cell>
          <cell r="G738" t="str">
            <v>L-&gt;R</v>
          </cell>
          <cell r="H738" t="str">
            <v>No</v>
          </cell>
          <cell r="I738" t="str">
            <v>Y54395</v>
          </cell>
          <cell r="J738">
            <v>1</v>
          </cell>
          <cell r="K738" t="str">
            <v>CY仓库</v>
          </cell>
          <cell r="L738">
            <v>44259</v>
          </cell>
          <cell r="M738" t="str">
            <v>NM</v>
          </cell>
          <cell r="N738" t="str">
            <v>MAR 21</v>
          </cell>
          <cell r="O738"/>
          <cell r="P738" t="str">
            <v>JPY</v>
          </cell>
          <cell r="Q738" t="str">
            <v>C49SZX20200247MZ</v>
          </cell>
          <cell r="R738" t="str">
            <v>崧盛</v>
          </cell>
          <cell r="S738" t="str">
            <v>YSM20R-2</v>
          </cell>
          <cell r="T738" t="str">
            <v>L-&gt;R</v>
          </cell>
          <cell r="U738" t="str">
            <v>MVC</v>
          </cell>
          <cell r="V738" t="str">
            <v>WRONG</v>
          </cell>
          <cell r="W738" t="str">
            <v>CIF HK</v>
          </cell>
          <cell r="X738">
            <v>44183</v>
          </cell>
          <cell r="Y738" t="str">
            <v>Yes</v>
          </cell>
          <cell r="Z738"/>
          <cell r="AA738"/>
          <cell r="AB738"/>
          <cell r="AC738" t="str">
            <v>C210139083</v>
          </cell>
          <cell r="AD738">
            <v>302</v>
          </cell>
          <cell r="AE738">
            <v>10</v>
          </cell>
          <cell r="AF738">
            <v>312</v>
          </cell>
          <cell r="AG738">
            <v>10</v>
          </cell>
          <cell r="AH738"/>
          <cell r="AI738"/>
          <cell r="AN738"/>
          <cell r="AO738" t="str">
            <v>Yes</v>
          </cell>
          <cell r="AP738" t="str">
            <v>MAR 21</v>
          </cell>
        </row>
        <row r="739">
          <cell r="A739">
            <v>992</v>
          </cell>
          <cell r="B739" t="str">
            <v>已发货</v>
          </cell>
          <cell r="C739" t="str">
            <v>C49</v>
          </cell>
          <cell r="D739">
            <v>110297</v>
          </cell>
          <cell r="E739" t="str">
            <v>STK</v>
          </cell>
          <cell r="F739" t="str">
            <v>YSM10</v>
          </cell>
          <cell r="G739" t="str">
            <v>R-&gt;L</v>
          </cell>
          <cell r="H739" t="str">
            <v xml:space="preserve">96 FEEDER PLATE (YSM10) </v>
          </cell>
          <cell r="I739" t="str">
            <v>Y55289</v>
          </cell>
          <cell r="J739">
            <v>1</v>
          </cell>
          <cell r="K739" t="str">
            <v>CY仓库</v>
          </cell>
          <cell r="L739">
            <v>44268</v>
          </cell>
          <cell r="M739" t="str">
            <v>TBA</v>
          </cell>
          <cell r="N739" t="str">
            <v>MAR 21</v>
          </cell>
          <cell r="O739"/>
          <cell r="P739" t="str">
            <v>JPY</v>
          </cell>
          <cell r="Q739" t="str">
            <v>C49SZX20200237SX</v>
          </cell>
          <cell r="R739" t="str">
            <v>岚新</v>
          </cell>
          <cell r="S739" t="str">
            <v>YSM10</v>
          </cell>
          <cell r="T739" t="str">
            <v>L-&gt;R</v>
          </cell>
          <cell r="U739" t="str">
            <v>Rear站位</v>
          </cell>
          <cell r="V739" t="str">
            <v>WRONG</v>
          </cell>
          <cell r="W739" t="str">
            <v>DAP SZ</v>
          </cell>
          <cell r="X739">
            <v>44173</v>
          </cell>
          <cell r="Y739" t="str">
            <v>Yes</v>
          </cell>
          <cell r="Z739"/>
          <cell r="AA739"/>
          <cell r="AB739"/>
          <cell r="AC739" t="str">
            <v>C210239298</v>
          </cell>
          <cell r="AD739"/>
          <cell r="AE739"/>
          <cell r="AF739"/>
          <cell r="AG739"/>
          <cell r="AH739"/>
          <cell r="AI739"/>
          <cell r="AN739"/>
          <cell r="AO739" t="str">
            <v>Yes</v>
          </cell>
          <cell r="AP739" t="str">
            <v>MAR 21</v>
          </cell>
        </row>
        <row r="740">
          <cell r="A740">
            <v>1277</v>
          </cell>
          <cell r="B740" t="str">
            <v>已发货</v>
          </cell>
          <cell r="C740" t="str">
            <v>C49</v>
          </cell>
          <cell r="D740">
            <v>110152</v>
          </cell>
          <cell r="E740" t="str">
            <v>Stock order</v>
          </cell>
          <cell r="F740" t="str">
            <v>YSM20R-2</v>
          </cell>
          <cell r="G740" t="str">
            <v>R-&gt;L</v>
          </cell>
          <cell r="H740" t="str">
            <v>MVC</v>
          </cell>
          <cell r="I740" t="str">
            <v>Y54975</v>
          </cell>
          <cell r="J740">
            <v>1</v>
          </cell>
          <cell r="K740" t="str">
            <v>盐保仓库</v>
          </cell>
          <cell r="L740">
            <v>44281</v>
          </cell>
          <cell r="M740" t="str">
            <v>NM</v>
          </cell>
          <cell r="N740" t="str">
            <v>MAY 21</v>
          </cell>
          <cell r="O740"/>
          <cell r="P740" t="str">
            <v>JPY</v>
          </cell>
          <cell r="Q740" t="str">
            <v>C49SZX20210039JZ</v>
          </cell>
          <cell r="R740" t="str">
            <v>世达威</v>
          </cell>
          <cell r="S740" t="str">
            <v>YSM20R-2</v>
          </cell>
          <cell r="T740" t="str">
            <v>R-&gt;L</v>
          </cell>
          <cell r="U740" t="str">
            <v>No</v>
          </cell>
          <cell r="V740" t="str">
            <v>WRONG</v>
          </cell>
          <cell r="W740" t="str">
            <v>DAP SZ</v>
          </cell>
          <cell r="X740">
            <v>44278</v>
          </cell>
          <cell r="Y740" t="str">
            <v>Yes</v>
          </cell>
          <cell r="Z740"/>
          <cell r="AA740"/>
          <cell r="AB740"/>
          <cell r="AC740" t="str">
            <v>C210239270</v>
          </cell>
          <cell r="AD740">
            <v>301</v>
          </cell>
          <cell r="AE740">
            <v>10</v>
          </cell>
          <cell r="AF740">
            <v>311</v>
          </cell>
          <cell r="AG740">
            <v>10</v>
          </cell>
          <cell r="AH740"/>
          <cell r="AI740"/>
          <cell r="AN740"/>
          <cell r="AO740" t="str">
            <v>Yes</v>
          </cell>
          <cell r="AP740" t="str">
            <v>MAY 21</v>
          </cell>
        </row>
        <row r="741">
          <cell r="A741">
            <v>1112</v>
          </cell>
          <cell r="B741" t="str">
            <v>已发货</v>
          </cell>
          <cell r="C741" t="str">
            <v>C49</v>
          </cell>
          <cell r="D741">
            <v>110152</v>
          </cell>
          <cell r="E741" t="str">
            <v>Stock order</v>
          </cell>
          <cell r="F741" t="str">
            <v>YSM20R-2</v>
          </cell>
          <cell r="G741" t="str">
            <v>L-&gt;R</v>
          </cell>
          <cell r="H741" t="str">
            <v>MVC</v>
          </cell>
          <cell r="I741" t="str">
            <v>Y54976</v>
          </cell>
          <cell r="J741">
            <v>1</v>
          </cell>
          <cell r="K741" t="str">
            <v>盐保仓库</v>
          </cell>
          <cell r="L741">
            <v>44281</v>
          </cell>
          <cell r="M741" t="str">
            <v>NM</v>
          </cell>
          <cell r="N741" t="str">
            <v>MAR 21</v>
          </cell>
          <cell r="O741"/>
          <cell r="P741" t="str">
            <v>JPY</v>
          </cell>
          <cell r="Q741" t="str">
            <v>C49SZX20210032JL</v>
          </cell>
          <cell r="R741" t="str">
            <v>捷舜诚</v>
          </cell>
          <cell r="S741" t="str">
            <v>YSM20R-2</v>
          </cell>
          <cell r="T741" t="str">
            <v>L-&gt;R</v>
          </cell>
          <cell r="U741" t="str">
            <v>MVC</v>
          </cell>
          <cell r="V741" t="str">
            <v>OK</v>
          </cell>
          <cell r="W741" t="str">
            <v>DAP SZ</v>
          </cell>
          <cell r="X741">
            <v>44225</v>
          </cell>
          <cell r="Y741" t="str">
            <v>Yes</v>
          </cell>
          <cell r="Z741"/>
          <cell r="AA741"/>
          <cell r="AB741"/>
          <cell r="AC741" t="str">
            <v>C170629728</v>
          </cell>
          <cell r="AD741">
            <v>301</v>
          </cell>
          <cell r="AE741">
            <v>10</v>
          </cell>
          <cell r="AF741">
            <v>311</v>
          </cell>
          <cell r="AG741">
            <v>10</v>
          </cell>
          <cell r="AH741"/>
          <cell r="AI741"/>
          <cell r="AJ741"/>
          <cell r="AK741"/>
          <cell r="AL741"/>
          <cell r="AM741"/>
          <cell r="AN741"/>
          <cell r="AO741" t="str">
            <v>Yes</v>
          </cell>
          <cell r="AP741" t="str">
            <v>MAR 21</v>
          </cell>
        </row>
        <row r="742">
          <cell r="A742">
            <v>1113</v>
          </cell>
          <cell r="B742" t="str">
            <v>已发货</v>
          </cell>
          <cell r="C742" t="str">
            <v>C49</v>
          </cell>
          <cell r="D742">
            <v>110152</v>
          </cell>
          <cell r="E742" t="str">
            <v>Stock order</v>
          </cell>
          <cell r="F742" t="str">
            <v>YSM20R-2</v>
          </cell>
          <cell r="G742" t="str">
            <v>L-&gt;R</v>
          </cell>
          <cell r="H742" t="str">
            <v>No</v>
          </cell>
          <cell r="I742" t="str">
            <v>Y54977</v>
          </cell>
          <cell r="J742">
            <v>1</v>
          </cell>
          <cell r="K742" t="str">
            <v>盐保仓库</v>
          </cell>
          <cell r="L742">
            <v>44281</v>
          </cell>
          <cell r="M742" t="str">
            <v>NM</v>
          </cell>
          <cell r="N742" t="str">
            <v>MAR 21</v>
          </cell>
          <cell r="O742"/>
          <cell r="P742" t="str">
            <v>JPY</v>
          </cell>
          <cell r="Q742" t="str">
            <v>C49SZX20210032JL</v>
          </cell>
          <cell r="R742" t="str">
            <v>捷舜诚</v>
          </cell>
          <cell r="S742" t="str">
            <v>YSM20R-2</v>
          </cell>
          <cell r="T742" t="str">
            <v>L-&gt;R</v>
          </cell>
          <cell r="U742" t="str">
            <v>MVC</v>
          </cell>
          <cell r="V742" t="str">
            <v>WRONG</v>
          </cell>
          <cell r="W742" t="str">
            <v>DAP SZ</v>
          </cell>
          <cell r="X742">
            <v>44225</v>
          </cell>
          <cell r="Y742" t="str">
            <v>Yes</v>
          </cell>
          <cell r="Z742"/>
          <cell r="AA742"/>
          <cell r="AB742"/>
          <cell r="AC742" t="str">
            <v>C170629728</v>
          </cell>
          <cell r="AD742">
            <v>301</v>
          </cell>
          <cell r="AE742">
            <v>10</v>
          </cell>
          <cell r="AF742">
            <v>311</v>
          </cell>
          <cell r="AG742">
            <v>10</v>
          </cell>
          <cell r="AH742"/>
          <cell r="AI742"/>
          <cell r="AJ742"/>
          <cell r="AK742"/>
          <cell r="AL742"/>
          <cell r="AM742"/>
          <cell r="AN742"/>
          <cell r="AO742" t="str">
            <v>Yes</v>
          </cell>
          <cell r="AP742" t="str">
            <v>MAR 21</v>
          </cell>
        </row>
        <row r="743">
          <cell r="A743">
            <v>987</v>
          </cell>
          <cell r="B743" t="str">
            <v>已发货</v>
          </cell>
          <cell r="C743" t="str">
            <v>C49</v>
          </cell>
          <cell r="D743">
            <v>110152</v>
          </cell>
          <cell r="E743" t="str">
            <v>Stock order</v>
          </cell>
          <cell r="F743" t="str">
            <v>YSM20R-2</v>
          </cell>
          <cell r="G743" t="str">
            <v>L-&gt;R</v>
          </cell>
          <cell r="H743" t="str">
            <v>cATS10+MVC+special layout</v>
          </cell>
          <cell r="I743" t="str">
            <v>Y54978</v>
          </cell>
          <cell r="J743">
            <v>1</v>
          </cell>
          <cell r="K743" t="str">
            <v>盐保仓库</v>
          </cell>
          <cell r="L743">
            <v>44281</v>
          </cell>
          <cell r="M743" t="str">
            <v>NM</v>
          </cell>
          <cell r="N743" t="str">
            <v>MAR 21</v>
          </cell>
          <cell r="O743"/>
          <cell r="P743" t="str">
            <v>JPY</v>
          </cell>
          <cell r="Q743" t="str">
            <v>C49SZX20200232SX</v>
          </cell>
          <cell r="R743" t="str">
            <v>永顺创</v>
          </cell>
          <cell r="S743" t="str">
            <v>YSM20R-2</v>
          </cell>
          <cell r="T743" t="str">
            <v>L-&gt;R</v>
          </cell>
          <cell r="U743" t="str">
            <v>cATS10+MVC</v>
          </cell>
          <cell r="V743" t="str">
            <v>WRONG</v>
          </cell>
          <cell r="W743" t="str">
            <v>DAP SZ</v>
          </cell>
          <cell r="X743">
            <v>44166</v>
          </cell>
          <cell r="Y743" t="str">
            <v>Yes</v>
          </cell>
          <cell r="Z743"/>
          <cell r="AA743"/>
          <cell r="AB743"/>
          <cell r="AC743" t="str">
            <v>C180532243</v>
          </cell>
          <cell r="AD743">
            <v>301</v>
          </cell>
          <cell r="AE743">
            <v>10</v>
          </cell>
          <cell r="AF743">
            <v>303</v>
          </cell>
          <cell r="AG743">
            <v>10</v>
          </cell>
          <cell r="AH743"/>
          <cell r="AI743"/>
          <cell r="AN743"/>
          <cell r="AO743" t="str">
            <v>Yes</v>
          </cell>
          <cell r="AP743" t="str">
            <v>MAR 21</v>
          </cell>
        </row>
        <row r="744">
          <cell r="A744">
            <v>1048</v>
          </cell>
          <cell r="B744" t="str">
            <v>已发货</v>
          </cell>
          <cell r="C744" t="str">
            <v>C49</v>
          </cell>
          <cell r="D744">
            <v>110238</v>
          </cell>
          <cell r="E744" t="str">
            <v>Stock order</v>
          </cell>
          <cell r="F744" t="str">
            <v>YSM10</v>
          </cell>
          <cell r="G744" t="str">
            <v>R-&gt;L</v>
          </cell>
          <cell r="H744" t="str">
            <v>MVC</v>
          </cell>
          <cell r="I744" t="str">
            <v>Y55162</v>
          </cell>
          <cell r="J744">
            <v>1</v>
          </cell>
          <cell r="K744" t="str">
            <v>CY仓库</v>
          </cell>
          <cell r="L744">
            <v>44281</v>
          </cell>
          <cell r="M744" t="str">
            <v>NM</v>
          </cell>
          <cell r="N744" t="str">
            <v>APR 21</v>
          </cell>
          <cell r="O744"/>
          <cell r="P744" t="str">
            <v>JPY</v>
          </cell>
          <cell r="Q744" t="str">
            <v>C49SZX20200257JY</v>
          </cell>
          <cell r="R744" t="str">
            <v>精德鸿</v>
          </cell>
          <cell r="S744" t="str">
            <v>YSM10</v>
          </cell>
          <cell r="T744" t="str">
            <v>L-&gt;R</v>
          </cell>
          <cell r="U744" t="str">
            <v>MVC</v>
          </cell>
          <cell r="V744" t="str">
            <v>WRONG</v>
          </cell>
          <cell r="W744" t="str">
            <v>DAP SZ</v>
          </cell>
          <cell r="X744">
            <v>44193</v>
          </cell>
          <cell r="Y744" t="str">
            <v>Yes</v>
          </cell>
          <cell r="Z744"/>
          <cell r="AA744"/>
          <cell r="AB744"/>
          <cell r="AC744" t="str">
            <v>C210139127</v>
          </cell>
          <cell r="AD744">
            <v>311</v>
          </cell>
          <cell r="AE744">
            <v>10</v>
          </cell>
          <cell r="AF744"/>
          <cell r="AG744"/>
          <cell r="AH744"/>
          <cell r="AI744"/>
          <cell r="AN744"/>
          <cell r="AO744" t="str">
            <v>Yes</v>
          </cell>
          <cell r="AP744" t="str">
            <v>APR 21</v>
          </cell>
        </row>
        <row r="745">
          <cell r="A745">
            <v>1059</v>
          </cell>
          <cell r="B745" t="str">
            <v>已发货</v>
          </cell>
          <cell r="C745" t="str">
            <v>C49</v>
          </cell>
          <cell r="D745">
            <v>110238</v>
          </cell>
          <cell r="E745" t="str">
            <v>Stock order</v>
          </cell>
          <cell r="F745" t="str">
            <v>YSM10</v>
          </cell>
          <cell r="G745" t="str">
            <v>R-&gt;L</v>
          </cell>
          <cell r="H745" t="str">
            <v>MVC</v>
          </cell>
          <cell r="I745" t="str">
            <v>Y55163</v>
          </cell>
          <cell r="J745">
            <v>1</v>
          </cell>
          <cell r="K745" t="str">
            <v>CY仓库</v>
          </cell>
          <cell r="L745">
            <v>44281</v>
          </cell>
          <cell r="M745" t="str">
            <v>NM</v>
          </cell>
          <cell r="N745" t="str">
            <v>APR 21</v>
          </cell>
          <cell r="O745"/>
          <cell r="P745" t="str">
            <v>JPY</v>
          </cell>
          <cell r="Q745" t="str">
            <v>C49SZX20210005SX</v>
          </cell>
          <cell r="R745" t="str">
            <v>品诚伟创</v>
          </cell>
          <cell r="S745" t="str">
            <v>YSM10</v>
          </cell>
          <cell r="T745" t="str">
            <v>L-&gt;R</v>
          </cell>
          <cell r="U745" t="str">
            <v>MVC</v>
          </cell>
          <cell r="V745" t="str">
            <v>WRONG</v>
          </cell>
          <cell r="W745" t="str">
            <v>DAP SZ</v>
          </cell>
          <cell r="X745">
            <v>44202</v>
          </cell>
          <cell r="Y745" t="str">
            <v>Yes</v>
          </cell>
          <cell r="Z745"/>
          <cell r="AA745"/>
          <cell r="AB745"/>
          <cell r="AC745" t="str">
            <v>C210439784</v>
          </cell>
          <cell r="AD745">
            <v>311</v>
          </cell>
          <cell r="AE745">
            <v>10</v>
          </cell>
          <cell r="AF745"/>
          <cell r="AG745"/>
          <cell r="AH745"/>
          <cell r="AI745"/>
          <cell r="AN745"/>
          <cell r="AO745" t="str">
            <v>Yes</v>
          </cell>
          <cell r="AP745" t="str">
            <v>APR 21</v>
          </cell>
        </row>
        <row r="746">
          <cell r="A746">
            <v>1034</v>
          </cell>
          <cell r="B746" t="str">
            <v>已发货</v>
          </cell>
          <cell r="C746" t="str">
            <v>C49</v>
          </cell>
          <cell r="D746">
            <v>110238</v>
          </cell>
          <cell r="E746" t="str">
            <v>Stock order</v>
          </cell>
          <cell r="F746" t="str">
            <v>YSM10</v>
          </cell>
          <cell r="G746" t="str">
            <v>R-&gt;L</v>
          </cell>
          <cell r="H746" t="str">
            <v>No</v>
          </cell>
          <cell r="I746" t="str">
            <v>Y55164</v>
          </cell>
          <cell r="J746">
            <v>1</v>
          </cell>
          <cell r="K746" t="str">
            <v>CY仓库</v>
          </cell>
          <cell r="L746">
            <v>44281</v>
          </cell>
          <cell r="M746" t="str">
            <v>NM</v>
          </cell>
          <cell r="N746" t="str">
            <v>APR 21</v>
          </cell>
          <cell r="O746"/>
          <cell r="P746" t="str">
            <v>JPY</v>
          </cell>
          <cell r="Q746" t="str">
            <v>C49SZX20200243DZ</v>
          </cell>
          <cell r="R746" t="str">
            <v>朗特</v>
          </cell>
          <cell r="S746" t="str">
            <v>YSM10</v>
          </cell>
          <cell r="T746" t="str">
            <v>R-&gt;L</v>
          </cell>
          <cell r="U746" t="str">
            <v>No</v>
          </cell>
          <cell r="V746" t="str">
            <v>OK</v>
          </cell>
          <cell r="W746" t="str">
            <v>CIF HK</v>
          </cell>
          <cell r="X746">
            <v>44182</v>
          </cell>
          <cell r="Y746" t="str">
            <v>Yes</v>
          </cell>
          <cell r="Z746"/>
          <cell r="AA746"/>
          <cell r="AB746"/>
          <cell r="AC746" t="str">
            <v>C170729808</v>
          </cell>
          <cell r="AD746">
            <v>301</v>
          </cell>
          <cell r="AE746">
            <v>10</v>
          </cell>
          <cell r="AF746"/>
          <cell r="AG746"/>
          <cell r="AH746"/>
          <cell r="AI746"/>
          <cell r="AN746"/>
          <cell r="AO746" t="str">
            <v>Yes</v>
          </cell>
          <cell r="AP746" t="str">
            <v>APR 21</v>
          </cell>
        </row>
        <row r="747">
          <cell r="A747">
            <v>1035</v>
          </cell>
          <cell r="B747" t="str">
            <v>已发货</v>
          </cell>
          <cell r="C747" t="str">
            <v>C49</v>
          </cell>
          <cell r="D747">
            <v>110238</v>
          </cell>
          <cell r="E747" t="str">
            <v>Stock order</v>
          </cell>
          <cell r="F747" t="str">
            <v>YSM10</v>
          </cell>
          <cell r="G747" t="str">
            <v>R-&gt;L</v>
          </cell>
          <cell r="H747" t="str">
            <v>No</v>
          </cell>
          <cell r="I747" t="str">
            <v>Y55165</v>
          </cell>
          <cell r="J747">
            <v>1</v>
          </cell>
          <cell r="K747" t="str">
            <v>CY仓库</v>
          </cell>
          <cell r="L747">
            <v>44281</v>
          </cell>
          <cell r="M747" t="str">
            <v>NM</v>
          </cell>
          <cell r="N747" t="str">
            <v>APR 21</v>
          </cell>
          <cell r="O747"/>
          <cell r="P747" t="str">
            <v>JPY</v>
          </cell>
          <cell r="Q747" t="str">
            <v>C49SZX20200243DZ</v>
          </cell>
          <cell r="R747" t="str">
            <v>朗特</v>
          </cell>
          <cell r="S747" t="str">
            <v>YSM10</v>
          </cell>
          <cell r="T747" t="str">
            <v>R-&gt;L</v>
          </cell>
          <cell r="U747" t="str">
            <v>No</v>
          </cell>
          <cell r="V747" t="str">
            <v>OK</v>
          </cell>
          <cell r="W747" t="str">
            <v>CIF HK</v>
          </cell>
          <cell r="X747">
            <v>44182</v>
          </cell>
          <cell r="Y747" t="str">
            <v>Yes</v>
          </cell>
          <cell r="Z747"/>
          <cell r="AA747"/>
          <cell r="AB747"/>
          <cell r="AC747" t="str">
            <v>C170729808</v>
          </cell>
          <cell r="AD747">
            <v>301</v>
          </cell>
          <cell r="AE747">
            <v>10</v>
          </cell>
          <cell r="AF747"/>
          <cell r="AG747"/>
          <cell r="AH747"/>
          <cell r="AI747"/>
          <cell r="AN747"/>
          <cell r="AO747" t="str">
            <v>Yes</v>
          </cell>
          <cell r="AP747" t="str">
            <v>APR 21</v>
          </cell>
        </row>
        <row r="748">
          <cell r="A748">
            <v>1036</v>
          </cell>
          <cell r="B748" t="str">
            <v>已发货</v>
          </cell>
          <cell r="C748" t="str">
            <v>C49</v>
          </cell>
          <cell r="D748">
            <v>110238</v>
          </cell>
          <cell r="E748" t="str">
            <v>Stock order</v>
          </cell>
          <cell r="F748" t="str">
            <v>YSM10</v>
          </cell>
          <cell r="G748" t="str">
            <v>R-&gt;L</v>
          </cell>
          <cell r="H748" t="str">
            <v>No</v>
          </cell>
          <cell r="I748" t="str">
            <v>Y55166</v>
          </cell>
          <cell r="J748">
            <v>1</v>
          </cell>
          <cell r="K748" t="str">
            <v>CY仓库</v>
          </cell>
          <cell r="L748">
            <v>44281</v>
          </cell>
          <cell r="M748" t="str">
            <v>NM</v>
          </cell>
          <cell r="N748" t="str">
            <v>APR 21</v>
          </cell>
          <cell r="O748"/>
          <cell r="P748" t="str">
            <v>JPY</v>
          </cell>
          <cell r="Q748" t="str">
            <v>C49SZX20200243DZ</v>
          </cell>
          <cell r="R748" t="str">
            <v>朗特</v>
          </cell>
          <cell r="S748" t="str">
            <v>YSM10</v>
          </cell>
          <cell r="T748" t="str">
            <v>R-&gt;L</v>
          </cell>
          <cell r="U748" t="str">
            <v>No</v>
          </cell>
          <cell r="V748" t="str">
            <v>OK</v>
          </cell>
          <cell r="W748" t="str">
            <v>CIF HK</v>
          </cell>
          <cell r="X748">
            <v>44182</v>
          </cell>
          <cell r="Y748" t="str">
            <v>Yes</v>
          </cell>
          <cell r="Z748"/>
          <cell r="AA748"/>
          <cell r="AB748"/>
          <cell r="AC748" t="str">
            <v>C170729808</v>
          </cell>
          <cell r="AD748">
            <v>301</v>
          </cell>
          <cell r="AE748">
            <v>10</v>
          </cell>
          <cell r="AF748"/>
          <cell r="AG748"/>
          <cell r="AH748"/>
          <cell r="AI748"/>
          <cell r="AN748"/>
          <cell r="AO748" t="str">
            <v>Yes</v>
          </cell>
          <cell r="AP748" t="str">
            <v>APR 21</v>
          </cell>
        </row>
        <row r="749">
          <cell r="A749">
            <v>1142</v>
          </cell>
          <cell r="B749" t="str">
            <v>已发货</v>
          </cell>
          <cell r="C749" t="str">
            <v>C49</v>
          </cell>
          <cell r="D749">
            <v>110238</v>
          </cell>
          <cell r="E749" t="str">
            <v>Stock order</v>
          </cell>
          <cell r="F749" t="str">
            <v>YSM10</v>
          </cell>
          <cell r="G749" t="str">
            <v>R-&gt;L</v>
          </cell>
          <cell r="H749" t="str">
            <v>No</v>
          </cell>
          <cell r="I749" t="str">
            <v>Y55167</v>
          </cell>
          <cell r="J749">
            <v>1</v>
          </cell>
          <cell r="K749" t="str">
            <v>盐保仓库</v>
          </cell>
          <cell r="L749">
            <v>44281</v>
          </cell>
          <cell r="M749" t="str">
            <v>NM</v>
          </cell>
          <cell r="N749" t="str">
            <v>APR 21</v>
          </cell>
          <cell r="O749"/>
          <cell r="P749" t="str">
            <v>JPY</v>
          </cell>
          <cell r="Q749" t="str">
            <v>C49SZX20210050SX</v>
          </cell>
          <cell r="R749" t="str">
            <v>模鑫</v>
          </cell>
          <cell r="S749" t="str">
            <v>YSM10</v>
          </cell>
          <cell r="T749" t="str">
            <v>R-&gt;L</v>
          </cell>
          <cell r="U749" t="str">
            <v>MVC</v>
          </cell>
          <cell r="V749" t="str">
            <v>WRONG</v>
          </cell>
          <cell r="W749" t="str">
            <v>DAP SZ</v>
          </cell>
          <cell r="X749">
            <v>44234</v>
          </cell>
          <cell r="Y749" t="str">
            <v>Yes</v>
          </cell>
          <cell r="Z749"/>
          <cell r="AA749"/>
          <cell r="AB749"/>
          <cell r="AC749" t="str">
            <v>C210339637</v>
          </cell>
          <cell r="AD749">
            <v>301</v>
          </cell>
          <cell r="AE749">
            <v>10</v>
          </cell>
          <cell r="AF749"/>
          <cell r="AG749"/>
          <cell r="AH749"/>
          <cell r="AI749"/>
          <cell r="AN749"/>
          <cell r="AO749" t="str">
            <v>Yes</v>
          </cell>
          <cell r="AP749" t="str">
            <v>APR 21</v>
          </cell>
        </row>
        <row r="750">
          <cell r="A750">
            <v>738</v>
          </cell>
          <cell r="B750" t="str">
            <v>已发货</v>
          </cell>
          <cell r="C750" t="str">
            <v>C49</v>
          </cell>
          <cell r="D750">
            <v>110238</v>
          </cell>
          <cell r="E750" t="str">
            <v>Stock order</v>
          </cell>
          <cell r="F750" t="str">
            <v>YSM10</v>
          </cell>
          <cell r="G750" t="str">
            <v>R-&gt;L</v>
          </cell>
          <cell r="H750" t="str">
            <v>No</v>
          </cell>
          <cell r="I750" t="str">
            <v>Y55168</v>
          </cell>
          <cell r="J750">
            <v>1</v>
          </cell>
          <cell r="K750" t="str">
            <v>盐保仓库</v>
          </cell>
          <cell r="L750">
            <v>44281</v>
          </cell>
          <cell r="M750" t="str">
            <v>NM</v>
          </cell>
          <cell r="N750" t="str">
            <v>MAR 21</v>
          </cell>
          <cell r="O750"/>
          <cell r="P750" t="str">
            <v>JPY</v>
          </cell>
          <cell r="Q750" t="str">
            <v>C49SZX20200093R1SS</v>
          </cell>
          <cell r="R750" t="str">
            <v>弛瑞</v>
          </cell>
          <cell r="S750" t="str">
            <v>YSM10</v>
          </cell>
          <cell r="T750" t="str">
            <v>L-&gt;R</v>
          </cell>
          <cell r="U750" t="str">
            <v>No</v>
          </cell>
          <cell r="V750" t="str">
            <v>WRONG</v>
          </cell>
          <cell r="W750" t="str">
            <v>DAP SZ</v>
          </cell>
          <cell r="X750">
            <v>44229</v>
          </cell>
          <cell r="Y750" t="str">
            <v>Yes</v>
          </cell>
          <cell r="Z750"/>
          <cell r="AA750"/>
          <cell r="AB750"/>
          <cell r="AC750" t="str">
            <v>C210439993</v>
          </cell>
          <cell r="AD750">
            <v>301</v>
          </cell>
          <cell r="AE750">
            <v>10</v>
          </cell>
          <cell r="AF750"/>
          <cell r="AG750"/>
          <cell r="AH750"/>
          <cell r="AI750"/>
          <cell r="AJ750"/>
          <cell r="AK750"/>
          <cell r="AL750"/>
          <cell r="AM750"/>
          <cell r="AN750"/>
          <cell r="AO750" t="str">
            <v>Yes</v>
          </cell>
          <cell r="AP750" t="str">
            <v>MAR 21</v>
          </cell>
        </row>
        <row r="751">
          <cell r="A751">
            <v>1367</v>
          </cell>
          <cell r="B751" t="str">
            <v>已发货</v>
          </cell>
          <cell r="C751" t="str">
            <v>C49</v>
          </cell>
          <cell r="D751">
            <v>110238</v>
          </cell>
          <cell r="E751" t="str">
            <v>Stock order</v>
          </cell>
          <cell r="F751" t="str">
            <v>YSM10</v>
          </cell>
          <cell r="G751" t="str">
            <v>R-&gt;L</v>
          </cell>
          <cell r="H751" t="str">
            <v>No</v>
          </cell>
          <cell r="I751" t="str">
            <v>Y55169</v>
          </cell>
          <cell r="J751">
            <v>1</v>
          </cell>
          <cell r="K751" t="str">
            <v>盐保仓库</v>
          </cell>
          <cell r="L751">
            <v>44281</v>
          </cell>
          <cell r="M751" t="str">
            <v>NM</v>
          </cell>
          <cell r="N751" t="str">
            <v>MAY 21</v>
          </cell>
          <cell r="O751"/>
          <cell r="P751" t="str">
            <v>JPY</v>
          </cell>
          <cell r="Q751" t="str">
            <v>C49SZX20210140DZ</v>
          </cell>
          <cell r="R751" t="str">
            <v>锘铧</v>
          </cell>
          <cell r="S751" t="str">
            <v>YSM10</v>
          </cell>
          <cell r="T751" t="str">
            <v>L-&gt;R</v>
          </cell>
          <cell r="U751" t="str">
            <v>MVC</v>
          </cell>
          <cell r="V751" t="str">
            <v>WRONG</v>
          </cell>
          <cell r="W751" t="str">
            <v>DAP GZ</v>
          </cell>
          <cell r="X751">
            <v>44327</v>
          </cell>
          <cell r="Y751" t="str">
            <v>Yes</v>
          </cell>
          <cell r="Z751"/>
          <cell r="AA751"/>
          <cell r="AB751"/>
          <cell r="AC751" t="str">
            <v>C161128121</v>
          </cell>
          <cell r="AD751">
            <v>301</v>
          </cell>
          <cell r="AE751">
            <v>10</v>
          </cell>
          <cell r="AF751"/>
          <cell r="AG751"/>
          <cell r="AH751"/>
          <cell r="AI751"/>
          <cell r="AN751"/>
          <cell r="AO751" t="str">
            <v>Yes</v>
          </cell>
          <cell r="AP751" t="str">
            <v>MAY 21</v>
          </cell>
        </row>
        <row r="752">
          <cell r="A752" t="str">
            <v>上海预留..</v>
          </cell>
          <cell r="B752" t="str">
            <v>已发货</v>
          </cell>
          <cell r="C752" t="str">
            <v>C49</v>
          </cell>
          <cell r="D752">
            <v>110238</v>
          </cell>
          <cell r="E752" t="str">
            <v>Stock order</v>
          </cell>
          <cell r="F752" t="str">
            <v>YSM10</v>
          </cell>
          <cell r="G752" t="str">
            <v>R-&gt;L</v>
          </cell>
          <cell r="H752" t="str">
            <v>MVC+ATS15</v>
          </cell>
          <cell r="I752" t="str">
            <v>Y55174</v>
          </cell>
          <cell r="J752">
            <v>1</v>
          </cell>
          <cell r="K752" t="str">
            <v>华日仓库中转</v>
          </cell>
          <cell r="L752">
            <v>44281</v>
          </cell>
          <cell r="M752" t="str">
            <v>NM(CR:0.0621</v>
          </cell>
          <cell r="N752"/>
          <cell r="O752"/>
          <cell r="P752" t="str">
            <v>RMB</v>
          </cell>
          <cell r="Q752" t="str">
            <v>C49SHA20210326</v>
          </cell>
          <cell r="R752" t="str">
            <v>上海多越</v>
          </cell>
          <cell r="S752" t="str">
            <v>YSM10</v>
          </cell>
          <cell r="T752" t="str">
            <v>L-&gt;R</v>
          </cell>
          <cell r="U752" t="str">
            <v>MVC+ATS15</v>
          </cell>
          <cell r="V752" t="str">
            <v>WRONG</v>
          </cell>
          <cell r="W752" t="e">
            <v>#N/A</v>
          </cell>
          <cell r="X752" t="e">
            <v>#N/A</v>
          </cell>
          <cell r="Y752" t="str">
            <v>Yes</v>
          </cell>
          <cell r="Z752"/>
          <cell r="AA752"/>
          <cell r="AB752"/>
          <cell r="AC752" t="str">
            <v>Yes</v>
          </cell>
          <cell r="AD752">
            <v>301</v>
          </cell>
          <cell r="AE752">
            <v>10</v>
          </cell>
          <cell r="AF752"/>
          <cell r="AG752"/>
          <cell r="AH752"/>
          <cell r="AI752"/>
          <cell r="AN752"/>
          <cell r="AO752" t="str">
            <v>Yes</v>
          </cell>
          <cell r="AP752" t="str">
            <v>blank</v>
          </cell>
        </row>
        <row r="753">
          <cell r="A753">
            <v>1399</v>
          </cell>
          <cell r="B753" t="str">
            <v>已发货</v>
          </cell>
          <cell r="C753" t="str">
            <v>C49</v>
          </cell>
          <cell r="D753">
            <v>110238</v>
          </cell>
          <cell r="E753" t="str">
            <v>Stock order</v>
          </cell>
          <cell r="F753" t="str">
            <v>YSM10</v>
          </cell>
          <cell r="G753" t="str">
            <v>R-&gt;L</v>
          </cell>
          <cell r="H753" t="str">
            <v>MVC+ATS15</v>
          </cell>
          <cell r="I753" t="str">
            <v>Y55175</v>
          </cell>
          <cell r="J753">
            <v>1</v>
          </cell>
          <cell r="K753" t="str">
            <v>力合仓库(已经清关)</v>
          </cell>
          <cell r="L753">
            <v>44281</v>
          </cell>
          <cell r="M753" t="str">
            <v>0.0606，PO用110430</v>
          </cell>
          <cell r="N753" t="str">
            <v>JUL 21</v>
          </cell>
          <cell r="O753"/>
          <cell r="P753" t="str">
            <v>JPY</v>
          </cell>
          <cell r="Q753" t="str">
            <v>C49SZX20210144VG</v>
          </cell>
          <cell r="R753" t="str">
            <v>鑫华锋</v>
          </cell>
          <cell r="S753" t="str">
            <v>YSM10</v>
          </cell>
          <cell r="T753" t="str">
            <v>L-&gt;R</v>
          </cell>
          <cell r="U753" t="str">
            <v>MVC+ATS15</v>
          </cell>
          <cell r="V753" t="str">
            <v>WRONG</v>
          </cell>
          <cell r="W753" t="str">
            <v>DAP SZ</v>
          </cell>
          <cell r="X753">
            <v>44344</v>
          </cell>
          <cell r="Y753" t="str">
            <v>Yes</v>
          </cell>
          <cell r="Z753"/>
          <cell r="AA753"/>
          <cell r="AB753"/>
          <cell r="AC753" t="str">
            <v>C210740683</v>
          </cell>
          <cell r="AD753">
            <v>301</v>
          </cell>
          <cell r="AE753">
            <v>10</v>
          </cell>
          <cell r="AF753"/>
          <cell r="AG753"/>
          <cell r="AH753"/>
          <cell r="AI753"/>
          <cell r="AN753"/>
          <cell r="AO753" t="str">
            <v>Yes</v>
          </cell>
          <cell r="AP753" t="str">
            <v>JUL 21</v>
          </cell>
        </row>
        <row r="754">
          <cell r="A754">
            <v>1047</v>
          </cell>
          <cell r="B754" t="str">
            <v>已发货</v>
          </cell>
          <cell r="C754" t="str">
            <v>C49</v>
          </cell>
          <cell r="D754">
            <v>110153</v>
          </cell>
          <cell r="E754" t="str">
            <v>Stock order</v>
          </cell>
          <cell r="F754" t="str">
            <v>YSM20R-2</v>
          </cell>
          <cell r="G754" t="str">
            <v>L-&gt;R</v>
          </cell>
          <cell r="H754" t="str">
            <v>No</v>
          </cell>
          <cell r="I754" t="str">
            <v>Y54979</v>
          </cell>
          <cell r="J754">
            <v>1</v>
          </cell>
          <cell r="K754" t="str">
            <v>盐保仓库</v>
          </cell>
          <cell r="L754">
            <v>44284</v>
          </cell>
          <cell r="M754" t="str">
            <v>NM</v>
          </cell>
          <cell r="N754" t="str">
            <v>APR 21</v>
          </cell>
          <cell r="O754"/>
          <cell r="P754" t="str">
            <v>JPY</v>
          </cell>
          <cell r="Q754" t="str">
            <v>C49SZX20200257JY</v>
          </cell>
          <cell r="R754" t="str">
            <v>精德鸿</v>
          </cell>
          <cell r="S754" t="str">
            <v>YSM20R-2</v>
          </cell>
          <cell r="T754" t="str">
            <v>L-&gt;R</v>
          </cell>
          <cell r="U754" t="str">
            <v>No</v>
          </cell>
          <cell r="V754" t="str">
            <v>OK</v>
          </cell>
          <cell r="W754" t="str">
            <v>DAP SZ</v>
          </cell>
          <cell r="X754">
            <v>44193</v>
          </cell>
          <cell r="Y754" t="str">
            <v>Yes</v>
          </cell>
          <cell r="Z754"/>
          <cell r="AA754"/>
          <cell r="AB754"/>
          <cell r="AC754" t="str">
            <v>C210139127</v>
          </cell>
          <cell r="AD754">
            <v>301</v>
          </cell>
          <cell r="AE754">
            <v>20</v>
          </cell>
          <cell r="AF754"/>
          <cell r="AG754"/>
          <cell r="AH754"/>
          <cell r="AI754"/>
          <cell r="AN754"/>
          <cell r="AO754" t="str">
            <v>Yes</v>
          </cell>
          <cell r="AP754" t="str">
            <v>APR 21</v>
          </cell>
        </row>
        <row r="755">
          <cell r="A755">
            <v>1057</v>
          </cell>
          <cell r="B755" t="str">
            <v>已发货</v>
          </cell>
          <cell r="C755" t="str">
            <v>C49</v>
          </cell>
          <cell r="D755">
            <v>110153</v>
          </cell>
          <cell r="E755" t="str">
            <v>Stock order</v>
          </cell>
          <cell r="F755" t="str">
            <v>YSM20R-2</v>
          </cell>
          <cell r="G755" t="str">
            <v>L-&gt;R</v>
          </cell>
          <cell r="H755" t="str">
            <v>No</v>
          </cell>
          <cell r="I755" t="str">
            <v>Y54980</v>
          </cell>
          <cell r="J755">
            <v>1</v>
          </cell>
          <cell r="K755" t="str">
            <v>盐保仓库</v>
          </cell>
          <cell r="L755">
            <v>44284</v>
          </cell>
          <cell r="M755" t="str">
            <v>NM</v>
          </cell>
          <cell r="N755" t="str">
            <v>APR 21</v>
          </cell>
          <cell r="O755"/>
          <cell r="P755" t="str">
            <v>JPY</v>
          </cell>
          <cell r="Q755" t="str">
            <v>C49SZX20210001SS</v>
          </cell>
          <cell r="R755" t="str">
            <v>乐凡电子</v>
          </cell>
          <cell r="S755" t="str">
            <v>YSM20R-2</v>
          </cell>
          <cell r="T755" t="str">
            <v>L-&gt;R</v>
          </cell>
          <cell r="U755" t="str">
            <v>No</v>
          </cell>
          <cell r="V755" t="str">
            <v>OK</v>
          </cell>
          <cell r="W755" t="str">
            <v>DAP SZ</v>
          </cell>
          <cell r="X755">
            <v>44196</v>
          </cell>
          <cell r="Y755" t="str">
            <v>Yes</v>
          </cell>
          <cell r="Z755"/>
          <cell r="AA755"/>
          <cell r="AB755"/>
          <cell r="AC755" t="str">
            <v>C200236762</v>
          </cell>
          <cell r="AD755">
            <v>301</v>
          </cell>
          <cell r="AE755">
            <v>10</v>
          </cell>
          <cell r="AF755">
            <v>312</v>
          </cell>
          <cell r="AG755">
            <v>10</v>
          </cell>
          <cell r="AH755"/>
          <cell r="AI755"/>
          <cell r="AN755"/>
          <cell r="AO755" t="str">
            <v>Yes</v>
          </cell>
          <cell r="AP755" t="str">
            <v>APR 21</v>
          </cell>
        </row>
        <row r="756">
          <cell r="A756">
            <v>1046</v>
          </cell>
          <cell r="B756" t="str">
            <v>已发货</v>
          </cell>
          <cell r="C756" t="str">
            <v>C49</v>
          </cell>
          <cell r="D756">
            <v>110153</v>
          </cell>
          <cell r="E756" t="str">
            <v>Stock order</v>
          </cell>
          <cell r="F756" t="str">
            <v>YSM20R-2</v>
          </cell>
          <cell r="G756" t="str">
            <v>L-&gt;R</v>
          </cell>
          <cell r="H756" t="str">
            <v>No</v>
          </cell>
          <cell r="I756" t="str">
            <v>Y54981</v>
          </cell>
          <cell r="J756">
            <v>1</v>
          </cell>
          <cell r="K756" t="str">
            <v>盐保仓库</v>
          </cell>
          <cell r="L756">
            <v>44284</v>
          </cell>
          <cell r="M756" t="str">
            <v>NM</v>
          </cell>
          <cell r="N756" t="str">
            <v>APR 21</v>
          </cell>
          <cell r="O756"/>
          <cell r="P756" t="str">
            <v>JPY</v>
          </cell>
          <cell r="Q756" t="str">
            <v>C49SZX20200257JY</v>
          </cell>
          <cell r="R756" t="str">
            <v>精德鸿</v>
          </cell>
          <cell r="S756" t="str">
            <v>YSM20R-2</v>
          </cell>
          <cell r="T756" t="str">
            <v>L-&gt;R</v>
          </cell>
          <cell r="U756" t="str">
            <v>No</v>
          </cell>
          <cell r="V756" t="str">
            <v>OK</v>
          </cell>
          <cell r="W756" t="str">
            <v>DAP SZ</v>
          </cell>
          <cell r="X756">
            <v>44193</v>
          </cell>
          <cell r="Y756" t="str">
            <v>Yes</v>
          </cell>
          <cell r="Z756"/>
          <cell r="AA756"/>
          <cell r="AB756"/>
          <cell r="AC756" t="str">
            <v>C210139127</v>
          </cell>
          <cell r="AD756">
            <v>301</v>
          </cell>
          <cell r="AE756">
            <v>10</v>
          </cell>
          <cell r="AF756">
            <v>312</v>
          </cell>
          <cell r="AG756">
            <v>10</v>
          </cell>
          <cell r="AH756"/>
          <cell r="AI756"/>
          <cell r="AN756"/>
          <cell r="AO756" t="str">
            <v>Yes</v>
          </cell>
          <cell r="AP756" t="str">
            <v>APR 21</v>
          </cell>
        </row>
        <row r="757">
          <cell r="A757">
            <v>1168</v>
          </cell>
          <cell r="B757" t="str">
            <v>已发货</v>
          </cell>
          <cell r="C757" t="str">
            <v>C49</v>
          </cell>
          <cell r="D757">
            <v>110153</v>
          </cell>
          <cell r="E757" t="str">
            <v>Stock order</v>
          </cell>
          <cell r="F757" t="str">
            <v>YSM20R-2</v>
          </cell>
          <cell r="G757" t="str">
            <v>L-&gt;R</v>
          </cell>
          <cell r="H757" t="str">
            <v>No</v>
          </cell>
          <cell r="I757" t="str">
            <v>Y54982</v>
          </cell>
          <cell r="J757">
            <v>1</v>
          </cell>
          <cell r="K757" t="str">
            <v>盐保仓库</v>
          </cell>
          <cell r="L757">
            <v>44284</v>
          </cell>
          <cell r="M757" t="str">
            <v>NM</v>
          </cell>
          <cell r="N757" t="str">
            <v>APR 21</v>
          </cell>
          <cell r="O757"/>
          <cell r="P757" t="str">
            <v>JPY</v>
          </cell>
          <cell r="Q757" t="str">
            <v>C49SZX20210049MX</v>
          </cell>
          <cell r="R757" t="str">
            <v>智序</v>
          </cell>
          <cell r="S757" t="str">
            <v>YSM20R-2</v>
          </cell>
          <cell r="T757" t="str">
            <v>L-&gt;R</v>
          </cell>
          <cell r="U757" t="str">
            <v>No</v>
          </cell>
          <cell r="V757" t="str">
            <v>OK</v>
          </cell>
          <cell r="W757" t="str">
            <v>DAP SZ</v>
          </cell>
          <cell r="X757">
            <v>44256</v>
          </cell>
          <cell r="Y757" t="str">
            <v>Yes</v>
          </cell>
          <cell r="Z757"/>
          <cell r="AA757"/>
          <cell r="AB757"/>
          <cell r="AC757" t="str">
            <v>C210440011</v>
          </cell>
          <cell r="AD757">
            <v>301</v>
          </cell>
          <cell r="AE757">
            <v>10</v>
          </cell>
          <cell r="AF757">
            <v>312</v>
          </cell>
          <cell r="AG757">
            <v>10</v>
          </cell>
          <cell r="AH757"/>
          <cell r="AI757"/>
          <cell r="AN757"/>
          <cell r="AO757" t="str">
            <v>Yes</v>
          </cell>
          <cell r="AP757" t="str">
            <v>APR 21</v>
          </cell>
        </row>
        <row r="758">
          <cell r="A758">
            <v>1018</v>
          </cell>
          <cell r="B758" t="str">
            <v>已发货</v>
          </cell>
          <cell r="C758" t="str">
            <v>C49</v>
          </cell>
          <cell r="D758">
            <v>110153</v>
          </cell>
          <cell r="E758" t="str">
            <v>Stock order</v>
          </cell>
          <cell r="F758" t="str">
            <v>YSM20R-2</v>
          </cell>
          <cell r="G758" t="str">
            <v>L-&gt;R</v>
          </cell>
          <cell r="H758" t="str">
            <v>No</v>
          </cell>
          <cell r="I758" t="str">
            <v>Y54983</v>
          </cell>
          <cell r="J758">
            <v>1</v>
          </cell>
          <cell r="K758" t="str">
            <v>盐保仓库</v>
          </cell>
          <cell r="L758">
            <v>44284</v>
          </cell>
          <cell r="M758" t="str">
            <v>NM</v>
          </cell>
          <cell r="N758" t="str">
            <v>APR 21</v>
          </cell>
          <cell r="O758"/>
          <cell r="P758" t="str">
            <v>JPY</v>
          </cell>
          <cell r="Q758" t="str">
            <v>C49SZX20200240MZ</v>
          </cell>
          <cell r="R758" t="str">
            <v>鑫金鸿</v>
          </cell>
          <cell r="S758" t="str">
            <v>YSM20R-2</v>
          </cell>
          <cell r="T758" t="str">
            <v>L-&gt;R</v>
          </cell>
          <cell r="U758" t="str">
            <v>No</v>
          </cell>
          <cell r="V758" t="str">
            <v>OK</v>
          </cell>
          <cell r="W758" t="str">
            <v>DAP SZ</v>
          </cell>
          <cell r="X758">
            <v>44174</v>
          </cell>
          <cell r="Y758" t="str">
            <v>Yes</v>
          </cell>
          <cell r="Z758"/>
          <cell r="AA758"/>
          <cell r="AB758"/>
          <cell r="AC758" t="str">
            <v>C210139105</v>
          </cell>
          <cell r="AD758">
            <v>301</v>
          </cell>
          <cell r="AE758">
            <v>10</v>
          </cell>
          <cell r="AF758">
            <v>312</v>
          </cell>
          <cell r="AG758">
            <v>10</v>
          </cell>
          <cell r="AH758"/>
          <cell r="AI758"/>
          <cell r="AN758"/>
          <cell r="AO758" t="str">
            <v>Yes</v>
          </cell>
          <cell r="AP758" t="str">
            <v>APR 21</v>
          </cell>
        </row>
        <row r="759">
          <cell r="A759">
            <v>1141</v>
          </cell>
          <cell r="B759" t="str">
            <v>已发货</v>
          </cell>
          <cell r="C759" t="str">
            <v>C49</v>
          </cell>
          <cell r="D759">
            <v>110212</v>
          </cell>
          <cell r="E759" t="str">
            <v>Stock order</v>
          </cell>
          <cell r="F759" t="str">
            <v>YSM20R-2</v>
          </cell>
          <cell r="G759" t="str">
            <v>R-&gt;L</v>
          </cell>
          <cell r="H759" t="str">
            <v>No</v>
          </cell>
          <cell r="I759" t="str">
            <v>Y55398</v>
          </cell>
          <cell r="J759">
            <v>1</v>
          </cell>
          <cell r="K759" t="str">
            <v>盐保仓库</v>
          </cell>
          <cell r="L759">
            <v>44284</v>
          </cell>
          <cell r="M759" t="str">
            <v>NM</v>
          </cell>
          <cell r="N759" t="str">
            <v>APR 21</v>
          </cell>
          <cell r="O759"/>
          <cell r="P759" t="str">
            <v>JPY</v>
          </cell>
          <cell r="Q759" t="str">
            <v>C49SZX20210050SX</v>
          </cell>
          <cell r="R759" t="str">
            <v>模鑫</v>
          </cell>
          <cell r="S759" t="str">
            <v>YSM20R-2</v>
          </cell>
          <cell r="T759" t="str">
            <v>R-&gt;L</v>
          </cell>
          <cell r="U759" t="str">
            <v>No</v>
          </cell>
          <cell r="V759" t="str">
            <v>OK</v>
          </cell>
          <cell r="W759" t="str">
            <v>DAP SZ</v>
          </cell>
          <cell r="X759">
            <v>44234</v>
          </cell>
          <cell r="Y759" t="str">
            <v>Yes</v>
          </cell>
          <cell r="Z759"/>
          <cell r="AA759"/>
          <cell r="AB759"/>
          <cell r="AC759" t="str">
            <v>C210339637</v>
          </cell>
          <cell r="AD759">
            <v>301</v>
          </cell>
          <cell r="AE759">
            <v>10</v>
          </cell>
          <cell r="AF759">
            <v>311</v>
          </cell>
          <cell r="AG759">
            <v>10</v>
          </cell>
          <cell r="AH759"/>
          <cell r="AI759"/>
          <cell r="AN759"/>
          <cell r="AO759" t="str">
            <v>Yes</v>
          </cell>
          <cell r="AP759" t="str">
            <v>APR 21</v>
          </cell>
        </row>
        <row r="760">
          <cell r="A760">
            <v>1044</v>
          </cell>
          <cell r="B760" t="str">
            <v>已发货</v>
          </cell>
          <cell r="C760" t="str">
            <v>C49</v>
          </cell>
          <cell r="D760">
            <v>110212</v>
          </cell>
          <cell r="E760" t="str">
            <v>Stock order</v>
          </cell>
          <cell r="F760" t="str">
            <v>YSM20R-2</v>
          </cell>
          <cell r="G760" t="str">
            <v>R-&gt;L</v>
          </cell>
          <cell r="H760" t="str">
            <v>No</v>
          </cell>
          <cell r="I760" t="str">
            <v>Y55399</v>
          </cell>
          <cell r="J760">
            <v>1</v>
          </cell>
          <cell r="K760" t="str">
            <v>华日仓库中转</v>
          </cell>
          <cell r="L760">
            <v>44284</v>
          </cell>
          <cell r="M760" t="str">
            <v>NM</v>
          </cell>
          <cell r="N760" t="str">
            <v>APR 21</v>
          </cell>
          <cell r="O760"/>
          <cell r="P760" t="str">
            <v>JPY</v>
          </cell>
          <cell r="Q760" t="str">
            <v>C49SZX20200249SX</v>
          </cell>
          <cell r="R760" t="str">
            <v>凌鑫</v>
          </cell>
          <cell r="S760" t="str">
            <v>YSM20R-2</v>
          </cell>
          <cell r="T760" t="str">
            <v>R-&gt;L</v>
          </cell>
          <cell r="U760" t="str">
            <v>No</v>
          </cell>
          <cell r="V760" t="str">
            <v>OK</v>
          </cell>
          <cell r="W760" t="str">
            <v>DAP SZ</v>
          </cell>
          <cell r="X760">
            <v>44190</v>
          </cell>
          <cell r="Y760" t="str">
            <v>Yes</v>
          </cell>
          <cell r="Z760"/>
          <cell r="AA760"/>
          <cell r="AB760"/>
          <cell r="AC760" t="str">
            <v>C180331698</v>
          </cell>
          <cell r="AD760">
            <v>301</v>
          </cell>
          <cell r="AE760">
            <v>10</v>
          </cell>
          <cell r="AF760">
            <v>311</v>
          </cell>
          <cell r="AG760">
            <v>10</v>
          </cell>
          <cell r="AH760"/>
          <cell r="AI760"/>
          <cell r="AN760"/>
          <cell r="AO760" t="str">
            <v>Yes</v>
          </cell>
          <cell r="AP760" t="str">
            <v>APR 21</v>
          </cell>
        </row>
        <row r="761">
          <cell r="A761">
            <v>1140</v>
          </cell>
          <cell r="B761" t="str">
            <v>已发货</v>
          </cell>
          <cell r="C761" t="str">
            <v>C49</v>
          </cell>
          <cell r="D761">
            <v>110212</v>
          </cell>
          <cell r="E761" t="str">
            <v>Stock order</v>
          </cell>
          <cell r="F761" t="str">
            <v>YSM20R-2</v>
          </cell>
          <cell r="G761" t="str">
            <v>L-&gt;R</v>
          </cell>
          <cell r="H761" t="str">
            <v>cATS10+special layout</v>
          </cell>
          <cell r="I761" t="str">
            <v>Y55400，不能调动</v>
          </cell>
          <cell r="J761">
            <v>1</v>
          </cell>
          <cell r="K761" t="str">
            <v>盐保仓库</v>
          </cell>
          <cell r="L761">
            <v>44284</v>
          </cell>
          <cell r="M761" t="str">
            <v>NM</v>
          </cell>
          <cell r="N761" t="str">
            <v>APR 21</v>
          </cell>
          <cell r="O761"/>
          <cell r="P761" t="str">
            <v>JPY</v>
          </cell>
          <cell r="Q761" t="str">
            <v>C49SZX20210126DZ</v>
          </cell>
          <cell r="R761" t="str">
            <v>名商</v>
          </cell>
          <cell r="S761" t="str">
            <v>YSM20R-2</v>
          </cell>
          <cell r="T761" t="str">
            <v>L-&gt;R</v>
          </cell>
          <cell r="U761" t="str">
            <v>cATS10+MVC+special layout</v>
          </cell>
          <cell r="V761" t="str">
            <v>WRONG</v>
          </cell>
          <cell r="W761" t="str">
            <v>CIF HK</v>
          </cell>
          <cell r="X761">
            <v>44233</v>
          </cell>
          <cell r="Y761" t="str">
            <v>Yes</v>
          </cell>
          <cell r="Z761"/>
          <cell r="AA761"/>
          <cell r="AB761"/>
          <cell r="AC761" t="str">
            <v>C190334211</v>
          </cell>
          <cell r="AD761">
            <v>301</v>
          </cell>
          <cell r="AE761">
            <v>10</v>
          </cell>
          <cell r="AF761">
            <v>303</v>
          </cell>
          <cell r="AG761">
            <v>10</v>
          </cell>
          <cell r="AH761"/>
          <cell r="AI761"/>
          <cell r="AN761"/>
          <cell r="AO761" t="str">
            <v>Yes</v>
          </cell>
          <cell r="AP761" t="str">
            <v>APR 21</v>
          </cell>
        </row>
        <row r="762">
          <cell r="A762">
            <v>1167</v>
          </cell>
          <cell r="B762" t="str">
            <v>已发货</v>
          </cell>
          <cell r="C762" t="str">
            <v>C49</v>
          </cell>
          <cell r="D762">
            <v>110212</v>
          </cell>
          <cell r="E762" t="str">
            <v>Stock order</v>
          </cell>
          <cell r="F762" t="str">
            <v>YSM20R-2</v>
          </cell>
          <cell r="G762" t="str">
            <v>L-&gt;R</v>
          </cell>
          <cell r="H762" t="str">
            <v>No</v>
          </cell>
          <cell r="I762" t="str">
            <v>Y55401</v>
          </cell>
          <cell r="J762">
            <v>1</v>
          </cell>
          <cell r="K762" t="str">
            <v>盐保仓库</v>
          </cell>
          <cell r="L762">
            <v>44284</v>
          </cell>
          <cell r="M762" t="str">
            <v>NM</v>
          </cell>
          <cell r="N762" t="str">
            <v>APR 21</v>
          </cell>
          <cell r="O762"/>
          <cell r="P762" t="str">
            <v>JPY</v>
          </cell>
          <cell r="Q762" t="str">
            <v>C49SZX20210049MX</v>
          </cell>
          <cell r="R762" t="str">
            <v>智序</v>
          </cell>
          <cell r="S762" t="str">
            <v>YSM20R-2</v>
          </cell>
          <cell r="T762" t="str">
            <v>L-&gt;R</v>
          </cell>
          <cell r="U762" t="str">
            <v>No</v>
          </cell>
          <cell r="V762" t="str">
            <v>OK</v>
          </cell>
          <cell r="W762" t="str">
            <v>DAP SZ</v>
          </cell>
          <cell r="X762">
            <v>44256</v>
          </cell>
          <cell r="Y762" t="str">
            <v>Yes</v>
          </cell>
          <cell r="Z762"/>
          <cell r="AA762"/>
          <cell r="AB762"/>
          <cell r="AC762" t="str">
            <v>C210440011</v>
          </cell>
          <cell r="AD762">
            <v>301</v>
          </cell>
          <cell r="AE762">
            <v>10</v>
          </cell>
          <cell r="AF762">
            <v>311</v>
          </cell>
          <cell r="AG762">
            <v>10</v>
          </cell>
          <cell r="AH762"/>
          <cell r="AI762"/>
          <cell r="AN762"/>
          <cell r="AO762" t="str">
            <v>Yes</v>
          </cell>
          <cell r="AP762" t="str">
            <v>APR 21</v>
          </cell>
        </row>
        <row r="763">
          <cell r="A763">
            <v>1173</v>
          </cell>
          <cell r="B763" t="str">
            <v>已发货</v>
          </cell>
          <cell r="C763" t="str">
            <v>C49</v>
          </cell>
          <cell r="D763">
            <v>110212</v>
          </cell>
          <cell r="E763" t="str">
            <v>Stock order</v>
          </cell>
          <cell r="F763" t="str">
            <v>YSM20R-2</v>
          </cell>
          <cell r="G763" t="str">
            <v>L-&gt;R</v>
          </cell>
          <cell r="H763" t="str">
            <v>No</v>
          </cell>
          <cell r="I763" t="str">
            <v>Y55402</v>
          </cell>
          <cell r="J763">
            <v>1</v>
          </cell>
          <cell r="K763" t="str">
            <v>盐保仓库</v>
          </cell>
          <cell r="L763">
            <v>44284</v>
          </cell>
          <cell r="M763" t="str">
            <v>NM</v>
          </cell>
          <cell r="N763" t="str">
            <v>APR 21</v>
          </cell>
          <cell r="O763"/>
          <cell r="P763" t="str">
            <v>JPY</v>
          </cell>
          <cell r="Q763" t="str">
            <v>C49SZX20210049MX</v>
          </cell>
          <cell r="R763" t="str">
            <v>智序</v>
          </cell>
          <cell r="S763" t="str">
            <v>YSM20R-2</v>
          </cell>
          <cell r="T763" t="str">
            <v>L-&gt;R</v>
          </cell>
          <cell r="U763" t="str">
            <v>No</v>
          </cell>
          <cell r="V763" t="str">
            <v>OK</v>
          </cell>
          <cell r="W763" t="str">
            <v>DAP SZ</v>
          </cell>
          <cell r="X763">
            <v>44256</v>
          </cell>
          <cell r="Y763" t="str">
            <v>Yes</v>
          </cell>
          <cell r="Z763"/>
          <cell r="AA763"/>
          <cell r="AB763"/>
          <cell r="AC763" t="str">
            <v>C210440011</v>
          </cell>
          <cell r="AD763">
            <v>301</v>
          </cell>
          <cell r="AE763">
            <v>10</v>
          </cell>
          <cell r="AF763">
            <v>311</v>
          </cell>
          <cell r="AG763">
            <v>10</v>
          </cell>
          <cell r="AH763"/>
          <cell r="AI763"/>
          <cell r="AN763"/>
          <cell r="AO763" t="str">
            <v>Yes</v>
          </cell>
          <cell r="AP763" t="str">
            <v>APR 21</v>
          </cell>
        </row>
        <row r="764">
          <cell r="A764">
            <v>1279</v>
          </cell>
          <cell r="B764" t="str">
            <v>已发货</v>
          </cell>
          <cell r="C764" t="str">
            <v>C49</v>
          </cell>
          <cell r="D764">
            <v>110212</v>
          </cell>
          <cell r="E764" t="str">
            <v>Stock order</v>
          </cell>
          <cell r="F764" t="str">
            <v>YSM20R-2</v>
          </cell>
          <cell r="G764" t="str">
            <v>L-&gt;R</v>
          </cell>
          <cell r="H764" t="str">
            <v>No</v>
          </cell>
          <cell r="I764" t="str">
            <v>Y55403</v>
          </cell>
          <cell r="J764">
            <v>1</v>
          </cell>
          <cell r="K764" t="str">
            <v>华日仓库中转</v>
          </cell>
          <cell r="L764">
            <v>44284</v>
          </cell>
          <cell r="M764" t="str">
            <v>NM</v>
          </cell>
          <cell r="N764" t="str">
            <v>APR 21</v>
          </cell>
          <cell r="O764"/>
          <cell r="P764" t="str">
            <v>JPY</v>
          </cell>
          <cell r="Q764" t="str">
            <v>C49SZX20210077JY</v>
          </cell>
          <cell r="R764" t="str">
            <v>创荣发</v>
          </cell>
          <cell r="S764" t="str">
            <v>YSM20R-2</v>
          </cell>
          <cell r="T764" t="str">
            <v>L-&gt;R</v>
          </cell>
          <cell r="U764" t="str">
            <v>No</v>
          </cell>
          <cell r="V764" t="str">
            <v>OK</v>
          </cell>
          <cell r="W764" t="str">
            <v>DAP HZ</v>
          </cell>
          <cell r="X764">
            <v>44272</v>
          </cell>
          <cell r="Y764" t="str">
            <v>Yes</v>
          </cell>
          <cell r="Z764"/>
          <cell r="AA764"/>
          <cell r="AB764"/>
          <cell r="AC764" t="str">
            <v>C200437179</v>
          </cell>
          <cell r="AD764">
            <v>301</v>
          </cell>
          <cell r="AE764">
            <v>10</v>
          </cell>
          <cell r="AF764">
            <v>304</v>
          </cell>
          <cell r="AG764">
            <v>10</v>
          </cell>
          <cell r="AH764"/>
          <cell r="AI764"/>
          <cell r="AN764"/>
          <cell r="AO764" t="str">
            <v>Yes</v>
          </cell>
          <cell r="AP764" t="str">
            <v>APR 21</v>
          </cell>
        </row>
        <row r="765">
          <cell r="A765">
            <v>1137</v>
          </cell>
          <cell r="B765" t="str">
            <v>已发货</v>
          </cell>
          <cell r="C765" t="str">
            <v>C49</v>
          </cell>
          <cell r="D765">
            <v>110348</v>
          </cell>
          <cell r="E765" t="str">
            <v>Stock order</v>
          </cell>
          <cell r="F765" t="str">
            <v>YSM10</v>
          </cell>
          <cell r="G765" t="str">
            <v>R-&gt;L</v>
          </cell>
          <cell r="H765" t="str">
            <v>No</v>
          </cell>
          <cell r="I765" t="str">
            <v>Y55170</v>
          </cell>
          <cell r="J765">
            <v>1</v>
          </cell>
          <cell r="K765" t="str">
            <v>盐保仓库</v>
          </cell>
          <cell r="L765">
            <v>44287</v>
          </cell>
          <cell r="M765" t="str">
            <v>NM</v>
          </cell>
          <cell r="N765" t="str">
            <v>MAY 21</v>
          </cell>
          <cell r="O765"/>
          <cell r="P765" t="str">
            <v>JPY</v>
          </cell>
          <cell r="Q765" t="str">
            <v>C49SZX20210045SX</v>
          </cell>
          <cell r="R765" t="str">
            <v>百益晟</v>
          </cell>
          <cell r="S765" t="str">
            <v>YSM10</v>
          </cell>
          <cell r="T765" t="str">
            <v>L-&gt;R</v>
          </cell>
          <cell r="U765" t="str">
            <v>MVC</v>
          </cell>
          <cell r="V765" t="str">
            <v>WRONG</v>
          </cell>
          <cell r="W765" t="str">
            <v>DAP SZ</v>
          </cell>
          <cell r="X765">
            <v>44231</v>
          </cell>
          <cell r="Y765" t="str">
            <v>Yes</v>
          </cell>
          <cell r="Z765"/>
          <cell r="AA765"/>
          <cell r="AB765"/>
          <cell r="AC765" t="str">
            <v>C190434521</v>
          </cell>
          <cell r="AD765">
            <v>301</v>
          </cell>
          <cell r="AE765">
            <v>10</v>
          </cell>
          <cell r="AF765"/>
          <cell r="AG765"/>
          <cell r="AH765"/>
          <cell r="AI765"/>
          <cell r="AN765"/>
          <cell r="AO765" t="str">
            <v>Yes</v>
          </cell>
          <cell r="AP765" t="str">
            <v>MAY 21</v>
          </cell>
        </row>
        <row r="766">
          <cell r="A766" t="str">
            <v>上海预留…</v>
          </cell>
          <cell r="B766" t="str">
            <v>已发货</v>
          </cell>
          <cell r="C766" t="str">
            <v>C49</v>
          </cell>
          <cell r="D766">
            <v>110348</v>
          </cell>
          <cell r="E766" t="str">
            <v>Stock order</v>
          </cell>
          <cell r="F766" t="str">
            <v>YSM10</v>
          </cell>
          <cell r="G766" t="str">
            <v>R-&gt;L</v>
          </cell>
          <cell r="H766" t="str">
            <v>MVC+ATS15</v>
          </cell>
          <cell r="I766" t="str">
            <v>Y55176</v>
          </cell>
          <cell r="J766">
            <v>1</v>
          </cell>
          <cell r="K766" t="str">
            <v>力合仓库(已经清关)</v>
          </cell>
          <cell r="L766">
            <v>44287</v>
          </cell>
          <cell r="M766" t="str">
            <v>NM</v>
          </cell>
          <cell r="N766" t="str">
            <v>MAY 21</v>
          </cell>
          <cell r="O766"/>
          <cell r="P766" t="str">
            <v>RMB</v>
          </cell>
          <cell r="Q766" t="str">
            <v>C49SHA20210422/ZQR</v>
          </cell>
          <cell r="R766" t="str">
            <v>上海项如电子科技有限公司</v>
          </cell>
          <cell r="S766" t="str">
            <v>YSM10</v>
          </cell>
          <cell r="T766" t="str">
            <v>L-&gt;R</v>
          </cell>
          <cell r="U766" t="str">
            <v>MVC+ATS15</v>
          </cell>
          <cell r="V766" t="str">
            <v>WRONG</v>
          </cell>
          <cell r="W766" t="e">
            <v>#N/A</v>
          </cell>
          <cell r="X766" t="e">
            <v>#N/A</v>
          </cell>
          <cell r="Y766" t="e">
            <v>#N/A</v>
          </cell>
          <cell r="Z766"/>
          <cell r="AA766"/>
          <cell r="AB766"/>
          <cell r="AC766" t="str">
            <v>YES</v>
          </cell>
          <cell r="AD766">
            <v>301</v>
          </cell>
          <cell r="AE766">
            <v>10</v>
          </cell>
          <cell r="AF766"/>
          <cell r="AG766"/>
          <cell r="AH766"/>
          <cell r="AI766"/>
          <cell r="AN766"/>
          <cell r="AO766" t="str">
            <v>NA</v>
          </cell>
          <cell r="AP766" t="str">
            <v>MAY 21</v>
          </cell>
        </row>
        <row r="767">
          <cell r="A767">
            <v>1136</v>
          </cell>
          <cell r="B767" t="str">
            <v>已发货</v>
          </cell>
          <cell r="C767" t="str">
            <v>C49</v>
          </cell>
          <cell r="D767" t="str">
            <v>110348(拆单110364)</v>
          </cell>
          <cell r="E767" t="str">
            <v>Stock order</v>
          </cell>
          <cell r="F767" t="str">
            <v>YSM10</v>
          </cell>
          <cell r="G767" t="str">
            <v>R-&gt;L</v>
          </cell>
          <cell r="H767" t="str">
            <v>No</v>
          </cell>
          <cell r="I767" t="str">
            <v>Y55171</v>
          </cell>
          <cell r="J767">
            <v>1</v>
          </cell>
          <cell r="K767" t="str">
            <v>盐保仓库</v>
          </cell>
          <cell r="L767">
            <v>44287</v>
          </cell>
          <cell r="M767" t="str">
            <v>NM PO用110347</v>
          </cell>
          <cell r="N767" t="str">
            <v>MAY 21</v>
          </cell>
          <cell r="O767"/>
          <cell r="P767" t="str">
            <v>JPY</v>
          </cell>
          <cell r="Q767" t="str">
            <v>C49SZX20210045SX</v>
          </cell>
          <cell r="R767" t="str">
            <v>百益晟</v>
          </cell>
          <cell r="S767" t="str">
            <v>YSM10</v>
          </cell>
          <cell r="T767" t="str">
            <v>L-&gt;R</v>
          </cell>
          <cell r="U767" t="str">
            <v>MVC</v>
          </cell>
          <cell r="V767" t="str">
            <v>WRONG</v>
          </cell>
          <cell r="W767" t="str">
            <v>DAP SZ</v>
          </cell>
          <cell r="X767">
            <v>44231</v>
          </cell>
          <cell r="Y767" t="str">
            <v>Yes</v>
          </cell>
          <cell r="Z767"/>
          <cell r="AA767"/>
          <cell r="AB767"/>
          <cell r="AC767" t="str">
            <v>C190434521</v>
          </cell>
          <cell r="AD767">
            <v>301</v>
          </cell>
          <cell r="AE767">
            <v>10</v>
          </cell>
          <cell r="AF767"/>
          <cell r="AG767"/>
          <cell r="AH767"/>
          <cell r="AI767"/>
          <cell r="AN767"/>
          <cell r="AO767" t="str">
            <v>Yes</v>
          </cell>
          <cell r="AP767" t="str">
            <v>MAY 21</v>
          </cell>
        </row>
        <row r="768">
          <cell r="A768">
            <v>1258</v>
          </cell>
          <cell r="B768" t="str">
            <v>已发货</v>
          </cell>
          <cell r="C768" t="str">
            <v>C49</v>
          </cell>
          <cell r="D768">
            <v>110348</v>
          </cell>
          <cell r="E768" t="str">
            <v>Stock order</v>
          </cell>
          <cell r="F768" t="str">
            <v>YSM10</v>
          </cell>
          <cell r="G768" t="str">
            <v>R-&gt;L</v>
          </cell>
          <cell r="H768" t="str">
            <v>No</v>
          </cell>
          <cell r="I768" t="str">
            <v>Y55172</v>
          </cell>
          <cell r="J768">
            <v>1</v>
          </cell>
          <cell r="K768" t="str">
            <v>盐保仓库</v>
          </cell>
          <cell r="L768">
            <v>44287</v>
          </cell>
          <cell r="M768" t="str">
            <v>NM</v>
          </cell>
          <cell r="N768" t="str">
            <v>JUN 21</v>
          </cell>
          <cell r="O768"/>
          <cell r="P768" t="str">
            <v>JPY</v>
          </cell>
          <cell r="Q768" t="str">
            <v>C49SZX20210081MZ</v>
          </cell>
          <cell r="R768" t="str">
            <v>崧盛</v>
          </cell>
          <cell r="S768" t="str">
            <v>YSM10</v>
          </cell>
          <cell r="T768" t="str">
            <v>L-&gt;R</v>
          </cell>
          <cell r="U768" t="str">
            <v>No</v>
          </cell>
          <cell r="V768" t="str">
            <v>WRONG</v>
          </cell>
          <cell r="W768" t="str">
            <v>CIF HK</v>
          </cell>
          <cell r="X768">
            <v>44268</v>
          </cell>
          <cell r="Y768" t="str">
            <v>Yes</v>
          </cell>
          <cell r="Z768"/>
          <cell r="AA768"/>
          <cell r="AB768"/>
          <cell r="AC768" t="str">
            <v>C210439739</v>
          </cell>
          <cell r="AD768">
            <v>301</v>
          </cell>
          <cell r="AE768">
            <v>10</v>
          </cell>
          <cell r="AF768"/>
          <cell r="AG768"/>
          <cell r="AH768"/>
          <cell r="AI768"/>
          <cell r="AN768"/>
          <cell r="AO768" t="str">
            <v>Yes</v>
          </cell>
          <cell r="AP768" t="str">
            <v>JUN 21</v>
          </cell>
        </row>
        <row r="769">
          <cell r="A769">
            <v>1280</v>
          </cell>
          <cell r="B769" t="str">
            <v>已发货</v>
          </cell>
          <cell r="C769" t="str">
            <v>C49</v>
          </cell>
          <cell r="D769">
            <v>110348</v>
          </cell>
          <cell r="E769" t="str">
            <v>Stock order</v>
          </cell>
          <cell r="F769" t="str">
            <v>YSM10</v>
          </cell>
          <cell r="G769" t="str">
            <v>R-&gt;L</v>
          </cell>
          <cell r="H769" t="str">
            <v>No</v>
          </cell>
          <cell r="I769" t="str">
            <v>Y55173</v>
          </cell>
          <cell r="J769">
            <v>1</v>
          </cell>
          <cell r="K769" t="str">
            <v>华日仓库中转</v>
          </cell>
          <cell r="L769">
            <v>44287</v>
          </cell>
          <cell r="M769" t="str">
            <v>NM</v>
          </cell>
          <cell r="N769" t="str">
            <v>APR 21</v>
          </cell>
          <cell r="O769"/>
          <cell r="P769" t="str">
            <v>JPY</v>
          </cell>
          <cell r="Q769" t="str">
            <v>C49SZX20210077JY</v>
          </cell>
          <cell r="R769" t="str">
            <v>创荣发</v>
          </cell>
          <cell r="S769" t="str">
            <v>YSM10</v>
          </cell>
          <cell r="T769" t="str">
            <v>L-&gt;R</v>
          </cell>
          <cell r="U769" t="str">
            <v>MVC</v>
          </cell>
          <cell r="V769" t="str">
            <v>WRONG</v>
          </cell>
          <cell r="W769" t="str">
            <v>DAP HZ</v>
          </cell>
          <cell r="X769">
            <v>44272</v>
          </cell>
          <cell r="Y769" t="str">
            <v>Yes</v>
          </cell>
          <cell r="Z769"/>
          <cell r="AA769"/>
          <cell r="AB769"/>
          <cell r="AC769" t="str">
            <v>C200437179</v>
          </cell>
          <cell r="AD769">
            <v>301</v>
          </cell>
          <cell r="AE769">
            <v>10</v>
          </cell>
          <cell r="AF769"/>
          <cell r="AG769"/>
          <cell r="AH769"/>
          <cell r="AI769"/>
          <cell r="AN769"/>
          <cell r="AO769" t="str">
            <v>Yes</v>
          </cell>
          <cell r="AP769" t="str">
            <v>APR 21</v>
          </cell>
        </row>
        <row r="770">
          <cell r="A770">
            <v>1255</v>
          </cell>
          <cell r="B770" t="str">
            <v>已发货</v>
          </cell>
          <cell r="C770" t="str">
            <v>C49</v>
          </cell>
          <cell r="D770" t="str">
            <v>110347(拆单110339)</v>
          </cell>
          <cell r="E770" t="str">
            <v>Stock order</v>
          </cell>
          <cell r="F770" t="str">
            <v>YSM10</v>
          </cell>
          <cell r="G770" t="str">
            <v>R-&gt;L</v>
          </cell>
          <cell r="H770" t="str">
            <v>No</v>
          </cell>
          <cell r="I770" t="str">
            <v>Y55423</v>
          </cell>
          <cell r="J770">
            <v>1</v>
          </cell>
          <cell r="K770" t="str">
            <v>力合中转仓</v>
          </cell>
          <cell r="L770">
            <v>44287</v>
          </cell>
          <cell r="M770" t="str">
            <v>NM，PO用110348</v>
          </cell>
          <cell r="N770" t="str">
            <v>APR 21</v>
          </cell>
          <cell r="O770"/>
          <cell r="P770" t="str">
            <v>JPY</v>
          </cell>
          <cell r="Q770" t="str">
            <v>C49SZX20210079EC</v>
          </cell>
          <cell r="R770" t="str">
            <v>福瑞康</v>
          </cell>
          <cell r="S770" t="str">
            <v>YSM10</v>
          </cell>
          <cell r="T770" t="str">
            <v>L-&gt;R</v>
          </cell>
          <cell r="U770" t="str">
            <v>MVC</v>
          </cell>
          <cell r="V770" t="str">
            <v>WRONG</v>
          </cell>
          <cell r="W770" t="str">
            <v>DAP DG</v>
          </cell>
          <cell r="X770">
            <v>44267</v>
          </cell>
          <cell r="Y770" t="str">
            <v>Yes</v>
          </cell>
          <cell r="Z770"/>
          <cell r="AA770"/>
          <cell r="AB770"/>
          <cell r="AC770" t="str">
            <v>C210439833</v>
          </cell>
          <cell r="AD770">
            <v>301</v>
          </cell>
          <cell r="AE770">
            <v>10</v>
          </cell>
          <cell r="AF770"/>
          <cell r="AG770"/>
          <cell r="AH770"/>
          <cell r="AI770"/>
          <cell r="AN770"/>
          <cell r="AO770" t="str">
            <v>Yes</v>
          </cell>
          <cell r="AP770" t="str">
            <v>APR 21</v>
          </cell>
        </row>
        <row r="771">
          <cell r="A771">
            <v>1162</v>
          </cell>
          <cell r="B771" t="str">
            <v>已发货</v>
          </cell>
          <cell r="C771" t="str">
            <v>C49</v>
          </cell>
          <cell r="D771">
            <v>110347</v>
          </cell>
          <cell r="E771" t="str">
            <v>Stock order</v>
          </cell>
          <cell r="F771" t="str">
            <v>YSM10</v>
          </cell>
          <cell r="G771" t="str">
            <v>R-&gt;L</v>
          </cell>
          <cell r="H771" t="str">
            <v>No</v>
          </cell>
          <cell r="I771" t="str">
            <v>Y55424</v>
          </cell>
          <cell r="J771">
            <v>1</v>
          </cell>
          <cell r="K771" t="str">
            <v>力合仓库(已经清关)</v>
          </cell>
          <cell r="L771">
            <v>44287</v>
          </cell>
          <cell r="M771" t="str">
            <v>0.0605  PO用110364</v>
          </cell>
          <cell r="N771" t="str">
            <v>APR 21</v>
          </cell>
          <cell r="O771"/>
          <cell r="P771" t="str">
            <v>RMB</v>
          </cell>
          <cell r="Q771" t="str">
            <v>C49SZX20210047JL</v>
          </cell>
          <cell r="R771" t="str">
            <v>铭翔</v>
          </cell>
          <cell r="S771" t="str">
            <v>YSM10</v>
          </cell>
          <cell r="T771" t="str">
            <v>L-&gt;R</v>
          </cell>
          <cell r="U771" t="str">
            <v>MVC</v>
          </cell>
          <cell r="V771" t="str">
            <v>WRONG</v>
          </cell>
          <cell r="W771" t="str">
            <v>含税到厂</v>
          </cell>
          <cell r="X771">
            <v>44249</v>
          </cell>
          <cell r="Y771" t="str">
            <v>Yes</v>
          </cell>
          <cell r="Z771"/>
          <cell r="AA771"/>
          <cell r="AB771"/>
          <cell r="AC771" t="str">
            <v>C191136061</v>
          </cell>
          <cell r="AD771">
            <v>301</v>
          </cell>
          <cell r="AE771">
            <v>10</v>
          </cell>
          <cell r="AF771"/>
          <cell r="AG771"/>
          <cell r="AH771"/>
          <cell r="AI771"/>
          <cell r="AN771"/>
          <cell r="AO771" t="str">
            <v>Yes</v>
          </cell>
          <cell r="AP771" t="str">
            <v>APR 21</v>
          </cell>
        </row>
        <row r="772">
          <cell r="A772">
            <v>991</v>
          </cell>
          <cell r="B772" t="str">
            <v>已发货</v>
          </cell>
          <cell r="C772" t="str">
            <v>C49</v>
          </cell>
          <cell r="D772" t="str">
            <v>110347(拆单110337)</v>
          </cell>
          <cell r="E772" t="str">
            <v>Stock order</v>
          </cell>
          <cell r="F772" t="str">
            <v>YSM10</v>
          </cell>
          <cell r="G772" t="str">
            <v>R-&gt;L</v>
          </cell>
          <cell r="H772" t="str">
            <v>No</v>
          </cell>
          <cell r="I772" t="str">
            <v>Y55425</v>
          </cell>
          <cell r="J772">
            <v>1</v>
          </cell>
          <cell r="K772" t="str">
            <v>力合仓库(已经清关)</v>
          </cell>
          <cell r="L772">
            <v>44287</v>
          </cell>
          <cell r="M772">
            <v>6.2300000000000001E-2</v>
          </cell>
          <cell r="N772" t="str">
            <v>MAY 21</v>
          </cell>
          <cell r="O772"/>
          <cell r="P772" t="str">
            <v>RMB</v>
          </cell>
          <cell r="Q772" t="str">
            <v>C49SZX20200080DY</v>
          </cell>
          <cell r="R772" t="str">
            <v>富源晟</v>
          </cell>
          <cell r="S772" t="str">
            <v>YSM10</v>
          </cell>
          <cell r="T772" t="str">
            <v>L-&gt;R</v>
          </cell>
          <cell r="U772" t="str">
            <v>MVC</v>
          </cell>
          <cell r="V772" t="str">
            <v>WRONG</v>
          </cell>
          <cell r="W772" t="str">
            <v>含税到厂</v>
          </cell>
          <cell r="X772">
            <v>44173</v>
          </cell>
          <cell r="Y772" t="str">
            <v>Yes</v>
          </cell>
          <cell r="Z772"/>
          <cell r="AA772"/>
          <cell r="AB772"/>
          <cell r="AC772" t="str">
            <v>C210139036</v>
          </cell>
          <cell r="AD772">
            <v>301</v>
          </cell>
          <cell r="AE772">
            <v>10</v>
          </cell>
          <cell r="AF772"/>
          <cell r="AG772"/>
          <cell r="AH772"/>
          <cell r="AI772"/>
          <cell r="AN772"/>
          <cell r="AO772" t="str">
            <v>Yes</v>
          </cell>
          <cell r="AP772" t="str">
            <v>MAY 21</v>
          </cell>
        </row>
        <row r="773">
          <cell r="A773">
            <v>1040</v>
          </cell>
          <cell r="B773" t="str">
            <v>已发货</v>
          </cell>
          <cell r="C773" t="str">
            <v>C49</v>
          </cell>
          <cell r="D773" t="str">
            <v>110347(拆单110337)</v>
          </cell>
          <cell r="E773" t="str">
            <v>Stock order</v>
          </cell>
          <cell r="F773" t="str">
            <v>YSM10</v>
          </cell>
          <cell r="G773" t="str">
            <v>R-&gt;L</v>
          </cell>
          <cell r="H773" t="str">
            <v>No</v>
          </cell>
          <cell r="I773" t="str">
            <v>Y55426</v>
          </cell>
          <cell r="J773">
            <v>1</v>
          </cell>
          <cell r="K773" t="str">
            <v>力合仓库(已经清关)</v>
          </cell>
          <cell r="L773">
            <v>44287</v>
          </cell>
          <cell r="M773">
            <v>6.2300000000000001E-2</v>
          </cell>
          <cell r="N773" t="str">
            <v>APR 21</v>
          </cell>
          <cell r="O773"/>
          <cell r="P773" t="str">
            <v>RMB</v>
          </cell>
          <cell r="Q773" t="str">
            <v>C49SZX20200248SX</v>
          </cell>
          <cell r="R773" t="str">
            <v>悦之彩</v>
          </cell>
          <cell r="S773" t="str">
            <v>YSM10</v>
          </cell>
          <cell r="T773" t="str">
            <v>L-&gt;R</v>
          </cell>
          <cell r="U773" t="str">
            <v>MVC</v>
          </cell>
          <cell r="V773" t="str">
            <v>WRONG</v>
          </cell>
          <cell r="W773" t="str">
            <v>含税到厂</v>
          </cell>
          <cell r="X773">
            <v>44183</v>
          </cell>
          <cell r="Y773" t="str">
            <v>Yes</v>
          </cell>
          <cell r="Z773"/>
          <cell r="AA773"/>
          <cell r="AB773"/>
          <cell r="AC773" t="str">
            <v>C191035936</v>
          </cell>
          <cell r="AD773">
            <v>301</v>
          </cell>
          <cell r="AE773">
            <v>10</v>
          </cell>
          <cell r="AF773"/>
          <cell r="AG773"/>
          <cell r="AH773"/>
          <cell r="AI773"/>
          <cell r="AN773"/>
          <cell r="AO773" t="str">
            <v>Yes</v>
          </cell>
          <cell r="AP773" t="str">
            <v>APR 21</v>
          </cell>
        </row>
        <row r="774">
          <cell r="A774">
            <v>1041</v>
          </cell>
          <cell r="B774" t="str">
            <v>已发货</v>
          </cell>
          <cell r="C774" t="str">
            <v>C49</v>
          </cell>
          <cell r="D774" t="str">
            <v>110347(拆单110339)</v>
          </cell>
          <cell r="E774" t="str">
            <v>Stock order</v>
          </cell>
          <cell r="F774" t="str">
            <v>YSM10</v>
          </cell>
          <cell r="G774" t="str">
            <v>R-&gt;L</v>
          </cell>
          <cell r="H774" t="str">
            <v>No</v>
          </cell>
          <cell r="I774" t="str">
            <v>Y55427</v>
          </cell>
          <cell r="J774">
            <v>1</v>
          </cell>
          <cell r="K774" t="str">
            <v>力合仓库(已经清关)</v>
          </cell>
          <cell r="L774">
            <v>44287</v>
          </cell>
          <cell r="M774">
            <v>6.2300000000000001E-2</v>
          </cell>
          <cell r="N774" t="str">
            <v>APR 21</v>
          </cell>
          <cell r="O774"/>
          <cell r="P774" t="str">
            <v>RMB</v>
          </cell>
          <cell r="Q774" t="str">
            <v>C49SZX20200248SX</v>
          </cell>
          <cell r="R774" t="str">
            <v>悦之彩</v>
          </cell>
          <cell r="S774" t="str">
            <v>YSM10</v>
          </cell>
          <cell r="T774" t="str">
            <v>L-&gt;R</v>
          </cell>
          <cell r="U774" t="str">
            <v>MVC</v>
          </cell>
          <cell r="V774" t="str">
            <v>WRONG</v>
          </cell>
          <cell r="W774" t="str">
            <v>含税到厂</v>
          </cell>
          <cell r="X774">
            <v>44183</v>
          </cell>
          <cell r="Y774" t="str">
            <v>Yes</v>
          </cell>
          <cell r="Z774"/>
          <cell r="AA774"/>
          <cell r="AB774"/>
          <cell r="AC774" t="str">
            <v>C191035936</v>
          </cell>
          <cell r="AD774">
            <v>301</v>
          </cell>
          <cell r="AE774">
            <v>10</v>
          </cell>
          <cell r="AF774"/>
          <cell r="AG774"/>
          <cell r="AH774"/>
          <cell r="AI774"/>
          <cell r="AN774"/>
          <cell r="AO774" t="str">
            <v>Yes</v>
          </cell>
          <cell r="AP774" t="str">
            <v>APR 21</v>
          </cell>
        </row>
        <row r="775">
          <cell r="A775">
            <v>739</v>
          </cell>
          <cell r="B775" t="str">
            <v>已发货</v>
          </cell>
          <cell r="C775" t="str">
            <v>C49</v>
          </cell>
          <cell r="D775">
            <v>110274</v>
          </cell>
          <cell r="E775" t="str">
            <v>平方兆赫名义下单</v>
          </cell>
          <cell r="F775" t="str">
            <v>YSM40R-4</v>
          </cell>
          <cell r="G775" t="str">
            <v>L-&gt;R</v>
          </cell>
          <cell r="H775" t="str">
            <v>No</v>
          </cell>
          <cell r="I775" t="str">
            <v>Y55408</v>
          </cell>
          <cell r="J775">
            <v>1</v>
          </cell>
          <cell r="K775" t="str">
            <v>CY仓库</v>
          </cell>
          <cell r="L775">
            <v>44300</v>
          </cell>
          <cell r="M775" t="str">
            <v>NM</v>
          </cell>
          <cell r="N775" t="str">
            <v>APR 21</v>
          </cell>
          <cell r="O775"/>
          <cell r="P775" t="str">
            <v>JPY</v>
          </cell>
          <cell r="Q775" t="str">
            <v>C49SZX20210028DZ</v>
          </cell>
          <cell r="R775" t="str">
            <v>平方兆赫</v>
          </cell>
          <cell r="S775" t="str">
            <v>YSM40R-4</v>
          </cell>
          <cell r="T775" t="str">
            <v>L-&gt;R</v>
          </cell>
          <cell r="U775" t="str">
            <v>No</v>
          </cell>
          <cell r="V775" t="str">
            <v>OK</v>
          </cell>
          <cell r="W775" t="str">
            <v>CIF HK</v>
          </cell>
          <cell r="X775">
            <v>44265</v>
          </cell>
          <cell r="Y775" t="str">
            <v>Yes</v>
          </cell>
          <cell r="Z775"/>
          <cell r="AA775"/>
          <cell r="AB775"/>
          <cell r="AC775" t="str">
            <v>YES</v>
          </cell>
          <cell r="AD775"/>
          <cell r="AE775"/>
          <cell r="AF775"/>
          <cell r="AG775"/>
          <cell r="AH775"/>
          <cell r="AI775"/>
          <cell r="AN775"/>
          <cell r="AO775" t="str">
            <v>Yes</v>
          </cell>
          <cell r="AP775" t="str">
            <v>APR 21</v>
          </cell>
        </row>
        <row r="776">
          <cell r="A776">
            <v>1058</v>
          </cell>
          <cell r="B776" t="str">
            <v>已发货</v>
          </cell>
          <cell r="C776" t="str">
            <v>C49</v>
          </cell>
          <cell r="D776">
            <v>110272</v>
          </cell>
          <cell r="E776" t="str">
            <v>精德鸿名义下单</v>
          </cell>
          <cell r="F776" t="str">
            <v>YSM20R-2</v>
          </cell>
          <cell r="G776" t="str">
            <v>L-&gt;R</v>
          </cell>
          <cell r="H776" t="str">
            <v>No</v>
          </cell>
          <cell r="I776" t="str">
            <v>Y55697</v>
          </cell>
          <cell r="J776">
            <v>1</v>
          </cell>
          <cell r="K776" t="str">
            <v>盐保仓库</v>
          </cell>
          <cell r="L776">
            <v>44305</v>
          </cell>
          <cell r="M776" t="str">
            <v>NM</v>
          </cell>
          <cell r="N776" t="str">
            <v>APR 21</v>
          </cell>
          <cell r="O776"/>
          <cell r="P776" t="str">
            <v>JPY</v>
          </cell>
          <cell r="Q776" t="str">
            <v>C49SZX20210002SX</v>
          </cell>
          <cell r="R776" t="str">
            <v>利速达</v>
          </cell>
          <cell r="S776" t="str">
            <v>YSM20R-2</v>
          </cell>
          <cell r="T776" t="str">
            <v>L-&gt;R</v>
          </cell>
          <cell r="U776" t="str">
            <v>No</v>
          </cell>
          <cell r="V776" t="str">
            <v>OK</v>
          </cell>
          <cell r="W776" t="str">
            <v>DAP SZ</v>
          </cell>
          <cell r="X776">
            <v>44200</v>
          </cell>
          <cell r="Y776" t="str">
            <v>Yes</v>
          </cell>
          <cell r="Z776"/>
          <cell r="AA776"/>
          <cell r="AB776"/>
          <cell r="AC776" t="str">
            <v>C180732624</v>
          </cell>
          <cell r="AD776">
            <v>301</v>
          </cell>
          <cell r="AE776">
            <v>20</v>
          </cell>
          <cell r="AF776"/>
          <cell r="AG776"/>
          <cell r="AH776"/>
          <cell r="AI776"/>
          <cell r="AN776"/>
          <cell r="AO776" t="str">
            <v>Yes</v>
          </cell>
          <cell r="AP776" t="str">
            <v>APR 21</v>
          </cell>
        </row>
        <row r="777">
          <cell r="A777">
            <v>1139</v>
          </cell>
          <cell r="B777" t="str">
            <v>已发货</v>
          </cell>
          <cell r="C777" t="str">
            <v>C49</v>
          </cell>
          <cell r="D777">
            <v>110272</v>
          </cell>
          <cell r="E777" t="str">
            <v>精德鸿名义下单</v>
          </cell>
          <cell r="F777" t="str">
            <v>YSM20R-2</v>
          </cell>
          <cell r="G777" t="str">
            <v>L-&gt;R</v>
          </cell>
          <cell r="H777" t="str">
            <v>No</v>
          </cell>
          <cell r="I777" t="str">
            <v>Y55698，不能调动</v>
          </cell>
          <cell r="J777">
            <v>1</v>
          </cell>
          <cell r="K777" t="str">
            <v>盐保仓库</v>
          </cell>
          <cell r="L777">
            <v>44305</v>
          </cell>
          <cell r="M777" t="str">
            <v>NM</v>
          </cell>
          <cell r="N777" t="str">
            <v>APR 21</v>
          </cell>
          <cell r="O777"/>
          <cell r="P777" t="str">
            <v>JPY</v>
          </cell>
          <cell r="Q777" t="str">
            <v>C49SZX20210126DZ</v>
          </cell>
          <cell r="R777" t="str">
            <v>名商</v>
          </cell>
          <cell r="S777" t="str">
            <v>YSM20R-2</v>
          </cell>
          <cell r="T777" t="str">
            <v>L-&gt;R</v>
          </cell>
          <cell r="U777" t="str">
            <v>No</v>
          </cell>
          <cell r="V777" t="str">
            <v>OK</v>
          </cell>
          <cell r="W777" t="str">
            <v>CIF HK</v>
          </cell>
          <cell r="X777">
            <v>44233</v>
          </cell>
          <cell r="Y777" t="str">
            <v>Yes</v>
          </cell>
          <cell r="Z777"/>
          <cell r="AA777"/>
          <cell r="AB777"/>
          <cell r="AC777" t="str">
            <v>C190334211</v>
          </cell>
          <cell r="AD777">
            <v>301</v>
          </cell>
          <cell r="AE777">
            <v>20</v>
          </cell>
          <cell r="AF777"/>
          <cell r="AG777"/>
          <cell r="AH777"/>
          <cell r="AI777"/>
          <cell r="AN777"/>
          <cell r="AO777" t="str">
            <v>Yes</v>
          </cell>
          <cell r="AP777" t="str">
            <v>APR 21</v>
          </cell>
        </row>
        <row r="778">
          <cell r="A778">
            <v>1188</v>
          </cell>
          <cell r="B778" t="str">
            <v>已发货</v>
          </cell>
          <cell r="C778" t="str">
            <v>C49</v>
          </cell>
          <cell r="D778">
            <v>110272</v>
          </cell>
          <cell r="E778" t="str">
            <v>精德鸿名义下单</v>
          </cell>
          <cell r="F778" t="str">
            <v>YSM20R-2</v>
          </cell>
          <cell r="G778" t="str">
            <v>L-&gt;R</v>
          </cell>
          <cell r="H778" t="str">
            <v>No</v>
          </cell>
          <cell r="I778" t="str">
            <v>Y55699</v>
          </cell>
          <cell r="J778">
            <v>1</v>
          </cell>
          <cell r="K778" t="str">
            <v>力合仓库(已经清关)</v>
          </cell>
          <cell r="L778">
            <v>44305</v>
          </cell>
          <cell r="M778" t="str">
            <v>0.0605，PO用110365</v>
          </cell>
          <cell r="N778" t="str">
            <v>JUN 21</v>
          </cell>
          <cell r="O778"/>
          <cell r="P778" t="str">
            <v>RMB</v>
          </cell>
          <cell r="Q778" t="str">
            <v>C49SZX20210156DZ</v>
          </cell>
          <cell r="R778" t="str">
            <v>海星</v>
          </cell>
          <cell r="S778" t="str">
            <v>YSM20R-2</v>
          </cell>
          <cell r="T778" t="str">
            <v>L-&gt;R</v>
          </cell>
          <cell r="U778" t="str">
            <v>No</v>
          </cell>
          <cell r="V778" t="str">
            <v>OK</v>
          </cell>
          <cell r="W778" t="str">
            <v>DDP SZ</v>
          </cell>
          <cell r="X778">
            <v>44260</v>
          </cell>
          <cell r="Y778" t="str">
            <v>Yes</v>
          </cell>
          <cell r="Z778"/>
          <cell r="AA778"/>
          <cell r="AB778"/>
          <cell r="AC778" t="str">
            <v>C210640335</v>
          </cell>
          <cell r="AD778">
            <v>301</v>
          </cell>
          <cell r="AE778">
            <v>20</v>
          </cell>
          <cell r="AF778"/>
          <cell r="AG778"/>
          <cell r="AH778"/>
          <cell r="AI778"/>
          <cell r="AN778"/>
          <cell r="AO778" t="str">
            <v>Yes</v>
          </cell>
          <cell r="AP778" t="str">
            <v>JUN 21</v>
          </cell>
        </row>
        <row r="779">
          <cell r="A779">
            <v>1134</v>
          </cell>
          <cell r="B779" t="str">
            <v>已发货</v>
          </cell>
          <cell r="C779" t="str">
            <v>C49</v>
          </cell>
          <cell r="D779">
            <v>110272</v>
          </cell>
          <cell r="E779" t="str">
            <v>精德鸿名义下单</v>
          </cell>
          <cell r="F779" t="str">
            <v>YSM20R-2</v>
          </cell>
          <cell r="G779" t="str">
            <v>L-&gt;R</v>
          </cell>
          <cell r="H779" t="str">
            <v>No</v>
          </cell>
          <cell r="I779" t="str">
            <v>Y55700</v>
          </cell>
          <cell r="J779">
            <v>1</v>
          </cell>
          <cell r="K779" t="str">
            <v>盐保仓库</v>
          </cell>
          <cell r="L779">
            <v>44305</v>
          </cell>
          <cell r="M779" t="str">
            <v>NM</v>
          </cell>
          <cell r="N779" t="str">
            <v>MAY 21</v>
          </cell>
          <cell r="O779"/>
          <cell r="P779" t="str">
            <v>JPY</v>
          </cell>
          <cell r="Q779" t="str">
            <v>C49SZX20210042VG</v>
          </cell>
          <cell r="R779" t="str">
            <v>狂热者</v>
          </cell>
          <cell r="S779" t="str">
            <v>YSM20R-2</v>
          </cell>
          <cell r="T779" t="str">
            <v>L-&gt;R</v>
          </cell>
          <cell r="U779" t="str">
            <v>No</v>
          </cell>
          <cell r="V779" t="str">
            <v>OK</v>
          </cell>
          <cell r="W779" t="str">
            <v>DAP SZ</v>
          </cell>
          <cell r="X779">
            <v>44231</v>
          </cell>
          <cell r="Y779" t="str">
            <v>Yes</v>
          </cell>
          <cell r="Z779"/>
          <cell r="AA779"/>
          <cell r="AB779"/>
          <cell r="AC779" t="str">
            <v>C210439928</v>
          </cell>
          <cell r="AD779">
            <v>301</v>
          </cell>
          <cell r="AE779">
            <v>20</v>
          </cell>
          <cell r="AF779"/>
          <cell r="AG779"/>
          <cell r="AH779"/>
          <cell r="AI779"/>
          <cell r="AN779"/>
          <cell r="AO779" t="str">
            <v>Yes</v>
          </cell>
          <cell r="AP779" t="str">
            <v>MAY 21</v>
          </cell>
        </row>
        <row r="780">
          <cell r="A780">
            <v>1347</v>
          </cell>
          <cell r="B780" t="str">
            <v>已发货</v>
          </cell>
          <cell r="C780" t="str">
            <v>C49</v>
          </cell>
          <cell r="D780" t="str">
            <v>110272(拆单110428)</v>
          </cell>
          <cell r="E780" t="str">
            <v>精德鸿名义下单</v>
          </cell>
          <cell r="F780" t="str">
            <v>YSM20R-2</v>
          </cell>
          <cell r="G780" t="str">
            <v>L-&gt;R</v>
          </cell>
          <cell r="H780" t="str">
            <v>No</v>
          </cell>
          <cell r="I780" t="str">
            <v>Y55701</v>
          </cell>
          <cell r="J780">
            <v>1</v>
          </cell>
          <cell r="K780" t="str">
            <v>华日仓库中转</v>
          </cell>
          <cell r="L780">
            <v>44305</v>
          </cell>
          <cell r="M780">
            <v>6.0600000000000001E-2</v>
          </cell>
          <cell r="N780" t="str">
            <v>MAY 21</v>
          </cell>
          <cell r="O780"/>
          <cell r="P780" t="str">
            <v>RMB</v>
          </cell>
          <cell r="Q780" t="str">
            <v>C49SZX20210127JL</v>
          </cell>
          <cell r="R780" t="str">
            <v>同基</v>
          </cell>
          <cell r="S780" t="str">
            <v>YSM20R-2</v>
          </cell>
          <cell r="T780" t="str">
            <v>L-&gt;R</v>
          </cell>
          <cell r="U780" t="str">
            <v>No</v>
          </cell>
          <cell r="V780" t="str">
            <v>OK</v>
          </cell>
          <cell r="W780" t="str">
            <v>DDP SZ</v>
          </cell>
          <cell r="X780">
            <v>44308</v>
          </cell>
          <cell r="Y780" t="str">
            <v>Yes</v>
          </cell>
          <cell r="Z780"/>
          <cell r="AA780"/>
          <cell r="AB780"/>
          <cell r="AC780" t="str">
            <v>C190534655</v>
          </cell>
          <cell r="AD780">
            <v>301</v>
          </cell>
          <cell r="AE780">
            <v>20</v>
          </cell>
          <cell r="AF780"/>
          <cell r="AG780"/>
          <cell r="AH780"/>
          <cell r="AI780"/>
          <cell r="AN780"/>
          <cell r="AO780" t="str">
            <v>Yes</v>
          </cell>
          <cell r="AP780" t="str">
            <v>MAY 21</v>
          </cell>
        </row>
        <row r="781">
          <cell r="A781">
            <v>1270</v>
          </cell>
          <cell r="B781" t="str">
            <v>已发货</v>
          </cell>
          <cell r="C781" t="str">
            <v>C49</v>
          </cell>
          <cell r="D781" t="str">
            <v>110272(拆单110407)</v>
          </cell>
          <cell r="E781" t="str">
            <v>精德鸿名义下单</v>
          </cell>
          <cell r="F781" t="str">
            <v>YSM20R-2</v>
          </cell>
          <cell r="G781" t="str">
            <v>L-&gt;R</v>
          </cell>
          <cell r="H781" t="str">
            <v>No</v>
          </cell>
          <cell r="I781" t="str">
            <v>Y55702</v>
          </cell>
          <cell r="J781">
            <v>1</v>
          </cell>
          <cell r="K781" t="str">
            <v>力合中转仓</v>
          </cell>
          <cell r="L781">
            <v>44305</v>
          </cell>
          <cell r="M781" t="str">
            <v>NM，PO用110133</v>
          </cell>
          <cell r="N781" t="str">
            <v>JUN 21</v>
          </cell>
          <cell r="O781"/>
          <cell r="P781" t="str">
            <v>JPY</v>
          </cell>
          <cell r="Q781" t="str">
            <v>C49SZX20210089SX</v>
          </cell>
          <cell r="R781" t="str">
            <v>顺弘</v>
          </cell>
          <cell r="S781" t="str">
            <v>YSM20R-2</v>
          </cell>
          <cell r="T781" t="str">
            <v>L-&gt;R</v>
          </cell>
          <cell r="U781" t="str">
            <v>No</v>
          </cell>
          <cell r="V781" t="str">
            <v>OK</v>
          </cell>
          <cell r="W781" t="str">
            <v>DAP DG</v>
          </cell>
          <cell r="X781">
            <v>44273</v>
          </cell>
          <cell r="Y781" t="str">
            <v>No</v>
          </cell>
          <cell r="Z781"/>
          <cell r="AA781"/>
          <cell r="AB781"/>
          <cell r="AC781" t="str">
            <v>C171030531</v>
          </cell>
          <cell r="AD781">
            <v>301</v>
          </cell>
          <cell r="AE781">
            <v>20</v>
          </cell>
          <cell r="AF781"/>
          <cell r="AG781"/>
          <cell r="AH781"/>
          <cell r="AI781"/>
          <cell r="AN781"/>
          <cell r="AO781" t="str">
            <v>No</v>
          </cell>
          <cell r="AP781" t="str">
            <v>JUN 21</v>
          </cell>
        </row>
        <row r="782">
          <cell r="A782">
            <v>1094</v>
          </cell>
          <cell r="B782" t="str">
            <v>已发货</v>
          </cell>
          <cell r="C782" t="str">
            <v>C49</v>
          </cell>
          <cell r="D782">
            <v>110333</v>
          </cell>
          <cell r="E782" t="str">
            <v>龙大名义下单</v>
          </cell>
          <cell r="F782" t="str">
            <v>YSM40R-4</v>
          </cell>
          <cell r="G782" t="str">
            <v>L-&gt;R</v>
          </cell>
          <cell r="H782" t="str">
            <v>No</v>
          </cell>
          <cell r="I782" t="str">
            <v>Y55746</v>
          </cell>
          <cell r="J782">
            <v>1</v>
          </cell>
          <cell r="K782" t="str">
            <v>华日仓库中转</v>
          </cell>
          <cell r="L782">
            <v>44309</v>
          </cell>
          <cell r="M782">
            <v>6.2199999999999998E-2</v>
          </cell>
          <cell r="N782" t="str">
            <v>MAY 21</v>
          </cell>
          <cell r="O782"/>
          <cell r="P782" t="str">
            <v>RMB</v>
          </cell>
          <cell r="Q782" t="str">
            <v>C49SZX20210021SS</v>
          </cell>
          <cell r="R782" t="str">
            <v>龙大光电</v>
          </cell>
          <cell r="S782" t="str">
            <v>YSM40R-4</v>
          </cell>
          <cell r="T782" t="str">
            <v>L-&gt;R</v>
          </cell>
          <cell r="U782" t="str">
            <v>No</v>
          </cell>
          <cell r="V782" t="str">
            <v>OK</v>
          </cell>
          <cell r="W782" t="str">
            <v>含税到厂</v>
          </cell>
          <cell r="X782">
            <v>44222</v>
          </cell>
          <cell r="Y782" t="str">
            <v>Yes</v>
          </cell>
          <cell r="Z782"/>
          <cell r="AA782"/>
          <cell r="AB782"/>
          <cell r="AC782" t="str">
            <v>YES</v>
          </cell>
          <cell r="AD782">
            <v>7203</v>
          </cell>
          <cell r="AE782">
            <v>18</v>
          </cell>
          <cell r="AF782">
            <v>7205</v>
          </cell>
          <cell r="AG782">
            <v>16</v>
          </cell>
          <cell r="AH782">
            <v>7207</v>
          </cell>
          <cell r="AI782">
            <v>10</v>
          </cell>
          <cell r="AJ782">
            <v>7208</v>
          </cell>
          <cell r="AK782">
            <v>10</v>
          </cell>
          <cell r="AL782" t="str">
            <v>72GD</v>
          </cell>
          <cell r="AM782">
            <v>18</v>
          </cell>
          <cell r="AN782"/>
          <cell r="AO782" t="str">
            <v>Yes</v>
          </cell>
          <cell r="AP782" t="str">
            <v>MAY 21</v>
          </cell>
        </row>
        <row r="783">
          <cell r="A783">
            <v>1095</v>
          </cell>
          <cell r="B783" t="str">
            <v>已发货</v>
          </cell>
          <cell r="C783" t="str">
            <v>C49</v>
          </cell>
          <cell r="D783">
            <v>110333</v>
          </cell>
          <cell r="E783" t="str">
            <v>龙大名义下单</v>
          </cell>
          <cell r="F783" t="str">
            <v>YSM40R-4</v>
          </cell>
          <cell r="G783" t="str">
            <v>L-&gt;R</v>
          </cell>
          <cell r="H783" t="str">
            <v>No</v>
          </cell>
          <cell r="I783" t="str">
            <v>Y55747</v>
          </cell>
          <cell r="J783">
            <v>1</v>
          </cell>
          <cell r="K783" t="str">
            <v>华日仓库中转</v>
          </cell>
          <cell r="L783">
            <v>44309</v>
          </cell>
          <cell r="M783">
            <v>6.2199999999999998E-2</v>
          </cell>
          <cell r="N783" t="str">
            <v>MAY 21</v>
          </cell>
          <cell r="O783"/>
          <cell r="P783" t="str">
            <v>RMB</v>
          </cell>
          <cell r="Q783" t="str">
            <v>C49SZX20210021SS</v>
          </cell>
          <cell r="R783" t="str">
            <v>龙大光电</v>
          </cell>
          <cell r="S783" t="str">
            <v>YSM40R-4</v>
          </cell>
          <cell r="T783" t="str">
            <v>L-&gt;R</v>
          </cell>
          <cell r="U783" t="str">
            <v>No</v>
          </cell>
          <cell r="V783" t="str">
            <v>OK</v>
          </cell>
          <cell r="W783" t="str">
            <v>含税到厂</v>
          </cell>
          <cell r="X783">
            <v>44222</v>
          </cell>
          <cell r="Y783" t="str">
            <v>Yes</v>
          </cell>
          <cell r="Z783"/>
          <cell r="AA783"/>
          <cell r="AB783"/>
          <cell r="AC783" t="str">
            <v>YES</v>
          </cell>
          <cell r="AD783">
            <v>7204</v>
          </cell>
          <cell r="AE783">
            <v>72</v>
          </cell>
          <cell r="AF783"/>
          <cell r="AG783"/>
          <cell r="AH783"/>
          <cell r="AI783"/>
          <cell r="AJ783"/>
          <cell r="AK783"/>
          <cell r="AL783"/>
          <cell r="AM783"/>
          <cell r="AN783"/>
          <cell r="AO783" t="str">
            <v>Yes</v>
          </cell>
          <cell r="AP783" t="str">
            <v>MAY 21</v>
          </cell>
        </row>
        <row r="784">
          <cell r="A784">
            <v>1096</v>
          </cell>
          <cell r="B784" t="str">
            <v>已发货</v>
          </cell>
          <cell r="C784" t="str">
            <v>C49</v>
          </cell>
          <cell r="D784">
            <v>110333</v>
          </cell>
          <cell r="E784" t="str">
            <v>龙大名义下单</v>
          </cell>
          <cell r="F784" t="str">
            <v>YSM40R-4</v>
          </cell>
          <cell r="G784" t="str">
            <v>L-&gt;R</v>
          </cell>
          <cell r="H784" t="str">
            <v>No</v>
          </cell>
          <cell r="I784" t="str">
            <v>Y55748</v>
          </cell>
          <cell r="J784">
            <v>1</v>
          </cell>
          <cell r="K784" t="str">
            <v>华日仓库中转</v>
          </cell>
          <cell r="L784">
            <v>44309</v>
          </cell>
          <cell r="M784">
            <v>6.2199999999999998E-2</v>
          </cell>
          <cell r="N784" t="str">
            <v>MAY 21</v>
          </cell>
          <cell r="O784"/>
          <cell r="P784" t="str">
            <v>RMB</v>
          </cell>
          <cell r="Q784" t="str">
            <v>C49SZX20210021SS</v>
          </cell>
          <cell r="R784" t="str">
            <v>龙大光电</v>
          </cell>
          <cell r="S784" t="str">
            <v>YSM40R-4</v>
          </cell>
          <cell r="T784" t="str">
            <v>L-&gt;R</v>
          </cell>
          <cell r="U784" t="str">
            <v>No</v>
          </cell>
          <cell r="V784" t="str">
            <v>OK</v>
          </cell>
          <cell r="W784" t="str">
            <v>含税到厂</v>
          </cell>
          <cell r="X784">
            <v>44222</v>
          </cell>
          <cell r="Y784" t="str">
            <v>Yes</v>
          </cell>
          <cell r="Z784"/>
          <cell r="AA784"/>
          <cell r="AB784"/>
          <cell r="AC784" t="str">
            <v>YES</v>
          </cell>
          <cell r="AD784" t="str">
            <v>72GD</v>
          </cell>
          <cell r="AE784">
            <v>72</v>
          </cell>
          <cell r="AF784"/>
          <cell r="AG784"/>
          <cell r="AH784"/>
          <cell r="AI784"/>
          <cell r="AJ784"/>
          <cell r="AK784"/>
          <cell r="AL784"/>
          <cell r="AM784"/>
          <cell r="AN784"/>
          <cell r="AO784" t="str">
            <v>Yes</v>
          </cell>
          <cell r="AP784" t="str">
            <v>MAY 21</v>
          </cell>
        </row>
        <row r="785">
          <cell r="A785">
            <v>1097</v>
          </cell>
          <cell r="B785" t="str">
            <v>已发货</v>
          </cell>
          <cell r="C785" t="str">
            <v>C49</v>
          </cell>
          <cell r="D785">
            <v>110333</v>
          </cell>
          <cell r="E785" t="str">
            <v>龙大名义下单</v>
          </cell>
          <cell r="F785" t="str">
            <v>YSM40R-4</v>
          </cell>
          <cell r="G785" t="str">
            <v>L-&gt;R</v>
          </cell>
          <cell r="H785" t="str">
            <v>No</v>
          </cell>
          <cell r="I785" t="str">
            <v>Y55749</v>
          </cell>
          <cell r="J785">
            <v>1</v>
          </cell>
          <cell r="K785" t="str">
            <v>华日仓库中转</v>
          </cell>
          <cell r="L785">
            <v>44309</v>
          </cell>
          <cell r="M785">
            <v>6.2199999999999998E-2</v>
          </cell>
          <cell r="N785" t="str">
            <v>MAY 21</v>
          </cell>
          <cell r="O785"/>
          <cell r="P785" t="str">
            <v>RMB</v>
          </cell>
          <cell r="Q785" t="str">
            <v>C49SZX20210021SS</v>
          </cell>
          <cell r="R785" t="str">
            <v>龙大光电</v>
          </cell>
          <cell r="S785" t="str">
            <v>YSM40R-4</v>
          </cell>
          <cell r="T785" t="str">
            <v>L-&gt;R</v>
          </cell>
          <cell r="U785" t="str">
            <v>No</v>
          </cell>
          <cell r="V785" t="str">
            <v>OK</v>
          </cell>
          <cell r="W785" t="str">
            <v>含税到厂</v>
          </cell>
          <cell r="X785">
            <v>44222</v>
          </cell>
          <cell r="Y785" t="str">
            <v>Yes</v>
          </cell>
          <cell r="Z785"/>
          <cell r="AA785"/>
          <cell r="AB785"/>
          <cell r="AC785" t="str">
            <v>YES</v>
          </cell>
          <cell r="AD785" t="str">
            <v>72GD</v>
          </cell>
          <cell r="AE785">
            <v>72</v>
          </cell>
          <cell r="AF785"/>
          <cell r="AG785"/>
          <cell r="AH785"/>
          <cell r="AI785"/>
          <cell r="AJ785"/>
          <cell r="AK785"/>
          <cell r="AL785"/>
          <cell r="AM785"/>
          <cell r="AN785"/>
          <cell r="AO785" t="str">
            <v>Yes</v>
          </cell>
          <cell r="AP785" t="str">
            <v>MAY 21</v>
          </cell>
        </row>
        <row r="786">
          <cell r="A786">
            <v>1127</v>
          </cell>
          <cell r="B786" t="str">
            <v>已发货</v>
          </cell>
          <cell r="C786" t="str">
            <v>C28.</v>
          </cell>
          <cell r="D786">
            <v>110327</v>
          </cell>
          <cell r="E786" t="str">
            <v>嘉裕名义下单</v>
          </cell>
          <cell r="F786" t="str">
            <v>YSi-V</v>
          </cell>
          <cell r="G786" t="str">
            <v>L-&gt;R</v>
          </cell>
          <cell r="H786" t="str">
            <v>No</v>
          </cell>
          <cell r="I786" t="str">
            <v>Y54770</v>
          </cell>
          <cell r="J786">
            <v>1</v>
          </cell>
          <cell r="K786" t="str">
            <v>CY仓库</v>
          </cell>
          <cell r="L786">
            <v>44309</v>
          </cell>
          <cell r="M786" t="str">
            <v>NM</v>
          </cell>
          <cell r="N786" t="str">
            <v>APR 21</v>
          </cell>
          <cell r="O786"/>
          <cell r="P786" t="str">
            <v>JPY</v>
          </cell>
          <cell r="Q786" t="str">
            <v>C28HKG2021013KC</v>
          </cell>
          <cell r="R786" t="str">
            <v>嘉裕</v>
          </cell>
          <cell r="S786" t="str">
            <v>YSi-V</v>
          </cell>
          <cell r="T786" t="str">
            <v>L-&gt;R</v>
          </cell>
          <cell r="U786" t="str">
            <v>No</v>
          </cell>
          <cell r="V786" t="str">
            <v>OK</v>
          </cell>
          <cell r="W786" t="str">
            <v>CIF HK</v>
          </cell>
          <cell r="X786">
            <v>44224</v>
          </cell>
          <cell r="Y786" t="str">
            <v>Yes</v>
          </cell>
          <cell r="Z786"/>
          <cell r="AA786"/>
          <cell r="AB786"/>
          <cell r="AC786" t="str">
            <v>YES</v>
          </cell>
          <cell r="AD786"/>
          <cell r="AE786"/>
          <cell r="AF786"/>
          <cell r="AG786"/>
          <cell r="AH786"/>
          <cell r="AI786"/>
          <cell r="AN786"/>
          <cell r="AO786" t="str">
            <v>Yes</v>
          </cell>
          <cell r="AP786" t="str">
            <v>APR 21</v>
          </cell>
        </row>
        <row r="787">
          <cell r="A787">
            <v>1064</v>
          </cell>
          <cell r="B787" t="str">
            <v>已发货</v>
          </cell>
          <cell r="C787" t="str">
            <v>C49</v>
          </cell>
          <cell r="D787" t="str">
            <v>110245（拆单110361）</v>
          </cell>
          <cell r="E787" t="str">
            <v>Stock order</v>
          </cell>
          <cell r="F787" t="str">
            <v>YSM20R-2</v>
          </cell>
          <cell r="G787" t="str">
            <v>R-&gt;L</v>
          </cell>
          <cell r="H787" t="str">
            <v>No</v>
          </cell>
          <cell r="I787" t="str">
            <v>Y55683</v>
          </cell>
          <cell r="J787">
            <v>1</v>
          </cell>
          <cell r="K787" t="str">
            <v>力合中转仓</v>
          </cell>
          <cell r="L787">
            <v>44309</v>
          </cell>
          <cell r="M787">
            <v>6.0499999999999998E-2</v>
          </cell>
          <cell r="N787" t="str">
            <v>APR 21</v>
          </cell>
          <cell r="O787"/>
          <cell r="P787" t="str">
            <v>RMB</v>
          </cell>
          <cell r="Q787" t="str">
            <v>C49SZX20210007DZ</v>
          </cell>
          <cell r="R787" t="str">
            <v>赛维显示</v>
          </cell>
          <cell r="S787" t="str">
            <v>YSM20R-2</v>
          </cell>
          <cell r="T787" t="str">
            <v>R-&gt;L</v>
          </cell>
          <cell r="U787" t="str">
            <v>No</v>
          </cell>
          <cell r="V787" t="str">
            <v>OK</v>
          </cell>
          <cell r="W787" t="str">
            <v>含税到厂</v>
          </cell>
          <cell r="X787">
            <v>44205</v>
          </cell>
          <cell r="Y787" t="str">
            <v>Yes</v>
          </cell>
          <cell r="Z787"/>
          <cell r="AA787"/>
          <cell r="AB787"/>
          <cell r="AC787" t="str">
            <v>C200136594</v>
          </cell>
          <cell r="AD787">
            <v>301</v>
          </cell>
          <cell r="AE787">
            <v>10</v>
          </cell>
          <cell r="AF787">
            <v>311</v>
          </cell>
          <cell r="AG787">
            <v>10</v>
          </cell>
          <cell r="AH787"/>
          <cell r="AI787"/>
          <cell r="AN787"/>
          <cell r="AO787" t="str">
            <v>Yes</v>
          </cell>
          <cell r="AP787" t="str">
            <v>APR 21</v>
          </cell>
        </row>
        <row r="788">
          <cell r="A788">
            <v>1063</v>
          </cell>
          <cell r="B788" t="str">
            <v>已发货</v>
          </cell>
          <cell r="C788" t="str">
            <v>C49</v>
          </cell>
          <cell r="D788" t="str">
            <v>110245（拆单110361）</v>
          </cell>
          <cell r="E788" t="str">
            <v>Stock order</v>
          </cell>
          <cell r="F788" t="str">
            <v>YSM20R-2</v>
          </cell>
          <cell r="G788" t="str">
            <v>R-&gt;L</v>
          </cell>
          <cell r="H788" t="str">
            <v>No</v>
          </cell>
          <cell r="I788" t="str">
            <v>Y55684</v>
          </cell>
          <cell r="J788">
            <v>1</v>
          </cell>
          <cell r="K788" t="str">
            <v>力合中转仓</v>
          </cell>
          <cell r="L788">
            <v>44309</v>
          </cell>
          <cell r="M788">
            <v>6.0499999999999998E-2</v>
          </cell>
          <cell r="N788" t="str">
            <v>APR 21</v>
          </cell>
          <cell r="O788"/>
          <cell r="P788" t="str">
            <v>RMB</v>
          </cell>
          <cell r="Q788" t="str">
            <v>C49SZX20210007DZ</v>
          </cell>
          <cell r="R788" t="str">
            <v>赛维显示</v>
          </cell>
          <cell r="S788" t="str">
            <v>YSM20R-2</v>
          </cell>
          <cell r="T788" t="str">
            <v>R-&gt;L</v>
          </cell>
          <cell r="U788" t="str">
            <v>No</v>
          </cell>
          <cell r="V788" t="str">
            <v>OK</v>
          </cell>
          <cell r="W788" t="str">
            <v>含税到厂</v>
          </cell>
          <cell r="X788">
            <v>44205</v>
          </cell>
          <cell r="Y788" t="str">
            <v>Yes</v>
          </cell>
          <cell r="Z788"/>
          <cell r="AA788"/>
          <cell r="AB788"/>
          <cell r="AC788" t="str">
            <v>C200136594</v>
          </cell>
          <cell r="AD788">
            <v>301</v>
          </cell>
          <cell r="AE788">
            <v>10</v>
          </cell>
          <cell r="AF788">
            <v>311</v>
          </cell>
          <cell r="AG788">
            <v>10</v>
          </cell>
          <cell r="AH788"/>
          <cell r="AI788"/>
          <cell r="AN788"/>
          <cell r="AO788" t="str">
            <v>Yes</v>
          </cell>
          <cell r="AP788" t="str">
            <v>APR 21</v>
          </cell>
        </row>
        <row r="789">
          <cell r="A789">
            <v>1061</v>
          </cell>
          <cell r="B789" t="str">
            <v>已发货</v>
          </cell>
          <cell r="C789" t="str">
            <v>C49</v>
          </cell>
          <cell r="D789" t="str">
            <v>110245（拆单110361）</v>
          </cell>
          <cell r="E789" t="str">
            <v>Stock order</v>
          </cell>
          <cell r="F789" t="str">
            <v>YSM20R-2</v>
          </cell>
          <cell r="G789" t="str">
            <v>L-&gt;R</v>
          </cell>
          <cell r="H789" t="str">
            <v>No</v>
          </cell>
          <cell r="I789" t="str">
            <v>Y55685</v>
          </cell>
          <cell r="J789">
            <v>1</v>
          </cell>
          <cell r="K789" t="str">
            <v>力合中转仓</v>
          </cell>
          <cell r="L789">
            <v>44309</v>
          </cell>
          <cell r="M789">
            <v>6.0499999999999998E-2</v>
          </cell>
          <cell r="N789" t="str">
            <v>APR 21</v>
          </cell>
          <cell r="O789"/>
          <cell r="P789" t="str">
            <v>RMB</v>
          </cell>
          <cell r="Q789" t="str">
            <v>C49SZX20210007DZ</v>
          </cell>
          <cell r="R789" t="str">
            <v>赛维显示</v>
          </cell>
          <cell r="S789" t="str">
            <v>YSM20R-2</v>
          </cell>
          <cell r="T789" t="str">
            <v>L-&gt;R</v>
          </cell>
          <cell r="U789" t="str">
            <v>No</v>
          </cell>
          <cell r="V789" t="str">
            <v>OK</v>
          </cell>
          <cell r="W789" t="str">
            <v>含税到厂</v>
          </cell>
          <cell r="X789">
            <v>44205</v>
          </cell>
          <cell r="Y789" t="str">
            <v>Yes</v>
          </cell>
          <cell r="Z789"/>
          <cell r="AA789"/>
          <cell r="AB789"/>
          <cell r="AC789" t="str">
            <v>C200136594</v>
          </cell>
          <cell r="AD789">
            <v>301</v>
          </cell>
          <cell r="AE789">
            <v>10</v>
          </cell>
          <cell r="AF789">
            <v>303</v>
          </cell>
          <cell r="AG789">
            <v>10</v>
          </cell>
          <cell r="AH789"/>
          <cell r="AI789"/>
          <cell r="AN789"/>
          <cell r="AO789" t="str">
            <v>Yes</v>
          </cell>
          <cell r="AP789" t="str">
            <v>APR 21</v>
          </cell>
        </row>
        <row r="790">
          <cell r="A790">
            <v>1062</v>
          </cell>
          <cell r="B790" t="str">
            <v>已发货</v>
          </cell>
          <cell r="C790" t="str">
            <v>C49</v>
          </cell>
          <cell r="D790" t="str">
            <v>110245（拆单110361）</v>
          </cell>
          <cell r="E790" t="str">
            <v>Stock order</v>
          </cell>
          <cell r="F790" t="str">
            <v>YSM20R-2</v>
          </cell>
          <cell r="G790" t="str">
            <v>L-&gt;R</v>
          </cell>
          <cell r="H790" t="str">
            <v>No</v>
          </cell>
          <cell r="I790" t="str">
            <v>Y55686</v>
          </cell>
          <cell r="J790">
            <v>1</v>
          </cell>
          <cell r="K790" t="str">
            <v>力合中转仓</v>
          </cell>
          <cell r="L790">
            <v>44309</v>
          </cell>
          <cell r="M790">
            <v>6.0499999999999998E-2</v>
          </cell>
          <cell r="N790" t="str">
            <v>APR 21</v>
          </cell>
          <cell r="O790"/>
          <cell r="P790" t="str">
            <v>RMB</v>
          </cell>
          <cell r="Q790" t="str">
            <v>C49SZX20210007DZ</v>
          </cell>
          <cell r="R790" t="str">
            <v>赛维显示</v>
          </cell>
          <cell r="S790" t="str">
            <v>YSM20R-2</v>
          </cell>
          <cell r="T790" t="str">
            <v>L-&gt;R</v>
          </cell>
          <cell r="U790" t="str">
            <v>No</v>
          </cell>
          <cell r="V790" t="str">
            <v>OK</v>
          </cell>
          <cell r="W790" t="str">
            <v>含税到厂</v>
          </cell>
          <cell r="X790">
            <v>44205</v>
          </cell>
          <cell r="Y790" t="str">
            <v>Yes</v>
          </cell>
          <cell r="Z790"/>
          <cell r="AA790"/>
          <cell r="AB790"/>
          <cell r="AC790" t="str">
            <v>C200136594</v>
          </cell>
          <cell r="AD790">
            <v>301</v>
          </cell>
          <cell r="AE790">
            <v>10</v>
          </cell>
          <cell r="AF790">
            <v>304</v>
          </cell>
          <cell r="AG790">
            <v>10</v>
          </cell>
          <cell r="AH790"/>
          <cell r="AI790"/>
          <cell r="AN790"/>
          <cell r="AO790" t="str">
            <v>Yes</v>
          </cell>
          <cell r="AP790" t="str">
            <v>APR 21</v>
          </cell>
        </row>
        <row r="791">
          <cell r="A791">
            <v>1105</v>
          </cell>
          <cell r="B791" t="str">
            <v>已发货</v>
          </cell>
          <cell r="C791" t="str">
            <v>C49</v>
          </cell>
          <cell r="D791">
            <v>110245</v>
          </cell>
          <cell r="E791" t="str">
            <v>Stock order</v>
          </cell>
          <cell r="F791" t="str">
            <v>YSM20R-2</v>
          </cell>
          <cell r="G791" t="str">
            <v>L-&gt;R</v>
          </cell>
          <cell r="H791" t="str">
            <v>No</v>
          </cell>
          <cell r="I791" t="str">
            <v>Y55687</v>
          </cell>
          <cell r="J791">
            <v>1</v>
          </cell>
          <cell r="K791" t="str">
            <v>CY仓库</v>
          </cell>
          <cell r="L791">
            <v>44309</v>
          </cell>
          <cell r="M791" t="str">
            <v>NM</v>
          </cell>
          <cell r="N791" t="str">
            <v>APR 21</v>
          </cell>
          <cell r="O791"/>
          <cell r="P791" t="str">
            <v>JPY</v>
          </cell>
          <cell r="Q791" t="str">
            <v>C49SZX20210029DZ</v>
          </cell>
          <cell r="R791" t="str">
            <v>嘉裕</v>
          </cell>
          <cell r="S791" t="str">
            <v>YSM20R-2</v>
          </cell>
          <cell r="T791" t="str">
            <v>L-&gt;R</v>
          </cell>
          <cell r="U791" t="str">
            <v>No</v>
          </cell>
          <cell r="V791" t="str">
            <v>OK</v>
          </cell>
          <cell r="W791" t="str">
            <v>CIF HK</v>
          </cell>
          <cell r="X791">
            <v>44224</v>
          </cell>
          <cell r="Y791" t="str">
            <v>Yes</v>
          </cell>
          <cell r="Z791"/>
          <cell r="AA791"/>
          <cell r="AB791"/>
          <cell r="AC791" t="str">
            <v>C200336888</v>
          </cell>
          <cell r="AD791">
            <v>301</v>
          </cell>
          <cell r="AE791">
            <v>10</v>
          </cell>
          <cell r="AF791">
            <v>304</v>
          </cell>
          <cell r="AG791">
            <v>10</v>
          </cell>
          <cell r="AH791"/>
          <cell r="AI791"/>
          <cell r="AN791"/>
          <cell r="AO791" t="str">
            <v>Yes</v>
          </cell>
          <cell r="AP791" t="str">
            <v>APR 21</v>
          </cell>
        </row>
        <row r="792">
          <cell r="A792">
            <v>1135</v>
          </cell>
          <cell r="B792" t="str">
            <v>已发货</v>
          </cell>
          <cell r="C792" t="str">
            <v>C49</v>
          </cell>
          <cell r="D792">
            <v>110245</v>
          </cell>
          <cell r="E792" t="str">
            <v>Stock order</v>
          </cell>
          <cell r="F792" t="str">
            <v>YSM20R-2</v>
          </cell>
          <cell r="G792" t="str">
            <v>L-&gt;R</v>
          </cell>
          <cell r="H792" t="str">
            <v>No</v>
          </cell>
          <cell r="I792" t="str">
            <v>Y55688</v>
          </cell>
          <cell r="J792">
            <v>1</v>
          </cell>
          <cell r="K792" t="str">
            <v>盐保仓库</v>
          </cell>
          <cell r="L792">
            <v>44309</v>
          </cell>
          <cell r="M792" t="str">
            <v>NM</v>
          </cell>
          <cell r="N792" t="str">
            <v>MAY 21</v>
          </cell>
          <cell r="O792"/>
          <cell r="P792" t="str">
            <v>JPY</v>
          </cell>
          <cell r="Q792" t="str">
            <v>C49SZX20210046SS</v>
          </cell>
          <cell r="R792" t="str">
            <v>恒业信</v>
          </cell>
          <cell r="S792" t="str">
            <v>YSM20R-2</v>
          </cell>
          <cell r="T792" t="str">
            <v>L-&gt;R</v>
          </cell>
          <cell r="U792" t="str">
            <v>No</v>
          </cell>
          <cell r="V792" t="str">
            <v>OK</v>
          </cell>
          <cell r="W792" t="str">
            <v>DAP SZ</v>
          </cell>
          <cell r="X792">
            <v>44231</v>
          </cell>
          <cell r="Y792" t="str">
            <v>Yes</v>
          </cell>
          <cell r="Z792"/>
          <cell r="AA792"/>
          <cell r="AB792"/>
          <cell r="AC792" t="str">
            <v>C200337000</v>
          </cell>
          <cell r="AD792">
            <v>301</v>
          </cell>
          <cell r="AE792">
            <v>10</v>
          </cell>
          <cell r="AF792">
            <v>302</v>
          </cell>
          <cell r="AG792">
            <v>10</v>
          </cell>
          <cell r="AH792"/>
          <cell r="AI792"/>
          <cell r="AN792"/>
          <cell r="AO792" t="str">
            <v>Yes</v>
          </cell>
          <cell r="AP792" t="str">
            <v>MAY 21</v>
          </cell>
        </row>
        <row r="793">
          <cell r="A793">
            <v>1340</v>
          </cell>
          <cell r="B793" t="str">
            <v>已发货</v>
          </cell>
          <cell r="C793" t="str">
            <v>C49</v>
          </cell>
          <cell r="D793">
            <v>110245</v>
          </cell>
          <cell r="E793" t="str">
            <v>Stock order</v>
          </cell>
          <cell r="F793" t="str">
            <v>YSM20R-2</v>
          </cell>
          <cell r="G793" t="str">
            <v>L-&gt;R</v>
          </cell>
          <cell r="H793" t="str">
            <v>No</v>
          </cell>
          <cell r="I793" t="str">
            <v>Y55689</v>
          </cell>
          <cell r="J793">
            <v>1</v>
          </cell>
          <cell r="K793" t="str">
            <v>盐保仓库</v>
          </cell>
          <cell r="L793">
            <v>44309</v>
          </cell>
          <cell r="M793" t="str">
            <v>NM</v>
          </cell>
          <cell r="N793" t="str">
            <v>MAY 21</v>
          </cell>
          <cell r="O793"/>
          <cell r="P793" t="str">
            <v>JPY</v>
          </cell>
          <cell r="Q793" t="str">
            <v>C49SZX20210117JY</v>
          </cell>
          <cell r="R793" t="str">
            <v>精德鸿</v>
          </cell>
          <cell r="S793" t="str">
            <v>YSM20R-2</v>
          </cell>
          <cell r="T793" t="str">
            <v>L-&gt;R</v>
          </cell>
          <cell r="U793" t="str">
            <v>MVC</v>
          </cell>
          <cell r="V793" t="str">
            <v>WRONG</v>
          </cell>
          <cell r="W793" t="str">
            <v>DAP SZ</v>
          </cell>
          <cell r="X793">
            <v>44306</v>
          </cell>
          <cell r="Y793" t="str">
            <v>Yes</v>
          </cell>
          <cell r="Z793"/>
          <cell r="AA793"/>
          <cell r="AB793"/>
          <cell r="AC793" t="str">
            <v>C210139127</v>
          </cell>
          <cell r="AD793">
            <v>301</v>
          </cell>
          <cell r="AE793">
            <v>10</v>
          </cell>
          <cell r="AF793">
            <v>302</v>
          </cell>
          <cell r="AG793">
            <v>10</v>
          </cell>
          <cell r="AH793"/>
          <cell r="AI793"/>
          <cell r="AN793"/>
          <cell r="AO793" t="str">
            <v>Yes</v>
          </cell>
          <cell r="AP793" t="str">
            <v>MAY 21</v>
          </cell>
        </row>
        <row r="794">
          <cell r="A794">
            <v>1341</v>
          </cell>
          <cell r="B794" t="str">
            <v>已发货</v>
          </cell>
          <cell r="C794" t="str">
            <v>C49</v>
          </cell>
          <cell r="D794">
            <v>110245</v>
          </cell>
          <cell r="E794" t="str">
            <v>Stock order</v>
          </cell>
          <cell r="F794" t="str">
            <v>YSM20R-2</v>
          </cell>
          <cell r="G794" t="str">
            <v>L-&gt;R</v>
          </cell>
          <cell r="H794" t="str">
            <v>No</v>
          </cell>
          <cell r="I794" t="str">
            <v>Y55690</v>
          </cell>
          <cell r="J794">
            <v>1</v>
          </cell>
          <cell r="K794" t="str">
            <v>盐保仓库</v>
          </cell>
          <cell r="L794">
            <v>44309</v>
          </cell>
          <cell r="M794" t="str">
            <v>NM</v>
          </cell>
          <cell r="N794" t="str">
            <v>MAY 21</v>
          </cell>
          <cell r="O794"/>
          <cell r="P794" t="str">
            <v>JPY</v>
          </cell>
          <cell r="Q794" t="str">
            <v>C49SZX20210117JY</v>
          </cell>
          <cell r="R794" t="str">
            <v>精德鸿</v>
          </cell>
          <cell r="S794" t="str">
            <v>YSM20R-2</v>
          </cell>
          <cell r="T794" t="str">
            <v>L-&gt;R</v>
          </cell>
          <cell r="U794" t="str">
            <v>No</v>
          </cell>
          <cell r="V794" t="str">
            <v>OK</v>
          </cell>
          <cell r="W794" t="str">
            <v>DAP SZ</v>
          </cell>
          <cell r="X794">
            <v>44306</v>
          </cell>
          <cell r="Y794" t="str">
            <v>Yes</v>
          </cell>
          <cell r="Z794"/>
          <cell r="AA794"/>
          <cell r="AB794"/>
          <cell r="AC794" t="str">
            <v>C210139127</v>
          </cell>
          <cell r="AD794">
            <v>301</v>
          </cell>
          <cell r="AE794">
            <v>10</v>
          </cell>
          <cell r="AF794">
            <v>302</v>
          </cell>
          <cell r="AG794">
            <v>10</v>
          </cell>
          <cell r="AH794"/>
          <cell r="AI794"/>
          <cell r="AN794"/>
          <cell r="AO794" t="str">
            <v>Yes</v>
          </cell>
          <cell r="AP794" t="str">
            <v>MAY 21</v>
          </cell>
        </row>
        <row r="795">
          <cell r="A795">
            <v>1252</v>
          </cell>
          <cell r="B795" t="str">
            <v>已发货</v>
          </cell>
          <cell r="C795" t="str">
            <v>C49</v>
          </cell>
          <cell r="D795">
            <v>110245</v>
          </cell>
          <cell r="E795" t="str">
            <v>Stock order</v>
          </cell>
          <cell r="F795" t="str">
            <v>YSM20R-2</v>
          </cell>
          <cell r="G795" t="str">
            <v>L-&gt;R</v>
          </cell>
          <cell r="H795" t="str">
            <v>No</v>
          </cell>
          <cell r="I795" t="str">
            <v>Y55691</v>
          </cell>
          <cell r="J795">
            <v>1</v>
          </cell>
          <cell r="K795" t="str">
            <v>盐保仓库</v>
          </cell>
          <cell r="L795">
            <v>44309</v>
          </cell>
          <cell r="M795" t="str">
            <v>NM</v>
          </cell>
          <cell r="N795" t="str">
            <v>MAY 21</v>
          </cell>
          <cell r="O795"/>
          <cell r="P795" t="str">
            <v>JPY</v>
          </cell>
          <cell r="Q795" t="str">
            <v>C49SZX20210076JZ</v>
          </cell>
          <cell r="R795" t="str">
            <v>圣亨</v>
          </cell>
          <cell r="S795" t="str">
            <v>YSM20R-2</v>
          </cell>
          <cell r="T795" t="str">
            <v>L-&gt;R</v>
          </cell>
          <cell r="U795" t="str">
            <v>No</v>
          </cell>
          <cell r="V795" t="str">
            <v>OK</v>
          </cell>
          <cell r="W795" t="str">
            <v>DAP DG</v>
          </cell>
          <cell r="X795">
            <v>44266</v>
          </cell>
          <cell r="Y795" t="str">
            <v>Yes</v>
          </cell>
          <cell r="Z795"/>
          <cell r="AA795"/>
          <cell r="AB795"/>
          <cell r="AC795" t="str">
            <v>C210540263</v>
          </cell>
          <cell r="AD795">
            <v>301</v>
          </cell>
          <cell r="AE795">
            <v>10</v>
          </cell>
          <cell r="AF795">
            <v>302</v>
          </cell>
          <cell r="AG795">
            <v>10</v>
          </cell>
          <cell r="AH795"/>
          <cell r="AI795"/>
          <cell r="AN795"/>
          <cell r="AO795" t="str">
            <v>Yes</v>
          </cell>
          <cell r="AP795" t="str">
            <v>MAY 21</v>
          </cell>
        </row>
        <row r="796">
          <cell r="A796">
            <v>1152</v>
          </cell>
          <cell r="B796" t="str">
            <v>已发货</v>
          </cell>
          <cell r="C796" t="str">
            <v>C49</v>
          </cell>
          <cell r="D796">
            <v>110245</v>
          </cell>
          <cell r="E796" t="str">
            <v>Stock order</v>
          </cell>
          <cell r="F796" t="str">
            <v>YSM20R-2</v>
          </cell>
          <cell r="G796" t="str">
            <v>L-&gt;R</v>
          </cell>
          <cell r="H796" t="str">
            <v>No</v>
          </cell>
          <cell r="I796" t="str">
            <v>Y55692</v>
          </cell>
          <cell r="J796">
            <v>1</v>
          </cell>
          <cell r="K796"/>
          <cell r="L796">
            <v>44309</v>
          </cell>
          <cell r="M796" t="str">
            <v>NM</v>
          </cell>
          <cell r="N796" t="str">
            <v>APR 21</v>
          </cell>
          <cell r="O796"/>
          <cell r="P796" t="str">
            <v>JPY</v>
          </cell>
          <cell r="Q796" t="str">
            <v>C49SZX20210051JY</v>
          </cell>
          <cell r="R796" t="str">
            <v>络鑫（end user:东莞络鑫）</v>
          </cell>
          <cell r="S796" t="str">
            <v>YSM20R-2</v>
          </cell>
          <cell r="T796" t="str">
            <v>L-&gt;R</v>
          </cell>
          <cell r="U796" t="str">
            <v>No</v>
          </cell>
          <cell r="V796" t="str">
            <v>OK</v>
          </cell>
          <cell r="W796" t="str">
            <v>CIF HK</v>
          </cell>
          <cell r="X796">
            <v>44259</v>
          </cell>
          <cell r="Y796" t="str">
            <v>Yes</v>
          </cell>
          <cell r="Z796"/>
          <cell r="AA796"/>
          <cell r="AB796"/>
          <cell r="AC796" t="str">
            <v>C210439957</v>
          </cell>
          <cell r="AD796">
            <v>301</v>
          </cell>
          <cell r="AE796">
            <v>10</v>
          </cell>
          <cell r="AF796">
            <v>302</v>
          </cell>
          <cell r="AG796">
            <v>10</v>
          </cell>
          <cell r="AH796"/>
          <cell r="AI796"/>
          <cell r="AN796"/>
          <cell r="AO796" t="str">
            <v>Yes</v>
          </cell>
          <cell r="AP796" t="str">
            <v>APR 21</v>
          </cell>
        </row>
        <row r="797">
          <cell r="A797">
            <v>1163</v>
          </cell>
          <cell r="B797" t="str">
            <v>已发货</v>
          </cell>
          <cell r="C797" t="str">
            <v>C49</v>
          </cell>
          <cell r="D797">
            <v>110271</v>
          </cell>
          <cell r="E797" t="str">
            <v>精德鸿名义下单</v>
          </cell>
          <cell r="F797" t="str">
            <v>YSM10</v>
          </cell>
          <cell r="G797" t="str">
            <v>R-&gt;L</v>
          </cell>
          <cell r="H797" t="str">
            <v>MVC</v>
          </cell>
          <cell r="I797" t="str">
            <v>Y55693</v>
          </cell>
          <cell r="J797">
            <v>1</v>
          </cell>
          <cell r="K797" t="str">
            <v>CY仓库</v>
          </cell>
          <cell r="L797">
            <v>44316</v>
          </cell>
          <cell r="M797" t="str">
            <v>NM</v>
          </cell>
          <cell r="N797" t="str">
            <v>MAY 21</v>
          </cell>
          <cell r="O797"/>
          <cell r="P797" t="str">
            <v>JPY</v>
          </cell>
          <cell r="Q797" t="str">
            <v>C49SZX20210059EC</v>
          </cell>
          <cell r="R797" t="str">
            <v>骏孚</v>
          </cell>
          <cell r="S797" t="str">
            <v>YSM10</v>
          </cell>
          <cell r="T797" t="str">
            <v>R-&gt;L</v>
          </cell>
          <cell r="U797" t="str">
            <v>MVC</v>
          </cell>
          <cell r="V797" t="str">
            <v>OK</v>
          </cell>
          <cell r="W797" t="str">
            <v>DAP GZ</v>
          </cell>
          <cell r="X797">
            <v>44256</v>
          </cell>
          <cell r="Y797" t="str">
            <v>Yes</v>
          </cell>
          <cell r="Z797"/>
          <cell r="AA797"/>
          <cell r="AB797"/>
          <cell r="AC797" t="str">
            <v>C210439747</v>
          </cell>
          <cell r="AD797">
            <v>301</v>
          </cell>
          <cell r="AE797">
            <v>10</v>
          </cell>
          <cell r="AF797"/>
          <cell r="AG797"/>
          <cell r="AH797"/>
          <cell r="AI797"/>
          <cell r="AN797"/>
          <cell r="AO797" t="str">
            <v>Yes</v>
          </cell>
          <cell r="AP797" t="str">
            <v>MAY 21</v>
          </cell>
        </row>
        <row r="798">
          <cell r="A798">
            <v>1076</v>
          </cell>
          <cell r="B798" t="str">
            <v>已发货</v>
          </cell>
          <cell r="C798" t="str">
            <v>C49</v>
          </cell>
          <cell r="D798">
            <v>110271</v>
          </cell>
          <cell r="E798" t="str">
            <v>精德鸿名义下单</v>
          </cell>
          <cell r="F798" t="str">
            <v>YSM10</v>
          </cell>
          <cell r="G798" t="str">
            <v>R-&gt;L</v>
          </cell>
          <cell r="H798" t="str">
            <v>MVC</v>
          </cell>
          <cell r="I798" t="str">
            <v>Y55694</v>
          </cell>
          <cell r="J798">
            <v>1</v>
          </cell>
          <cell r="K798" t="str">
            <v>CY仓库</v>
          </cell>
          <cell r="L798">
            <v>44316</v>
          </cell>
          <cell r="M798" t="str">
            <v>NM</v>
          </cell>
          <cell r="N798" t="str">
            <v>MAY 21</v>
          </cell>
          <cell r="O798"/>
          <cell r="P798" t="str">
            <v>JPY</v>
          </cell>
          <cell r="Q798" t="str">
            <v>C49SZX20210009MZ</v>
          </cell>
          <cell r="R798" t="str">
            <v>奥视通</v>
          </cell>
          <cell r="S798" t="str">
            <v>YSM10</v>
          </cell>
          <cell r="T798" t="str">
            <v>L-&gt;R</v>
          </cell>
          <cell r="U798" t="str">
            <v>MVC</v>
          </cell>
          <cell r="V798" t="str">
            <v>WRONG</v>
          </cell>
          <cell r="W798" t="str">
            <v>DAP HZ</v>
          </cell>
          <cell r="X798">
            <v>44215</v>
          </cell>
          <cell r="Y798" t="str">
            <v>Yes</v>
          </cell>
          <cell r="Z798"/>
          <cell r="AA798"/>
          <cell r="AB798"/>
          <cell r="AC798" t="str">
            <v>C170429029</v>
          </cell>
          <cell r="AD798">
            <v>301</v>
          </cell>
          <cell r="AE798">
            <v>10</v>
          </cell>
          <cell r="AF798"/>
          <cell r="AG798"/>
          <cell r="AH798"/>
          <cell r="AI798"/>
          <cell r="AN798"/>
          <cell r="AO798" t="str">
            <v>Yes</v>
          </cell>
          <cell r="AP798" t="str">
            <v>MAY 21</v>
          </cell>
        </row>
        <row r="799">
          <cell r="A799">
            <v>1166</v>
          </cell>
          <cell r="B799" t="str">
            <v>已发货</v>
          </cell>
          <cell r="C799" t="str">
            <v>C49</v>
          </cell>
          <cell r="D799">
            <v>110271</v>
          </cell>
          <cell r="E799" t="str">
            <v>精德鸿名义下单</v>
          </cell>
          <cell r="F799" t="str">
            <v>YSM10</v>
          </cell>
          <cell r="G799" t="str">
            <v>R-&gt;L</v>
          </cell>
          <cell r="H799" t="str">
            <v>MVC</v>
          </cell>
          <cell r="I799" t="str">
            <v>Y55695</v>
          </cell>
          <cell r="J799">
            <v>1</v>
          </cell>
          <cell r="K799" t="str">
            <v>CY仓库</v>
          </cell>
          <cell r="L799">
            <v>44316</v>
          </cell>
          <cell r="M799" t="str">
            <v>NM</v>
          </cell>
          <cell r="N799" t="str">
            <v>MAY 21</v>
          </cell>
          <cell r="O799"/>
          <cell r="P799" t="str">
            <v>JPY</v>
          </cell>
          <cell r="Q799" t="str">
            <v>C49SZX20210060SX</v>
          </cell>
          <cell r="R799" t="str">
            <v>岚新</v>
          </cell>
          <cell r="S799" t="str">
            <v>YSM10</v>
          </cell>
          <cell r="T799" t="str">
            <v>L-&gt;R</v>
          </cell>
          <cell r="U799" t="str">
            <v>MVC</v>
          </cell>
          <cell r="V799" t="str">
            <v>WRONG</v>
          </cell>
          <cell r="W799" t="str">
            <v>DAP DG</v>
          </cell>
          <cell r="X799">
            <v>44256</v>
          </cell>
          <cell r="Y799" t="str">
            <v>Yes</v>
          </cell>
          <cell r="Z799"/>
          <cell r="AA799"/>
          <cell r="AB799"/>
          <cell r="AC799" t="str">
            <v>C210239298</v>
          </cell>
          <cell r="AD799">
            <v>301</v>
          </cell>
          <cell r="AE799">
            <v>10</v>
          </cell>
          <cell r="AF799"/>
          <cell r="AG799"/>
          <cell r="AH799"/>
          <cell r="AI799"/>
          <cell r="AN799"/>
          <cell r="AO799" t="str">
            <v>Yes</v>
          </cell>
          <cell r="AP799" t="str">
            <v>MAY 21</v>
          </cell>
        </row>
        <row r="800">
          <cell r="A800">
            <v>1075</v>
          </cell>
          <cell r="B800" t="str">
            <v>已发货</v>
          </cell>
          <cell r="C800" t="str">
            <v>C49</v>
          </cell>
          <cell r="D800">
            <v>110271</v>
          </cell>
          <cell r="E800" t="str">
            <v>精德鸿名义下单</v>
          </cell>
          <cell r="F800" t="str">
            <v>YSM10</v>
          </cell>
          <cell r="G800" t="str">
            <v>R-&gt;L</v>
          </cell>
          <cell r="H800" t="str">
            <v>MVC+ATS15</v>
          </cell>
          <cell r="I800" t="str">
            <v>Y55696</v>
          </cell>
          <cell r="J800">
            <v>1</v>
          </cell>
          <cell r="K800" t="str">
            <v>CY仓库</v>
          </cell>
          <cell r="L800">
            <v>44316</v>
          </cell>
          <cell r="M800" t="str">
            <v>NM</v>
          </cell>
          <cell r="N800" t="str">
            <v>MAY 21</v>
          </cell>
          <cell r="O800"/>
          <cell r="P800" t="str">
            <v>JPY</v>
          </cell>
          <cell r="Q800" t="str">
            <v>C49SZX20210009MZ</v>
          </cell>
          <cell r="R800" t="str">
            <v>奥视通</v>
          </cell>
          <cell r="S800" t="str">
            <v>YSM10</v>
          </cell>
          <cell r="T800" t="str">
            <v>L-&gt;R</v>
          </cell>
          <cell r="U800" t="str">
            <v>MVC+ATS15</v>
          </cell>
          <cell r="V800" t="str">
            <v>WRONG</v>
          </cell>
          <cell r="W800" t="str">
            <v>DAP HZ</v>
          </cell>
          <cell r="X800">
            <v>44215</v>
          </cell>
          <cell r="Y800" t="str">
            <v>Yes</v>
          </cell>
          <cell r="Z800"/>
          <cell r="AA800"/>
          <cell r="AB800"/>
          <cell r="AC800" t="str">
            <v>C170429029</v>
          </cell>
          <cell r="AD800">
            <v>301</v>
          </cell>
          <cell r="AE800">
            <v>10</v>
          </cell>
          <cell r="AF800"/>
          <cell r="AG800"/>
          <cell r="AH800"/>
          <cell r="AI800"/>
          <cell r="AN800"/>
          <cell r="AO800" t="str">
            <v>Yes</v>
          </cell>
          <cell r="AP800" t="str">
            <v>MAY 21</v>
          </cell>
        </row>
        <row r="801">
          <cell r="A801">
            <v>1069</v>
          </cell>
          <cell r="B801" t="str">
            <v>已发货</v>
          </cell>
          <cell r="C801" t="str">
            <v>C28.</v>
          </cell>
          <cell r="D801">
            <v>110301</v>
          </cell>
          <cell r="E801" t="str">
            <v>奕东名义下单</v>
          </cell>
          <cell r="F801" t="str">
            <v>YSi-V</v>
          </cell>
          <cell r="G801" t="str">
            <v>L-&gt;R</v>
          </cell>
          <cell r="H801" t="str">
            <v>No</v>
          </cell>
          <cell r="I801" t="str">
            <v>Y55393</v>
          </cell>
          <cell r="J801">
            <v>1</v>
          </cell>
          <cell r="K801" t="str">
            <v>CY仓库</v>
          </cell>
          <cell r="L801">
            <v>44316</v>
          </cell>
          <cell r="M801" t="str">
            <v>NM</v>
          </cell>
          <cell r="N801" t="str">
            <v>MAY 21</v>
          </cell>
          <cell r="O801"/>
          <cell r="P801" t="str">
            <v>JPY</v>
          </cell>
          <cell r="Q801" t="str">
            <v>C28SZX20200127RW</v>
          </cell>
          <cell r="R801" t="str">
            <v>奕东</v>
          </cell>
          <cell r="S801" t="str">
            <v>YSi-V</v>
          </cell>
          <cell r="T801" t="str">
            <v>L-&gt;R</v>
          </cell>
          <cell r="U801" t="str">
            <v>No</v>
          </cell>
          <cell r="V801" t="str">
            <v>OK</v>
          </cell>
          <cell r="W801" t="str">
            <v>DAP DG</v>
          </cell>
          <cell r="X801">
            <v>44204</v>
          </cell>
          <cell r="Y801" t="str">
            <v>Yes</v>
          </cell>
          <cell r="Z801"/>
          <cell r="AA801"/>
          <cell r="AB801"/>
          <cell r="AC801" t="str">
            <v>YES</v>
          </cell>
          <cell r="AD801"/>
          <cell r="AE801"/>
          <cell r="AF801"/>
          <cell r="AG801"/>
          <cell r="AH801"/>
          <cell r="AI801"/>
          <cell r="AN801"/>
          <cell r="AO801" t="str">
            <v>Yes</v>
          </cell>
          <cell r="AP801" t="str">
            <v>MAY 21</v>
          </cell>
        </row>
        <row r="802">
          <cell r="A802">
            <v>1228</v>
          </cell>
          <cell r="B802" t="str">
            <v>已发货</v>
          </cell>
          <cell r="C802" t="str">
            <v>C49</v>
          </cell>
          <cell r="D802">
            <v>110346</v>
          </cell>
          <cell r="E802" t="str">
            <v>Stock order</v>
          </cell>
          <cell r="F802" t="str">
            <v>YSM20R-2</v>
          </cell>
          <cell r="G802" t="str">
            <v>L-&gt;R</v>
          </cell>
          <cell r="H802" t="str">
            <v>No</v>
          </cell>
          <cell r="I802" t="str">
            <v>Y55404</v>
          </cell>
          <cell r="J802">
            <v>1</v>
          </cell>
          <cell r="K802" t="str">
            <v>盐保仓库</v>
          </cell>
          <cell r="L802">
            <v>44318</v>
          </cell>
          <cell r="M802" t="str">
            <v>NM</v>
          </cell>
          <cell r="N802" t="str">
            <v>JUN 21</v>
          </cell>
          <cell r="O802"/>
          <cell r="P802" t="str">
            <v>JPY</v>
          </cell>
          <cell r="Q802" t="str">
            <v>C49SZX20210035SX</v>
          </cell>
          <cell r="R802" t="str">
            <v>巴科</v>
          </cell>
          <cell r="S802" t="str">
            <v>YSM20R-2</v>
          </cell>
          <cell r="T802" t="str">
            <v>L-&gt;R</v>
          </cell>
          <cell r="U802" t="str">
            <v>No</v>
          </cell>
          <cell r="V802" t="str">
            <v>OK</v>
          </cell>
          <cell r="W802" t="str">
            <v>CIF HK</v>
          </cell>
          <cell r="X802">
            <v>44264</v>
          </cell>
          <cell r="Y802" t="str">
            <v>Yes</v>
          </cell>
          <cell r="Z802"/>
          <cell r="AA802"/>
          <cell r="AB802"/>
          <cell r="AC802" t="str">
            <v>C210439741</v>
          </cell>
          <cell r="AD802">
            <v>301</v>
          </cell>
          <cell r="AE802">
            <v>10</v>
          </cell>
          <cell r="AF802">
            <v>304</v>
          </cell>
          <cell r="AG802">
            <v>10</v>
          </cell>
          <cell r="AH802"/>
          <cell r="AI802"/>
          <cell r="AN802"/>
          <cell r="AO802" t="str">
            <v>Yes</v>
          </cell>
          <cell r="AP802" t="str">
            <v>JUN 21</v>
          </cell>
        </row>
        <row r="803">
          <cell r="A803">
            <v>1133</v>
          </cell>
          <cell r="B803" t="str">
            <v>已发货</v>
          </cell>
          <cell r="C803" t="str">
            <v>C49</v>
          </cell>
          <cell r="D803" t="str">
            <v>110346(拆单110340)</v>
          </cell>
          <cell r="E803" t="str">
            <v>Stock order</v>
          </cell>
          <cell r="F803" t="str">
            <v>YSM20R-2</v>
          </cell>
          <cell r="G803" t="str">
            <v>L-&gt;R</v>
          </cell>
          <cell r="H803" t="str">
            <v>No</v>
          </cell>
          <cell r="I803" t="str">
            <v>Y55405</v>
          </cell>
          <cell r="J803">
            <v>1</v>
          </cell>
          <cell r="K803" t="str">
            <v>盐保仓库</v>
          </cell>
          <cell r="L803">
            <v>44318</v>
          </cell>
          <cell r="M803">
            <v>6.2300000000000001E-2</v>
          </cell>
          <cell r="N803" t="str">
            <v>MAY 21</v>
          </cell>
          <cell r="O803"/>
          <cell r="P803" t="str">
            <v>JPY</v>
          </cell>
          <cell r="Q803" t="str">
            <v>C49SZX20210042VG</v>
          </cell>
          <cell r="R803" t="str">
            <v>狂热者</v>
          </cell>
          <cell r="S803" t="str">
            <v>YSM20R-2</v>
          </cell>
          <cell r="T803" t="str">
            <v>L-&gt;R</v>
          </cell>
          <cell r="U803" t="str">
            <v>No</v>
          </cell>
          <cell r="V803" t="str">
            <v>OK</v>
          </cell>
          <cell r="W803" t="str">
            <v>DAP SZ</v>
          </cell>
          <cell r="X803">
            <v>44231</v>
          </cell>
          <cell r="Y803" t="str">
            <v>Yes</v>
          </cell>
          <cell r="Z803"/>
          <cell r="AA803"/>
          <cell r="AB803"/>
          <cell r="AC803" t="str">
            <v>C210439928</v>
          </cell>
          <cell r="AD803">
            <v>302</v>
          </cell>
          <cell r="AE803">
            <v>20</v>
          </cell>
          <cell r="AF803"/>
          <cell r="AG803"/>
          <cell r="AH803"/>
          <cell r="AI803"/>
          <cell r="AN803"/>
          <cell r="AO803" t="str">
            <v>Yes</v>
          </cell>
          <cell r="AP803" t="str">
            <v>MAY 21</v>
          </cell>
        </row>
        <row r="804">
          <cell r="A804">
            <v>1253</v>
          </cell>
          <cell r="B804" t="str">
            <v>已发货</v>
          </cell>
          <cell r="C804" t="str">
            <v>C49</v>
          </cell>
          <cell r="D804">
            <v>110346</v>
          </cell>
          <cell r="E804" t="str">
            <v>Stock order</v>
          </cell>
          <cell r="F804" t="str">
            <v>YSM20R-2</v>
          </cell>
          <cell r="G804" t="str">
            <v>L-&gt;R</v>
          </cell>
          <cell r="H804" t="str">
            <v>No</v>
          </cell>
          <cell r="I804" t="str">
            <v>Y55406</v>
          </cell>
          <cell r="J804">
            <v>1</v>
          </cell>
          <cell r="K804" t="str">
            <v>盐保仓库</v>
          </cell>
          <cell r="L804">
            <v>44318</v>
          </cell>
          <cell r="M804" t="str">
            <v>NM</v>
          </cell>
          <cell r="N804" t="str">
            <v>MAY 21</v>
          </cell>
          <cell r="O804"/>
          <cell r="P804" t="str">
            <v>JPY</v>
          </cell>
          <cell r="Q804" t="str">
            <v>C49SZX20210076JZ</v>
          </cell>
          <cell r="R804" t="str">
            <v>圣亨</v>
          </cell>
          <cell r="S804" t="str">
            <v>YSM20R-2</v>
          </cell>
          <cell r="T804" t="str">
            <v>L-&gt;R</v>
          </cell>
          <cell r="U804" t="str">
            <v>No</v>
          </cell>
          <cell r="V804" t="str">
            <v>OK</v>
          </cell>
          <cell r="W804" t="str">
            <v>DAP DG</v>
          </cell>
          <cell r="X804">
            <v>44266</v>
          </cell>
          <cell r="Y804" t="str">
            <v>Yes</v>
          </cell>
          <cell r="Z804"/>
          <cell r="AA804"/>
          <cell r="AB804"/>
          <cell r="AC804" t="str">
            <v>C210540263</v>
          </cell>
          <cell r="AD804">
            <v>302</v>
          </cell>
          <cell r="AE804">
            <v>20</v>
          </cell>
          <cell r="AF804"/>
          <cell r="AG804"/>
          <cell r="AH804"/>
          <cell r="AI804"/>
          <cell r="AN804"/>
          <cell r="AO804" t="str">
            <v>Yes</v>
          </cell>
          <cell r="AP804" t="str">
            <v>MAY 21</v>
          </cell>
        </row>
        <row r="805">
          <cell r="A805">
            <v>1149</v>
          </cell>
          <cell r="B805" t="str">
            <v>已发货</v>
          </cell>
          <cell r="C805" t="str">
            <v>C49</v>
          </cell>
          <cell r="D805" t="str">
            <v>110346(拆单110409)</v>
          </cell>
          <cell r="E805" t="str">
            <v>Stock order</v>
          </cell>
          <cell r="F805" t="str">
            <v>YSM20R-2</v>
          </cell>
          <cell r="G805" t="str">
            <v>L-&gt;R</v>
          </cell>
          <cell r="H805" t="str">
            <v>No</v>
          </cell>
          <cell r="I805" t="str">
            <v>Y55407</v>
          </cell>
          <cell r="J805">
            <v>1</v>
          </cell>
          <cell r="K805" t="str">
            <v>盐保仓库</v>
          </cell>
          <cell r="L805">
            <v>44318</v>
          </cell>
          <cell r="M805">
            <v>5.9900000000000002E-2</v>
          </cell>
          <cell r="N805" t="str">
            <v>MAY 21</v>
          </cell>
          <cell r="O805"/>
          <cell r="P805" t="str">
            <v>RMB</v>
          </cell>
          <cell r="Q805" t="str">
            <v>C49SZX20210055SS</v>
          </cell>
          <cell r="R805" t="str">
            <v>中润互联</v>
          </cell>
          <cell r="S805" t="str">
            <v>YSM20R-2</v>
          </cell>
          <cell r="T805" t="str">
            <v>L-&gt;R</v>
          </cell>
          <cell r="U805" t="str">
            <v>No</v>
          </cell>
          <cell r="V805" t="str">
            <v>OK</v>
          </cell>
          <cell r="W805" t="str">
            <v>含税到厂</v>
          </cell>
          <cell r="X805">
            <v>44249</v>
          </cell>
          <cell r="Y805" t="str">
            <v>Yes</v>
          </cell>
          <cell r="Z805"/>
          <cell r="AA805"/>
          <cell r="AB805"/>
          <cell r="AC805" t="str">
            <v>C200637604</v>
          </cell>
          <cell r="AD805">
            <v>302</v>
          </cell>
          <cell r="AE805">
            <v>20</v>
          </cell>
          <cell r="AF805"/>
          <cell r="AG805"/>
          <cell r="AH805"/>
          <cell r="AI805"/>
          <cell r="AN805"/>
          <cell r="AO805" t="str">
            <v>Yes</v>
          </cell>
          <cell r="AP805" t="str">
            <v>MAY 21</v>
          </cell>
        </row>
        <row r="806">
          <cell r="A806">
            <v>1324</v>
          </cell>
          <cell r="B806" t="str">
            <v>已发货</v>
          </cell>
          <cell r="C806" t="str">
            <v>C49</v>
          </cell>
          <cell r="D806">
            <v>110211</v>
          </cell>
          <cell r="E806" t="str">
            <v>Stock order</v>
          </cell>
          <cell r="F806" t="str">
            <v>YSM10</v>
          </cell>
          <cell r="G806" t="str">
            <v>R-&gt;L</v>
          </cell>
          <cell r="H806" t="str">
            <v>No</v>
          </cell>
          <cell r="I806" t="str">
            <v>Y55428</v>
          </cell>
          <cell r="J806">
            <v>1</v>
          </cell>
          <cell r="K806" t="str">
            <v>盐保仓库</v>
          </cell>
          <cell r="L806">
            <v>44318</v>
          </cell>
          <cell r="M806" t="str">
            <v>NM</v>
          </cell>
          <cell r="N806" t="str">
            <v>MAY 21</v>
          </cell>
          <cell r="O806"/>
          <cell r="P806" t="str">
            <v>JPY</v>
          </cell>
          <cell r="Q806" t="str">
            <v>C49SZX20210066JYR1</v>
          </cell>
          <cell r="R806" t="str">
            <v>旭日伟光</v>
          </cell>
          <cell r="S806" t="str">
            <v>YSM10</v>
          </cell>
          <cell r="T806" t="str">
            <v>L-&gt;R</v>
          </cell>
          <cell r="U806" t="str">
            <v>MVC</v>
          </cell>
          <cell r="V806" t="str">
            <v>WRONG</v>
          </cell>
          <cell r="W806" t="str">
            <v>DAP SZ</v>
          </cell>
          <cell r="X806">
            <v>44298</v>
          </cell>
          <cell r="Y806" t="str">
            <v>Yes</v>
          </cell>
          <cell r="Z806"/>
          <cell r="AA806"/>
          <cell r="AB806"/>
          <cell r="AC806" t="str">
            <v>C190735084</v>
          </cell>
          <cell r="AD806">
            <v>301</v>
          </cell>
          <cell r="AE806">
            <v>10</v>
          </cell>
          <cell r="AF806"/>
          <cell r="AG806"/>
          <cell r="AH806"/>
          <cell r="AI806"/>
          <cell r="AN806"/>
          <cell r="AO806" t="str">
            <v>Yes</v>
          </cell>
          <cell r="AP806" t="str">
            <v>MAY 21</v>
          </cell>
        </row>
        <row r="807">
          <cell r="A807">
            <v>1132</v>
          </cell>
          <cell r="B807" t="str">
            <v>已发货</v>
          </cell>
          <cell r="C807" t="str">
            <v>C49</v>
          </cell>
          <cell r="D807">
            <v>110211</v>
          </cell>
          <cell r="E807" t="str">
            <v>Stock order</v>
          </cell>
          <cell r="F807" t="str">
            <v>YSM10</v>
          </cell>
          <cell r="G807" t="str">
            <v>R-&gt;L</v>
          </cell>
          <cell r="H807" t="str">
            <v>No</v>
          </cell>
          <cell r="I807" t="str">
            <v>Y55429</v>
          </cell>
          <cell r="J807">
            <v>1</v>
          </cell>
          <cell r="K807" t="str">
            <v>盐保仓库</v>
          </cell>
          <cell r="L807">
            <v>44318</v>
          </cell>
          <cell r="M807" t="str">
            <v>NM</v>
          </cell>
          <cell r="N807" t="str">
            <v>MAY 21</v>
          </cell>
          <cell r="O807"/>
          <cell r="P807" t="str">
            <v>JPY</v>
          </cell>
          <cell r="Q807" t="str">
            <v>C49SZX20210042VG</v>
          </cell>
          <cell r="R807" t="str">
            <v>狂热者</v>
          </cell>
          <cell r="S807" t="str">
            <v>YSM10</v>
          </cell>
          <cell r="T807" t="str">
            <v>L-&gt;R</v>
          </cell>
          <cell r="U807" t="str">
            <v>No</v>
          </cell>
          <cell r="V807" t="str">
            <v>WRONG</v>
          </cell>
          <cell r="W807" t="str">
            <v>DAP SZ</v>
          </cell>
          <cell r="X807">
            <v>44231</v>
          </cell>
          <cell r="Y807" t="str">
            <v>Yes</v>
          </cell>
          <cell r="Z807"/>
          <cell r="AA807"/>
          <cell r="AB807"/>
          <cell r="AC807" t="str">
            <v>C210439928</v>
          </cell>
          <cell r="AD807">
            <v>302</v>
          </cell>
          <cell r="AE807">
            <v>10</v>
          </cell>
          <cell r="AF807"/>
          <cell r="AG807"/>
          <cell r="AH807"/>
          <cell r="AI807"/>
          <cell r="AN807"/>
          <cell r="AO807" t="str">
            <v>Yes</v>
          </cell>
          <cell r="AP807" t="str">
            <v>MAY 21</v>
          </cell>
        </row>
        <row r="808">
          <cell r="A808">
            <v>1366</v>
          </cell>
          <cell r="B808" t="str">
            <v>已发货</v>
          </cell>
          <cell r="C808" t="str">
            <v>C49</v>
          </cell>
          <cell r="D808">
            <v>110211</v>
          </cell>
          <cell r="E808" t="str">
            <v>Stock order</v>
          </cell>
          <cell r="F808" t="str">
            <v>YSM10</v>
          </cell>
          <cell r="G808" t="str">
            <v>R-&gt;L</v>
          </cell>
          <cell r="H808" t="str">
            <v>No</v>
          </cell>
          <cell r="I808" t="str">
            <v>Y55430</v>
          </cell>
          <cell r="J808">
            <v>1</v>
          </cell>
          <cell r="K808" t="str">
            <v>盐保仓库</v>
          </cell>
          <cell r="L808">
            <v>44318</v>
          </cell>
          <cell r="M808" t="str">
            <v>NM</v>
          </cell>
          <cell r="N808" t="str">
            <v>MAY 21</v>
          </cell>
          <cell r="O808"/>
          <cell r="P808" t="str">
            <v>JPY</v>
          </cell>
          <cell r="Q808" t="str">
            <v>C49SZX20210140DZ</v>
          </cell>
          <cell r="R808" t="str">
            <v>锘铧</v>
          </cell>
          <cell r="S808" t="str">
            <v>YSM10</v>
          </cell>
          <cell r="T808" t="str">
            <v>L-&gt;R</v>
          </cell>
          <cell r="U808" t="str">
            <v>MVC</v>
          </cell>
          <cell r="V808" t="str">
            <v>WRONG</v>
          </cell>
          <cell r="W808" t="str">
            <v>DAP GZ</v>
          </cell>
          <cell r="X808">
            <v>44327</v>
          </cell>
          <cell r="Y808" t="str">
            <v>Yes</v>
          </cell>
          <cell r="Z808"/>
          <cell r="AA808"/>
          <cell r="AB808"/>
          <cell r="AC808" t="str">
            <v>C161128121</v>
          </cell>
          <cell r="AD808">
            <v>312</v>
          </cell>
          <cell r="AE808">
            <v>10</v>
          </cell>
          <cell r="AF808"/>
          <cell r="AG808"/>
          <cell r="AH808"/>
          <cell r="AI808"/>
          <cell r="AN808"/>
          <cell r="AO808" t="str">
            <v>Yes</v>
          </cell>
          <cell r="AP808" t="str">
            <v>MAY 21</v>
          </cell>
        </row>
        <row r="809">
          <cell r="A809">
            <v>1088</v>
          </cell>
          <cell r="B809" t="str">
            <v>已发货</v>
          </cell>
          <cell r="C809" t="str">
            <v>C49</v>
          </cell>
          <cell r="D809">
            <v>110211</v>
          </cell>
          <cell r="E809" t="str">
            <v>Stock order</v>
          </cell>
          <cell r="F809" t="str">
            <v>YSM10</v>
          </cell>
          <cell r="G809" t="str">
            <v>R-&gt;L</v>
          </cell>
          <cell r="H809" t="str">
            <v>No</v>
          </cell>
          <cell r="I809" t="str">
            <v>Y55431</v>
          </cell>
          <cell r="J809">
            <v>1</v>
          </cell>
          <cell r="K809" t="str">
            <v>盐保仓库</v>
          </cell>
          <cell r="L809">
            <v>44318</v>
          </cell>
          <cell r="M809" t="str">
            <v>NM</v>
          </cell>
          <cell r="N809" t="str">
            <v>MAY 21</v>
          </cell>
          <cell r="O809"/>
          <cell r="P809" t="str">
            <v>JPY</v>
          </cell>
          <cell r="Q809" t="str">
            <v>C49SZX20210029SS</v>
          </cell>
          <cell r="R809" t="str">
            <v>锂动力</v>
          </cell>
          <cell r="S809" t="str">
            <v>YSM10</v>
          </cell>
          <cell r="T809" t="str">
            <v>R-&gt;L</v>
          </cell>
          <cell r="U809" t="str">
            <v>No</v>
          </cell>
          <cell r="V809" t="str">
            <v>OK</v>
          </cell>
          <cell r="W809" t="str">
            <v>DAP FS</v>
          </cell>
          <cell r="X809">
            <v>44222</v>
          </cell>
          <cell r="Y809" t="str">
            <v>Yes</v>
          </cell>
          <cell r="Z809"/>
          <cell r="AA809"/>
          <cell r="AB809"/>
          <cell r="AC809" t="str">
            <v>C180732632</v>
          </cell>
          <cell r="AD809">
            <v>312</v>
          </cell>
          <cell r="AE809">
            <v>10</v>
          </cell>
          <cell r="AF809"/>
          <cell r="AG809"/>
          <cell r="AH809"/>
          <cell r="AI809"/>
          <cell r="AN809"/>
          <cell r="AO809" t="str">
            <v>Yes</v>
          </cell>
          <cell r="AP809" t="str">
            <v>MAY 21</v>
          </cell>
        </row>
        <row r="810">
          <cell r="A810">
            <v>1287</v>
          </cell>
          <cell r="B810" t="str">
            <v>已发货</v>
          </cell>
          <cell r="C810" t="str">
            <v>C49</v>
          </cell>
          <cell r="D810">
            <v>110211</v>
          </cell>
          <cell r="E810" t="str">
            <v>Stock order</v>
          </cell>
          <cell r="F810" t="str">
            <v>YSM10</v>
          </cell>
          <cell r="G810" t="str">
            <v>R-&gt;L</v>
          </cell>
          <cell r="H810" t="str">
            <v>No</v>
          </cell>
          <cell r="I810" t="str">
            <v>Y55432</v>
          </cell>
          <cell r="J810">
            <v>1</v>
          </cell>
          <cell r="K810" t="str">
            <v>盐保仓库</v>
          </cell>
          <cell r="L810">
            <v>44318</v>
          </cell>
          <cell r="M810" t="str">
            <v>NM</v>
          </cell>
          <cell r="N810" t="str">
            <v>MAY 21</v>
          </cell>
          <cell r="O810"/>
          <cell r="P810" t="str">
            <v>JPY</v>
          </cell>
          <cell r="Q810" t="str">
            <v>C49SZX20210099VG</v>
          </cell>
          <cell r="R810" t="str">
            <v>鸿翔</v>
          </cell>
          <cell r="S810" t="str">
            <v>YSM10</v>
          </cell>
          <cell r="T810" t="str">
            <v>L-&gt;R</v>
          </cell>
          <cell r="U810" t="str">
            <v>MVC</v>
          </cell>
          <cell r="V810" t="str">
            <v>WRONG</v>
          </cell>
          <cell r="W810" t="str">
            <v>DAP SZ</v>
          </cell>
          <cell r="X810">
            <v>44282</v>
          </cell>
          <cell r="Y810" t="str">
            <v>Yes</v>
          </cell>
          <cell r="Z810"/>
          <cell r="AA810"/>
          <cell r="AB810"/>
          <cell r="AC810" t="str">
            <v>C210540191</v>
          </cell>
          <cell r="AD810">
            <v>312</v>
          </cell>
          <cell r="AE810">
            <v>10</v>
          </cell>
          <cell r="AF810"/>
          <cell r="AG810"/>
          <cell r="AH810"/>
          <cell r="AI810"/>
          <cell r="AN810"/>
          <cell r="AO810" t="str">
            <v>Yes</v>
          </cell>
          <cell r="AP810" t="str">
            <v>MAY 21</v>
          </cell>
        </row>
        <row r="811">
          <cell r="A811">
            <v>1147</v>
          </cell>
          <cell r="B811" t="str">
            <v>已发货</v>
          </cell>
          <cell r="C811" t="str">
            <v>C49</v>
          </cell>
          <cell r="D811" t="str">
            <v>110227（拆单110362）</v>
          </cell>
          <cell r="E811" t="str">
            <v>锘铧名义下单</v>
          </cell>
          <cell r="F811" t="str">
            <v>YSM10</v>
          </cell>
          <cell r="G811" t="str">
            <v>R-&gt;L</v>
          </cell>
          <cell r="H811" t="str">
            <v>MVC F&amp;R+ATS15</v>
          </cell>
          <cell r="I811" t="str">
            <v>Y54955</v>
          </cell>
          <cell r="J811">
            <v>1</v>
          </cell>
          <cell r="K811" t="str">
            <v>力合仓库(已经清关)</v>
          </cell>
          <cell r="L811">
            <v>44318</v>
          </cell>
          <cell r="M811" t="str">
            <v>0.0599 PO用110408</v>
          </cell>
          <cell r="N811" t="str">
            <v>MAY 21</v>
          </cell>
          <cell r="O811"/>
          <cell r="P811" t="str">
            <v>RMB</v>
          </cell>
          <cell r="Q811" t="str">
            <v>C49SZX20210055SS</v>
          </cell>
          <cell r="R811" t="str">
            <v>中润互联</v>
          </cell>
          <cell r="S811" t="str">
            <v>YSM10</v>
          </cell>
          <cell r="T811" t="str">
            <v>L-&gt;R</v>
          </cell>
          <cell r="U811" t="str">
            <v>MVC+ATS15</v>
          </cell>
          <cell r="V811" t="str">
            <v>WRONG</v>
          </cell>
          <cell r="W811" t="str">
            <v>含税到厂</v>
          </cell>
          <cell r="X811">
            <v>44249</v>
          </cell>
          <cell r="Y811" t="str">
            <v>Yes</v>
          </cell>
          <cell r="Z811"/>
          <cell r="AA811"/>
          <cell r="AB811"/>
          <cell r="AC811" t="str">
            <v>C200637604</v>
          </cell>
          <cell r="AD811">
            <v>301</v>
          </cell>
          <cell r="AE811">
            <v>10</v>
          </cell>
          <cell r="AF811"/>
          <cell r="AG811"/>
          <cell r="AH811"/>
          <cell r="AI811"/>
          <cell r="AN811"/>
          <cell r="AO811" t="str">
            <v>Yes</v>
          </cell>
          <cell r="AP811" t="str">
            <v>MAY 21</v>
          </cell>
        </row>
        <row r="812">
          <cell r="A812">
            <v>1148</v>
          </cell>
          <cell r="B812" t="str">
            <v>已发货</v>
          </cell>
          <cell r="C812" t="str">
            <v>C49</v>
          </cell>
          <cell r="D812" t="str">
            <v>110227（拆单110362）</v>
          </cell>
          <cell r="E812" t="str">
            <v>锘铧名义下单</v>
          </cell>
          <cell r="F812" t="str">
            <v>YSM10</v>
          </cell>
          <cell r="G812" t="str">
            <v>R-&gt;L</v>
          </cell>
          <cell r="H812" t="str">
            <v>MVC F&amp;R+ATS15</v>
          </cell>
          <cell r="I812" t="str">
            <v>Y54956</v>
          </cell>
          <cell r="J812">
            <v>1</v>
          </cell>
          <cell r="K812" t="str">
            <v>力合仓库(已经清关)</v>
          </cell>
          <cell r="L812">
            <v>44318</v>
          </cell>
          <cell r="M812" t="str">
            <v>0.0599 PO用110408</v>
          </cell>
          <cell r="N812" t="str">
            <v>MAY 21</v>
          </cell>
          <cell r="O812"/>
          <cell r="P812" t="str">
            <v>RMB</v>
          </cell>
          <cell r="Q812" t="str">
            <v>C49SZX20210055SS</v>
          </cell>
          <cell r="R812" t="str">
            <v>中润互联</v>
          </cell>
          <cell r="S812" t="str">
            <v>YSM10</v>
          </cell>
          <cell r="T812" t="str">
            <v>R-&gt;L</v>
          </cell>
          <cell r="U812" t="str">
            <v>MVC+ATS15</v>
          </cell>
          <cell r="V812" t="str">
            <v>WRONG</v>
          </cell>
          <cell r="W812" t="str">
            <v>含税到厂</v>
          </cell>
          <cell r="X812">
            <v>44249</v>
          </cell>
          <cell r="Y812" t="str">
            <v>Yes</v>
          </cell>
          <cell r="Z812"/>
          <cell r="AA812"/>
          <cell r="AB812"/>
          <cell r="AC812" t="str">
            <v>C200637604</v>
          </cell>
          <cell r="AD812">
            <v>301</v>
          </cell>
          <cell r="AE812">
            <v>10</v>
          </cell>
          <cell r="AF812"/>
          <cell r="AG812"/>
          <cell r="AH812"/>
          <cell r="AI812"/>
          <cell r="AN812"/>
          <cell r="AO812" t="str">
            <v>Yes</v>
          </cell>
          <cell r="AP812" t="str">
            <v>MAY 21</v>
          </cell>
        </row>
        <row r="813">
          <cell r="A813">
            <v>1342</v>
          </cell>
          <cell r="B813" t="str">
            <v>已发货</v>
          </cell>
          <cell r="C813" t="str">
            <v>C49</v>
          </cell>
          <cell r="D813">
            <v>110227</v>
          </cell>
          <cell r="E813" t="str">
            <v>锘铧名义下单</v>
          </cell>
          <cell r="F813" t="str">
            <v>YSM10</v>
          </cell>
          <cell r="G813" t="str">
            <v>R-&gt;L</v>
          </cell>
          <cell r="H813" t="str">
            <v>MVC F&amp;R+ATS15</v>
          </cell>
          <cell r="I813" t="str">
            <v>Y54957</v>
          </cell>
          <cell r="J813">
            <v>1</v>
          </cell>
          <cell r="K813" t="str">
            <v>力合仓库(已经清关)</v>
          </cell>
          <cell r="L813">
            <v>44318</v>
          </cell>
          <cell r="M813" t="str">
            <v>NM，PO用110238</v>
          </cell>
          <cell r="N813" t="str">
            <v>MAY 21</v>
          </cell>
          <cell r="O813"/>
          <cell r="P813" t="str">
            <v>JPY</v>
          </cell>
          <cell r="Q813" t="str">
            <v>C49SZX20210117JY</v>
          </cell>
          <cell r="R813" t="str">
            <v>精德鸿</v>
          </cell>
          <cell r="S813" t="str">
            <v>YSM10</v>
          </cell>
          <cell r="T813" t="str">
            <v>L-&gt;R</v>
          </cell>
          <cell r="U813" t="str">
            <v>MVC+ATS15</v>
          </cell>
          <cell r="V813" t="str">
            <v>WRONG</v>
          </cell>
          <cell r="W813" t="str">
            <v>DAP SZ</v>
          </cell>
          <cell r="X813">
            <v>44306</v>
          </cell>
          <cell r="Y813" t="str">
            <v>Yes</v>
          </cell>
          <cell r="Z813"/>
          <cell r="AA813"/>
          <cell r="AB813"/>
          <cell r="AC813" t="str">
            <v>C210139127</v>
          </cell>
          <cell r="AD813">
            <v>301</v>
          </cell>
          <cell r="AE813">
            <v>10</v>
          </cell>
          <cell r="AF813"/>
          <cell r="AG813"/>
          <cell r="AH813"/>
          <cell r="AI813"/>
          <cell r="AN813"/>
          <cell r="AO813" t="str">
            <v>Yes</v>
          </cell>
          <cell r="AP813" t="str">
            <v>MAY 21</v>
          </cell>
        </row>
        <row r="814">
          <cell r="A814">
            <v>1102</v>
          </cell>
          <cell r="B814" t="str">
            <v>已发货</v>
          </cell>
          <cell r="C814" t="str">
            <v>C49</v>
          </cell>
          <cell r="D814">
            <v>110403</v>
          </cell>
          <cell r="E814" t="str">
            <v>Stock order</v>
          </cell>
          <cell r="F814" t="str">
            <v>YSM10</v>
          </cell>
          <cell r="G814" t="str">
            <v>R-&gt;L</v>
          </cell>
          <cell r="H814" t="str">
            <v>No</v>
          </cell>
          <cell r="I814" t="str">
            <v>Y55550</v>
          </cell>
          <cell r="J814">
            <v>1</v>
          </cell>
          <cell r="K814" t="str">
            <v>盐保仓库</v>
          </cell>
          <cell r="L814">
            <v>44322</v>
          </cell>
          <cell r="M814" t="str">
            <v>NM</v>
          </cell>
          <cell r="N814" t="str">
            <v>MAY 21</v>
          </cell>
          <cell r="O814"/>
          <cell r="P814" t="str">
            <v>JPY</v>
          </cell>
          <cell r="Q814" t="str">
            <v>C49SZX20210019JY</v>
          </cell>
          <cell r="R814" t="str">
            <v>晟锦威</v>
          </cell>
          <cell r="S814" t="str">
            <v>YSM10</v>
          </cell>
          <cell r="T814" t="str">
            <v>R-&gt;L</v>
          </cell>
          <cell r="U814" t="str">
            <v>MVC</v>
          </cell>
          <cell r="V814" t="str">
            <v>WRONG</v>
          </cell>
          <cell r="W814" t="str">
            <v>DAP SZ</v>
          </cell>
          <cell r="X814">
            <v>44223</v>
          </cell>
          <cell r="Y814" t="str">
            <v>Yes</v>
          </cell>
          <cell r="Z814"/>
          <cell r="AA814"/>
          <cell r="AB814"/>
          <cell r="AC814" t="str">
            <v>C210440026</v>
          </cell>
          <cell r="AD814">
            <v>301</v>
          </cell>
          <cell r="AE814">
            <v>10</v>
          </cell>
          <cell r="AF814"/>
          <cell r="AG814"/>
          <cell r="AH814"/>
          <cell r="AI814"/>
          <cell r="AN814"/>
          <cell r="AO814" t="str">
            <v>Yes</v>
          </cell>
          <cell r="AP814" t="str">
            <v>MAY 21</v>
          </cell>
        </row>
        <row r="815">
          <cell r="A815">
            <v>1103</v>
          </cell>
          <cell r="B815" t="str">
            <v>已发货</v>
          </cell>
          <cell r="C815" t="str">
            <v>C49</v>
          </cell>
          <cell r="D815">
            <v>110403</v>
          </cell>
          <cell r="E815" t="str">
            <v>Stock order</v>
          </cell>
          <cell r="F815" t="str">
            <v>YSM10</v>
          </cell>
          <cell r="G815" t="str">
            <v>R-&gt;L</v>
          </cell>
          <cell r="H815" t="str">
            <v>No</v>
          </cell>
          <cell r="I815" t="str">
            <v>Y55551</v>
          </cell>
          <cell r="J815">
            <v>1</v>
          </cell>
          <cell r="K815" t="str">
            <v>盐保仓库</v>
          </cell>
          <cell r="L815">
            <v>44322</v>
          </cell>
          <cell r="M815" t="str">
            <v>NM</v>
          </cell>
          <cell r="N815" t="str">
            <v>MAY 21</v>
          </cell>
          <cell r="O815"/>
          <cell r="P815" t="str">
            <v>JPY</v>
          </cell>
          <cell r="Q815" t="str">
            <v>C49SZX20210019JY</v>
          </cell>
          <cell r="R815" t="str">
            <v>晟锦威</v>
          </cell>
          <cell r="S815" t="str">
            <v>YSM10</v>
          </cell>
          <cell r="T815" t="str">
            <v>R-&gt;L</v>
          </cell>
          <cell r="U815" t="str">
            <v>MVC</v>
          </cell>
          <cell r="V815" t="str">
            <v>WRONG</v>
          </cell>
          <cell r="W815" t="str">
            <v>DAP SZ</v>
          </cell>
          <cell r="X815">
            <v>44223</v>
          </cell>
          <cell r="Y815" t="str">
            <v>Yes</v>
          </cell>
          <cell r="Z815"/>
          <cell r="AA815"/>
          <cell r="AB815"/>
          <cell r="AC815" t="str">
            <v>C210440026</v>
          </cell>
          <cell r="AD815">
            <v>301</v>
          </cell>
          <cell r="AE815">
            <v>10</v>
          </cell>
          <cell r="AF815"/>
          <cell r="AG815"/>
          <cell r="AH815"/>
          <cell r="AI815"/>
          <cell r="AN815"/>
          <cell r="AO815" t="str">
            <v>Yes</v>
          </cell>
          <cell r="AP815" t="str">
            <v>MAY 21</v>
          </cell>
        </row>
        <row r="816">
          <cell r="A816">
            <v>1104</v>
          </cell>
          <cell r="B816" t="str">
            <v>已发货</v>
          </cell>
          <cell r="C816" t="str">
            <v>C49</v>
          </cell>
          <cell r="D816">
            <v>110403</v>
          </cell>
          <cell r="E816" t="str">
            <v>Stock order</v>
          </cell>
          <cell r="F816" t="str">
            <v>YSM10</v>
          </cell>
          <cell r="G816" t="str">
            <v>R-&gt;L</v>
          </cell>
          <cell r="H816" t="str">
            <v>No</v>
          </cell>
          <cell r="I816" t="str">
            <v>Y55555</v>
          </cell>
          <cell r="J816">
            <v>1</v>
          </cell>
          <cell r="K816" t="str">
            <v>盐保仓库</v>
          </cell>
          <cell r="L816">
            <v>44322</v>
          </cell>
          <cell r="M816" t="str">
            <v>NM</v>
          </cell>
          <cell r="N816" t="str">
            <v>MAY 21</v>
          </cell>
          <cell r="O816"/>
          <cell r="P816" t="str">
            <v>JPY</v>
          </cell>
          <cell r="Q816" t="str">
            <v>C49SZX20210019JY</v>
          </cell>
          <cell r="R816" t="str">
            <v>晟锦威</v>
          </cell>
          <cell r="S816" t="str">
            <v>YSM10</v>
          </cell>
          <cell r="T816" t="str">
            <v>R-&gt;L</v>
          </cell>
          <cell r="U816" t="str">
            <v>MVC</v>
          </cell>
          <cell r="V816" t="str">
            <v>WRONG</v>
          </cell>
          <cell r="W816" t="str">
            <v>DAP SZ</v>
          </cell>
          <cell r="X816">
            <v>44223</v>
          </cell>
          <cell r="Y816" t="str">
            <v>Yes</v>
          </cell>
          <cell r="Z816"/>
          <cell r="AA816"/>
          <cell r="AB816"/>
          <cell r="AC816" t="str">
            <v>C210440026</v>
          </cell>
          <cell r="AD816">
            <v>301</v>
          </cell>
          <cell r="AE816">
            <v>10</v>
          </cell>
          <cell r="AF816"/>
          <cell r="AG816"/>
          <cell r="AH816"/>
          <cell r="AI816"/>
          <cell r="AN816"/>
          <cell r="AO816" t="str">
            <v>Yes</v>
          </cell>
          <cell r="AP816" t="str">
            <v>MAY 21</v>
          </cell>
        </row>
        <row r="817">
          <cell r="A817">
            <v>1067</v>
          </cell>
          <cell r="B817" t="str">
            <v>已发货</v>
          </cell>
          <cell r="C817" t="str">
            <v>C49</v>
          </cell>
          <cell r="D817">
            <v>110244</v>
          </cell>
          <cell r="E817" t="str">
            <v>Stock order</v>
          </cell>
          <cell r="F817" t="str">
            <v>YSM10</v>
          </cell>
          <cell r="G817" t="str">
            <v>R-&gt;L</v>
          </cell>
          <cell r="H817" t="str">
            <v>MVC</v>
          </cell>
          <cell r="I817" t="str">
            <v>Y55594</v>
          </cell>
          <cell r="J817">
            <v>1</v>
          </cell>
          <cell r="K817" t="str">
            <v>盐保仓库</v>
          </cell>
          <cell r="L817">
            <v>44322</v>
          </cell>
          <cell r="M817" t="str">
            <v>NM</v>
          </cell>
          <cell r="N817" t="str">
            <v>MAY 21</v>
          </cell>
          <cell r="O817"/>
          <cell r="P817" t="str">
            <v>JPY</v>
          </cell>
          <cell r="Q817" t="str">
            <v>C49SZX20210013SS</v>
          </cell>
          <cell r="R817" t="str">
            <v>泰润</v>
          </cell>
          <cell r="S817" t="str">
            <v>YSM10</v>
          </cell>
          <cell r="T817" t="str">
            <v>L-&gt;R</v>
          </cell>
          <cell r="U817" t="str">
            <v>MVC</v>
          </cell>
          <cell r="V817" t="str">
            <v>WRONG</v>
          </cell>
          <cell r="W817" t="str">
            <v>DAP SZ</v>
          </cell>
          <cell r="X817">
            <v>44208</v>
          </cell>
          <cell r="Y817" t="str">
            <v>Yes</v>
          </cell>
          <cell r="Z817"/>
          <cell r="AA817"/>
          <cell r="AB817"/>
          <cell r="AC817" t="str">
            <v>C210239252</v>
          </cell>
          <cell r="AD817">
            <v>311</v>
          </cell>
          <cell r="AE817">
            <v>10</v>
          </cell>
          <cell r="AF817"/>
          <cell r="AG817"/>
          <cell r="AH817"/>
          <cell r="AI817"/>
          <cell r="AN817"/>
          <cell r="AO817" t="str">
            <v>Yes</v>
          </cell>
          <cell r="AP817" t="str">
            <v>MAY 21</v>
          </cell>
        </row>
        <row r="818">
          <cell r="A818">
            <v>1108</v>
          </cell>
          <cell r="B818" t="str">
            <v>已发货</v>
          </cell>
          <cell r="C818" t="str">
            <v>C49</v>
          </cell>
          <cell r="D818">
            <v>110244</v>
          </cell>
          <cell r="E818" t="str">
            <v>Stock order</v>
          </cell>
          <cell r="F818" t="str">
            <v>YSM10</v>
          </cell>
          <cell r="G818" t="str">
            <v>R-&gt;L</v>
          </cell>
          <cell r="H818" t="str">
            <v>MVC</v>
          </cell>
          <cell r="I818" t="str">
            <v>Y55595</v>
          </cell>
          <cell r="J818">
            <v>1</v>
          </cell>
          <cell r="K818" t="str">
            <v>力合中转仓</v>
          </cell>
          <cell r="L818">
            <v>44322</v>
          </cell>
          <cell r="M818" t="str">
            <v>NM</v>
          </cell>
          <cell r="N818" t="str">
            <v>MAY 21</v>
          </cell>
          <cell r="O818"/>
          <cell r="P818" t="str">
            <v>JPY</v>
          </cell>
          <cell r="Q818" t="str">
            <v>C49SZX20210030SX</v>
          </cell>
          <cell r="R818" t="str">
            <v>华汛</v>
          </cell>
          <cell r="S818" t="str">
            <v>YSM10</v>
          </cell>
          <cell r="T818" t="str">
            <v>L-&gt;R</v>
          </cell>
          <cell r="U818" t="str">
            <v>MVC</v>
          </cell>
          <cell r="V818" t="str">
            <v>WRONG</v>
          </cell>
          <cell r="W818" t="str">
            <v>DAP SZ</v>
          </cell>
          <cell r="X818">
            <v>44222</v>
          </cell>
          <cell r="Y818" t="str">
            <v>Yes</v>
          </cell>
          <cell r="Z818"/>
          <cell r="AA818"/>
          <cell r="AB818"/>
          <cell r="AC818" t="str">
            <v>C180933040</v>
          </cell>
          <cell r="AD818">
            <v>311</v>
          </cell>
          <cell r="AE818">
            <v>10</v>
          </cell>
          <cell r="AF818"/>
          <cell r="AG818"/>
          <cell r="AH818"/>
          <cell r="AI818"/>
          <cell r="AN818"/>
          <cell r="AO818" t="str">
            <v>Yes</v>
          </cell>
          <cell r="AP818" t="str">
            <v>MAY 21</v>
          </cell>
        </row>
        <row r="819">
          <cell r="A819">
            <v>1361</v>
          </cell>
          <cell r="B819" t="str">
            <v>已发货</v>
          </cell>
          <cell r="C819" t="str">
            <v>C49</v>
          </cell>
          <cell r="D819">
            <v>110244</v>
          </cell>
          <cell r="E819" t="str">
            <v>Stock order</v>
          </cell>
          <cell r="F819" t="str">
            <v>YSM10</v>
          </cell>
          <cell r="G819" t="str">
            <v>R-&gt;L</v>
          </cell>
          <cell r="H819" t="str">
            <v>No</v>
          </cell>
          <cell r="I819" t="str">
            <v>Y55596</v>
          </cell>
          <cell r="J819">
            <v>1</v>
          </cell>
          <cell r="K819" t="str">
            <v>盐保仓库</v>
          </cell>
          <cell r="L819">
            <v>44322</v>
          </cell>
          <cell r="M819" t="str">
            <v>NM</v>
          </cell>
          <cell r="N819" t="str">
            <v>MAY 21</v>
          </cell>
          <cell r="O819"/>
          <cell r="P819" t="str">
            <v>JPY</v>
          </cell>
          <cell r="Q819" t="str">
            <v>C49SZX20210136DZ</v>
          </cell>
          <cell r="R819" t="str">
            <v>兆晖</v>
          </cell>
          <cell r="S819" t="str">
            <v>YSM10</v>
          </cell>
          <cell r="T819" t="str">
            <v>L-&gt;R</v>
          </cell>
          <cell r="U819" t="str">
            <v>MVC</v>
          </cell>
          <cell r="V819" t="str">
            <v>WRONG</v>
          </cell>
          <cell r="W819" t="str">
            <v>DAP SZ</v>
          </cell>
          <cell r="X819">
            <v>44316</v>
          </cell>
          <cell r="Y819" t="str">
            <v>Yes</v>
          </cell>
          <cell r="Z819"/>
          <cell r="AA819"/>
          <cell r="AB819"/>
          <cell r="AC819" t="str">
            <v>C121114462</v>
          </cell>
          <cell r="AD819">
            <v>301</v>
          </cell>
          <cell r="AE819">
            <v>10</v>
          </cell>
          <cell r="AF819"/>
          <cell r="AG819"/>
          <cell r="AH819"/>
          <cell r="AI819"/>
          <cell r="AN819"/>
          <cell r="AO819" t="str">
            <v>Yes</v>
          </cell>
          <cell r="AP819" t="str">
            <v>MAY 21</v>
          </cell>
        </row>
        <row r="820">
          <cell r="A820">
            <v>1362</v>
          </cell>
          <cell r="B820" t="str">
            <v>已发货</v>
          </cell>
          <cell r="C820" t="str">
            <v>C49</v>
          </cell>
          <cell r="D820">
            <v>110244</v>
          </cell>
          <cell r="E820" t="str">
            <v>Stock order</v>
          </cell>
          <cell r="F820" t="str">
            <v>YSM10</v>
          </cell>
          <cell r="G820" t="str">
            <v>R-&gt;L</v>
          </cell>
          <cell r="H820" t="str">
            <v>No</v>
          </cell>
          <cell r="I820" t="str">
            <v>Y55597</v>
          </cell>
          <cell r="J820">
            <v>1</v>
          </cell>
          <cell r="K820" t="str">
            <v>盐保仓库</v>
          </cell>
          <cell r="L820">
            <v>44322</v>
          </cell>
          <cell r="M820" t="str">
            <v>NM</v>
          </cell>
          <cell r="N820" t="str">
            <v>MAY 21</v>
          </cell>
          <cell r="O820"/>
          <cell r="P820" t="str">
            <v>JPY</v>
          </cell>
          <cell r="Q820" t="str">
            <v>C49SZX20210136DZ</v>
          </cell>
          <cell r="R820" t="str">
            <v>兆晖</v>
          </cell>
          <cell r="S820" t="str">
            <v>YSM10</v>
          </cell>
          <cell r="T820" t="str">
            <v>L-&gt;R</v>
          </cell>
          <cell r="U820" t="str">
            <v>MVC</v>
          </cell>
          <cell r="V820" t="str">
            <v>WRONG</v>
          </cell>
          <cell r="W820" t="str">
            <v>DAP SZ</v>
          </cell>
          <cell r="X820">
            <v>44316</v>
          </cell>
          <cell r="Y820" t="str">
            <v>Yes</v>
          </cell>
          <cell r="Z820"/>
          <cell r="AA820"/>
          <cell r="AB820"/>
          <cell r="AC820" t="str">
            <v>C121114462</v>
          </cell>
          <cell r="AD820">
            <v>301</v>
          </cell>
          <cell r="AE820">
            <v>10</v>
          </cell>
          <cell r="AF820"/>
          <cell r="AG820"/>
          <cell r="AH820"/>
          <cell r="AI820"/>
          <cell r="AN820"/>
          <cell r="AO820" t="str">
            <v>Yes</v>
          </cell>
          <cell r="AP820" t="str">
            <v>MAY 21</v>
          </cell>
        </row>
        <row r="821">
          <cell r="A821">
            <v>1352</v>
          </cell>
          <cell r="B821" t="str">
            <v>已发货</v>
          </cell>
          <cell r="C821" t="str">
            <v>C49</v>
          </cell>
          <cell r="D821">
            <v>110244</v>
          </cell>
          <cell r="E821" t="str">
            <v>Stock order</v>
          </cell>
          <cell r="F821" t="str">
            <v>YSM10</v>
          </cell>
          <cell r="G821" t="str">
            <v>R-&gt;L</v>
          </cell>
          <cell r="H821" t="str">
            <v>No</v>
          </cell>
          <cell r="I821" t="str">
            <v>Y55598</v>
          </cell>
          <cell r="J821">
            <v>1</v>
          </cell>
          <cell r="K821" t="str">
            <v>力合中转仓</v>
          </cell>
          <cell r="L821">
            <v>44322</v>
          </cell>
          <cell r="M821" t="str">
            <v>NM</v>
          </cell>
          <cell r="N821" t="str">
            <v>JUN 21</v>
          </cell>
          <cell r="O821"/>
          <cell r="P821" t="str">
            <v>JPY</v>
          </cell>
          <cell r="Q821" t="str">
            <v>C49SZX20210123JY</v>
          </cell>
          <cell r="R821" t="str">
            <v>四方信达</v>
          </cell>
          <cell r="S821" t="str">
            <v>YSM10</v>
          </cell>
          <cell r="T821" t="str">
            <v>L-&gt;R</v>
          </cell>
          <cell r="U821" t="str">
            <v>MVC</v>
          </cell>
          <cell r="V821" t="str">
            <v>WRONG</v>
          </cell>
          <cell r="W821" t="str">
            <v>DAP SZ</v>
          </cell>
          <cell r="X821">
            <v>44313</v>
          </cell>
          <cell r="Y821" t="str">
            <v>Yes</v>
          </cell>
          <cell r="Z821"/>
          <cell r="AA821"/>
          <cell r="AB821"/>
          <cell r="AC821" t="str">
            <v>C150222453</v>
          </cell>
          <cell r="AD821">
            <v>301</v>
          </cell>
          <cell r="AE821">
            <v>10</v>
          </cell>
          <cell r="AF821"/>
          <cell r="AG821"/>
          <cell r="AH821"/>
          <cell r="AI821"/>
          <cell r="AN821"/>
          <cell r="AO821" t="str">
            <v>Yes</v>
          </cell>
          <cell r="AP821" t="str">
            <v>JUN 21</v>
          </cell>
        </row>
        <row r="822">
          <cell r="A822">
            <v>1138</v>
          </cell>
          <cell r="B822" t="str">
            <v>已发货</v>
          </cell>
          <cell r="C822" t="str">
            <v>C49</v>
          </cell>
          <cell r="D822" t="str">
            <v>110228(拆单110338)</v>
          </cell>
          <cell r="E822" t="str">
            <v>锘铧名义下单</v>
          </cell>
          <cell r="F822" t="str">
            <v>YSM20R-2</v>
          </cell>
          <cell r="G822" t="str">
            <v>R-&gt;L</v>
          </cell>
          <cell r="H822" t="str">
            <v>MVC</v>
          </cell>
          <cell r="I822" t="str">
            <v>Y54940</v>
          </cell>
          <cell r="J822">
            <v>1</v>
          </cell>
          <cell r="K822" t="str">
            <v>盐保仓库</v>
          </cell>
          <cell r="L822">
            <v>44322</v>
          </cell>
          <cell r="M822">
            <v>6.2300000000000001E-2</v>
          </cell>
          <cell r="N822" t="str">
            <v>MAY 21</v>
          </cell>
          <cell r="O822"/>
          <cell r="P822" t="str">
            <v>JPY</v>
          </cell>
          <cell r="Q822" t="str">
            <v>C49SZX20210016JY</v>
          </cell>
          <cell r="R822" t="str">
            <v>芯联鑫</v>
          </cell>
          <cell r="S822" t="str">
            <v>YSM20R-2</v>
          </cell>
          <cell r="T822" t="str">
            <v>R-&gt;L</v>
          </cell>
          <cell r="U822" t="str">
            <v>MVC</v>
          </cell>
          <cell r="V822" t="str">
            <v>OK</v>
          </cell>
          <cell r="W822" t="str">
            <v>DAP GZ</v>
          </cell>
          <cell r="X822">
            <v>44232</v>
          </cell>
          <cell r="Y822" t="str">
            <v>Yes</v>
          </cell>
          <cell r="Z822"/>
          <cell r="AA822"/>
          <cell r="AB822"/>
          <cell r="AC822" t="str">
            <v>C200737845</v>
          </cell>
          <cell r="AD822">
            <v>301</v>
          </cell>
          <cell r="AE822">
            <v>20</v>
          </cell>
          <cell r="AF822"/>
          <cell r="AG822"/>
          <cell r="AH822"/>
          <cell r="AI822"/>
          <cell r="AN822"/>
          <cell r="AO822" t="str">
            <v>Yes</v>
          </cell>
          <cell r="AP822" t="str">
            <v>MAY 21</v>
          </cell>
        </row>
        <row r="823">
          <cell r="A823">
            <v>1150</v>
          </cell>
          <cell r="B823" t="str">
            <v>已发货</v>
          </cell>
          <cell r="C823" t="str">
            <v>C49</v>
          </cell>
          <cell r="D823" t="str">
            <v>110228(拆单110338)</v>
          </cell>
          <cell r="E823" t="str">
            <v>锘铧名义下单</v>
          </cell>
          <cell r="F823" t="str">
            <v>YSM20R-2</v>
          </cell>
          <cell r="G823" t="str">
            <v>R-&gt;L</v>
          </cell>
          <cell r="H823" t="str">
            <v>MVC</v>
          </cell>
          <cell r="I823" t="str">
            <v>Y54941</v>
          </cell>
          <cell r="J823">
            <v>1</v>
          </cell>
          <cell r="K823" t="str">
            <v>盐保仓库</v>
          </cell>
          <cell r="L823">
            <v>44322</v>
          </cell>
          <cell r="M823">
            <v>6.2300000000000001E-2</v>
          </cell>
          <cell r="N823" t="str">
            <v>MAY 21</v>
          </cell>
          <cell r="O823"/>
          <cell r="P823" t="str">
            <v>RMB</v>
          </cell>
          <cell r="Q823" t="str">
            <v>C49SZX20210055SS</v>
          </cell>
          <cell r="R823" t="str">
            <v>中润互联</v>
          </cell>
          <cell r="S823" t="str">
            <v>YSM20R-2</v>
          </cell>
          <cell r="T823" t="str">
            <v>R-&gt;L</v>
          </cell>
          <cell r="U823" t="str">
            <v>No</v>
          </cell>
          <cell r="V823" t="str">
            <v>WRONG</v>
          </cell>
          <cell r="W823" t="str">
            <v>含税到厂</v>
          </cell>
          <cell r="X823">
            <v>44249</v>
          </cell>
          <cell r="Y823" t="str">
            <v>Yes</v>
          </cell>
          <cell r="Z823"/>
          <cell r="AA823"/>
          <cell r="AB823"/>
          <cell r="AC823" t="str">
            <v>C200637604</v>
          </cell>
          <cell r="AD823">
            <v>301</v>
          </cell>
          <cell r="AE823">
            <v>20</v>
          </cell>
          <cell r="AF823"/>
          <cell r="AG823"/>
          <cell r="AH823"/>
          <cell r="AI823"/>
          <cell r="AN823"/>
          <cell r="AO823" t="str">
            <v>Yes</v>
          </cell>
          <cell r="AP823" t="str">
            <v>MAY 21</v>
          </cell>
        </row>
        <row r="824">
          <cell r="A824">
            <v>1068</v>
          </cell>
          <cell r="B824" t="str">
            <v>已发货</v>
          </cell>
          <cell r="C824" t="str">
            <v>C49</v>
          </cell>
          <cell r="D824" t="str">
            <v>110228(拆单110338)</v>
          </cell>
          <cell r="E824" t="str">
            <v>锘铧名义下单</v>
          </cell>
          <cell r="F824" t="str">
            <v>YSM20R-2</v>
          </cell>
          <cell r="G824" t="str">
            <v>L-&gt;R</v>
          </cell>
          <cell r="H824" t="str">
            <v>No</v>
          </cell>
          <cell r="I824" t="str">
            <v>Y54942</v>
          </cell>
          <cell r="J824">
            <v>1</v>
          </cell>
          <cell r="K824" t="str">
            <v>盐保仓库</v>
          </cell>
          <cell r="L824">
            <v>44322</v>
          </cell>
          <cell r="M824">
            <v>6.2300000000000001E-2</v>
          </cell>
          <cell r="N824" t="str">
            <v>MAY 21</v>
          </cell>
          <cell r="O824"/>
          <cell r="P824" t="str">
            <v>JPY</v>
          </cell>
          <cell r="Q824" t="str">
            <v>C49SZX20210013SS</v>
          </cell>
          <cell r="R824" t="str">
            <v>泰润</v>
          </cell>
          <cell r="S824" t="str">
            <v>YSM20R-2</v>
          </cell>
          <cell r="T824" t="str">
            <v>L-&gt;R</v>
          </cell>
          <cell r="U824" t="str">
            <v>MVC</v>
          </cell>
          <cell r="V824" t="str">
            <v>WRONG</v>
          </cell>
          <cell r="W824" t="str">
            <v>DAP SZ</v>
          </cell>
          <cell r="X824">
            <v>44208</v>
          </cell>
          <cell r="Y824" t="str">
            <v>Yes</v>
          </cell>
          <cell r="Z824"/>
          <cell r="AA824"/>
          <cell r="AB824"/>
          <cell r="AC824" t="str">
            <v>C210239252</v>
          </cell>
          <cell r="AD824">
            <v>301</v>
          </cell>
          <cell r="AE824">
            <v>20</v>
          </cell>
          <cell r="AF824"/>
          <cell r="AG824"/>
          <cell r="AH824"/>
          <cell r="AI824"/>
          <cell r="AN824"/>
          <cell r="AO824" t="str">
            <v>Yes</v>
          </cell>
          <cell r="AP824" t="str">
            <v>MAY 21</v>
          </cell>
        </row>
        <row r="825">
          <cell r="A825">
            <v>1238</v>
          </cell>
          <cell r="B825" t="str">
            <v>已发货</v>
          </cell>
          <cell r="C825" t="str">
            <v>C49</v>
          </cell>
          <cell r="D825" t="str">
            <v>110228(拆单110338)</v>
          </cell>
          <cell r="E825" t="str">
            <v>锘铧名义下单</v>
          </cell>
          <cell r="F825" t="str">
            <v>YSM20R-2</v>
          </cell>
          <cell r="G825" t="str">
            <v>L-&gt;R</v>
          </cell>
          <cell r="H825" t="str">
            <v>No</v>
          </cell>
          <cell r="I825" t="str">
            <v>Y54943</v>
          </cell>
          <cell r="J825">
            <v>1</v>
          </cell>
          <cell r="K825" t="str">
            <v>盐保仓库</v>
          </cell>
          <cell r="L825">
            <v>44322</v>
          </cell>
          <cell r="M825">
            <v>6.2300000000000001E-2</v>
          </cell>
          <cell r="N825" t="str">
            <v>JUN 21</v>
          </cell>
          <cell r="O825"/>
          <cell r="P825" t="str">
            <v>JPY</v>
          </cell>
          <cell r="Q825" t="str">
            <v>C49SZX20210035SX</v>
          </cell>
          <cell r="R825" t="str">
            <v>巴科</v>
          </cell>
          <cell r="S825" t="str">
            <v>YSM20R-2</v>
          </cell>
          <cell r="T825" t="str">
            <v>L-&gt;R</v>
          </cell>
          <cell r="U825" t="str">
            <v>No</v>
          </cell>
          <cell r="V825" t="str">
            <v>OK</v>
          </cell>
          <cell r="W825" t="str">
            <v>CIF HK</v>
          </cell>
          <cell r="X825">
            <v>44264</v>
          </cell>
          <cell r="Y825" t="str">
            <v>Yes</v>
          </cell>
          <cell r="Z825"/>
          <cell r="AA825"/>
          <cell r="AB825"/>
          <cell r="AC825" t="str">
            <v>C210440018</v>
          </cell>
          <cell r="AD825">
            <v>301</v>
          </cell>
          <cell r="AE825">
            <v>20</v>
          </cell>
          <cell r="AF825"/>
          <cell r="AG825"/>
          <cell r="AH825"/>
          <cell r="AI825"/>
          <cell r="AN825"/>
          <cell r="AO825" t="str">
            <v>Yes</v>
          </cell>
          <cell r="AP825" t="str">
            <v>JUN 21</v>
          </cell>
        </row>
        <row r="826">
          <cell r="A826">
            <v>1239</v>
          </cell>
          <cell r="B826" t="str">
            <v>已发货</v>
          </cell>
          <cell r="C826" t="str">
            <v>C49</v>
          </cell>
          <cell r="D826">
            <v>110228</v>
          </cell>
          <cell r="E826" t="str">
            <v>锘铧名义下单</v>
          </cell>
          <cell r="F826" t="str">
            <v>YSM20R-2</v>
          </cell>
          <cell r="G826" t="str">
            <v>L-&gt;R</v>
          </cell>
          <cell r="H826" t="str">
            <v>No</v>
          </cell>
          <cell r="I826" t="str">
            <v>Y54944</v>
          </cell>
          <cell r="J826">
            <v>1</v>
          </cell>
          <cell r="K826" t="str">
            <v>盐保仓库</v>
          </cell>
          <cell r="L826">
            <v>44322</v>
          </cell>
          <cell r="M826" t="str">
            <v>NM</v>
          </cell>
          <cell r="N826" t="str">
            <v>JUN 21</v>
          </cell>
          <cell r="O826"/>
          <cell r="P826" t="str">
            <v>JPY</v>
          </cell>
          <cell r="Q826" t="str">
            <v>C49SZX20210035SX</v>
          </cell>
          <cell r="R826" t="str">
            <v>巴科</v>
          </cell>
          <cell r="S826" t="str">
            <v>YSM20R-2</v>
          </cell>
          <cell r="T826" t="str">
            <v>L-&gt;R</v>
          </cell>
          <cell r="U826" t="str">
            <v>No</v>
          </cell>
          <cell r="V826" t="str">
            <v>OK</v>
          </cell>
          <cell r="W826" t="str">
            <v>CIF HK</v>
          </cell>
          <cell r="X826">
            <v>44264</v>
          </cell>
          <cell r="Y826" t="str">
            <v>Yes</v>
          </cell>
          <cell r="Z826"/>
          <cell r="AA826"/>
          <cell r="AB826"/>
          <cell r="AC826" t="str">
            <v>C210440018</v>
          </cell>
          <cell r="AD826">
            <v>301</v>
          </cell>
          <cell r="AE826">
            <v>20</v>
          </cell>
          <cell r="AF826"/>
          <cell r="AG826"/>
          <cell r="AH826"/>
          <cell r="AI826"/>
          <cell r="AN826"/>
          <cell r="AO826" t="str">
            <v>Yes</v>
          </cell>
          <cell r="AP826" t="str">
            <v>JUN 21</v>
          </cell>
        </row>
        <row r="827">
          <cell r="A827">
            <v>1236</v>
          </cell>
          <cell r="B827" t="str">
            <v>已发货</v>
          </cell>
          <cell r="C827" t="str">
            <v>C49</v>
          </cell>
          <cell r="D827">
            <v>110228</v>
          </cell>
          <cell r="E827" t="str">
            <v>锘铧名义下单</v>
          </cell>
          <cell r="F827" t="str">
            <v>YSM20R-2</v>
          </cell>
          <cell r="G827" t="str">
            <v>L-&gt;R</v>
          </cell>
          <cell r="H827" t="str">
            <v>No</v>
          </cell>
          <cell r="I827" t="str">
            <v>Y54945</v>
          </cell>
          <cell r="J827">
            <v>1</v>
          </cell>
          <cell r="K827" t="str">
            <v>盐保仓库</v>
          </cell>
          <cell r="L827">
            <v>44322</v>
          </cell>
          <cell r="M827" t="str">
            <v>NM</v>
          </cell>
          <cell r="N827" t="str">
            <v>JUN 21</v>
          </cell>
          <cell r="O827"/>
          <cell r="P827" t="str">
            <v>JPY</v>
          </cell>
          <cell r="Q827" t="str">
            <v>C49SZX20210035SX</v>
          </cell>
          <cell r="R827" t="str">
            <v>巴科</v>
          </cell>
          <cell r="S827" t="str">
            <v>YSM20R-2</v>
          </cell>
          <cell r="T827" t="str">
            <v>L-&gt;R</v>
          </cell>
          <cell r="U827" t="str">
            <v>No</v>
          </cell>
          <cell r="V827" t="str">
            <v>OK</v>
          </cell>
          <cell r="W827" t="str">
            <v>CIF HK</v>
          </cell>
          <cell r="X827">
            <v>44264</v>
          </cell>
          <cell r="Y827" t="str">
            <v>Yes</v>
          </cell>
          <cell r="Z827"/>
          <cell r="AA827"/>
          <cell r="AB827"/>
          <cell r="AC827" t="str">
            <v>C210440018</v>
          </cell>
          <cell r="AD827">
            <v>304</v>
          </cell>
          <cell r="AE827">
            <v>20</v>
          </cell>
          <cell r="AF827"/>
          <cell r="AG827"/>
          <cell r="AH827"/>
          <cell r="AI827"/>
          <cell r="AN827"/>
          <cell r="AO827" t="str">
            <v>Yes</v>
          </cell>
          <cell r="AP827" t="str">
            <v>JUN 21</v>
          </cell>
        </row>
        <row r="828">
          <cell r="A828">
            <v>1234</v>
          </cell>
          <cell r="B828" t="str">
            <v>已发货</v>
          </cell>
          <cell r="C828" t="str">
            <v>C49</v>
          </cell>
          <cell r="D828">
            <v>110228</v>
          </cell>
          <cell r="E828" t="str">
            <v>锘铧名义下单</v>
          </cell>
          <cell r="F828" t="str">
            <v>YSM20R-2</v>
          </cell>
          <cell r="G828" t="str">
            <v>L-&gt;R</v>
          </cell>
          <cell r="H828" t="str">
            <v>No</v>
          </cell>
          <cell r="I828" t="str">
            <v>Y54946</v>
          </cell>
          <cell r="J828">
            <v>1</v>
          </cell>
          <cell r="K828" t="str">
            <v>盐保仓库</v>
          </cell>
          <cell r="L828">
            <v>44322</v>
          </cell>
          <cell r="M828" t="str">
            <v>Nm</v>
          </cell>
          <cell r="N828" t="str">
            <v>JUN 21</v>
          </cell>
          <cell r="O828"/>
          <cell r="P828" t="str">
            <v>JPY</v>
          </cell>
          <cell r="Q828" t="str">
            <v>C49SZX20210035SX</v>
          </cell>
          <cell r="R828" t="str">
            <v>巴科</v>
          </cell>
          <cell r="S828" t="str">
            <v>YSM20R-2</v>
          </cell>
          <cell r="T828" t="str">
            <v>L-&gt;R</v>
          </cell>
          <cell r="U828" t="str">
            <v>No</v>
          </cell>
          <cell r="V828" t="str">
            <v>OK</v>
          </cell>
          <cell r="W828" t="str">
            <v>CIF HK</v>
          </cell>
          <cell r="X828">
            <v>44264</v>
          </cell>
          <cell r="Y828" t="str">
            <v>Yes</v>
          </cell>
          <cell r="Z828"/>
          <cell r="AA828"/>
          <cell r="AB828"/>
          <cell r="AC828" t="str">
            <v>C210440018</v>
          </cell>
          <cell r="AD828">
            <v>304</v>
          </cell>
          <cell r="AE828">
            <v>20</v>
          </cell>
          <cell r="AF828"/>
          <cell r="AG828"/>
          <cell r="AH828"/>
          <cell r="AI828"/>
          <cell r="AN828"/>
          <cell r="AO828" t="str">
            <v>Yes</v>
          </cell>
          <cell r="AP828" t="str">
            <v>JUN 21</v>
          </cell>
        </row>
        <row r="829">
          <cell r="A829">
            <v>1227</v>
          </cell>
          <cell r="B829" t="str">
            <v>已发货</v>
          </cell>
          <cell r="C829" t="str">
            <v>C49</v>
          </cell>
          <cell r="D829" t="str">
            <v>110228(拆单110338)</v>
          </cell>
          <cell r="E829" t="str">
            <v>锘铧名义下单</v>
          </cell>
          <cell r="F829" t="str">
            <v>YSM20R-2</v>
          </cell>
          <cell r="G829" t="str">
            <v>L-&gt;R</v>
          </cell>
          <cell r="H829" t="str">
            <v>No</v>
          </cell>
          <cell r="I829" t="str">
            <v>Y54947</v>
          </cell>
          <cell r="J829">
            <v>1</v>
          </cell>
          <cell r="K829" t="str">
            <v>盐保仓库</v>
          </cell>
          <cell r="L829">
            <v>44322</v>
          </cell>
          <cell r="M829">
            <v>6.2300000000000001E-2</v>
          </cell>
          <cell r="N829" t="str">
            <v>JUN 21</v>
          </cell>
          <cell r="O829"/>
          <cell r="P829" t="str">
            <v>JPY</v>
          </cell>
          <cell r="Q829" t="str">
            <v>C49SZX20210035SX</v>
          </cell>
          <cell r="R829" t="str">
            <v>巴科</v>
          </cell>
          <cell r="S829" t="str">
            <v>YSM20R-2</v>
          </cell>
          <cell r="T829" t="str">
            <v>L-&gt;R</v>
          </cell>
          <cell r="U829" t="str">
            <v>No</v>
          </cell>
          <cell r="V829" t="str">
            <v>OK</v>
          </cell>
          <cell r="W829" t="str">
            <v>CIF HK</v>
          </cell>
          <cell r="X829">
            <v>44264</v>
          </cell>
          <cell r="Y829" t="str">
            <v>Yes</v>
          </cell>
          <cell r="Z829"/>
          <cell r="AA829"/>
          <cell r="AB829"/>
          <cell r="AC829" t="str">
            <v>C210440018</v>
          </cell>
          <cell r="AD829">
            <v>312</v>
          </cell>
          <cell r="AE829">
            <v>20</v>
          </cell>
          <cell r="AF829"/>
          <cell r="AG829"/>
          <cell r="AH829"/>
          <cell r="AI829"/>
          <cell r="AN829"/>
          <cell r="AO829" t="str">
            <v>Yes</v>
          </cell>
          <cell r="AP829" t="str">
            <v>JUN 21</v>
          </cell>
        </row>
        <row r="830">
          <cell r="A830">
            <v>1229</v>
          </cell>
          <cell r="B830" t="str">
            <v>已发货</v>
          </cell>
          <cell r="C830" t="str">
            <v>C49</v>
          </cell>
          <cell r="D830">
            <v>110228</v>
          </cell>
          <cell r="E830" t="str">
            <v>锘铧名义下单</v>
          </cell>
          <cell r="F830" t="str">
            <v>YSM20R-2</v>
          </cell>
          <cell r="G830" t="str">
            <v>L-&gt;R</v>
          </cell>
          <cell r="H830" t="str">
            <v>No</v>
          </cell>
          <cell r="I830" t="str">
            <v>Y54948</v>
          </cell>
          <cell r="J830">
            <v>1</v>
          </cell>
          <cell r="K830" t="str">
            <v>盐保仓库</v>
          </cell>
          <cell r="L830">
            <v>44322</v>
          </cell>
          <cell r="M830" t="str">
            <v>NM</v>
          </cell>
          <cell r="N830" t="str">
            <v>JUN 21</v>
          </cell>
          <cell r="O830"/>
          <cell r="P830" t="str">
            <v>JPY</v>
          </cell>
          <cell r="Q830" t="str">
            <v>C49SZX20210035SX</v>
          </cell>
          <cell r="R830" t="str">
            <v>巴科</v>
          </cell>
          <cell r="S830" t="str">
            <v>YSM20R-2</v>
          </cell>
          <cell r="T830" t="str">
            <v>L-&gt;R</v>
          </cell>
          <cell r="U830" t="str">
            <v>No</v>
          </cell>
          <cell r="V830" t="str">
            <v>OK</v>
          </cell>
          <cell r="W830" t="str">
            <v>CIF HK</v>
          </cell>
          <cell r="X830">
            <v>44264</v>
          </cell>
          <cell r="Y830" t="str">
            <v>Yes</v>
          </cell>
          <cell r="Z830"/>
          <cell r="AA830"/>
          <cell r="AB830"/>
          <cell r="AC830" t="str">
            <v>C210439741</v>
          </cell>
          <cell r="AD830">
            <v>313</v>
          </cell>
          <cell r="AE830">
            <v>20</v>
          </cell>
          <cell r="AF830"/>
          <cell r="AG830"/>
          <cell r="AH830"/>
          <cell r="AI830"/>
          <cell r="AN830"/>
          <cell r="AO830" t="str">
            <v>Yes</v>
          </cell>
          <cell r="AP830" t="str">
            <v>JUN 21</v>
          </cell>
        </row>
        <row r="831">
          <cell r="A831">
            <v>1240</v>
          </cell>
          <cell r="B831" t="str">
            <v>已发货</v>
          </cell>
          <cell r="C831" t="str">
            <v>C49</v>
          </cell>
          <cell r="D831">
            <v>110228</v>
          </cell>
          <cell r="E831" t="str">
            <v>锘铧名义下单</v>
          </cell>
          <cell r="F831" t="str">
            <v>YSM20R-2</v>
          </cell>
          <cell r="G831" t="str">
            <v>L-&gt;R</v>
          </cell>
          <cell r="H831" t="str">
            <v>No</v>
          </cell>
          <cell r="I831" t="str">
            <v>Y54949</v>
          </cell>
          <cell r="J831">
            <v>1</v>
          </cell>
          <cell r="K831" t="str">
            <v>盐保仓库</v>
          </cell>
          <cell r="L831">
            <v>44322</v>
          </cell>
          <cell r="M831" t="str">
            <v>NM</v>
          </cell>
          <cell r="N831" t="str">
            <v>JUN 21</v>
          </cell>
          <cell r="O831"/>
          <cell r="P831" t="str">
            <v>JPY</v>
          </cell>
          <cell r="Q831" t="str">
            <v>C49SZX20210035SX</v>
          </cell>
          <cell r="R831" t="str">
            <v>巴科</v>
          </cell>
          <cell r="S831" t="str">
            <v>YSM20R-2</v>
          </cell>
          <cell r="T831" t="str">
            <v>L-&gt;R</v>
          </cell>
          <cell r="U831" t="str">
            <v>No</v>
          </cell>
          <cell r="V831" t="str">
            <v>OK</v>
          </cell>
          <cell r="W831" t="str">
            <v>CIF HK</v>
          </cell>
          <cell r="X831">
            <v>44264</v>
          </cell>
          <cell r="Y831" t="str">
            <v>Yes</v>
          </cell>
          <cell r="Z831"/>
          <cell r="AA831"/>
          <cell r="AB831"/>
          <cell r="AC831" t="str">
            <v>C210439741</v>
          </cell>
          <cell r="AD831">
            <v>302</v>
          </cell>
          <cell r="AE831">
            <v>10</v>
          </cell>
          <cell r="AF831">
            <v>313</v>
          </cell>
          <cell r="AG831">
            <v>10</v>
          </cell>
          <cell r="AH831"/>
          <cell r="AI831"/>
          <cell r="AN831"/>
          <cell r="AO831" t="str">
            <v>Yes</v>
          </cell>
          <cell r="AP831" t="str">
            <v>JUN 21</v>
          </cell>
        </row>
        <row r="832">
          <cell r="A832">
            <v>1241</v>
          </cell>
          <cell r="B832" t="str">
            <v>已发货</v>
          </cell>
          <cell r="C832" t="str">
            <v>C49</v>
          </cell>
          <cell r="D832">
            <v>110228</v>
          </cell>
          <cell r="E832" t="str">
            <v>锘铧名义下单</v>
          </cell>
          <cell r="F832" t="str">
            <v>YSM20R-2</v>
          </cell>
          <cell r="G832" t="str">
            <v>L-&gt;R</v>
          </cell>
          <cell r="H832" t="str">
            <v>No</v>
          </cell>
          <cell r="I832" t="str">
            <v>Y54950</v>
          </cell>
          <cell r="J832">
            <v>1</v>
          </cell>
          <cell r="K832" t="str">
            <v>盐保仓库</v>
          </cell>
          <cell r="L832">
            <v>44322</v>
          </cell>
          <cell r="M832" t="str">
            <v>NM</v>
          </cell>
          <cell r="N832" t="str">
            <v>JUN 21</v>
          </cell>
          <cell r="O832"/>
          <cell r="P832" t="str">
            <v>JPY</v>
          </cell>
          <cell r="Q832" t="str">
            <v>C49SZX20210035SX</v>
          </cell>
          <cell r="R832" t="str">
            <v>巴科</v>
          </cell>
          <cell r="S832" t="str">
            <v>YSM20R-2</v>
          </cell>
          <cell r="T832" t="str">
            <v>L-&gt;R</v>
          </cell>
          <cell r="U832" t="str">
            <v>No</v>
          </cell>
          <cell r="V832" t="str">
            <v>OK</v>
          </cell>
          <cell r="W832" t="str">
            <v>CIF HK</v>
          </cell>
          <cell r="X832">
            <v>44264</v>
          </cell>
          <cell r="Y832" t="str">
            <v>Yes</v>
          </cell>
          <cell r="Z832"/>
          <cell r="AA832"/>
          <cell r="AB832"/>
          <cell r="AC832" t="str">
            <v>C210439741</v>
          </cell>
          <cell r="AD832">
            <v>302</v>
          </cell>
          <cell r="AE832">
            <v>10</v>
          </cell>
          <cell r="AF832">
            <v>311</v>
          </cell>
          <cell r="AG832">
            <v>10</v>
          </cell>
          <cell r="AH832"/>
          <cell r="AI832"/>
          <cell r="AN832"/>
          <cell r="AO832" t="str">
            <v>Yes</v>
          </cell>
          <cell r="AP832" t="str">
            <v>JUN 21</v>
          </cell>
        </row>
        <row r="833">
          <cell r="A833">
            <v>1242</v>
          </cell>
          <cell r="B833" t="str">
            <v>已发货</v>
          </cell>
          <cell r="C833" t="str">
            <v>C49</v>
          </cell>
          <cell r="D833">
            <v>110228</v>
          </cell>
          <cell r="E833" t="str">
            <v>锘铧名义下单</v>
          </cell>
          <cell r="F833" t="str">
            <v>YSM20R-2</v>
          </cell>
          <cell r="G833" t="str">
            <v>L-&gt;R</v>
          </cell>
          <cell r="H833" t="str">
            <v>No</v>
          </cell>
          <cell r="I833" t="str">
            <v>Y54951</v>
          </cell>
          <cell r="J833">
            <v>1</v>
          </cell>
          <cell r="K833" t="str">
            <v>盐保仓库</v>
          </cell>
          <cell r="L833">
            <v>44322</v>
          </cell>
          <cell r="M833" t="str">
            <v>NM</v>
          </cell>
          <cell r="N833" t="str">
            <v>JUN 21</v>
          </cell>
          <cell r="O833"/>
          <cell r="P833" t="str">
            <v>JPY</v>
          </cell>
          <cell r="Q833" t="str">
            <v>C49SZX20210035SX</v>
          </cell>
          <cell r="R833" t="str">
            <v>巴科</v>
          </cell>
          <cell r="S833" t="str">
            <v>YSM20R-2</v>
          </cell>
          <cell r="T833" t="str">
            <v>L-&gt;R</v>
          </cell>
          <cell r="U833" t="str">
            <v>No</v>
          </cell>
          <cell r="V833" t="str">
            <v>OK</v>
          </cell>
          <cell r="W833" t="str">
            <v>CIF HK</v>
          </cell>
          <cell r="X833">
            <v>44264</v>
          </cell>
          <cell r="Y833" t="str">
            <v>Yes</v>
          </cell>
          <cell r="Z833"/>
          <cell r="AA833"/>
          <cell r="AB833"/>
          <cell r="AC833" t="str">
            <v>C210439741</v>
          </cell>
          <cell r="AD833">
            <v>302</v>
          </cell>
          <cell r="AE833">
            <v>10</v>
          </cell>
          <cell r="AF833">
            <v>311</v>
          </cell>
          <cell r="AG833">
            <v>10</v>
          </cell>
          <cell r="AH833"/>
          <cell r="AI833"/>
          <cell r="AN833"/>
          <cell r="AO833" t="str">
            <v>Yes</v>
          </cell>
          <cell r="AP833" t="str">
            <v>JUN 21</v>
          </cell>
        </row>
        <row r="834">
          <cell r="A834">
            <v>1230</v>
          </cell>
          <cell r="B834" t="str">
            <v>已发货</v>
          </cell>
          <cell r="C834" t="str">
            <v>C49</v>
          </cell>
          <cell r="D834">
            <v>110228</v>
          </cell>
          <cell r="E834" t="str">
            <v>锘铧名义下单</v>
          </cell>
          <cell r="F834" t="str">
            <v>YSM20R-2</v>
          </cell>
          <cell r="G834" t="str">
            <v>L-&gt;R</v>
          </cell>
          <cell r="H834" t="str">
            <v>No</v>
          </cell>
          <cell r="I834" t="str">
            <v>Y54952</v>
          </cell>
          <cell r="J834">
            <v>1</v>
          </cell>
          <cell r="K834" t="str">
            <v>盐保仓库</v>
          </cell>
          <cell r="L834">
            <v>44322</v>
          </cell>
          <cell r="M834" t="str">
            <v>NM</v>
          </cell>
          <cell r="N834" t="str">
            <v>JUN 21</v>
          </cell>
          <cell r="O834"/>
          <cell r="P834" t="str">
            <v>JPY</v>
          </cell>
          <cell r="Q834" t="str">
            <v>C49SZX20210035SX</v>
          </cell>
          <cell r="R834" t="str">
            <v>巴科</v>
          </cell>
          <cell r="S834" t="str">
            <v>YSM20R-2</v>
          </cell>
          <cell r="T834" t="str">
            <v>L-&gt;R</v>
          </cell>
          <cell r="U834" t="str">
            <v>No</v>
          </cell>
          <cell r="V834" t="str">
            <v>OK</v>
          </cell>
          <cell r="W834" t="str">
            <v>CIF HK</v>
          </cell>
          <cell r="X834">
            <v>44264</v>
          </cell>
          <cell r="Y834" t="str">
            <v>Yes</v>
          </cell>
          <cell r="Z834"/>
          <cell r="AA834"/>
          <cell r="AB834"/>
          <cell r="AC834" t="str">
            <v>C210439741</v>
          </cell>
          <cell r="AD834">
            <v>302</v>
          </cell>
          <cell r="AE834">
            <v>10</v>
          </cell>
          <cell r="AF834">
            <v>311</v>
          </cell>
          <cell r="AG834">
            <v>10</v>
          </cell>
          <cell r="AH834"/>
          <cell r="AI834"/>
          <cell r="AN834"/>
          <cell r="AO834" t="str">
            <v>Yes</v>
          </cell>
          <cell r="AP834" t="str">
            <v>JUN 21</v>
          </cell>
        </row>
        <row r="835">
          <cell r="A835">
            <v>1231</v>
          </cell>
          <cell r="B835" t="str">
            <v>已发货</v>
          </cell>
          <cell r="C835" t="str">
            <v>C49</v>
          </cell>
          <cell r="D835">
            <v>110228</v>
          </cell>
          <cell r="E835" t="str">
            <v>锘铧名义下单</v>
          </cell>
          <cell r="F835" t="str">
            <v>YSM20R-2</v>
          </cell>
          <cell r="G835" t="str">
            <v>L-&gt;R</v>
          </cell>
          <cell r="H835" t="str">
            <v>No</v>
          </cell>
          <cell r="I835" t="str">
            <v>Y54953</v>
          </cell>
          <cell r="J835">
            <v>1</v>
          </cell>
          <cell r="K835" t="str">
            <v>盐保仓库</v>
          </cell>
          <cell r="L835">
            <v>44322</v>
          </cell>
          <cell r="M835" t="str">
            <v>NM</v>
          </cell>
          <cell r="N835" t="str">
            <v>JUN 21</v>
          </cell>
          <cell r="O835"/>
          <cell r="P835" t="str">
            <v>JPY</v>
          </cell>
          <cell r="Q835" t="str">
            <v>C49SZX20210035SX</v>
          </cell>
          <cell r="R835" t="str">
            <v>巴科</v>
          </cell>
          <cell r="S835" t="str">
            <v>YSM20R-2</v>
          </cell>
          <cell r="T835" t="str">
            <v>L-&gt;R</v>
          </cell>
          <cell r="U835" t="str">
            <v>No</v>
          </cell>
          <cell r="V835" t="str">
            <v>OK</v>
          </cell>
          <cell r="W835" t="str">
            <v>CIF HK</v>
          </cell>
          <cell r="X835">
            <v>44264</v>
          </cell>
          <cell r="Y835" t="str">
            <v>Yes</v>
          </cell>
          <cell r="Z835"/>
          <cell r="AA835"/>
          <cell r="AB835"/>
          <cell r="AC835" t="str">
            <v>C210440018</v>
          </cell>
          <cell r="AD835">
            <v>302</v>
          </cell>
          <cell r="AE835">
            <v>10</v>
          </cell>
          <cell r="AF835">
            <v>311</v>
          </cell>
          <cell r="AG835">
            <v>10</v>
          </cell>
          <cell r="AH835"/>
          <cell r="AI835"/>
          <cell r="AN835"/>
          <cell r="AO835" t="str">
            <v>Yes</v>
          </cell>
          <cell r="AP835" t="str">
            <v>JUN 21</v>
          </cell>
        </row>
        <row r="836">
          <cell r="A836">
            <v>1232</v>
          </cell>
          <cell r="B836" t="str">
            <v>已发货</v>
          </cell>
          <cell r="C836" t="str">
            <v>C49</v>
          </cell>
          <cell r="D836">
            <v>110228</v>
          </cell>
          <cell r="E836" t="str">
            <v>锘铧名义下单</v>
          </cell>
          <cell r="F836" t="str">
            <v>YSM20R-2</v>
          </cell>
          <cell r="G836" t="str">
            <v>L-&gt;R</v>
          </cell>
          <cell r="H836" t="str">
            <v>No</v>
          </cell>
          <cell r="I836" t="str">
            <v>Y54954</v>
          </cell>
          <cell r="J836">
            <v>1</v>
          </cell>
          <cell r="K836" t="str">
            <v>盐保仓库</v>
          </cell>
          <cell r="L836">
            <v>44322</v>
          </cell>
          <cell r="M836" t="str">
            <v>NM</v>
          </cell>
          <cell r="N836" t="str">
            <v>JUN 21</v>
          </cell>
          <cell r="O836"/>
          <cell r="P836" t="str">
            <v>JPY</v>
          </cell>
          <cell r="Q836" t="str">
            <v>C49SZX20210035SX</v>
          </cell>
          <cell r="R836" t="str">
            <v>巴科</v>
          </cell>
          <cell r="S836" t="str">
            <v>YSM20R-2</v>
          </cell>
          <cell r="T836" t="str">
            <v>L-&gt;R</v>
          </cell>
          <cell r="U836" t="str">
            <v>No</v>
          </cell>
          <cell r="V836" t="str">
            <v>OK</v>
          </cell>
          <cell r="W836" t="str">
            <v>CIF HK</v>
          </cell>
          <cell r="X836">
            <v>44264</v>
          </cell>
          <cell r="Y836" t="str">
            <v>Yes</v>
          </cell>
          <cell r="Z836"/>
          <cell r="AA836"/>
          <cell r="AB836"/>
          <cell r="AC836" t="str">
            <v>C210440018</v>
          </cell>
          <cell r="AD836">
            <v>302</v>
          </cell>
          <cell r="AE836">
            <v>10</v>
          </cell>
          <cell r="AF836">
            <v>311</v>
          </cell>
          <cell r="AG836">
            <v>10</v>
          </cell>
          <cell r="AH836"/>
          <cell r="AI836"/>
          <cell r="AN836"/>
          <cell r="AO836" t="str">
            <v>Yes</v>
          </cell>
          <cell r="AP836" t="str">
            <v>JUN 21</v>
          </cell>
        </row>
        <row r="837">
          <cell r="A837">
            <v>1185</v>
          </cell>
          <cell r="B837" t="str">
            <v>已发货</v>
          </cell>
          <cell r="C837" t="str">
            <v>C49</v>
          </cell>
          <cell r="D837">
            <v>110416</v>
          </cell>
          <cell r="E837" t="str">
            <v>Stock order</v>
          </cell>
          <cell r="F837" t="str">
            <v>YSM20R-2</v>
          </cell>
          <cell r="G837" t="str">
            <v>R-&gt;L</v>
          </cell>
          <cell r="H837" t="str">
            <v>No</v>
          </cell>
          <cell r="I837" t="str">
            <v>Y56411</v>
          </cell>
          <cell r="J837">
            <v>1</v>
          </cell>
          <cell r="K837" t="str">
            <v>盐保仓库</v>
          </cell>
          <cell r="L837">
            <v>44322</v>
          </cell>
          <cell r="M837" t="str">
            <v>NM</v>
          </cell>
          <cell r="N837" t="str">
            <v>MAY 21</v>
          </cell>
          <cell r="O837"/>
          <cell r="P837" t="str">
            <v>JPY</v>
          </cell>
          <cell r="Q837" t="str">
            <v>C49SZX20210063LC</v>
          </cell>
          <cell r="R837" t="str">
            <v>星辰宇</v>
          </cell>
          <cell r="S837" t="str">
            <v>YSM20R-2</v>
          </cell>
          <cell r="T837" t="str">
            <v>R-&gt;L</v>
          </cell>
          <cell r="U837" t="str">
            <v>No</v>
          </cell>
          <cell r="V837" t="str">
            <v>OK</v>
          </cell>
          <cell r="W837" t="str">
            <v>DAP SZ</v>
          </cell>
          <cell r="X837">
            <v>44259</v>
          </cell>
          <cell r="Y837" t="str">
            <v>Yes</v>
          </cell>
          <cell r="Z837"/>
          <cell r="AA837"/>
          <cell r="AB837"/>
          <cell r="AC837" t="str">
            <v>C200537332</v>
          </cell>
          <cell r="AD837">
            <v>301</v>
          </cell>
          <cell r="AE837">
            <v>10</v>
          </cell>
          <cell r="AF837">
            <v>311</v>
          </cell>
          <cell r="AG837">
            <v>10</v>
          </cell>
          <cell r="AH837"/>
          <cell r="AI837"/>
          <cell r="AN837"/>
          <cell r="AO837" t="str">
            <v>Yes</v>
          </cell>
          <cell r="AP837" t="str">
            <v>MAY 21</v>
          </cell>
        </row>
        <row r="838">
          <cell r="A838">
            <v>1100</v>
          </cell>
          <cell r="B838" t="str">
            <v>已发货</v>
          </cell>
          <cell r="C838" t="str">
            <v>C49</v>
          </cell>
          <cell r="D838">
            <v>110416</v>
          </cell>
          <cell r="E838" t="str">
            <v>Stock order</v>
          </cell>
          <cell r="F838" t="str">
            <v>YSM20R-2</v>
          </cell>
          <cell r="G838" t="str">
            <v>R-&gt;L</v>
          </cell>
          <cell r="H838" t="str">
            <v>No</v>
          </cell>
          <cell r="I838" t="str">
            <v>Y56412</v>
          </cell>
          <cell r="J838">
            <v>1</v>
          </cell>
          <cell r="K838" t="str">
            <v>盐保仓库</v>
          </cell>
          <cell r="L838">
            <v>44322</v>
          </cell>
          <cell r="M838" t="str">
            <v>NM</v>
          </cell>
          <cell r="N838" t="str">
            <v>MAY 21</v>
          </cell>
          <cell r="O838"/>
          <cell r="P838" t="str">
            <v>JPY</v>
          </cell>
          <cell r="Q838" t="str">
            <v>C49SZX20210019JY</v>
          </cell>
          <cell r="R838" t="str">
            <v>晟锦威</v>
          </cell>
          <cell r="S838" t="str">
            <v>YSM20R-2</v>
          </cell>
          <cell r="T838" t="str">
            <v>R-&gt;L</v>
          </cell>
          <cell r="U838" t="str">
            <v>No</v>
          </cell>
          <cell r="V838" t="str">
            <v>OK</v>
          </cell>
          <cell r="W838" t="str">
            <v>DAP SZ</v>
          </cell>
          <cell r="X838">
            <v>44223</v>
          </cell>
          <cell r="Y838" t="str">
            <v>Yes</v>
          </cell>
          <cell r="Z838"/>
          <cell r="AA838"/>
          <cell r="AB838"/>
          <cell r="AC838" t="str">
            <v>C210440026</v>
          </cell>
          <cell r="AD838">
            <v>301</v>
          </cell>
          <cell r="AE838">
            <v>10</v>
          </cell>
          <cell r="AF838">
            <v>311</v>
          </cell>
          <cell r="AG838">
            <v>10</v>
          </cell>
          <cell r="AH838"/>
          <cell r="AI838"/>
          <cell r="AN838"/>
          <cell r="AO838" t="str">
            <v>Yes</v>
          </cell>
          <cell r="AP838" t="str">
            <v>MAY 21</v>
          </cell>
        </row>
        <row r="839">
          <cell r="A839">
            <v>1101</v>
          </cell>
          <cell r="B839" t="str">
            <v>已发货</v>
          </cell>
          <cell r="C839" t="str">
            <v>C49</v>
          </cell>
          <cell r="D839">
            <v>110416</v>
          </cell>
          <cell r="E839" t="str">
            <v>Stock order</v>
          </cell>
          <cell r="F839" t="str">
            <v>YSM20R-2</v>
          </cell>
          <cell r="G839" t="str">
            <v>R-&gt;L</v>
          </cell>
          <cell r="H839" t="str">
            <v>No</v>
          </cell>
          <cell r="I839" t="str">
            <v>Y56413</v>
          </cell>
          <cell r="J839">
            <v>1</v>
          </cell>
          <cell r="K839" t="str">
            <v>盐保仓库</v>
          </cell>
          <cell r="L839">
            <v>44322</v>
          </cell>
          <cell r="M839" t="str">
            <v>NM</v>
          </cell>
          <cell r="N839" t="str">
            <v>MAY 21</v>
          </cell>
          <cell r="O839"/>
          <cell r="P839" t="str">
            <v>JPY</v>
          </cell>
          <cell r="Q839" t="str">
            <v>C49SZX20210019JY</v>
          </cell>
          <cell r="R839" t="str">
            <v>晟锦威</v>
          </cell>
          <cell r="S839" t="str">
            <v>YSM20R-2</v>
          </cell>
          <cell r="T839" t="str">
            <v>R-&gt;L</v>
          </cell>
          <cell r="U839" t="str">
            <v>No</v>
          </cell>
          <cell r="V839" t="str">
            <v>OK</v>
          </cell>
          <cell r="W839" t="str">
            <v>DAP SZ</v>
          </cell>
          <cell r="X839">
            <v>44223</v>
          </cell>
          <cell r="Y839" t="str">
            <v>Yes</v>
          </cell>
          <cell r="Z839"/>
          <cell r="AA839"/>
          <cell r="AB839"/>
          <cell r="AC839" t="str">
            <v>C210440026</v>
          </cell>
          <cell r="AD839">
            <v>301</v>
          </cell>
          <cell r="AE839">
            <v>10</v>
          </cell>
          <cell r="AF839">
            <v>303</v>
          </cell>
          <cell r="AG839">
            <v>10</v>
          </cell>
          <cell r="AH839"/>
          <cell r="AI839"/>
          <cell r="AN839"/>
          <cell r="AO839" t="str">
            <v>Yes</v>
          </cell>
          <cell r="AP839" t="str">
            <v>MAY 21</v>
          </cell>
        </row>
        <row r="840">
          <cell r="A840">
            <v>1071</v>
          </cell>
          <cell r="B840" t="str">
            <v>已发货</v>
          </cell>
          <cell r="C840" t="str">
            <v>C49</v>
          </cell>
          <cell r="D840">
            <v>110416</v>
          </cell>
          <cell r="E840" t="str">
            <v>Stock order</v>
          </cell>
          <cell r="F840" t="str">
            <v>YSM20R-2</v>
          </cell>
          <cell r="G840" t="str">
            <v>L-&gt;R</v>
          </cell>
          <cell r="H840" t="str">
            <v>No</v>
          </cell>
          <cell r="I840" t="str">
            <v>Y56414</v>
          </cell>
          <cell r="J840">
            <v>1</v>
          </cell>
          <cell r="K840" t="str">
            <v>盐保仓库</v>
          </cell>
          <cell r="L840">
            <v>44322</v>
          </cell>
          <cell r="M840" t="str">
            <v>NM</v>
          </cell>
          <cell r="N840" t="str">
            <v>MAY 21</v>
          </cell>
          <cell r="O840"/>
          <cell r="P840" t="str">
            <v>JPY</v>
          </cell>
          <cell r="Q840" t="str">
            <v>C49SZX20210009MZ</v>
          </cell>
          <cell r="R840" t="str">
            <v>奥视通</v>
          </cell>
          <cell r="S840" t="str">
            <v>YSM20R-2</v>
          </cell>
          <cell r="T840" t="str">
            <v>L-&gt;R</v>
          </cell>
          <cell r="U840" t="str">
            <v>No</v>
          </cell>
          <cell r="V840" t="str">
            <v>OK</v>
          </cell>
          <cell r="W840" t="str">
            <v>DAP HZ</v>
          </cell>
          <cell r="X840">
            <v>44215</v>
          </cell>
          <cell r="Y840" t="str">
            <v>Yes</v>
          </cell>
          <cell r="Z840"/>
          <cell r="AA840"/>
          <cell r="AB840"/>
          <cell r="AC840" t="str">
            <v>C170429029</v>
          </cell>
          <cell r="AD840">
            <v>303</v>
          </cell>
          <cell r="AE840">
            <v>10</v>
          </cell>
          <cell r="AF840">
            <v>311</v>
          </cell>
          <cell r="AG840">
            <v>10</v>
          </cell>
          <cell r="AH840"/>
          <cell r="AI840"/>
          <cell r="AN840"/>
          <cell r="AO840" t="str">
            <v>Yes</v>
          </cell>
          <cell r="AP840" t="str">
            <v>MAY 21</v>
          </cell>
        </row>
        <row r="841">
          <cell r="A841">
            <v>1072</v>
          </cell>
          <cell r="B841" t="str">
            <v>已发货</v>
          </cell>
          <cell r="C841" t="str">
            <v>C49</v>
          </cell>
          <cell r="D841">
            <v>110416</v>
          </cell>
          <cell r="E841" t="str">
            <v>Stock order</v>
          </cell>
          <cell r="F841" t="str">
            <v>YSM20R-2</v>
          </cell>
          <cell r="G841" t="str">
            <v>L-&gt;R</v>
          </cell>
          <cell r="H841" t="str">
            <v>No</v>
          </cell>
          <cell r="I841" t="str">
            <v>Y56415</v>
          </cell>
          <cell r="J841">
            <v>1</v>
          </cell>
          <cell r="K841" t="str">
            <v>盐保仓库</v>
          </cell>
          <cell r="L841">
            <v>44322</v>
          </cell>
          <cell r="M841" t="str">
            <v>NM</v>
          </cell>
          <cell r="N841" t="str">
            <v>MAY 21</v>
          </cell>
          <cell r="O841"/>
          <cell r="P841" t="str">
            <v>JPY</v>
          </cell>
          <cell r="Q841" t="str">
            <v>C49SZX20210009MZ</v>
          </cell>
          <cell r="R841" t="str">
            <v>奥视通</v>
          </cell>
          <cell r="S841" t="str">
            <v>YSM20R-2</v>
          </cell>
          <cell r="T841" t="str">
            <v>L-&gt;R</v>
          </cell>
          <cell r="U841" t="str">
            <v>No</v>
          </cell>
          <cell r="V841" t="str">
            <v>OK</v>
          </cell>
          <cell r="W841" t="str">
            <v>DAP HZ</v>
          </cell>
          <cell r="X841">
            <v>44215</v>
          </cell>
          <cell r="Y841" t="str">
            <v>Yes</v>
          </cell>
          <cell r="Z841"/>
          <cell r="AA841"/>
          <cell r="AB841"/>
          <cell r="AC841" t="str">
            <v>C170429029</v>
          </cell>
          <cell r="AD841">
            <v>303</v>
          </cell>
          <cell r="AE841">
            <v>10</v>
          </cell>
          <cell r="AF841">
            <v>301</v>
          </cell>
          <cell r="AG841">
            <v>10</v>
          </cell>
          <cell r="AH841"/>
          <cell r="AI841"/>
          <cell r="AN841"/>
          <cell r="AO841" t="str">
            <v>Yes</v>
          </cell>
          <cell r="AP841" t="str">
            <v>MAY 21</v>
          </cell>
        </row>
        <row r="842">
          <cell r="A842">
            <v>1073</v>
          </cell>
          <cell r="B842" t="str">
            <v>已发货</v>
          </cell>
          <cell r="C842" t="str">
            <v>C49</v>
          </cell>
          <cell r="D842">
            <v>110416</v>
          </cell>
          <cell r="E842" t="str">
            <v>Stock order</v>
          </cell>
          <cell r="F842" t="str">
            <v>YSM20R-2</v>
          </cell>
          <cell r="G842" t="str">
            <v>L-&gt;R</v>
          </cell>
          <cell r="H842" t="str">
            <v>No</v>
          </cell>
          <cell r="I842" t="str">
            <v>Y56416</v>
          </cell>
          <cell r="J842">
            <v>1</v>
          </cell>
          <cell r="K842" t="str">
            <v>盐保仓库</v>
          </cell>
          <cell r="L842">
            <v>44322</v>
          </cell>
          <cell r="M842" t="str">
            <v>NM</v>
          </cell>
          <cell r="N842" t="str">
            <v>MAY 21</v>
          </cell>
          <cell r="O842"/>
          <cell r="P842" t="str">
            <v>JPY</v>
          </cell>
          <cell r="Q842" t="str">
            <v>C49SZX20210009MZ</v>
          </cell>
          <cell r="R842" t="str">
            <v>奥视通</v>
          </cell>
          <cell r="S842" t="str">
            <v>YSM20R-2</v>
          </cell>
          <cell r="T842" t="str">
            <v>L-&gt;R</v>
          </cell>
          <cell r="U842" t="str">
            <v>No</v>
          </cell>
          <cell r="V842" t="str">
            <v>OK</v>
          </cell>
          <cell r="W842" t="str">
            <v>DAP HZ</v>
          </cell>
          <cell r="X842">
            <v>44215</v>
          </cell>
          <cell r="Y842" t="str">
            <v>Yes</v>
          </cell>
          <cell r="Z842"/>
          <cell r="AA842"/>
          <cell r="AB842"/>
          <cell r="AC842" t="str">
            <v>C170429029</v>
          </cell>
          <cell r="AD842">
            <v>302</v>
          </cell>
          <cell r="AE842">
            <v>10</v>
          </cell>
          <cell r="AF842">
            <v>301</v>
          </cell>
          <cell r="AG842">
            <v>10</v>
          </cell>
          <cell r="AH842"/>
          <cell r="AI842"/>
          <cell r="AN842"/>
          <cell r="AO842" t="str">
            <v>Yes</v>
          </cell>
          <cell r="AP842" t="str">
            <v>MAY 21</v>
          </cell>
        </row>
        <row r="843">
          <cell r="A843">
            <v>1235</v>
          </cell>
          <cell r="B843" t="str">
            <v>已发货</v>
          </cell>
          <cell r="C843" t="str">
            <v>C49</v>
          </cell>
          <cell r="D843">
            <v>110416</v>
          </cell>
          <cell r="E843" t="str">
            <v>Stock order</v>
          </cell>
          <cell r="F843" t="str">
            <v>YSM20R-2</v>
          </cell>
          <cell r="G843" t="str">
            <v>L-&gt;R</v>
          </cell>
          <cell r="H843" t="str">
            <v>No</v>
          </cell>
          <cell r="I843" t="str">
            <v>Y56417</v>
          </cell>
          <cell r="J843">
            <v>1</v>
          </cell>
          <cell r="K843" t="str">
            <v>盐保仓库</v>
          </cell>
          <cell r="L843">
            <v>44322</v>
          </cell>
          <cell r="M843" t="str">
            <v>NM</v>
          </cell>
          <cell r="N843" t="str">
            <v>JUN 21</v>
          </cell>
          <cell r="O843"/>
          <cell r="P843" t="str">
            <v>JPY</v>
          </cell>
          <cell r="Q843" t="str">
            <v>C49SZX20210035SX</v>
          </cell>
          <cell r="R843" t="str">
            <v>巴科</v>
          </cell>
          <cell r="S843" t="str">
            <v>YSM20R-2</v>
          </cell>
          <cell r="T843" t="str">
            <v>L-&gt;R</v>
          </cell>
          <cell r="U843" t="str">
            <v>No</v>
          </cell>
          <cell r="V843" t="str">
            <v>OK</v>
          </cell>
          <cell r="W843" t="str">
            <v>CIF HK</v>
          </cell>
          <cell r="X843">
            <v>44264</v>
          </cell>
          <cell r="Y843" t="str">
            <v>Yes</v>
          </cell>
          <cell r="Z843"/>
          <cell r="AA843"/>
          <cell r="AB843"/>
          <cell r="AC843" t="str">
            <v>C210439741</v>
          </cell>
          <cell r="AD843">
            <v>302</v>
          </cell>
          <cell r="AE843">
            <v>10</v>
          </cell>
          <cell r="AF843">
            <v>301</v>
          </cell>
          <cell r="AG843">
            <v>10</v>
          </cell>
          <cell r="AH843"/>
          <cell r="AI843"/>
          <cell r="AN843"/>
          <cell r="AO843" t="str">
            <v>Yes</v>
          </cell>
          <cell r="AP843" t="str">
            <v>JUN 21</v>
          </cell>
        </row>
        <row r="844">
          <cell r="A844">
            <v>1233</v>
          </cell>
          <cell r="B844" t="str">
            <v>已发货</v>
          </cell>
          <cell r="C844" t="str">
            <v>C49</v>
          </cell>
          <cell r="D844">
            <v>110416</v>
          </cell>
          <cell r="E844" t="str">
            <v>Stock order</v>
          </cell>
          <cell r="F844" t="str">
            <v>YSM20R-2</v>
          </cell>
          <cell r="G844" t="str">
            <v>L-&gt;R</v>
          </cell>
          <cell r="H844" t="str">
            <v>No</v>
          </cell>
          <cell r="I844" t="str">
            <v>Y56261</v>
          </cell>
          <cell r="J844">
            <v>1</v>
          </cell>
          <cell r="K844" t="str">
            <v>盐保仓库</v>
          </cell>
          <cell r="L844">
            <v>44322</v>
          </cell>
          <cell r="M844" t="str">
            <v>NM</v>
          </cell>
          <cell r="N844" t="str">
            <v>JUN 21</v>
          </cell>
          <cell r="O844"/>
          <cell r="P844" t="str">
            <v>JPY</v>
          </cell>
          <cell r="Q844" t="str">
            <v>C49SZX20210035SX</v>
          </cell>
          <cell r="R844" t="str">
            <v>巴科</v>
          </cell>
          <cell r="S844" t="str">
            <v>YSM20R-2</v>
          </cell>
          <cell r="T844" t="str">
            <v>L-&gt;R</v>
          </cell>
          <cell r="U844" t="str">
            <v>No</v>
          </cell>
          <cell r="V844" t="str">
            <v>OK</v>
          </cell>
          <cell r="W844" t="str">
            <v>CIF HK</v>
          </cell>
          <cell r="X844">
            <v>44264</v>
          </cell>
          <cell r="Y844" t="str">
            <v>Yes</v>
          </cell>
          <cell r="Z844"/>
          <cell r="AA844"/>
          <cell r="AB844"/>
          <cell r="AC844" t="str">
            <v>C210440018</v>
          </cell>
          <cell r="AD844">
            <v>302</v>
          </cell>
          <cell r="AE844">
            <v>10</v>
          </cell>
          <cell r="AF844">
            <v>302</v>
          </cell>
          <cell r="AG844">
            <v>10</v>
          </cell>
          <cell r="AH844"/>
          <cell r="AI844"/>
          <cell r="AN844"/>
          <cell r="AO844" t="str">
            <v>Yes</v>
          </cell>
          <cell r="AP844" t="str">
            <v>JUN 21</v>
          </cell>
        </row>
        <row r="845">
          <cell r="A845">
            <v>1237</v>
          </cell>
          <cell r="B845" t="str">
            <v>已发货</v>
          </cell>
          <cell r="C845" t="str">
            <v>C49</v>
          </cell>
          <cell r="D845">
            <v>110416</v>
          </cell>
          <cell r="E845" t="str">
            <v>Stock order</v>
          </cell>
          <cell r="F845" t="str">
            <v>YSM20R-2</v>
          </cell>
          <cell r="G845" t="str">
            <v>L-&gt;R</v>
          </cell>
          <cell r="H845" t="str">
            <v>No</v>
          </cell>
          <cell r="I845" t="str">
            <v>Y56418</v>
          </cell>
          <cell r="J845">
            <v>1</v>
          </cell>
          <cell r="K845" t="str">
            <v>盐保仓库</v>
          </cell>
          <cell r="L845">
            <v>44322</v>
          </cell>
          <cell r="M845" t="str">
            <v>NM</v>
          </cell>
          <cell r="N845" t="str">
            <v>JUN 21</v>
          </cell>
          <cell r="O845"/>
          <cell r="P845" t="str">
            <v>JPY</v>
          </cell>
          <cell r="Q845" t="str">
            <v>C49SZX20210035SX</v>
          </cell>
          <cell r="R845" t="str">
            <v>巴科</v>
          </cell>
          <cell r="S845" t="str">
            <v>YSM20R-2</v>
          </cell>
          <cell r="T845" t="str">
            <v>L-&gt;R</v>
          </cell>
          <cell r="U845" t="str">
            <v>No</v>
          </cell>
          <cell r="V845" t="str">
            <v>OK</v>
          </cell>
          <cell r="W845" t="str">
            <v>CIF HK</v>
          </cell>
          <cell r="X845">
            <v>44264</v>
          </cell>
          <cell r="Y845" t="str">
            <v>Yes</v>
          </cell>
          <cell r="Z845"/>
          <cell r="AA845"/>
          <cell r="AB845"/>
          <cell r="AC845" t="str">
            <v>C210439741</v>
          </cell>
          <cell r="AD845">
            <v>302</v>
          </cell>
          <cell r="AE845">
            <v>10</v>
          </cell>
          <cell r="AF845">
            <v>301</v>
          </cell>
          <cell r="AG845">
            <v>10</v>
          </cell>
          <cell r="AH845"/>
          <cell r="AI845"/>
          <cell r="AN845"/>
          <cell r="AO845" t="str">
            <v>Yes</v>
          </cell>
          <cell r="AP845" t="str">
            <v>JUN 21</v>
          </cell>
        </row>
        <row r="846">
          <cell r="A846">
            <v>1143</v>
          </cell>
          <cell r="B846" t="str">
            <v>已发货</v>
          </cell>
          <cell r="C846" t="str">
            <v>C49</v>
          </cell>
          <cell r="D846" t="str">
            <v>110248(拆单110408)</v>
          </cell>
          <cell r="E846" t="str">
            <v>Stock order</v>
          </cell>
          <cell r="F846" t="str">
            <v>YSM10</v>
          </cell>
          <cell r="G846" t="str">
            <v>R-&gt;L</v>
          </cell>
          <cell r="H846" t="str">
            <v>MVC+ATS15</v>
          </cell>
          <cell r="I846" t="str">
            <v>Y55552</v>
          </cell>
          <cell r="J846">
            <v>1</v>
          </cell>
          <cell r="K846" t="str">
            <v>力合仓库(已经清关)</v>
          </cell>
          <cell r="L846">
            <v>44331</v>
          </cell>
          <cell r="M846" t="str">
            <v>0.0605 PO用110362</v>
          </cell>
          <cell r="N846" t="str">
            <v>JUN 21</v>
          </cell>
          <cell r="O846"/>
          <cell r="P846" t="str">
            <v>RMB</v>
          </cell>
          <cell r="Q846" t="str">
            <v>C49SZX20210048SS</v>
          </cell>
          <cell r="R846" t="str">
            <v>美田</v>
          </cell>
          <cell r="S846" t="str">
            <v>YSM10</v>
          </cell>
          <cell r="T846" t="str">
            <v>L-&gt;R</v>
          </cell>
          <cell r="U846" t="str">
            <v>MVC F&amp;R+ATS15</v>
          </cell>
          <cell r="V846" t="str">
            <v>WRONG</v>
          </cell>
          <cell r="W846" t="str">
            <v>含税到厂</v>
          </cell>
          <cell r="X846">
            <v>44236</v>
          </cell>
          <cell r="Y846" t="str">
            <v>Yes</v>
          </cell>
          <cell r="Z846"/>
          <cell r="AA846"/>
          <cell r="AB846"/>
          <cell r="AC846" t="str">
            <v>C210640498</v>
          </cell>
          <cell r="AD846">
            <v>302</v>
          </cell>
          <cell r="AE846">
            <v>10</v>
          </cell>
          <cell r="AF846"/>
          <cell r="AG846"/>
          <cell r="AH846"/>
          <cell r="AI846"/>
          <cell r="AN846"/>
          <cell r="AO846" t="str">
            <v>Yes</v>
          </cell>
          <cell r="AP846" t="str">
            <v>JUN 21</v>
          </cell>
        </row>
        <row r="847">
          <cell r="A847">
            <v>1144</v>
          </cell>
          <cell r="B847" t="str">
            <v>已发货</v>
          </cell>
          <cell r="C847" t="str">
            <v>C49</v>
          </cell>
          <cell r="D847" t="str">
            <v>110248(拆单110408)</v>
          </cell>
          <cell r="E847" t="str">
            <v>Stock order</v>
          </cell>
          <cell r="F847" t="str">
            <v>YSM10</v>
          </cell>
          <cell r="G847" t="str">
            <v>R-&gt;L</v>
          </cell>
          <cell r="H847" t="str">
            <v>MVC+ATS15</v>
          </cell>
          <cell r="I847" t="str">
            <v>Y55553</v>
          </cell>
          <cell r="J847">
            <v>1</v>
          </cell>
          <cell r="K847" t="str">
            <v>力合仓库(已经清关)</v>
          </cell>
          <cell r="L847">
            <v>44331</v>
          </cell>
          <cell r="M847" t="str">
            <v>0.0605 PO用110362</v>
          </cell>
          <cell r="N847" t="str">
            <v>JUN 21</v>
          </cell>
          <cell r="O847"/>
          <cell r="P847" t="str">
            <v>RMB</v>
          </cell>
          <cell r="Q847" t="str">
            <v>C49SZX20210048SS</v>
          </cell>
          <cell r="R847" t="str">
            <v>美田</v>
          </cell>
          <cell r="S847" t="str">
            <v>YSM10</v>
          </cell>
          <cell r="T847" t="str">
            <v>L-&gt;R</v>
          </cell>
          <cell r="U847" t="str">
            <v>MVC F&amp;R+ATS15</v>
          </cell>
          <cell r="V847" t="str">
            <v>WRONG</v>
          </cell>
          <cell r="W847" t="str">
            <v>含税到厂</v>
          </cell>
          <cell r="X847">
            <v>44236</v>
          </cell>
          <cell r="Y847" t="str">
            <v>Yes</v>
          </cell>
          <cell r="Z847"/>
          <cell r="AA847"/>
          <cell r="AB847"/>
          <cell r="AC847" t="str">
            <v>C210640498</v>
          </cell>
          <cell r="AD847">
            <v>302</v>
          </cell>
          <cell r="AE847">
            <v>10</v>
          </cell>
          <cell r="AF847"/>
          <cell r="AG847"/>
          <cell r="AH847"/>
          <cell r="AI847"/>
          <cell r="AN847"/>
          <cell r="AO847" t="str">
            <v>Yes</v>
          </cell>
          <cell r="AP847" t="str">
            <v>JUN 21</v>
          </cell>
        </row>
        <row r="848">
          <cell r="A848">
            <v>1335</v>
          </cell>
          <cell r="B848" t="str">
            <v>已发货</v>
          </cell>
          <cell r="C848" t="str">
            <v>C49</v>
          </cell>
          <cell r="D848">
            <v>110248</v>
          </cell>
          <cell r="E848" t="str">
            <v>Stock order</v>
          </cell>
          <cell r="F848" t="str">
            <v>YSM10</v>
          </cell>
          <cell r="G848" t="str">
            <v>R-&gt;L</v>
          </cell>
          <cell r="H848" t="str">
            <v>MVC+ATS15</v>
          </cell>
          <cell r="I848" t="str">
            <v>Y55554</v>
          </cell>
          <cell r="J848">
            <v>1</v>
          </cell>
          <cell r="K848" t="str">
            <v>力合中转仓</v>
          </cell>
          <cell r="L848">
            <v>44331</v>
          </cell>
          <cell r="M848" t="str">
            <v>NM</v>
          </cell>
          <cell r="N848" t="str">
            <v>JUN 21</v>
          </cell>
          <cell r="O848"/>
          <cell r="P848" t="str">
            <v>JPY</v>
          </cell>
          <cell r="Q848" t="str">
            <v>C49SZX20210112JD</v>
          </cell>
          <cell r="R848" t="str">
            <v>贝爱婴童</v>
          </cell>
          <cell r="S848" t="str">
            <v>YSM10</v>
          </cell>
          <cell r="T848" t="str">
            <v>L-&gt;R</v>
          </cell>
          <cell r="U848" t="str">
            <v>MVC+ATS15</v>
          </cell>
          <cell r="V848" t="str">
            <v>WRONG</v>
          </cell>
          <cell r="W848" t="str">
            <v>DAP ZS</v>
          </cell>
          <cell r="X848">
            <v>44300</v>
          </cell>
          <cell r="Y848" t="str">
            <v>Yes</v>
          </cell>
          <cell r="Z848"/>
          <cell r="AA848"/>
          <cell r="AB848"/>
          <cell r="AC848" t="str">
            <v>C210440019</v>
          </cell>
          <cell r="AD848">
            <v>302</v>
          </cell>
          <cell r="AE848">
            <v>10</v>
          </cell>
          <cell r="AF848"/>
          <cell r="AG848"/>
          <cell r="AH848"/>
          <cell r="AI848"/>
          <cell r="AN848"/>
          <cell r="AO848" t="str">
            <v>Yes</v>
          </cell>
          <cell r="AP848" t="str">
            <v>JUN 21</v>
          </cell>
        </row>
        <row r="849">
          <cell r="A849">
            <v>1278</v>
          </cell>
          <cell r="B849" t="str">
            <v>已发货</v>
          </cell>
          <cell r="C849" t="str">
            <v>C49</v>
          </cell>
          <cell r="D849">
            <v>110248</v>
          </cell>
          <cell r="E849" t="str">
            <v>Stock order</v>
          </cell>
          <cell r="F849" t="str">
            <v>YSM10</v>
          </cell>
          <cell r="G849" t="str">
            <v>R-&gt;L</v>
          </cell>
          <cell r="H849" t="str">
            <v>MVC</v>
          </cell>
          <cell r="I849" t="str">
            <v>Y55543</v>
          </cell>
          <cell r="J849">
            <v>1</v>
          </cell>
          <cell r="K849" t="str">
            <v>力合中转仓</v>
          </cell>
          <cell r="L849">
            <v>44331</v>
          </cell>
          <cell r="M849" t="str">
            <v>NM</v>
          </cell>
          <cell r="N849" t="str">
            <v>JUN 21</v>
          </cell>
          <cell r="O849"/>
          <cell r="P849" t="str">
            <v>RMB</v>
          </cell>
          <cell r="Q849" t="str">
            <v>C49SZX20210085JL</v>
          </cell>
          <cell r="R849" t="str">
            <v>欧科讯</v>
          </cell>
          <cell r="S849" t="str">
            <v>YSM10</v>
          </cell>
          <cell r="T849" t="str">
            <v>R-&gt;L</v>
          </cell>
          <cell r="U849" t="str">
            <v>MVC</v>
          </cell>
          <cell r="V849" t="str">
            <v>OK</v>
          </cell>
          <cell r="W849" t="str">
            <v>DDP SZ</v>
          </cell>
          <cell r="X849">
            <v>44271</v>
          </cell>
          <cell r="Y849" t="str">
            <v>Yes</v>
          </cell>
          <cell r="Z849"/>
          <cell r="AA849"/>
          <cell r="AB849"/>
          <cell r="AC849" t="str">
            <v>C200336922</v>
          </cell>
          <cell r="AD849">
            <v>301</v>
          </cell>
          <cell r="AE849">
            <v>10</v>
          </cell>
          <cell r="AF849"/>
          <cell r="AG849"/>
          <cell r="AH849"/>
          <cell r="AI849"/>
          <cell r="AN849"/>
          <cell r="AO849" t="str">
            <v>Yes</v>
          </cell>
          <cell r="AP849" t="str">
            <v>JUN 21</v>
          </cell>
        </row>
        <row r="850">
          <cell r="A850">
            <v>1336</v>
          </cell>
          <cell r="B850" t="str">
            <v>已发货</v>
          </cell>
          <cell r="C850" t="str">
            <v>C49</v>
          </cell>
          <cell r="D850" t="str">
            <v>110248(拆单110465)</v>
          </cell>
          <cell r="E850" t="str">
            <v>Stock order</v>
          </cell>
          <cell r="F850" t="str">
            <v>YSM10</v>
          </cell>
          <cell r="G850" t="str">
            <v>R-&gt;L</v>
          </cell>
          <cell r="H850" t="str">
            <v>MVC</v>
          </cell>
          <cell r="I850" t="str">
            <v>Y55544</v>
          </cell>
          <cell r="J850">
            <v>1</v>
          </cell>
          <cell r="K850" t="str">
            <v>力合仓库(已经清关)</v>
          </cell>
          <cell r="L850">
            <v>44331</v>
          </cell>
          <cell r="M850">
            <v>5.9499999999999997E-2</v>
          </cell>
          <cell r="N850" t="str">
            <v>JUN 21</v>
          </cell>
          <cell r="O850"/>
          <cell r="P850" t="str">
            <v>RMB</v>
          </cell>
          <cell r="Q850" t="str">
            <v>C49SZX20210115DY</v>
          </cell>
          <cell r="R850" t="str">
            <v>亮瑞</v>
          </cell>
          <cell r="S850" t="str">
            <v>YSM10</v>
          </cell>
          <cell r="T850" t="str">
            <v>L-&gt;R</v>
          </cell>
          <cell r="U850" t="str">
            <v>MVC</v>
          </cell>
          <cell r="V850" t="str">
            <v>WRONG</v>
          </cell>
          <cell r="W850" t="str">
            <v>DDP SZ</v>
          </cell>
          <cell r="X850">
            <v>44300</v>
          </cell>
          <cell r="Y850" t="str">
            <v>Yes</v>
          </cell>
          <cell r="Z850"/>
          <cell r="AA850"/>
          <cell r="AB850"/>
          <cell r="AC850" t="str">
            <v>C210640328</v>
          </cell>
          <cell r="AD850">
            <v>301</v>
          </cell>
          <cell r="AE850">
            <v>10</v>
          </cell>
          <cell r="AF850"/>
          <cell r="AG850"/>
          <cell r="AH850"/>
          <cell r="AI850"/>
          <cell r="AN850"/>
          <cell r="AO850" t="str">
            <v>Yes</v>
          </cell>
          <cell r="AP850" t="str">
            <v>JUN 21</v>
          </cell>
        </row>
        <row r="851">
          <cell r="A851">
            <v>1370</v>
          </cell>
          <cell r="B851" t="str">
            <v>已发货</v>
          </cell>
          <cell r="C851" t="str">
            <v>C49</v>
          </cell>
          <cell r="D851">
            <v>110248</v>
          </cell>
          <cell r="E851" t="str">
            <v>Stock order</v>
          </cell>
          <cell r="F851" t="str">
            <v>YSM10</v>
          </cell>
          <cell r="G851" t="str">
            <v>R-&gt;L</v>
          </cell>
          <cell r="H851" t="str">
            <v>No</v>
          </cell>
          <cell r="I851" t="str">
            <v>Y55545</v>
          </cell>
          <cell r="J851">
            <v>1</v>
          </cell>
          <cell r="K851" t="str">
            <v>盐保仓库</v>
          </cell>
          <cell r="L851">
            <v>44331</v>
          </cell>
          <cell r="M851" t="str">
            <v>TBA</v>
          </cell>
          <cell r="N851" t="str">
            <v>JUN 21</v>
          </cell>
          <cell r="O851"/>
          <cell r="P851" t="str">
            <v>JPY</v>
          </cell>
          <cell r="Q851" t="str">
            <v>C49SZX20210149DY</v>
          </cell>
          <cell r="R851" t="str">
            <v>格隆</v>
          </cell>
          <cell r="S851" t="str">
            <v>YSM10</v>
          </cell>
          <cell r="T851" t="str">
            <v>L-&gt;R</v>
          </cell>
          <cell r="U851" t="str">
            <v>MVC</v>
          </cell>
          <cell r="V851" t="str">
            <v>WRONG</v>
          </cell>
          <cell r="W851" t="str">
            <v>CIF HK</v>
          </cell>
          <cell r="X851">
            <v>44330</v>
          </cell>
          <cell r="Y851" t="str">
            <v>Yes</v>
          </cell>
          <cell r="Z851"/>
          <cell r="AA851"/>
          <cell r="AB851"/>
          <cell r="AC851" t="str">
            <v>C210640305</v>
          </cell>
          <cell r="AD851">
            <v>312</v>
          </cell>
          <cell r="AE851">
            <v>10</v>
          </cell>
          <cell r="AF851"/>
          <cell r="AG851"/>
          <cell r="AH851"/>
          <cell r="AI851"/>
          <cell r="AN851"/>
          <cell r="AO851" t="str">
            <v>Yes</v>
          </cell>
          <cell r="AP851" t="str">
            <v>JUN 21</v>
          </cell>
        </row>
        <row r="852">
          <cell r="A852">
            <v>1243</v>
          </cell>
          <cell r="B852" t="str">
            <v>已发货</v>
          </cell>
          <cell r="C852" t="str">
            <v>C49</v>
          </cell>
          <cell r="D852">
            <v>110248</v>
          </cell>
          <cell r="E852" t="str">
            <v>Stock order</v>
          </cell>
          <cell r="F852" t="str">
            <v>YSM10</v>
          </cell>
          <cell r="G852" t="str">
            <v>R-&gt;L</v>
          </cell>
          <cell r="H852" t="str">
            <v>No</v>
          </cell>
          <cell r="I852" t="str">
            <v>Y55556</v>
          </cell>
          <cell r="J852">
            <v>1</v>
          </cell>
          <cell r="K852" t="str">
            <v>盐保仓库</v>
          </cell>
          <cell r="L852">
            <v>44331</v>
          </cell>
          <cell r="M852" t="str">
            <v>NM</v>
          </cell>
          <cell r="N852" t="str">
            <v>JUN 21</v>
          </cell>
          <cell r="O852"/>
          <cell r="P852" t="str">
            <v>JPY</v>
          </cell>
          <cell r="Q852" t="str">
            <v>C49SZX20210035SX</v>
          </cell>
          <cell r="R852" t="str">
            <v>巴科</v>
          </cell>
          <cell r="S852" t="str">
            <v>YSM10</v>
          </cell>
          <cell r="T852" t="str">
            <v>L-&gt;R</v>
          </cell>
          <cell r="U852" t="str">
            <v>No</v>
          </cell>
          <cell r="V852" t="str">
            <v>WRONG</v>
          </cell>
          <cell r="W852" t="str">
            <v>CIF HK</v>
          </cell>
          <cell r="X852">
            <v>44264</v>
          </cell>
          <cell r="Y852" t="str">
            <v>Yes</v>
          </cell>
          <cell r="Z852"/>
          <cell r="AA852"/>
          <cell r="AB852"/>
          <cell r="AC852" t="str">
            <v>C210440018</v>
          </cell>
          <cell r="AD852">
            <v>312</v>
          </cell>
          <cell r="AE852">
            <v>10</v>
          </cell>
          <cell r="AF852"/>
          <cell r="AG852"/>
          <cell r="AH852"/>
          <cell r="AI852"/>
          <cell r="AN852"/>
          <cell r="AO852" t="str">
            <v>Yes</v>
          </cell>
          <cell r="AP852" t="str">
            <v>JUN 21</v>
          </cell>
        </row>
        <row r="853">
          <cell r="A853">
            <v>1378</v>
          </cell>
          <cell r="B853" t="str">
            <v>已发货</v>
          </cell>
          <cell r="C853" t="str">
            <v>C49</v>
          </cell>
          <cell r="D853">
            <v>110248</v>
          </cell>
          <cell r="E853" t="str">
            <v>Stock order</v>
          </cell>
          <cell r="F853" t="str">
            <v>YSM10</v>
          </cell>
          <cell r="G853" t="str">
            <v>R-&gt;L</v>
          </cell>
          <cell r="H853" t="str">
            <v>MVC</v>
          </cell>
          <cell r="I853" t="str">
            <v>Y55547</v>
          </cell>
          <cell r="J853">
            <v>1</v>
          </cell>
          <cell r="K853" t="str">
            <v>盐保仓库</v>
          </cell>
          <cell r="L853">
            <v>44331</v>
          </cell>
          <cell r="M853" t="str">
            <v>NM</v>
          </cell>
          <cell r="N853" t="str">
            <v>JUN 21</v>
          </cell>
          <cell r="O853"/>
          <cell r="P853" t="str">
            <v>JPY</v>
          </cell>
          <cell r="Q853" t="str">
            <v>C49SZX20210153MZ</v>
          </cell>
          <cell r="R853" t="str">
            <v>巨能</v>
          </cell>
          <cell r="S853" t="str">
            <v>YSM10</v>
          </cell>
          <cell r="T853" t="str">
            <v>L-&gt;R</v>
          </cell>
          <cell r="U853" t="str">
            <v>MVC</v>
          </cell>
          <cell r="V853" t="str">
            <v>WRONG</v>
          </cell>
          <cell r="W853" t="str">
            <v>DAP SZ</v>
          </cell>
          <cell r="X853">
            <v>44337</v>
          </cell>
          <cell r="Y853" t="str">
            <v>Yes</v>
          </cell>
          <cell r="Z853"/>
          <cell r="AA853"/>
          <cell r="AB853"/>
          <cell r="AC853" t="str">
            <v>C210640437</v>
          </cell>
          <cell r="AD853">
            <v>301</v>
          </cell>
          <cell r="AE853">
            <v>10</v>
          </cell>
          <cell r="AF853"/>
          <cell r="AG853"/>
          <cell r="AH853"/>
          <cell r="AI853"/>
          <cell r="AN853"/>
          <cell r="AO853" t="str">
            <v>Yes</v>
          </cell>
          <cell r="AP853" t="str">
            <v>JUN 21</v>
          </cell>
        </row>
        <row r="854">
          <cell r="A854">
            <v>1298</v>
          </cell>
          <cell r="B854" t="str">
            <v>已发货</v>
          </cell>
          <cell r="C854" t="str">
            <v>C49</v>
          </cell>
          <cell r="D854">
            <v>110248</v>
          </cell>
          <cell r="E854" t="str">
            <v>Stock order</v>
          </cell>
          <cell r="F854" t="str">
            <v>YSM10</v>
          </cell>
          <cell r="G854" t="str">
            <v>R-&gt;L</v>
          </cell>
          <cell r="H854" t="str">
            <v>MVC</v>
          </cell>
          <cell r="I854" t="str">
            <v>Y55548</v>
          </cell>
          <cell r="J854">
            <v>1</v>
          </cell>
          <cell r="K854" t="str">
            <v>盐保仓库</v>
          </cell>
          <cell r="L854">
            <v>44331</v>
          </cell>
          <cell r="M854" t="str">
            <v>NM</v>
          </cell>
          <cell r="N854" t="str">
            <v>MAY 21</v>
          </cell>
          <cell r="O854"/>
          <cell r="P854" t="str">
            <v>JPY</v>
          </cell>
          <cell r="Q854" t="str">
            <v>C49SZX20210107SX</v>
          </cell>
          <cell r="R854" t="str">
            <v>君泽</v>
          </cell>
          <cell r="S854" t="str">
            <v>YSM10</v>
          </cell>
          <cell r="T854" t="str">
            <v>R-&gt;L</v>
          </cell>
          <cell r="U854" t="str">
            <v>MVC</v>
          </cell>
          <cell r="V854" t="str">
            <v>OK</v>
          </cell>
          <cell r="W854" t="str">
            <v>DAP DG</v>
          </cell>
          <cell r="X854">
            <v>44293</v>
          </cell>
          <cell r="Y854" t="str">
            <v>Yes</v>
          </cell>
          <cell r="Z854"/>
          <cell r="AA854"/>
          <cell r="AB854"/>
          <cell r="AC854" t="str">
            <v>C190735079</v>
          </cell>
          <cell r="AD854">
            <v>301</v>
          </cell>
          <cell r="AE854">
            <v>10</v>
          </cell>
          <cell r="AF854"/>
          <cell r="AG854"/>
          <cell r="AH854"/>
          <cell r="AI854"/>
          <cell r="AN854"/>
          <cell r="AO854" t="str">
            <v>Yes</v>
          </cell>
          <cell r="AP854" t="str">
            <v>MAY 21</v>
          </cell>
        </row>
        <row r="855">
          <cell r="A855">
            <v>1297</v>
          </cell>
          <cell r="B855" t="str">
            <v>已发货</v>
          </cell>
          <cell r="C855" t="str">
            <v>C49</v>
          </cell>
          <cell r="D855">
            <v>110248</v>
          </cell>
          <cell r="E855" t="str">
            <v>Stock order</v>
          </cell>
          <cell r="F855" t="str">
            <v>YSM10</v>
          </cell>
          <cell r="G855" t="str">
            <v>R-&gt;L</v>
          </cell>
          <cell r="H855" t="str">
            <v>MVC</v>
          </cell>
          <cell r="I855" t="str">
            <v>Y55549</v>
          </cell>
          <cell r="J855">
            <v>1</v>
          </cell>
          <cell r="K855" t="str">
            <v>盐保仓库</v>
          </cell>
          <cell r="L855">
            <v>44331</v>
          </cell>
          <cell r="M855" t="str">
            <v>Nm</v>
          </cell>
          <cell r="N855" t="str">
            <v>MAY 21</v>
          </cell>
          <cell r="O855"/>
          <cell r="P855" t="str">
            <v>JPY</v>
          </cell>
          <cell r="Q855" t="str">
            <v>C49SZX20210107SX</v>
          </cell>
          <cell r="R855" t="str">
            <v>君泽</v>
          </cell>
          <cell r="S855" t="str">
            <v>YSM10</v>
          </cell>
          <cell r="T855" t="str">
            <v>L-&gt;R</v>
          </cell>
          <cell r="U855" t="str">
            <v>MVC</v>
          </cell>
          <cell r="V855" t="str">
            <v>WRONG</v>
          </cell>
          <cell r="W855" t="str">
            <v>DAP DG</v>
          </cell>
          <cell r="X855">
            <v>44293</v>
          </cell>
          <cell r="Y855" t="str">
            <v>Yes</v>
          </cell>
          <cell r="Z855"/>
          <cell r="AA855"/>
          <cell r="AB855"/>
          <cell r="AC855" t="str">
            <v>C190735079</v>
          </cell>
          <cell r="AD855">
            <v>301</v>
          </cell>
          <cell r="AE855">
            <v>10</v>
          </cell>
          <cell r="AF855"/>
          <cell r="AG855"/>
          <cell r="AH855"/>
          <cell r="AI855"/>
          <cell r="AN855"/>
          <cell r="AO855" t="str">
            <v>Yes</v>
          </cell>
          <cell r="AP855" t="str">
            <v>MAY 21</v>
          </cell>
        </row>
        <row r="856">
          <cell r="A856">
            <v>1244</v>
          </cell>
          <cell r="B856" t="str">
            <v>已发货</v>
          </cell>
          <cell r="C856" t="str">
            <v>C49</v>
          </cell>
          <cell r="D856">
            <v>110248</v>
          </cell>
          <cell r="E856" t="str">
            <v>Stock order</v>
          </cell>
          <cell r="F856" t="str">
            <v>YSM10</v>
          </cell>
          <cell r="G856" t="str">
            <v>R-&gt;L</v>
          </cell>
          <cell r="H856" t="str">
            <v>No</v>
          </cell>
          <cell r="I856" t="str">
            <v>Y55546</v>
          </cell>
          <cell r="J856">
            <v>1</v>
          </cell>
          <cell r="K856" t="str">
            <v>盐保仓库</v>
          </cell>
          <cell r="L856">
            <v>44331</v>
          </cell>
          <cell r="M856" t="str">
            <v>NM</v>
          </cell>
          <cell r="N856" t="str">
            <v>JUN 21</v>
          </cell>
          <cell r="O856"/>
          <cell r="P856" t="str">
            <v>JPY</v>
          </cell>
          <cell r="Q856" t="str">
            <v>C49SZX20210035SX</v>
          </cell>
          <cell r="R856" t="str">
            <v>巴科</v>
          </cell>
          <cell r="S856" t="str">
            <v>YSM10</v>
          </cell>
          <cell r="T856" t="str">
            <v>L-&gt;R</v>
          </cell>
          <cell r="U856" t="str">
            <v>No</v>
          </cell>
          <cell r="V856" t="str">
            <v>WRONG</v>
          </cell>
          <cell r="W856" t="str">
            <v>CIF HK</v>
          </cell>
          <cell r="X856">
            <v>44264</v>
          </cell>
          <cell r="Y856" t="str">
            <v>Yes</v>
          </cell>
          <cell r="Z856"/>
          <cell r="AA856"/>
          <cell r="AB856"/>
          <cell r="AC856" t="str">
            <v>C210439741</v>
          </cell>
          <cell r="AD856">
            <v>301</v>
          </cell>
          <cell r="AE856">
            <v>10</v>
          </cell>
          <cell r="AF856"/>
          <cell r="AG856"/>
          <cell r="AH856"/>
          <cell r="AI856"/>
          <cell r="AN856"/>
          <cell r="AO856" t="str">
            <v>Yes</v>
          </cell>
          <cell r="AP856" t="str">
            <v>JUN 21</v>
          </cell>
        </row>
        <row r="857">
          <cell r="A857">
            <v>1245</v>
          </cell>
          <cell r="B857" t="str">
            <v>已发货</v>
          </cell>
          <cell r="C857" t="str">
            <v>C49</v>
          </cell>
          <cell r="D857">
            <v>110248</v>
          </cell>
          <cell r="E857" t="str">
            <v>Stock order</v>
          </cell>
          <cell r="F857" t="str">
            <v>YSM10</v>
          </cell>
          <cell r="G857" t="str">
            <v>R-&gt;L</v>
          </cell>
          <cell r="H857" t="str">
            <v>No</v>
          </cell>
          <cell r="I857" t="str">
            <v>Y55557</v>
          </cell>
          <cell r="J857">
            <v>1</v>
          </cell>
          <cell r="K857" t="str">
            <v>盐保仓库</v>
          </cell>
          <cell r="L857">
            <v>44331</v>
          </cell>
          <cell r="M857" t="str">
            <v>NM</v>
          </cell>
          <cell r="N857" t="str">
            <v>JUN 21</v>
          </cell>
          <cell r="O857"/>
          <cell r="P857" t="str">
            <v>JPY</v>
          </cell>
          <cell r="Q857" t="str">
            <v>C49SZX20210035SX</v>
          </cell>
          <cell r="R857" t="str">
            <v>巴科</v>
          </cell>
          <cell r="S857" t="str">
            <v>YSM10</v>
          </cell>
          <cell r="T857" t="str">
            <v>L-&gt;R</v>
          </cell>
          <cell r="U857" t="str">
            <v>No</v>
          </cell>
          <cell r="V857" t="str">
            <v>WRONG</v>
          </cell>
          <cell r="W857" t="str">
            <v>CIF HK</v>
          </cell>
          <cell r="X857">
            <v>44264</v>
          </cell>
          <cell r="Y857" t="str">
            <v>Yes</v>
          </cell>
          <cell r="Z857"/>
          <cell r="AA857"/>
          <cell r="AB857"/>
          <cell r="AC857" t="str">
            <v>C210440018</v>
          </cell>
          <cell r="AD857">
            <v>301</v>
          </cell>
          <cell r="AE857">
            <v>10</v>
          </cell>
          <cell r="AF857"/>
          <cell r="AG857"/>
          <cell r="AH857"/>
          <cell r="AI857"/>
          <cell r="AN857"/>
          <cell r="AO857" t="str">
            <v>Yes</v>
          </cell>
          <cell r="AP857" t="str">
            <v>JUN 21</v>
          </cell>
        </row>
        <row r="858">
          <cell r="A858">
            <v>924</v>
          </cell>
          <cell r="B858" t="str">
            <v>已发货</v>
          </cell>
          <cell r="C858" t="str">
            <v>C28.</v>
          </cell>
          <cell r="D858">
            <v>110331</v>
          </cell>
          <cell r="E858" t="str">
            <v>鸿通宇名义</v>
          </cell>
          <cell r="F858" t="str">
            <v>YSi-V</v>
          </cell>
          <cell r="G858" t="str">
            <v>L-&gt;R</v>
          </cell>
          <cell r="H858" t="str">
            <v>No</v>
          </cell>
          <cell r="I858" t="str">
            <v>Y55797</v>
          </cell>
          <cell r="J858">
            <v>1</v>
          </cell>
          <cell r="K858" t="str">
            <v>码头-&gt;准备清关</v>
          </cell>
          <cell r="L858">
            <v>44338</v>
          </cell>
          <cell r="M858" t="str">
            <v>TBA</v>
          </cell>
          <cell r="N858" t="str">
            <v>MAY 21</v>
          </cell>
          <cell r="O858"/>
          <cell r="P858" t="str">
            <v>RMB</v>
          </cell>
          <cell r="Q858" t="str">
            <v>C28SZX20200081KC</v>
          </cell>
          <cell r="R858" t="str">
            <v>鸿通宇</v>
          </cell>
          <cell r="S858" t="str">
            <v>YSi-V</v>
          </cell>
          <cell r="T858" t="str">
            <v>L-&gt;R</v>
          </cell>
          <cell r="U858" t="str">
            <v>No</v>
          </cell>
          <cell r="V858" t="str">
            <v>OK</v>
          </cell>
          <cell r="W858" t="str">
            <v>含税到厂</v>
          </cell>
          <cell r="X858">
            <v>44140</v>
          </cell>
          <cell r="Y858" t="str">
            <v>Yes</v>
          </cell>
          <cell r="Z858"/>
          <cell r="AA858"/>
          <cell r="AB858"/>
          <cell r="AC858" t="str">
            <v>YES</v>
          </cell>
          <cell r="AD858"/>
          <cell r="AE858"/>
          <cell r="AF858"/>
          <cell r="AG858"/>
          <cell r="AH858"/>
          <cell r="AI858"/>
          <cell r="AN858"/>
          <cell r="AO858" t="str">
            <v>Yes</v>
          </cell>
          <cell r="AP858" t="str">
            <v>MAY 21</v>
          </cell>
        </row>
        <row r="859">
          <cell r="A859">
            <v>925</v>
          </cell>
          <cell r="B859" t="str">
            <v>已发货</v>
          </cell>
          <cell r="C859" t="str">
            <v>C28.</v>
          </cell>
          <cell r="D859">
            <v>110331</v>
          </cell>
          <cell r="E859" t="str">
            <v>鸿通宇名义</v>
          </cell>
          <cell r="F859" t="str">
            <v>YSi-V</v>
          </cell>
          <cell r="G859" t="str">
            <v>L-&gt;R</v>
          </cell>
          <cell r="H859" t="str">
            <v>No</v>
          </cell>
          <cell r="I859" t="str">
            <v>Y55798</v>
          </cell>
          <cell r="J859">
            <v>1</v>
          </cell>
          <cell r="K859" t="str">
            <v>码头-&gt;准备清关</v>
          </cell>
          <cell r="L859">
            <v>44338</v>
          </cell>
          <cell r="M859" t="str">
            <v>TBA</v>
          </cell>
          <cell r="N859" t="str">
            <v>MAY 21</v>
          </cell>
          <cell r="O859"/>
          <cell r="P859" t="str">
            <v>RMB</v>
          </cell>
          <cell r="Q859" t="str">
            <v>C28SZX20200081KC</v>
          </cell>
          <cell r="R859" t="str">
            <v>鸿通宇</v>
          </cell>
          <cell r="S859" t="str">
            <v>YSi-V</v>
          </cell>
          <cell r="T859" t="str">
            <v>L-&gt;R</v>
          </cell>
          <cell r="U859" t="str">
            <v>No</v>
          </cell>
          <cell r="V859" t="str">
            <v>OK</v>
          </cell>
          <cell r="W859" t="str">
            <v>含税到厂</v>
          </cell>
          <cell r="X859">
            <v>44140</v>
          </cell>
          <cell r="Y859" t="str">
            <v>Yes</v>
          </cell>
          <cell r="Z859"/>
          <cell r="AA859"/>
          <cell r="AB859"/>
          <cell r="AC859" t="str">
            <v>YES</v>
          </cell>
          <cell r="AD859"/>
          <cell r="AE859"/>
          <cell r="AF859"/>
          <cell r="AG859"/>
          <cell r="AH859"/>
          <cell r="AI859"/>
          <cell r="AN859"/>
          <cell r="AO859" t="str">
            <v>Yes</v>
          </cell>
          <cell r="AP859" t="str">
            <v>MAY 21</v>
          </cell>
        </row>
        <row r="860">
          <cell r="A860">
            <v>1418</v>
          </cell>
          <cell r="B860" t="str">
            <v>已发货</v>
          </cell>
          <cell r="C860" t="str">
            <v>C49</v>
          </cell>
          <cell r="D860">
            <v>110246</v>
          </cell>
          <cell r="E860" t="str">
            <v>Stock order</v>
          </cell>
          <cell r="F860" t="str">
            <v>YSM10</v>
          </cell>
          <cell r="G860" t="str">
            <v>R-&gt;L</v>
          </cell>
          <cell r="H860" t="str">
            <v>MVC+ATS15</v>
          </cell>
          <cell r="I860" t="str">
            <v>Y56505</v>
          </cell>
          <cell r="J860">
            <v>1</v>
          </cell>
          <cell r="K860" t="str">
            <v>CY仓库</v>
          </cell>
          <cell r="L860">
            <v>44338</v>
          </cell>
          <cell r="M860" t="str">
            <v>NM</v>
          </cell>
          <cell r="N860" t="str">
            <v>JUN 21</v>
          </cell>
          <cell r="O860"/>
          <cell r="P860" t="str">
            <v>JPY</v>
          </cell>
          <cell r="Q860" t="str">
            <v>C49SZX20210141VG</v>
          </cell>
          <cell r="R860" t="str">
            <v>狂热者</v>
          </cell>
          <cell r="S860" t="str">
            <v>YSM10</v>
          </cell>
          <cell r="T860" t="str">
            <v>L-&gt;R</v>
          </cell>
          <cell r="U860" t="str">
            <v>MVC+ATS15</v>
          </cell>
          <cell r="V860" t="str">
            <v>WRONG</v>
          </cell>
          <cell r="W860" t="str">
            <v>DAP SZ</v>
          </cell>
          <cell r="X860">
            <v>44358</v>
          </cell>
          <cell r="Y860" t="str">
            <v>Yes</v>
          </cell>
          <cell r="Z860"/>
          <cell r="AA860"/>
          <cell r="AB860"/>
          <cell r="AC860" t="str">
            <v>C210439928</v>
          </cell>
          <cell r="AD860">
            <v>311</v>
          </cell>
          <cell r="AE860">
            <v>10</v>
          </cell>
          <cell r="AF860"/>
          <cell r="AG860"/>
          <cell r="AH860"/>
          <cell r="AI860"/>
          <cell r="AN860"/>
          <cell r="AO860" t="str">
            <v>Yes</v>
          </cell>
          <cell r="AP860" t="str">
            <v>JUN 21</v>
          </cell>
        </row>
        <row r="861">
          <cell r="A861">
            <v>1165</v>
          </cell>
          <cell r="B861" t="str">
            <v>已发货</v>
          </cell>
          <cell r="C861" t="str">
            <v>C49</v>
          </cell>
          <cell r="D861">
            <v>110246</v>
          </cell>
          <cell r="E861" t="str">
            <v>Stock order</v>
          </cell>
          <cell r="F861" t="str">
            <v>YSM10</v>
          </cell>
          <cell r="G861" t="str">
            <v>R-&gt;L</v>
          </cell>
          <cell r="H861" t="str">
            <v>MVC</v>
          </cell>
          <cell r="I861" t="str">
            <v>Y56507</v>
          </cell>
          <cell r="J861">
            <v>1</v>
          </cell>
          <cell r="K861" t="str">
            <v>CY仓库</v>
          </cell>
          <cell r="L861">
            <v>44338</v>
          </cell>
          <cell r="M861" t="str">
            <v>NM</v>
          </cell>
          <cell r="N861" t="str">
            <v>MAY 21</v>
          </cell>
          <cell r="O861"/>
          <cell r="P861" t="str">
            <v>JPY</v>
          </cell>
          <cell r="Q861" t="str">
            <v>C49SZX20210056JL</v>
          </cell>
          <cell r="R861" t="str">
            <v>瑞福联</v>
          </cell>
          <cell r="S861" t="str">
            <v>YSM10</v>
          </cell>
          <cell r="T861" t="str">
            <v>L-&gt;R</v>
          </cell>
          <cell r="U861" t="str">
            <v>MVC</v>
          </cell>
          <cell r="V861" t="str">
            <v>WRONG</v>
          </cell>
          <cell r="W861" t="str">
            <v>CIF HK</v>
          </cell>
          <cell r="X861">
            <v>44251</v>
          </cell>
          <cell r="Y861" t="str">
            <v>Yes</v>
          </cell>
          <cell r="Z861"/>
          <cell r="AA861"/>
          <cell r="AB861"/>
          <cell r="AC861" t="str">
            <v>C170930271</v>
          </cell>
          <cell r="AD861">
            <v>301</v>
          </cell>
          <cell r="AE861">
            <v>10</v>
          </cell>
          <cell r="AF861"/>
          <cell r="AG861"/>
          <cell r="AH861"/>
          <cell r="AI861"/>
          <cell r="AN861"/>
          <cell r="AO861" t="str">
            <v>Yes</v>
          </cell>
          <cell r="AP861" t="str">
            <v>MAY 21</v>
          </cell>
        </row>
        <row r="862">
          <cell r="A862">
            <v>1384</v>
          </cell>
          <cell r="B862" t="str">
            <v>已发货</v>
          </cell>
          <cell r="C862" t="str">
            <v>C49</v>
          </cell>
          <cell r="D862">
            <v>110246</v>
          </cell>
          <cell r="E862" t="str">
            <v>Stock order</v>
          </cell>
          <cell r="F862" t="str">
            <v>YSM10</v>
          </cell>
          <cell r="G862" t="str">
            <v>R-&gt;L</v>
          </cell>
          <cell r="H862" t="str">
            <v>MVC</v>
          </cell>
          <cell r="I862" t="str">
            <v>Y56508</v>
          </cell>
          <cell r="J862">
            <v>1</v>
          </cell>
          <cell r="K862" t="str">
            <v>CY仓库</v>
          </cell>
          <cell r="L862">
            <v>44338</v>
          </cell>
          <cell r="M862" t="str">
            <v>NM</v>
          </cell>
          <cell r="N862" t="str">
            <v>JUL 21</v>
          </cell>
          <cell r="O862"/>
          <cell r="P862" t="str">
            <v>JPY</v>
          </cell>
          <cell r="Q862" t="str">
            <v>C49SZX20220057DZ</v>
          </cell>
          <cell r="R862" t="str">
            <v>广恒创新（enduser:深圳比尔乔）</v>
          </cell>
          <cell r="S862" t="str">
            <v>YSM10</v>
          </cell>
          <cell r="T862" t="str">
            <v>R-&gt;L</v>
          </cell>
          <cell r="U862" t="str">
            <v>MVC</v>
          </cell>
          <cell r="V862" t="str">
            <v>OK</v>
          </cell>
          <cell r="W862" t="str">
            <v>CIF HK</v>
          </cell>
          <cell r="X862">
            <v>44340</v>
          </cell>
          <cell r="Y862" t="str">
            <v>Yes</v>
          </cell>
          <cell r="Z862"/>
          <cell r="AA862"/>
          <cell r="AB862"/>
          <cell r="AC862" t="str">
            <v>C210640373</v>
          </cell>
          <cell r="AD862">
            <v>301</v>
          </cell>
          <cell r="AE862">
            <v>10</v>
          </cell>
          <cell r="AF862"/>
          <cell r="AG862"/>
          <cell r="AH862"/>
          <cell r="AI862"/>
          <cell r="AN862"/>
          <cell r="AO862" t="str">
            <v>Yes</v>
          </cell>
          <cell r="AP862" t="str">
            <v>JUL 21</v>
          </cell>
        </row>
        <row r="863">
          <cell r="A863">
            <v>1365</v>
          </cell>
          <cell r="B863" t="str">
            <v>已发货</v>
          </cell>
          <cell r="C863" t="str">
            <v>C49</v>
          </cell>
          <cell r="D863">
            <v>110246</v>
          </cell>
          <cell r="E863" t="str">
            <v>Stock order</v>
          </cell>
          <cell r="F863" t="str">
            <v>YSM10</v>
          </cell>
          <cell r="G863" t="str">
            <v>R-&gt;L</v>
          </cell>
          <cell r="H863" t="str">
            <v>MVC</v>
          </cell>
          <cell r="I863" t="str">
            <v>Y56509</v>
          </cell>
          <cell r="J863">
            <v>1</v>
          </cell>
          <cell r="K863" t="str">
            <v>力合仓库(已经清关)</v>
          </cell>
          <cell r="L863">
            <v>44338</v>
          </cell>
          <cell r="M863" t="str">
            <v>NM</v>
          </cell>
          <cell r="N863" t="str">
            <v>MAY 21</v>
          </cell>
          <cell r="O863"/>
          <cell r="P863" t="str">
            <v>RMB</v>
          </cell>
          <cell r="Q863" t="str">
            <v>C49SZX20210145SX</v>
          </cell>
          <cell r="R863" t="str">
            <v>东陆</v>
          </cell>
          <cell r="S863" t="str">
            <v>YSM10</v>
          </cell>
          <cell r="T863" t="str">
            <v>L-&gt;R</v>
          </cell>
          <cell r="U863" t="str">
            <v>MVC</v>
          </cell>
          <cell r="V863" t="str">
            <v>WRONG</v>
          </cell>
          <cell r="W863" t="str">
            <v>DDP SZ</v>
          </cell>
          <cell r="X863">
            <v>44327</v>
          </cell>
          <cell r="Y863" t="str">
            <v>Yes</v>
          </cell>
          <cell r="Z863"/>
          <cell r="AA863"/>
          <cell r="AB863"/>
          <cell r="AC863" t="str">
            <v>C171030541</v>
          </cell>
          <cell r="AD863">
            <v>301</v>
          </cell>
          <cell r="AE863">
            <v>10</v>
          </cell>
          <cell r="AF863"/>
          <cell r="AG863"/>
          <cell r="AH863"/>
          <cell r="AI863"/>
          <cell r="AN863"/>
          <cell r="AO863" t="str">
            <v>Yes</v>
          </cell>
          <cell r="AP863" t="str">
            <v>MAY 21</v>
          </cell>
        </row>
        <row r="864">
          <cell r="A864">
            <v>1177</v>
          </cell>
          <cell r="B864" t="str">
            <v>已发货</v>
          </cell>
          <cell r="C864" t="str">
            <v>C49</v>
          </cell>
          <cell r="D864">
            <v>110236</v>
          </cell>
          <cell r="E864" t="str">
            <v>音品名义下单</v>
          </cell>
          <cell r="F864" t="str">
            <v>YSM20R-2</v>
          </cell>
          <cell r="G864" t="str">
            <v>R-&gt;L</v>
          </cell>
          <cell r="H864" t="str">
            <v>No</v>
          </cell>
          <cell r="I864" t="str">
            <v>Y55077</v>
          </cell>
          <cell r="J864">
            <v>1</v>
          </cell>
          <cell r="K864" t="str">
            <v>CY仓库</v>
          </cell>
          <cell r="L864">
            <v>44338</v>
          </cell>
          <cell r="M864" t="str">
            <v>NM</v>
          </cell>
          <cell r="N864" t="str">
            <v>JUL 21</v>
          </cell>
          <cell r="O864"/>
          <cell r="P864" t="str">
            <v>JPY</v>
          </cell>
          <cell r="Q864" t="str">
            <v>C49SZX20210057DZ</v>
          </cell>
          <cell r="R864" t="str">
            <v>优品</v>
          </cell>
          <cell r="S864" t="str">
            <v>YSM20R-2</v>
          </cell>
          <cell r="T864" t="str">
            <v>R-&gt;L</v>
          </cell>
          <cell r="U864" t="str">
            <v>MVC</v>
          </cell>
          <cell r="V864" t="str">
            <v>WRONG</v>
          </cell>
          <cell r="W864" t="str">
            <v>CIF HK</v>
          </cell>
          <cell r="X864">
            <v>44257</v>
          </cell>
          <cell r="Y864" t="str">
            <v>Yes</v>
          </cell>
          <cell r="Z864"/>
          <cell r="AA864"/>
          <cell r="AB864"/>
          <cell r="AC864" t="str">
            <v>C120712916</v>
          </cell>
          <cell r="AD864">
            <v>301</v>
          </cell>
          <cell r="AE864">
            <v>20</v>
          </cell>
          <cell r="AF864"/>
          <cell r="AG864"/>
          <cell r="AH864"/>
          <cell r="AI864"/>
          <cell r="AN864"/>
          <cell r="AO864" t="str">
            <v>Yes</v>
          </cell>
          <cell r="AP864" t="str">
            <v>JUL 21</v>
          </cell>
        </row>
        <row r="865">
          <cell r="A865">
            <v>1296</v>
          </cell>
          <cell r="B865" t="str">
            <v>已发货</v>
          </cell>
          <cell r="C865" t="str">
            <v>C49</v>
          </cell>
          <cell r="D865">
            <v>110236</v>
          </cell>
          <cell r="E865" t="str">
            <v>音品名义下单</v>
          </cell>
          <cell r="F865" t="str">
            <v>YSM20R-2</v>
          </cell>
          <cell r="G865" t="str">
            <v>R-&gt;L</v>
          </cell>
          <cell r="H865" t="str">
            <v>No</v>
          </cell>
          <cell r="I865" t="str">
            <v>Y55078</v>
          </cell>
          <cell r="J865">
            <v>1</v>
          </cell>
          <cell r="K865" t="str">
            <v>CY仓库</v>
          </cell>
          <cell r="L865">
            <v>44338</v>
          </cell>
          <cell r="M865" t="str">
            <v>TBA</v>
          </cell>
          <cell r="N865" t="str">
            <v>MAY 21</v>
          </cell>
          <cell r="O865"/>
          <cell r="P865" t="str">
            <v>JPY</v>
          </cell>
          <cell r="Q865" t="str">
            <v>C49SZX20210107SX</v>
          </cell>
          <cell r="R865" t="str">
            <v>君泽</v>
          </cell>
          <cell r="S865" t="str">
            <v>YSM20R-2</v>
          </cell>
          <cell r="T865" t="str">
            <v>R-&gt;L</v>
          </cell>
          <cell r="U865" t="str">
            <v>No</v>
          </cell>
          <cell r="V865" t="str">
            <v>OK</v>
          </cell>
          <cell r="W865" t="str">
            <v>DAP DG</v>
          </cell>
          <cell r="X865">
            <v>44293</v>
          </cell>
          <cell r="Y865" t="str">
            <v>Yes</v>
          </cell>
          <cell r="Z865"/>
          <cell r="AA865"/>
          <cell r="AB865"/>
          <cell r="AC865" t="str">
            <v>C190735079</v>
          </cell>
          <cell r="AD865">
            <v>301</v>
          </cell>
          <cell r="AE865">
            <v>20</v>
          </cell>
          <cell r="AF865"/>
          <cell r="AG865"/>
          <cell r="AH865"/>
          <cell r="AI865"/>
          <cell r="AN865"/>
          <cell r="AO865" t="str">
            <v>Yes</v>
          </cell>
          <cell r="AP865" t="str">
            <v>MAY 21</v>
          </cell>
        </row>
        <row r="866">
          <cell r="A866">
            <v>1175</v>
          </cell>
          <cell r="B866" t="str">
            <v>已发货</v>
          </cell>
          <cell r="C866" t="str">
            <v>C49</v>
          </cell>
          <cell r="D866">
            <v>110236</v>
          </cell>
          <cell r="E866" t="str">
            <v>音品名义下单</v>
          </cell>
          <cell r="F866" t="str">
            <v>YSM20R-2</v>
          </cell>
          <cell r="G866" t="str">
            <v>L-&gt;R</v>
          </cell>
          <cell r="H866" t="str">
            <v>No</v>
          </cell>
          <cell r="I866" t="str">
            <v>Y55079</v>
          </cell>
          <cell r="J866">
            <v>1</v>
          </cell>
          <cell r="K866" t="str">
            <v>CY仓库</v>
          </cell>
          <cell r="L866">
            <v>44338</v>
          </cell>
          <cell r="M866" t="str">
            <v>NM</v>
          </cell>
          <cell r="N866" t="str">
            <v>MAY 21</v>
          </cell>
          <cell r="O866"/>
          <cell r="P866" t="str">
            <v>JPY</v>
          </cell>
          <cell r="Q866" t="str">
            <v>C49SZX20210049MX</v>
          </cell>
          <cell r="R866" t="str">
            <v>智序</v>
          </cell>
          <cell r="S866" t="str">
            <v>YSM20R-2</v>
          </cell>
          <cell r="T866" t="str">
            <v>L-&gt;R</v>
          </cell>
          <cell r="U866" t="str">
            <v>No</v>
          </cell>
          <cell r="V866" t="str">
            <v>OK</v>
          </cell>
          <cell r="W866" t="str">
            <v>DAP SZ</v>
          </cell>
          <cell r="X866">
            <v>44256</v>
          </cell>
          <cell r="Y866" t="str">
            <v>Yes</v>
          </cell>
          <cell r="Z866"/>
          <cell r="AA866"/>
          <cell r="AB866"/>
          <cell r="AC866" t="str">
            <v>C210440011</v>
          </cell>
          <cell r="AD866">
            <v>301</v>
          </cell>
          <cell r="AE866">
            <v>20</v>
          </cell>
          <cell r="AF866"/>
          <cell r="AG866"/>
          <cell r="AH866"/>
          <cell r="AI866"/>
          <cell r="AN866"/>
          <cell r="AO866" t="str">
            <v>Yes</v>
          </cell>
          <cell r="AP866" t="str">
            <v>MAY 21</v>
          </cell>
        </row>
        <row r="867">
          <cell r="A867">
            <v>1176</v>
          </cell>
          <cell r="B867" t="str">
            <v>已发货</v>
          </cell>
          <cell r="C867" t="str">
            <v>C49</v>
          </cell>
          <cell r="D867">
            <v>110236</v>
          </cell>
          <cell r="E867" t="str">
            <v>音品名义下单</v>
          </cell>
          <cell r="F867" t="str">
            <v>YSM20R-2</v>
          </cell>
          <cell r="G867" t="str">
            <v>L-&gt;R</v>
          </cell>
          <cell r="H867" t="str">
            <v>No</v>
          </cell>
          <cell r="I867" t="str">
            <v>Y55080</v>
          </cell>
          <cell r="J867">
            <v>1</v>
          </cell>
          <cell r="K867" t="str">
            <v>CY仓库</v>
          </cell>
          <cell r="L867">
            <v>44338</v>
          </cell>
          <cell r="M867" t="str">
            <v>NM</v>
          </cell>
          <cell r="N867" t="str">
            <v>MAY 21</v>
          </cell>
          <cell r="O867"/>
          <cell r="P867" t="str">
            <v>JPY</v>
          </cell>
          <cell r="Q867" t="str">
            <v>C49SZX20210049MX</v>
          </cell>
          <cell r="R867" t="str">
            <v>智序</v>
          </cell>
          <cell r="S867" t="str">
            <v>YSM20R-2</v>
          </cell>
          <cell r="T867" t="str">
            <v>L-&gt;R</v>
          </cell>
          <cell r="U867" t="str">
            <v>No</v>
          </cell>
          <cell r="V867" t="str">
            <v>OK</v>
          </cell>
          <cell r="W867" t="str">
            <v>DAP SZ</v>
          </cell>
          <cell r="X867">
            <v>44256</v>
          </cell>
          <cell r="Y867" t="str">
            <v>Yes</v>
          </cell>
          <cell r="Z867"/>
          <cell r="AA867"/>
          <cell r="AB867"/>
          <cell r="AC867" t="str">
            <v>C210440011</v>
          </cell>
          <cell r="AD867">
            <v>301</v>
          </cell>
          <cell r="AE867">
            <v>20</v>
          </cell>
          <cell r="AF867"/>
          <cell r="AG867"/>
          <cell r="AH867"/>
          <cell r="AI867"/>
          <cell r="AN867"/>
          <cell r="AO867" t="str">
            <v>Yes</v>
          </cell>
          <cell r="AP867" t="str">
            <v>MAY 21</v>
          </cell>
        </row>
        <row r="868">
          <cell r="A868">
            <v>1306</v>
          </cell>
          <cell r="B868" t="str">
            <v>已发货</v>
          </cell>
          <cell r="C868" t="str">
            <v>C49</v>
          </cell>
          <cell r="D868">
            <v>110236</v>
          </cell>
          <cell r="E868" t="str">
            <v>音品名义下单</v>
          </cell>
          <cell r="F868" t="str">
            <v>YSM20R-2</v>
          </cell>
          <cell r="G868" t="str">
            <v>L-&gt;R</v>
          </cell>
          <cell r="H868" t="str">
            <v>No</v>
          </cell>
          <cell r="I868" t="str">
            <v>Y55081,机器不能调动</v>
          </cell>
          <cell r="J868">
            <v>1</v>
          </cell>
          <cell r="K868" t="str">
            <v>CY仓库</v>
          </cell>
          <cell r="L868">
            <v>44338</v>
          </cell>
          <cell r="M868" t="str">
            <v>TBA</v>
          </cell>
          <cell r="N868" t="str">
            <v>JUN 21</v>
          </cell>
          <cell r="O868"/>
          <cell r="P868" t="str">
            <v>JPY</v>
          </cell>
          <cell r="Q868" t="str">
            <v>C49SZX20210096JL</v>
          </cell>
          <cell r="R868" t="str">
            <v>杉川</v>
          </cell>
          <cell r="S868" t="str">
            <v>YSM20R-2</v>
          </cell>
          <cell r="T868" t="str">
            <v>L-&gt;R</v>
          </cell>
          <cell r="U868" t="str">
            <v>No</v>
          </cell>
          <cell r="V868" t="str">
            <v>OK</v>
          </cell>
          <cell r="W868" t="str">
            <v>DAP SZ</v>
          </cell>
          <cell r="X868">
            <v>44288</v>
          </cell>
          <cell r="Y868" t="str">
            <v>Yes</v>
          </cell>
          <cell r="Z868"/>
          <cell r="AA868"/>
          <cell r="AB868"/>
          <cell r="AC868" t="str">
            <v>C210540119</v>
          </cell>
          <cell r="AD868">
            <v>301</v>
          </cell>
          <cell r="AE868">
            <v>20</v>
          </cell>
          <cell r="AF868"/>
          <cell r="AG868"/>
          <cell r="AH868"/>
          <cell r="AI868"/>
          <cell r="AN868"/>
          <cell r="AO868" t="str">
            <v>Yes</v>
          </cell>
          <cell r="AP868" t="str">
            <v>JUN 21</v>
          </cell>
        </row>
        <row r="869">
          <cell r="A869">
            <v>1452</v>
          </cell>
          <cell r="B869" t="str">
            <v>已发货</v>
          </cell>
          <cell r="C869" t="str">
            <v>C49</v>
          </cell>
          <cell r="D869" t="str">
            <v>110236（拆单110363）</v>
          </cell>
          <cell r="E869" t="str">
            <v>音品名义下单</v>
          </cell>
          <cell r="F869" t="str">
            <v>YSM20R-2</v>
          </cell>
          <cell r="G869" t="str">
            <v>L-&gt;R</v>
          </cell>
          <cell r="H869" t="str">
            <v>MVC</v>
          </cell>
          <cell r="I869" t="str">
            <v>Y55082</v>
          </cell>
          <cell r="J869">
            <v>1</v>
          </cell>
          <cell r="K869" t="str">
            <v>CY仓库</v>
          </cell>
          <cell r="L869">
            <v>44338</v>
          </cell>
          <cell r="M869">
            <v>6.0499999999999998E-2</v>
          </cell>
          <cell r="N869" t="str">
            <v>JUL 21</v>
          </cell>
          <cell r="O869"/>
          <cell r="P869" t="str">
            <v>JPY</v>
          </cell>
          <cell r="Q869" t="str">
            <v>HKFR-ESE-2021071301</v>
          </cell>
          <cell r="R869" t="str">
            <v>富洛</v>
          </cell>
          <cell r="S869" t="str">
            <v>YSM20R-2</v>
          </cell>
          <cell r="T869" t="str">
            <v>L-&gt;R</v>
          </cell>
          <cell r="U869" t="str">
            <v>MVC</v>
          </cell>
          <cell r="V869" t="str">
            <v>OK</v>
          </cell>
          <cell r="W869" t="str">
            <v>CIF HK</v>
          </cell>
          <cell r="X869">
            <v>44391</v>
          </cell>
          <cell r="Y869" t="str">
            <v>Yes</v>
          </cell>
          <cell r="Z869"/>
          <cell r="AA869"/>
          <cell r="AB869"/>
          <cell r="AC869" t="str">
            <v>C200437262</v>
          </cell>
          <cell r="AD869">
            <v>301</v>
          </cell>
          <cell r="AE869">
            <v>10</v>
          </cell>
          <cell r="AF869">
            <v>303</v>
          </cell>
          <cell r="AG869">
            <v>10</v>
          </cell>
          <cell r="AH869"/>
          <cell r="AI869"/>
          <cell r="AN869"/>
          <cell r="AO869" t="str">
            <v>Yes</v>
          </cell>
          <cell r="AP869" t="str">
            <v>JUL 21</v>
          </cell>
        </row>
        <row r="870">
          <cell r="A870">
            <v>1146</v>
          </cell>
          <cell r="B870" t="str">
            <v>已发货</v>
          </cell>
          <cell r="C870" t="str">
            <v>C49</v>
          </cell>
          <cell r="D870" t="str">
            <v>110236（拆单110363）</v>
          </cell>
          <cell r="E870" t="str">
            <v>音品名义下单</v>
          </cell>
          <cell r="F870" t="str">
            <v>YSM20R-2</v>
          </cell>
          <cell r="G870" t="str">
            <v>L-&gt;R</v>
          </cell>
          <cell r="H870" t="str">
            <v>MVC</v>
          </cell>
          <cell r="I870" t="str">
            <v>Y55083</v>
          </cell>
          <cell r="J870">
            <v>1</v>
          </cell>
          <cell r="K870" t="str">
            <v>力合中转仓</v>
          </cell>
          <cell r="L870">
            <v>44338</v>
          </cell>
          <cell r="M870">
            <v>6.0499999999999998E-2</v>
          </cell>
          <cell r="N870" t="str">
            <v>JUN 21</v>
          </cell>
          <cell r="O870"/>
          <cell r="P870" t="str">
            <v>RMB</v>
          </cell>
          <cell r="Q870" t="str">
            <v>C49SZX20210048SS</v>
          </cell>
          <cell r="R870" t="str">
            <v>美田</v>
          </cell>
          <cell r="S870" t="str">
            <v>YSM20R-2</v>
          </cell>
          <cell r="T870" t="str">
            <v>L-&gt;R</v>
          </cell>
          <cell r="U870" t="str">
            <v>MVC</v>
          </cell>
          <cell r="V870" t="str">
            <v>OK</v>
          </cell>
          <cell r="W870" t="str">
            <v>含税到厂</v>
          </cell>
          <cell r="X870">
            <v>44236</v>
          </cell>
          <cell r="Y870" t="str">
            <v>Yes</v>
          </cell>
          <cell r="Z870"/>
          <cell r="AA870"/>
          <cell r="AB870"/>
          <cell r="AC870" t="str">
            <v>C210640498</v>
          </cell>
          <cell r="AD870">
            <v>301</v>
          </cell>
          <cell r="AE870">
            <v>10</v>
          </cell>
          <cell r="AF870">
            <v>303</v>
          </cell>
          <cell r="AG870">
            <v>10</v>
          </cell>
          <cell r="AH870"/>
          <cell r="AI870"/>
          <cell r="AN870"/>
          <cell r="AO870" t="str">
            <v>Yes</v>
          </cell>
          <cell r="AP870" t="str">
            <v>JUN 21</v>
          </cell>
        </row>
        <row r="871">
          <cell r="A871">
            <v>1256</v>
          </cell>
          <cell r="B871" t="str">
            <v>已发货</v>
          </cell>
          <cell r="C871" t="str">
            <v>C49</v>
          </cell>
          <cell r="D871">
            <v>110236</v>
          </cell>
          <cell r="E871" t="str">
            <v>音品名义下单</v>
          </cell>
          <cell r="F871" t="str">
            <v>YSM20R-2</v>
          </cell>
          <cell r="G871" t="str">
            <v>L-&gt;R</v>
          </cell>
          <cell r="H871" t="str">
            <v>MVC</v>
          </cell>
          <cell r="I871" t="str">
            <v>Y55084</v>
          </cell>
          <cell r="J871">
            <v>1</v>
          </cell>
          <cell r="K871" t="str">
            <v>盐保仓库</v>
          </cell>
          <cell r="L871">
            <v>44338</v>
          </cell>
          <cell r="M871" t="str">
            <v>NM</v>
          </cell>
          <cell r="N871" t="str">
            <v>JUN 21</v>
          </cell>
          <cell r="O871"/>
          <cell r="P871" t="str">
            <v>JPY</v>
          </cell>
          <cell r="Q871" t="str">
            <v>C49SZX20210081MZ</v>
          </cell>
          <cell r="R871" t="str">
            <v>崧盛</v>
          </cell>
          <cell r="S871" t="str">
            <v>YSM20R-2</v>
          </cell>
          <cell r="T871" t="str">
            <v>L-&gt;R</v>
          </cell>
          <cell r="U871" t="str">
            <v>No</v>
          </cell>
          <cell r="V871" t="str">
            <v>WRONG</v>
          </cell>
          <cell r="W871" t="str">
            <v>CIF HK</v>
          </cell>
          <cell r="X871">
            <v>44268</v>
          </cell>
          <cell r="Y871" t="str">
            <v>Yes</v>
          </cell>
          <cell r="Z871"/>
          <cell r="AA871"/>
          <cell r="AB871"/>
          <cell r="AC871" t="str">
            <v>C210439739</v>
          </cell>
          <cell r="AD871">
            <v>312</v>
          </cell>
          <cell r="AE871">
            <v>10</v>
          </cell>
          <cell r="AF871">
            <v>311</v>
          </cell>
          <cell r="AG871">
            <v>10</v>
          </cell>
          <cell r="AH871"/>
          <cell r="AI871"/>
          <cell r="AN871"/>
          <cell r="AO871" t="str">
            <v>Yes</v>
          </cell>
          <cell r="AP871" t="str">
            <v>JUN 21</v>
          </cell>
        </row>
        <row r="872">
          <cell r="A872">
            <v>1257</v>
          </cell>
          <cell r="B872" t="str">
            <v>已发货</v>
          </cell>
          <cell r="C872" t="str">
            <v>C49</v>
          </cell>
          <cell r="D872">
            <v>110236</v>
          </cell>
          <cell r="E872" t="str">
            <v>音品名义下单</v>
          </cell>
          <cell r="F872" t="str">
            <v>YSM20R-2</v>
          </cell>
          <cell r="G872" t="str">
            <v>L-&gt;R</v>
          </cell>
          <cell r="H872" t="str">
            <v>MVC</v>
          </cell>
          <cell r="I872" t="str">
            <v>Y55085</v>
          </cell>
          <cell r="J872">
            <v>1</v>
          </cell>
          <cell r="K872" t="str">
            <v>盐保仓库</v>
          </cell>
          <cell r="L872">
            <v>44338</v>
          </cell>
          <cell r="M872" t="str">
            <v>NM</v>
          </cell>
          <cell r="N872" t="str">
            <v>JUN 21</v>
          </cell>
          <cell r="O872"/>
          <cell r="P872" t="str">
            <v>JPY</v>
          </cell>
          <cell r="Q872" t="str">
            <v>C49SZX20210081MZ</v>
          </cell>
          <cell r="R872" t="str">
            <v>崧盛</v>
          </cell>
          <cell r="S872" t="str">
            <v>YSM20R-2</v>
          </cell>
          <cell r="T872" t="str">
            <v>L-&gt;R</v>
          </cell>
          <cell r="U872" t="str">
            <v>No</v>
          </cell>
          <cell r="V872" t="str">
            <v>WRONG</v>
          </cell>
          <cell r="W872" t="str">
            <v>CIF HK</v>
          </cell>
          <cell r="X872">
            <v>44268</v>
          </cell>
          <cell r="Y872" t="str">
            <v>Yes</v>
          </cell>
          <cell r="Z872"/>
          <cell r="AA872"/>
          <cell r="AB872"/>
          <cell r="AC872" t="str">
            <v>C210439739</v>
          </cell>
          <cell r="AD872">
            <v>312</v>
          </cell>
          <cell r="AE872">
            <v>10</v>
          </cell>
          <cell r="AF872">
            <v>311</v>
          </cell>
          <cell r="AG872">
            <v>10</v>
          </cell>
          <cell r="AH872"/>
          <cell r="AI872"/>
          <cell r="AN872"/>
          <cell r="AO872" t="str">
            <v>Yes</v>
          </cell>
          <cell r="AP872" t="str">
            <v>JUN 21</v>
          </cell>
        </row>
        <row r="873">
          <cell r="A873">
            <v>1145</v>
          </cell>
          <cell r="B873" t="str">
            <v>已发货</v>
          </cell>
          <cell r="C873" t="str">
            <v>C49</v>
          </cell>
          <cell r="D873" t="str">
            <v>110236(拆单110475)</v>
          </cell>
          <cell r="E873" t="str">
            <v>音品名义下单</v>
          </cell>
          <cell r="F873" t="str">
            <v>YSM20R-2</v>
          </cell>
          <cell r="G873" t="str">
            <v>L-&gt;R</v>
          </cell>
          <cell r="H873" t="str">
            <v>MVC</v>
          </cell>
          <cell r="I873" t="str">
            <v>Y55086</v>
          </cell>
          <cell r="J873">
            <v>1</v>
          </cell>
          <cell r="K873" t="str">
            <v>盐保仓库</v>
          </cell>
          <cell r="L873">
            <v>44338</v>
          </cell>
          <cell r="M873">
            <v>5.9299999999999999E-2</v>
          </cell>
          <cell r="N873" t="str">
            <v>JUN 21</v>
          </cell>
          <cell r="O873"/>
          <cell r="P873" t="str">
            <v>RMB</v>
          </cell>
          <cell r="Q873" t="str">
            <v>C49SZX20210048SS</v>
          </cell>
          <cell r="R873" t="str">
            <v>美田</v>
          </cell>
          <cell r="S873" t="str">
            <v>YSM20R-2</v>
          </cell>
          <cell r="T873" t="str">
            <v>L-&gt;R</v>
          </cell>
          <cell r="U873" t="str">
            <v>MVC</v>
          </cell>
          <cell r="V873" t="str">
            <v>OK</v>
          </cell>
          <cell r="W873" t="str">
            <v>含税到厂</v>
          </cell>
          <cell r="X873">
            <v>44236</v>
          </cell>
          <cell r="Y873" t="str">
            <v>Yes</v>
          </cell>
          <cell r="Z873"/>
          <cell r="AA873"/>
          <cell r="AB873"/>
          <cell r="AC873" t="str">
            <v>C210640498</v>
          </cell>
          <cell r="AD873">
            <v>312</v>
          </cell>
          <cell r="AE873">
            <v>10</v>
          </cell>
          <cell r="AF873">
            <v>311</v>
          </cell>
          <cell r="AG873">
            <v>10</v>
          </cell>
          <cell r="AH873"/>
          <cell r="AI873"/>
          <cell r="AN873"/>
          <cell r="AO873" t="str">
            <v>Yes</v>
          </cell>
          <cell r="AP873" t="str">
            <v>JUN 21</v>
          </cell>
        </row>
        <row r="874">
          <cell r="A874">
            <v>1189</v>
          </cell>
          <cell r="B874" t="str">
            <v>已发货</v>
          </cell>
          <cell r="C874" t="str">
            <v>C49</v>
          </cell>
          <cell r="D874">
            <v>110437</v>
          </cell>
          <cell r="E874" t="str">
            <v>Stock order</v>
          </cell>
          <cell r="F874" t="str">
            <v>YSM20R-2</v>
          </cell>
          <cell r="G874" t="str">
            <v>L-&gt;R</v>
          </cell>
          <cell r="H874" t="str">
            <v>No</v>
          </cell>
          <cell r="I874" t="str">
            <v>Y56419</v>
          </cell>
          <cell r="J874">
            <v>1</v>
          </cell>
          <cell r="K874" t="str">
            <v>力合仓库(已经清关)</v>
          </cell>
          <cell r="L874">
            <v>44338</v>
          </cell>
          <cell r="M874">
            <v>5.9299999999999999E-2</v>
          </cell>
          <cell r="N874" t="str">
            <v>JUN 21</v>
          </cell>
          <cell r="O874"/>
          <cell r="P874" t="str">
            <v>RMB</v>
          </cell>
          <cell r="Q874" t="str">
            <v>C49SZX20210156DZ</v>
          </cell>
          <cell r="R874" t="str">
            <v>海星</v>
          </cell>
          <cell r="S874" t="str">
            <v>YSM20R-2</v>
          </cell>
          <cell r="T874" t="str">
            <v>L-&gt;R</v>
          </cell>
          <cell r="U874" t="str">
            <v>No</v>
          </cell>
          <cell r="V874" t="str">
            <v>OK</v>
          </cell>
          <cell r="W874" t="str">
            <v>DDP SZ</v>
          </cell>
          <cell r="X874">
            <v>44260</v>
          </cell>
          <cell r="Y874" t="str">
            <v>Yes</v>
          </cell>
          <cell r="Z874"/>
          <cell r="AA874"/>
          <cell r="AB874"/>
          <cell r="AC874" t="str">
            <v>C210640335</v>
          </cell>
          <cell r="AD874">
            <v>302</v>
          </cell>
          <cell r="AE874">
            <v>10</v>
          </cell>
          <cell r="AF874">
            <v>301</v>
          </cell>
          <cell r="AG874">
            <v>10</v>
          </cell>
          <cell r="AH874"/>
          <cell r="AI874"/>
          <cell r="AN874"/>
          <cell r="AO874" t="str">
            <v>Yes</v>
          </cell>
          <cell r="AP874" t="str">
            <v>JUN 21</v>
          </cell>
        </row>
        <row r="875">
          <cell r="A875">
            <v>1131</v>
          </cell>
          <cell r="B875" t="str">
            <v>已发货</v>
          </cell>
          <cell r="C875" t="str">
            <v>C49</v>
          </cell>
          <cell r="D875" t="str">
            <v>110437(拆单110410)</v>
          </cell>
          <cell r="E875" t="str">
            <v>Stock order</v>
          </cell>
          <cell r="F875" t="str">
            <v>YSM20R-2</v>
          </cell>
          <cell r="G875" t="str">
            <v>L-&gt;R</v>
          </cell>
          <cell r="H875" t="str">
            <v>No</v>
          </cell>
          <cell r="I875" t="str">
            <v>Y56420</v>
          </cell>
          <cell r="J875">
            <v>1</v>
          </cell>
          <cell r="K875" t="str">
            <v>力合仓库(已经清关)</v>
          </cell>
          <cell r="L875">
            <v>44338</v>
          </cell>
          <cell r="M875">
            <v>5.9900000000000002E-2</v>
          </cell>
          <cell r="N875" t="str">
            <v>JUN 21</v>
          </cell>
          <cell r="O875"/>
          <cell r="P875" t="str">
            <v>RMB</v>
          </cell>
          <cell r="Q875" t="str">
            <v>C49SZX20210040DY</v>
          </cell>
          <cell r="R875" t="str">
            <v>惠宇</v>
          </cell>
          <cell r="S875" t="str">
            <v>YSM20R-2</v>
          </cell>
          <cell r="T875" t="str">
            <v>L-&gt;R</v>
          </cell>
          <cell r="U875" t="str">
            <v>No</v>
          </cell>
          <cell r="V875" t="str">
            <v>OK</v>
          </cell>
          <cell r="W875" t="str">
            <v>含税到厂</v>
          </cell>
          <cell r="X875">
            <v>44230</v>
          </cell>
          <cell r="Y875" t="str">
            <v>Yes</v>
          </cell>
          <cell r="Z875"/>
          <cell r="AA875"/>
          <cell r="AB875"/>
          <cell r="AC875" t="str">
            <v>C210339473</v>
          </cell>
          <cell r="AD875">
            <v>302</v>
          </cell>
          <cell r="AE875">
            <v>10</v>
          </cell>
          <cell r="AF875">
            <v>302</v>
          </cell>
          <cell r="AG875">
            <v>10</v>
          </cell>
          <cell r="AH875"/>
          <cell r="AI875"/>
          <cell r="AN875"/>
          <cell r="AO875" t="str">
            <v>Yes</v>
          </cell>
          <cell r="AP875" t="str">
            <v>JUN 21</v>
          </cell>
        </row>
        <row r="876">
          <cell r="A876">
            <v>1169</v>
          </cell>
          <cell r="B876" t="str">
            <v>已发货</v>
          </cell>
          <cell r="C876" t="str">
            <v>C49</v>
          </cell>
          <cell r="D876" t="str">
            <v>110437(拆单110365）</v>
          </cell>
          <cell r="E876" t="str">
            <v>Stock order</v>
          </cell>
          <cell r="F876" t="str">
            <v>YSM20R-2</v>
          </cell>
          <cell r="G876" t="str">
            <v>L-&gt;R</v>
          </cell>
          <cell r="H876" t="str">
            <v>No</v>
          </cell>
          <cell r="I876" t="str">
            <v>Y56421</v>
          </cell>
          <cell r="J876">
            <v>1</v>
          </cell>
          <cell r="K876" t="str">
            <v>力合仓库(已经清关)</v>
          </cell>
          <cell r="L876">
            <v>44338</v>
          </cell>
          <cell r="M876" t="str">
            <v>NM，PO用110272</v>
          </cell>
          <cell r="N876" t="str">
            <v>MAY 21</v>
          </cell>
          <cell r="O876"/>
          <cell r="P876" t="str">
            <v>JPY</v>
          </cell>
          <cell r="Q876" t="str">
            <v>C49SZX20210049MX</v>
          </cell>
          <cell r="R876" t="str">
            <v>智序</v>
          </cell>
          <cell r="S876" t="str">
            <v>YSM20R-2</v>
          </cell>
          <cell r="T876" t="str">
            <v>L-&gt;R</v>
          </cell>
          <cell r="U876" t="str">
            <v>No</v>
          </cell>
          <cell r="V876" t="str">
            <v>OK</v>
          </cell>
          <cell r="W876" t="str">
            <v>DAP SZ</v>
          </cell>
          <cell r="X876">
            <v>44256</v>
          </cell>
          <cell r="Y876" t="str">
            <v>Yes</v>
          </cell>
          <cell r="Z876"/>
          <cell r="AA876"/>
          <cell r="AB876"/>
          <cell r="AC876" t="str">
            <v>C210440011</v>
          </cell>
          <cell r="AD876">
            <v>302</v>
          </cell>
          <cell r="AE876">
            <v>10</v>
          </cell>
          <cell r="AF876">
            <v>302</v>
          </cell>
          <cell r="AG876">
            <v>10</v>
          </cell>
          <cell r="AH876"/>
          <cell r="AI876"/>
          <cell r="AN876"/>
          <cell r="AO876" t="str">
            <v>Yes</v>
          </cell>
          <cell r="AP876" t="str">
            <v>MAY 21</v>
          </cell>
        </row>
        <row r="877">
          <cell r="A877">
            <v>1180</v>
          </cell>
          <cell r="B877" t="str">
            <v>已发货</v>
          </cell>
          <cell r="C877" t="str">
            <v>C49</v>
          </cell>
          <cell r="D877" t="str">
            <v>110437(拆单110365）</v>
          </cell>
          <cell r="E877" t="str">
            <v>Stock order</v>
          </cell>
          <cell r="F877" t="str">
            <v>YSM20R-2</v>
          </cell>
          <cell r="G877" t="str">
            <v>L-&gt;R</v>
          </cell>
          <cell r="H877" t="str">
            <v>No</v>
          </cell>
          <cell r="I877" t="str">
            <v>Y56422</v>
          </cell>
          <cell r="J877">
            <v>1</v>
          </cell>
          <cell r="K877" t="str">
            <v>力合仓库(已经清关)</v>
          </cell>
          <cell r="L877">
            <v>44338</v>
          </cell>
          <cell r="M877">
            <v>6.0499999999999998E-2</v>
          </cell>
          <cell r="N877" t="str">
            <v>JUN 21</v>
          </cell>
          <cell r="O877"/>
          <cell r="P877" t="str">
            <v>JPY</v>
          </cell>
          <cell r="Q877" t="str">
            <v>C49SZX20210065JD</v>
          </cell>
          <cell r="R877" t="str">
            <v>贝爱婴童</v>
          </cell>
          <cell r="S877" t="str">
            <v>YSM20R-2</v>
          </cell>
          <cell r="T877" t="str">
            <v>L-&gt;R</v>
          </cell>
          <cell r="U877" t="str">
            <v>No</v>
          </cell>
          <cell r="V877" t="str">
            <v>OK</v>
          </cell>
          <cell r="W877" t="str">
            <v>DAP ZS</v>
          </cell>
          <cell r="X877">
            <v>44258</v>
          </cell>
          <cell r="Y877" t="str">
            <v>Yes</v>
          </cell>
          <cell r="Z877"/>
          <cell r="AA877"/>
          <cell r="AB877"/>
          <cell r="AC877" t="str">
            <v>C210440019</v>
          </cell>
          <cell r="AD877">
            <v>302</v>
          </cell>
          <cell r="AE877">
            <v>10</v>
          </cell>
          <cell r="AF877">
            <v>302</v>
          </cell>
          <cell r="AG877">
            <v>10</v>
          </cell>
          <cell r="AH877"/>
          <cell r="AI877"/>
          <cell r="AN877"/>
          <cell r="AO877" t="str">
            <v>Yes</v>
          </cell>
          <cell r="AP877" t="str">
            <v>JUN 21</v>
          </cell>
        </row>
        <row r="878">
          <cell r="A878">
            <v>1307</v>
          </cell>
          <cell r="B878" t="str">
            <v>已发货</v>
          </cell>
          <cell r="C878" t="str">
            <v>C49</v>
          </cell>
          <cell r="D878">
            <v>110397</v>
          </cell>
          <cell r="E878" t="str">
            <v>杉川名义</v>
          </cell>
          <cell r="F878" t="str">
            <v>YSM20WR-2</v>
          </cell>
          <cell r="G878" t="str">
            <v>L-&gt;R</v>
          </cell>
          <cell r="H878" t="str">
            <v>cATS10+MVC(F&amp;R)+Feeder Carriage</v>
          </cell>
          <cell r="I878" t="str">
            <v>Y57133</v>
          </cell>
          <cell r="J878">
            <v>1</v>
          </cell>
          <cell r="K878" t="str">
            <v>CY仓库</v>
          </cell>
          <cell r="L878">
            <v>44340</v>
          </cell>
          <cell r="M878"/>
          <cell r="N878" t="str">
            <v>JUN 21</v>
          </cell>
          <cell r="O878"/>
          <cell r="P878" t="str">
            <v>JPY</v>
          </cell>
          <cell r="Q878" t="str">
            <v>C49SZX20210096JL</v>
          </cell>
          <cell r="R878" t="str">
            <v>杉川</v>
          </cell>
          <cell r="S878" t="str">
            <v>YSM20WR-2</v>
          </cell>
          <cell r="T878" t="str">
            <v>L-&gt;R</v>
          </cell>
          <cell r="U878" t="str">
            <v>cATS10+MVC+Feeder Carriage</v>
          </cell>
          <cell r="V878" t="str">
            <v>WRONG</v>
          </cell>
          <cell r="W878" t="str">
            <v>DAP SZ</v>
          </cell>
          <cell r="X878">
            <v>44288</v>
          </cell>
          <cell r="Y878" t="str">
            <v>Yes</v>
          </cell>
          <cell r="Z878"/>
          <cell r="AA878"/>
          <cell r="AB878"/>
          <cell r="AC878" t="str">
            <v>YES</v>
          </cell>
          <cell r="AD878"/>
          <cell r="AE878"/>
          <cell r="AF878"/>
          <cell r="AG878"/>
          <cell r="AH878"/>
          <cell r="AI878"/>
          <cell r="AN878"/>
          <cell r="AO878" t="str">
            <v>Yes</v>
          </cell>
          <cell r="AP878" t="str">
            <v>JUN 21</v>
          </cell>
        </row>
        <row r="879">
          <cell r="A879">
            <v>1318</v>
          </cell>
          <cell r="B879" t="str">
            <v>已发货</v>
          </cell>
          <cell r="C879" t="str">
            <v>C49</v>
          </cell>
          <cell r="D879">
            <v>110397</v>
          </cell>
          <cell r="E879" t="str">
            <v>杉川名义</v>
          </cell>
          <cell r="F879" t="str">
            <v>YSM20WR-2</v>
          </cell>
          <cell r="G879" t="str">
            <v>L-&gt;R</v>
          </cell>
          <cell r="H879" t="str">
            <v>No</v>
          </cell>
          <cell r="I879" t="str">
            <v>Y57131</v>
          </cell>
          <cell r="J879">
            <v>1</v>
          </cell>
          <cell r="K879" t="str">
            <v>CY仓库</v>
          </cell>
          <cell r="L879">
            <v>44340</v>
          </cell>
          <cell r="M879"/>
          <cell r="N879" t="str">
            <v>JUN 21</v>
          </cell>
          <cell r="O879"/>
          <cell r="P879" t="str">
            <v>JPY</v>
          </cell>
          <cell r="Q879" t="str">
            <v>C49SZX20210096JL</v>
          </cell>
          <cell r="R879" t="str">
            <v>杉川</v>
          </cell>
          <cell r="S879" t="str">
            <v>YSM20WR-2</v>
          </cell>
          <cell r="T879" t="str">
            <v>L-&gt;R</v>
          </cell>
          <cell r="U879" t="str">
            <v>No</v>
          </cell>
          <cell r="V879" t="str">
            <v>OK</v>
          </cell>
          <cell r="W879" t="str">
            <v>DAP SZ</v>
          </cell>
          <cell r="X879">
            <v>44288</v>
          </cell>
          <cell r="Y879" t="str">
            <v>Yes</v>
          </cell>
          <cell r="Z879"/>
          <cell r="AA879"/>
          <cell r="AB879"/>
          <cell r="AC879" t="str">
            <v>YES</v>
          </cell>
          <cell r="AD879"/>
          <cell r="AE879"/>
          <cell r="AF879"/>
          <cell r="AG879"/>
          <cell r="AH879"/>
          <cell r="AI879"/>
          <cell r="AN879"/>
          <cell r="AO879" t="str">
            <v>Yes</v>
          </cell>
          <cell r="AP879" t="str">
            <v>JUN 21</v>
          </cell>
        </row>
        <row r="880">
          <cell r="A880">
            <v>1311</v>
          </cell>
          <cell r="B880" t="str">
            <v>已发货</v>
          </cell>
          <cell r="C880" t="str">
            <v>C49</v>
          </cell>
          <cell r="D880">
            <v>110397</v>
          </cell>
          <cell r="E880" t="str">
            <v>杉川名义</v>
          </cell>
          <cell r="F880" t="str">
            <v>YSM20WR-2</v>
          </cell>
          <cell r="G880" t="str">
            <v>L-&gt;R</v>
          </cell>
          <cell r="H880" t="str">
            <v>No</v>
          </cell>
          <cell r="I880" t="str">
            <v>Y57132</v>
          </cell>
          <cell r="J880">
            <v>1</v>
          </cell>
          <cell r="K880" t="str">
            <v>CY仓库</v>
          </cell>
          <cell r="L880">
            <v>44340</v>
          </cell>
          <cell r="M880"/>
          <cell r="N880" t="str">
            <v>JUN 21</v>
          </cell>
          <cell r="O880"/>
          <cell r="P880" t="str">
            <v>JPY</v>
          </cell>
          <cell r="Q880" t="str">
            <v>C49SZX20210096JL</v>
          </cell>
          <cell r="R880" t="str">
            <v>杉川</v>
          </cell>
          <cell r="S880" t="str">
            <v>YSM20WR-2</v>
          </cell>
          <cell r="T880" t="str">
            <v>L-&gt;R</v>
          </cell>
          <cell r="U880" t="str">
            <v>MVC</v>
          </cell>
          <cell r="V880" t="str">
            <v>WRONG</v>
          </cell>
          <cell r="W880" t="str">
            <v>DAP SZ</v>
          </cell>
          <cell r="X880">
            <v>44288</v>
          </cell>
          <cell r="Y880" t="str">
            <v>Yes</v>
          </cell>
          <cell r="Z880"/>
          <cell r="AA880"/>
          <cell r="AB880"/>
          <cell r="AC880" t="str">
            <v>YES</v>
          </cell>
          <cell r="AD880"/>
          <cell r="AE880"/>
          <cell r="AF880"/>
          <cell r="AG880"/>
          <cell r="AH880"/>
          <cell r="AI880"/>
          <cell r="AJ880"/>
          <cell r="AK880"/>
          <cell r="AL880"/>
          <cell r="AM880"/>
          <cell r="AN880"/>
          <cell r="AO880" t="str">
            <v>Yes</v>
          </cell>
          <cell r="AP880" t="str">
            <v>JUN 21</v>
          </cell>
        </row>
        <row r="881">
          <cell r="A881">
            <v>945</v>
          </cell>
          <cell r="B881" t="str">
            <v>已发货</v>
          </cell>
          <cell r="C881" t="str">
            <v>C49</v>
          </cell>
          <cell r="D881">
            <v>110384</v>
          </cell>
          <cell r="E881" t="str">
            <v>正创名义下单</v>
          </cell>
          <cell r="F881" t="str">
            <v>YSM20R-2</v>
          </cell>
          <cell r="G881" t="str">
            <v>L-&gt;R</v>
          </cell>
          <cell r="H881" t="str">
            <v>No</v>
          </cell>
          <cell r="I881" t="str">
            <v>Y56656</v>
          </cell>
          <cell r="J881">
            <v>1</v>
          </cell>
          <cell r="K881" t="str">
            <v>CY仓库</v>
          </cell>
          <cell r="L881">
            <v>44346</v>
          </cell>
          <cell r="M881" t="str">
            <v>NM</v>
          </cell>
          <cell r="N881" t="str">
            <v>JUN 21</v>
          </cell>
          <cell r="O881"/>
          <cell r="P881" t="str">
            <v>JPY</v>
          </cell>
          <cell r="Q881" t="str">
            <v>C49SZX20200213MX</v>
          </cell>
          <cell r="R881" t="str">
            <v>音品（End user:鸿翔）</v>
          </cell>
          <cell r="S881" t="str">
            <v>YSM20R-2</v>
          </cell>
          <cell r="T881" t="str">
            <v>L-&gt;R</v>
          </cell>
          <cell r="U881" t="str">
            <v>No</v>
          </cell>
          <cell r="V881" t="str">
            <v>OK</v>
          </cell>
          <cell r="W881" t="str">
            <v>DAP SZ</v>
          </cell>
          <cell r="X881">
            <v>44153</v>
          </cell>
          <cell r="Y881" t="str">
            <v>Yes</v>
          </cell>
          <cell r="Z881"/>
          <cell r="AA881"/>
          <cell r="AB881"/>
          <cell r="AC881" t="str">
            <v>C210540191</v>
          </cell>
          <cell r="AD881">
            <v>301</v>
          </cell>
          <cell r="AE881">
            <v>10</v>
          </cell>
          <cell r="AF881">
            <v>311</v>
          </cell>
          <cell r="AG881">
            <v>10</v>
          </cell>
          <cell r="AH881"/>
          <cell r="AI881"/>
          <cell r="AN881"/>
          <cell r="AO881" t="str">
            <v>Yes</v>
          </cell>
          <cell r="AP881" t="str">
            <v>JUN 21</v>
          </cell>
        </row>
        <row r="882">
          <cell r="A882">
            <v>853</v>
          </cell>
          <cell r="B882" t="str">
            <v>已发货</v>
          </cell>
          <cell r="C882" t="str">
            <v>C49</v>
          </cell>
          <cell r="D882">
            <v>110384</v>
          </cell>
          <cell r="E882" t="str">
            <v>正创名义下单</v>
          </cell>
          <cell r="F882" t="str">
            <v>YSM20R-2</v>
          </cell>
          <cell r="G882" t="str">
            <v>L-&gt;R</v>
          </cell>
          <cell r="H882" t="str">
            <v>No</v>
          </cell>
          <cell r="I882" t="str">
            <v>Y56657</v>
          </cell>
          <cell r="J882">
            <v>1</v>
          </cell>
          <cell r="K882" t="str">
            <v>CY仓库</v>
          </cell>
          <cell r="L882">
            <v>44346</v>
          </cell>
          <cell r="M882" t="str">
            <v>NM</v>
          </cell>
          <cell r="N882" t="str">
            <v>JUL 21</v>
          </cell>
          <cell r="O882"/>
          <cell r="P882" t="str">
            <v>JPY</v>
          </cell>
          <cell r="Q882" t="str">
            <v>C49SZX20200176SX</v>
          </cell>
          <cell r="R882" t="str">
            <v>兴开泰</v>
          </cell>
          <cell r="S882" t="str">
            <v>YSM20R-2</v>
          </cell>
          <cell r="T882" t="str">
            <v>L-&gt;R</v>
          </cell>
          <cell r="U882" t="str">
            <v>No</v>
          </cell>
          <cell r="V882" t="str">
            <v>OK</v>
          </cell>
          <cell r="W882" t="str">
            <v>DAP DG</v>
          </cell>
          <cell r="X882">
            <v>44098</v>
          </cell>
          <cell r="Y882" t="str">
            <v>Yes</v>
          </cell>
          <cell r="Z882"/>
          <cell r="AA882"/>
          <cell r="AB882"/>
          <cell r="AC882" t="str">
            <v>C140518616</v>
          </cell>
          <cell r="AD882">
            <v>301</v>
          </cell>
          <cell r="AE882">
            <v>10</v>
          </cell>
          <cell r="AF882">
            <v>311</v>
          </cell>
          <cell r="AG882">
            <v>10</v>
          </cell>
          <cell r="AH882"/>
          <cell r="AI882"/>
          <cell r="AN882"/>
          <cell r="AO882" t="str">
            <v>Yes</v>
          </cell>
          <cell r="AP882" t="str">
            <v>JUL 21</v>
          </cell>
        </row>
        <row r="883">
          <cell r="A883">
            <v>1179</v>
          </cell>
          <cell r="B883" t="str">
            <v>已发货</v>
          </cell>
          <cell r="C883" t="str">
            <v>C49</v>
          </cell>
          <cell r="D883">
            <v>110384</v>
          </cell>
          <cell r="E883" t="str">
            <v>正创名义下单</v>
          </cell>
          <cell r="F883" t="str">
            <v>YSM20R-2</v>
          </cell>
          <cell r="G883" t="str">
            <v>L-&gt;R</v>
          </cell>
          <cell r="H883" t="str">
            <v>No</v>
          </cell>
          <cell r="I883" t="str">
            <v>Y56658</v>
          </cell>
          <cell r="J883">
            <v>1</v>
          </cell>
          <cell r="K883" t="str">
            <v>CY仓库</v>
          </cell>
          <cell r="L883">
            <v>44346</v>
          </cell>
          <cell r="M883" t="str">
            <v>NM</v>
          </cell>
          <cell r="N883" t="str">
            <v>JUN 21</v>
          </cell>
          <cell r="O883"/>
          <cell r="P883" t="str">
            <v>JPY</v>
          </cell>
          <cell r="Q883" t="str">
            <v>C49SZX20210062JY</v>
          </cell>
          <cell r="R883" t="str">
            <v>海松微</v>
          </cell>
          <cell r="S883" t="str">
            <v>YSM20R-2</v>
          </cell>
          <cell r="T883" t="str">
            <v>L-&gt;R</v>
          </cell>
          <cell r="U883" t="str">
            <v>No</v>
          </cell>
          <cell r="V883" t="str">
            <v>OK</v>
          </cell>
          <cell r="W883" t="str">
            <v>DAP SZ</v>
          </cell>
          <cell r="X883">
            <v>44257</v>
          </cell>
          <cell r="Y883" t="str">
            <v>Yes</v>
          </cell>
          <cell r="Z883"/>
          <cell r="AA883"/>
          <cell r="AB883"/>
          <cell r="AC883" t="str">
            <v>C190935542</v>
          </cell>
          <cell r="AD883">
            <v>301</v>
          </cell>
          <cell r="AE883">
            <v>10</v>
          </cell>
          <cell r="AF883">
            <v>303</v>
          </cell>
          <cell r="AG883">
            <v>10</v>
          </cell>
          <cell r="AH883"/>
          <cell r="AI883"/>
          <cell r="AN883"/>
          <cell r="AO883" t="str">
            <v>Yes</v>
          </cell>
          <cell r="AP883" t="str">
            <v>JUN 21</v>
          </cell>
        </row>
        <row r="884">
          <cell r="A884">
            <v>1412</v>
          </cell>
          <cell r="B884" t="str">
            <v>已发货</v>
          </cell>
          <cell r="C884" t="str">
            <v>C49</v>
          </cell>
          <cell r="D884">
            <v>110384</v>
          </cell>
          <cell r="E884" t="str">
            <v>正创名义下单</v>
          </cell>
          <cell r="F884" t="str">
            <v>YSM20R-2</v>
          </cell>
          <cell r="G884" t="str">
            <v>L-&gt;R</v>
          </cell>
          <cell r="H884" t="str">
            <v>No</v>
          </cell>
          <cell r="I884" t="str">
            <v>Y56659</v>
          </cell>
          <cell r="J884">
            <v>1</v>
          </cell>
          <cell r="K884" t="str">
            <v>CY仓库</v>
          </cell>
          <cell r="L884">
            <v>44346</v>
          </cell>
          <cell r="M884" t="str">
            <v>NM</v>
          </cell>
          <cell r="N884" t="str">
            <v>JUL 21</v>
          </cell>
          <cell r="O884"/>
          <cell r="P884" t="str">
            <v>JPY</v>
          </cell>
          <cell r="Q884" t="str">
            <v>C49SZX20210095JL</v>
          </cell>
          <cell r="R884" t="str">
            <v>伟盛贸易(富洛）/晶科</v>
          </cell>
          <cell r="S884" t="str">
            <v>YSM20R-2</v>
          </cell>
          <cell r="T884" t="str">
            <v>L-&gt;R</v>
          </cell>
          <cell r="U884" t="str">
            <v>No</v>
          </cell>
          <cell r="V884" t="str">
            <v>OK</v>
          </cell>
          <cell r="W884" t="str">
            <v>CIF HK</v>
          </cell>
          <cell r="X884">
            <v>44355</v>
          </cell>
          <cell r="Y884" t="str">
            <v>Yes</v>
          </cell>
          <cell r="Z884"/>
          <cell r="AA884"/>
          <cell r="AB884"/>
          <cell r="AC884" t="str">
            <v>C190735075</v>
          </cell>
          <cell r="AD884">
            <v>301</v>
          </cell>
          <cell r="AE884">
            <v>10</v>
          </cell>
          <cell r="AF884">
            <v>303</v>
          </cell>
          <cell r="AG884">
            <v>10</v>
          </cell>
          <cell r="AH884"/>
          <cell r="AI884"/>
          <cell r="AN884"/>
          <cell r="AO884" t="str">
            <v>Yes</v>
          </cell>
          <cell r="AP884" t="str">
            <v>JUL 21</v>
          </cell>
        </row>
        <row r="885">
          <cell r="A885">
            <v>1413</v>
          </cell>
          <cell r="B885" t="str">
            <v>已发货</v>
          </cell>
          <cell r="C885" t="str">
            <v>C49</v>
          </cell>
          <cell r="D885">
            <v>110384</v>
          </cell>
          <cell r="E885" t="str">
            <v>正创名义下单</v>
          </cell>
          <cell r="F885" t="str">
            <v>YSM20R-2</v>
          </cell>
          <cell r="G885" t="str">
            <v>L-&gt;R</v>
          </cell>
          <cell r="H885" t="str">
            <v>No</v>
          </cell>
          <cell r="I885" t="str">
            <v>Y56660</v>
          </cell>
          <cell r="J885">
            <v>1</v>
          </cell>
          <cell r="K885" t="str">
            <v>CY仓库</v>
          </cell>
          <cell r="L885">
            <v>44346</v>
          </cell>
          <cell r="M885" t="str">
            <v>NM</v>
          </cell>
          <cell r="N885" t="str">
            <v>JUL 21</v>
          </cell>
          <cell r="O885"/>
          <cell r="P885" t="str">
            <v>JPY</v>
          </cell>
          <cell r="Q885" t="str">
            <v>C49SZX20210095JL</v>
          </cell>
          <cell r="R885" t="str">
            <v>伟盛贸易(富洛）/晶科</v>
          </cell>
          <cell r="S885" t="str">
            <v>YSM20R-2</v>
          </cell>
          <cell r="T885" t="str">
            <v>L-&gt;R</v>
          </cell>
          <cell r="U885" t="str">
            <v>No</v>
          </cell>
          <cell r="V885" t="str">
            <v>OK</v>
          </cell>
          <cell r="W885" t="str">
            <v>CIF HK</v>
          </cell>
          <cell r="X885">
            <v>44355</v>
          </cell>
          <cell r="Y885" t="str">
            <v>Yes</v>
          </cell>
          <cell r="Z885"/>
          <cell r="AA885"/>
          <cell r="AB885"/>
          <cell r="AC885" t="str">
            <v>C190735075</v>
          </cell>
          <cell r="AD885">
            <v>301</v>
          </cell>
          <cell r="AE885">
            <v>10</v>
          </cell>
          <cell r="AF885">
            <v>303</v>
          </cell>
          <cell r="AG885">
            <v>10</v>
          </cell>
          <cell r="AH885"/>
          <cell r="AI885"/>
          <cell r="AN885"/>
          <cell r="AO885" t="str">
            <v>Yes</v>
          </cell>
          <cell r="AP885" t="str">
            <v>JUL 21</v>
          </cell>
        </row>
        <row r="886">
          <cell r="A886">
            <v>1264</v>
          </cell>
          <cell r="B886" t="str">
            <v>已发货</v>
          </cell>
          <cell r="C886" t="str">
            <v>C49</v>
          </cell>
          <cell r="D886">
            <v>110384</v>
          </cell>
          <cell r="E886" t="str">
            <v>正创名义下单</v>
          </cell>
          <cell r="F886" t="str">
            <v>YSM20R-2</v>
          </cell>
          <cell r="G886" t="str">
            <v>L-&gt;R</v>
          </cell>
          <cell r="H886" t="str">
            <v>No</v>
          </cell>
          <cell r="I886" t="str">
            <v>Y56661</v>
          </cell>
          <cell r="J886">
            <v>1</v>
          </cell>
          <cell r="K886" t="str">
            <v>CY仓库</v>
          </cell>
          <cell r="L886">
            <v>44346</v>
          </cell>
          <cell r="M886" t="str">
            <v>NM</v>
          </cell>
          <cell r="N886" t="str">
            <v>JUL 21</v>
          </cell>
          <cell r="O886"/>
          <cell r="P886" t="str">
            <v>JPY</v>
          </cell>
          <cell r="Q886" t="str">
            <v>C49SZX20210087SX</v>
          </cell>
          <cell r="R886" t="str">
            <v>特斯浦</v>
          </cell>
          <cell r="S886" t="str">
            <v>YSM20R-2</v>
          </cell>
          <cell r="T886" t="str">
            <v>L-&gt;R</v>
          </cell>
          <cell r="U886" t="str">
            <v>No</v>
          </cell>
          <cell r="V886" t="str">
            <v>OK</v>
          </cell>
          <cell r="W886" t="str">
            <v>DAP DG</v>
          </cell>
          <cell r="X886">
            <v>44271</v>
          </cell>
          <cell r="Y886" t="str">
            <v>Yes</v>
          </cell>
          <cell r="Z886"/>
          <cell r="AA886"/>
          <cell r="AB886"/>
          <cell r="AC886" t="str">
            <v>C210440016</v>
          </cell>
          <cell r="AD886">
            <v>301</v>
          </cell>
          <cell r="AE886">
            <v>10</v>
          </cell>
          <cell r="AF886">
            <v>303</v>
          </cell>
          <cell r="AG886">
            <v>10</v>
          </cell>
          <cell r="AH886"/>
          <cell r="AI886"/>
          <cell r="AN886"/>
          <cell r="AO886" t="str">
            <v>Yes</v>
          </cell>
          <cell r="AP886" t="str">
            <v>JUL 21</v>
          </cell>
        </row>
        <row r="887">
          <cell r="A887">
            <v>854</v>
          </cell>
          <cell r="B887" t="str">
            <v>已发货</v>
          </cell>
          <cell r="C887" t="str">
            <v>C49</v>
          </cell>
          <cell r="D887">
            <v>110384</v>
          </cell>
          <cell r="E887" t="str">
            <v>正创名义下单</v>
          </cell>
          <cell r="F887" t="str">
            <v>YSM20R-2</v>
          </cell>
          <cell r="G887" t="str">
            <v>R-&gt;L</v>
          </cell>
          <cell r="H887" t="str">
            <v>No</v>
          </cell>
          <cell r="I887" t="str">
            <v>Y56662</v>
          </cell>
          <cell r="J887">
            <v>1</v>
          </cell>
          <cell r="K887" t="str">
            <v>CY仓库</v>
          </cell>
          <cell r="L887">
            <v>44346</v>
          </cell>
          <cell r="M887" t="str">
            <v>NM</v>
          </cell>
          <cell r="N887" t="str">
            <v>JUL 21</v>
          </cell>
          <cell r="O887"/>
          <cell r="P887" t="str">
            <v>JPY</v>
          </cell>
          <cell r="Q887" t="str">
            <v>C49SZX20200176SX</v>
          </cell>
          <cell r="R887" t="str">
            <v>兴开泰</v>
          </cell>
          <cell r="S887" t="str">
            <v>YSM20R-2</v>
          </cell>
          <cell r="T887" t="str">
            <v>R-&gt;L</v>
          </cell>
          <cell r="U887" t="str">
            <v>No</v>
          </cell>
          <cell r="V887" t="str">
            <v>OK</v>
          </cell>
          <cell r="W887" t="str">
            <v>DAP DG</v>
          </cell>
          <cell r="X887">
            <v>44098</v>
          </cell>
          <cell r="Y887" t="str">
            <v>Yes</v>
          </cell>
          <cell r="Z887"/>
          <cell r="AA887"/>
          <cell r="AB887"/>
          <cell r="AC887" t="str">
            <v>C140518616</v>
          </cell>
          <cell r="AD887">
            <v>301</v>
          </cell>
          <cell r="AE887">
            <v>10</v>
          </cell>
          <cell r="AF887">
            <v>303</v>
          </cell>
          <cell r="AG887">
            <v>10</v>
          </cell>
          <cell r="AH887"/>
          <cell r="AI887"/>
          <cell r="AN887"/>
          <cell r="AO887" t="str">
            <v>Yes</v>
          </cell>
          <cell r="AP887" t="str">
            <v>JUL 21</v>
          </cell>
        </row>
        <row r="888">
          <cell r="A888">
            <v>1268</v>
          </cell>
          <cell r="B888" t="str">
            <v>已发货</v>
          </cell>
          <cell r="C888" t="str">
            <v>C49</v>
          </cell>
          <cell r="D888">
            <v>110450</v>
          </cell>
          <cell r="E888" t="str">
            <v>Stock order</v>
          </cell>
          <cell r="F888" t="str">
            <v>YSM10</v>
          </cell>
          <cell r="G888" t="str">
            <v>R-&gt;L</v>
          </cell>
          <cell r="H888" t="str">
            <v>MVC</v>
          </cell>
          <cell r="I888" t="str">
            <v>Y57236</v>
          </cell>
          <cell r="J888">
            <v>1</v>
          </cell>
          <cell r="K888" t="str">
            <v>CY仓库</v>
          </cell>
          <cell r="L888">
            <v>44346</v>
          </cell>
          <cell r="M888" t="str">
            <v>NM</v>
          </cell>
          <cell r="N888" t="str">
            <v>JUN 21</v>
          </cell>
          <cell r="O888"/>
          <cell r="P888" t="str">
            <v>JPY</v>
          </cell>
          <cell r="Q888" t="str">
            <v>C49SZX20210075JL</v>
          </cell>
          <cell r="R888" t="str">
            <v>伯莱科</v>
          </cell>
          <cell r="S888" t="str">
            <v>YSM10</v>
          </cell>
          <cell r="T888" t="str">
            <v>L-&gt;R</v>
          </cell>
          <cell r="U888" t="str">
            <v>MVC</v>
          </cell>
          <cell r="V888" t="str">
            <v>WRONG</v>
          </cell>
          <cell r="W888" t="str">
            <v>DAP SZ</v>
          </cell>
          <cell r="X888">
            <v>44266</v>
          </cell>
          <cell r="Y888" t="str">
            <v>Yes</v>
          </cell>
          <cell r="Z888"/>
          <cell r="AA888"/>
          <cell r="AB888"/>
          <cell r="AC888" t="str">
            <v>C170128496</v>
          </cell>
          <cell r="AD888">
            <v>311</v>
          </cell>
          <cell r="AE888">
            <v>10</v>
          </cell>
          <cell r="AF888"/>
          <cell r="AG888"/>
          <cell r="AH888"/>
          <cell r="AI888"/>
          <cell r="AN888"/>
          <cell r="AO888" t="str">
            <v>Yes</v>
          </cell>
          <cell r="AP888" t="str">
            <v>JUN 21</v>
          </cell>
        </row>
        <row r="889">
          <cell r="A889">
            <v>1269</v>
          </cell>
          <cell r="B889" t="str">
            <v>已发货</v>
          </cell>
          <cell r="C889" t="str">
            <v>C49</v>
          </cell>
          <cell r="D889">
            <v>110450</v>
          </cell>
          <cell r="E889" t="str">
            <v>Stock order</v>
          </cell>
          <cell r="F889" t="str">
            <v>YSM10</v>
          </cell>
          <cell r="G889" t="str">
            <v>R-&gt;L</v>
          </cell>
          <cell r="H889" t="str">
            <v>MVC</v>
          </cell>
          <cell r="I889" t="str">
            <v>Y57237</v>
          </cell>
          <cell r="J889">
            <v>1</v>
          </cell>
          <cell r="K889" t="str">
            <v>CY仓库</v>
          </cell>
          <cell r="L889">
            <v>44346</v>
          </cell>
          <cell r="M889" t="str">
            <v>NM</v>
          </cell>
          <cell r="N889" t="str">
            <v>JUN 21</v>
          </cell>
          <cell r="O889"/>
          <cell r="P889" t="str">
            <v>JPY</v>
          </cell>
          <cell r="Q889" t="str">
            <v>C49SZX20210075JL</v>
          </cell>
          <cell r="R889" t="str">
            <v>伯莱科</v>
          </cell>
          <cell r="S889" t="str">
            <v>YSM10</v>
          </cell>
          <cell r="T889" t="str">
            <v>L-&gt;R</v>
          </cell>
          <cell r="U889" t="str">
            <v>MVC</v>
          </cell>
          <cell r="V889" t="str">
            <v>WRONG</v>
          </cell>
          <cell r="W889" t="str">
            <v>DAP SZ</v>
          </cell>
          <cell r="X889">
            <v>44266</v>
          </cell>
          <cell r="Y889" t="str">
            <v>Yes</v>
          </cell>
          <cell r="Z889"/>
          <cell r="AA889"/>
          <cell r="AB889"/>
          <cell r="AC889" t="str">
            <v>C170128496</v>
          </cell>
          <cell r="AD889">
            <v>311</v>
          </cell>
          <cell r="AE889">
            <v>10</v>
          </cell>
          <cell r="AF889"/>
          <cell r="AG889"/>
          <cell r="AH889"/>
          <cell r="AI889"/>
          <cell r="AN889"/>
          <cell r="AO889" t="str">
            <v>Yes</v>
          </cell>
          <cell r="AP889" t="str">
            <v>JUN 21</v>
          </cell>
        </row>
        <row r="890">
          <cell r="A890">
            <v>1350</v>
          </cell>
          <cell r="B890" t="str">
            <v>已发货</v>
          </cell>
          <cell r="C890" t="str">
            <v>C49</v>
          </cell>
          <cell r="D890">
            <v>110450</v>
          </cell>
          <cell r="E890" t="str">
            <v>Stock order</v>
          </cell>
          <cell r="F890" t="str">
            <v>YSM10</v>
          </cell>
          <cell r="G890" t="str">
            <v>R-&gt;L</v>
          </cell>
          <cell r="H890" t="str">
            <v>MVC</v>
          </cell>
          <cell r="I890" t="str">
            <v>Y57238</v>
          </cell>
          <cell r="J890">
            <v>1</v>
          </cell>
          <cell r="K890" t="str">
            <v>CY仓库</v>
          </cell>
          <cell r="L890">
            <v>44346</v>
          </cell>
          <cell r="M890" t="str">
            <v>NM</v>
          </cell>
          <cell r="N890" t="str">
            <v>JUN 21</v>
          </cell>
          <cell r="O890"/>
          <cell r="P890" t="str">
            <v>JPY</v>
          </cell>
          <cell r="Q890" t="str">
            <v>C49SZX20210124JL</v>
          </cell>
          <cell r="R890" t="str">
            <v>小婉牛</v>
          </cell>
          <cell r="S890" t="str">
            <v>YSM10</v>
          </cell>
          <cell r="T890" t="str">
            <v>L-&gt;R</v>
          </cell>
          <cell r="U890" t="str">
            <v>MVC</v>
          </cell>
          <cell r="V890" t="str">
            <v>WRONG</v>
          </cell>
          <cell r="W890" t="str">
            <v>DAP SZ</v>
          </cell>
          <cell r="X890">
            <v>44308</v>
          </cell>
          <cell r="Y890" t="str">
            <v>Yes</v>
          </cell>
          <cell r="Z890"/>
          <cell r="AA890"/>
          <cell r="AB890"/>
          <cell r="AC890" t="str">
            <v>C210540181</v>
          </cell>
          <cell r="AD890">
            <v>311</v>
          </cell>
          <cell r="AE890">
            <v>10</v>
          </cell>
          <cell r="AF890"/>
          <cell r="AG890"/>
          <cell r="AH890"/>
          <cell r="AI890"/>
          <cell r="AN890"/>
          <cell r="AO890" t="str">
            <v>Yes</v>
          </cell>
          <cell r="AP890" t="str">
            <v>JUN 21</v>
          </cell>
        </row>
        <row r="891">
          <cell r="A891">
            <v>1385</v>
          </cell>
          <cell r="B891" t="str">
            <v>已发货</v>
          </cell>
          <cell r="C891" t="str">
            <v>C49</v>
          </cell>
          <cell r="D891" t="str">
            <v>110450(拆单110430)</v>
          </cell>
          <cell r="E891" t="str">
            <v>Stock order</v>
          </cell>
          <cell r="F891" t="str">
            <v>YSM10</v>
          </cell>
          <cell r="G891" t="str">
            <v>R-&gt;L</v>
          </cell>
          <cell r="H891" t="str">
            <v>MVC</v>
          </cell>
          <cell r="I891" t="str">
            <v>Y57239</v>
          </cell>
          <cell r="J891">
            <v>1</v>
          </cell>
          <cell r="K891" t="str">
            <v>CY仓库</v>
          </cell>
          <cell r="L891">
            <v>44346</v>
          </cell>
          <cell r="M891" t="str">
            <v>NM, PO 用110227</v>
          </cell>
          <cell r="N891" t="str">
            <v>JUL 21</v>
          </cell>
          <cell r="O891"/>
          <cell r="P891" t="str">
            <v>JPY</v>
          </cell>
          <cell r="Q891" t="str">
            <v>C49SZX20220057DZ</v>
          </cell>
          <cell r="R891" t="str">
            <v>广恒创新（enduser:深圳比尔乔）</v>
          </cell>
          <cell r="S891" t="str">
            <v>YSM10</v>
          </cell>
          <cell r="T891" t="str">
            <v>R-&gt;L</v>
          </cell>
          <cell r="U891" t="str">
            <v>MVC</v>
          </cell>
          <cell r="V891" t="str">
            <v>OK</v>
          </cell>
          <cell r="W891" t="str">
            <v>CIF HK</v>
          </cell>
          <cell r="X891">
            <v>44340</v>
          </cell>
          <cell r="Y891" t="str">
            <v>Yes</v>
          </cell>
          <cell r="Z891"/>
          <cell r="AA891"/>
          <cell r="AB891"/>
          <cell r="AC891" t="str">
            <v>C210640373</v>
          </cell>
          <cell r="AD891">
            <v>301</v>
          </cell>
          <cell r="AE891">
            <v>10</v>
          </cell>
          <cell r="AF891"/>
          <cell r="AG891"/>
          <cell r="AH891"/>
          <cell r="AI891"/>
          <cell r="AN891"/>
          <cell r="AO891" t="str">
            <v>Yes</v>
          </cell>
          <cell r="AP891" t="str">
            <v>JUL 21</v>
          </cell>
        </row>
        <row r="892">
          <cell r="A892">
            <v>1386</v>
          </cell>
          <cell r="B892" t="str">
            <v>已发货</v>
          </cell>
          <cell r="C892" t="str">
            <v>C49</v>
          </cell>
          <cell r="D892" t="str">
            <v>110450(拆单110430)</v>
          </cell>
          <cell r="E892" t="str">
            <v>Stock order</v>
          </cell>
          <cell r="F892" t="str">
            <v>YSM10</v>
          </cell>
          <cell r="G892" t="str">
            <v>R-&gt;L</v>
          </cell>
          <cell r="H892" t="str">
            <v>MVC</v>
          </cell>
          <cell r="I892" t="str">
            <v>Y57240</v>
          </cell>
          <cell r="J892">
            <v>1</v>
          </cell>
          <cell r="K892" t="str">
            <v>CY仓库</v>
          </cell>
          <cell r="L892">
            <v>44346</v>
          </cell>
          <cell r="M892">
            <v>6.0600000000000001E-2</v>
          </cell>
          <cell r="N892" t="str">
            <v>JUL 21</v>
          </cell>
          <cell r="O892"/>
          <cell r="P892" t="str">
            <v>JPY</v>
          </cell>
          <cell r="Q892" t="str">
            <v>C49SZX20220057DZ</v>
          </cell>
          <cell r="R892" t="str">
            <v>广恒创新（enduser:深圳比尔乔）</v>
          </cell>
          <cell r="S892" t="str">
            <v>YSM10</v>
          </cell>
          <cell r="T892" t="str">
            <v>R-&gt;L</v>
          </cell>
          <cell r="U892" t="str">
            <v>MVC</v>
          </cell>
          <cell r="V892" t="str">
            <v>OK</v>
          </cell>
          <cell r="W892" t="str">
            <v>CIF HK</v>
          </cell>
          <cell r="X892">
            <v>44340</v>
          </cell>
          <cell r="Y892" t="str">
            <v>Yes</v>
          </cell>
          <cell r="Z892"/>
          <cell r="AA892"/>
          <cell r="AB892"/>
          <cell r="AC892" t="str">
            <v>C210640373</v>
          </cell>
          <cell r="AD892">
            <v>301</v>
          </cell>
          <cell r="AE892">
            <v>10</v>
          </cell>
          <cell r="AF892"/>
          <cell r="AG892"/>
          <cell r="AH892"/>
          <cell r="AI892"/>
          <cell r="AN892"/>
          <cell r="AO892" t="str">
            <v>Yes</v>
          </cell>
          <cell r="AP892" t="str">
            <v>JUL 21</v>
          </cell>
        </row>
        <row r="893">
          <cell r="A893">
            <v>1271</v>
          </cell>
          <cell r="B893" t="str">
            <v>已发货</v>
          </cell>
          <cell r="C893" t="str">
            <v>C49</v>
          </cell>
          <cell r="D893">
            <v>110449</v>
          </cell>
          <cell r="E893" t="str">
            <v>Stock order</v>
          </cell>
          <cell r="F893" t="str">
            <v>YSM10</v>
          </cell>
          <cell r="G893" t="str">
            <v>R-&gt;L</v>
          </cell>
          <cell r="H893" t="str">
            <v>No</v>
          </cell>
          <cell r="I893" t="str">
            <v>Y56510</v>
          </cell>
          <cell r="J893">
            <v>1</v>
          </cell>
          <cell r="K893" t="str">
            <v>CY仓库</v>
          </cell>
          <cell r="L893">
            <v>44346</v>
          </cell>
          <cell r="M893" t="str">
            <v>NM</v>
          </cell>
          <cell r="N893" t="str">
            <v>JUN 21</v>
          </cell>
          <cell r="O893"/>
          <cell r="P893" t="str">
            <v>JPY</v>
          </cell>
          <cell r="Q893" t="str">
            <v>C49SZX20210086JL</v>
          </cell>
          <cell r="R893" t="str">
            <v>鹏鑫达（end user：晶昌鸿业）</v>
          </cell>
          <cell r="S893" t="str">
            <v>YSM10</v>
          </cell>
          <cell r="T893" t="str">
            <v>L-&gt;R</v>
          </cell>
          <cell r="U893" t="str">
            <v>MVC</v>
          </cell>
          <cell r="V893" t="str">
            <v>WRONG</v>
          </cell>
          <cell r="W893" t="str">
            <v>DAP SZ</v>
          </cell>
          <cell r="X893">
            <v>44274</v>
          </cell>
          <cell r="Y893" t="str">
            <v>Yes</v>
          </cell>
          <cell r="Z893"/>
          <cell r="AA893"/>
          <cell r="AB893"/>
          <cell r="AC893" t="str">
            <v>C150122206</v>
          </cell>
          <cell r="AD893">
            <v>301</v>
          </cell>
          <cell r="AE893">
            <v>10</v>
          </cell>
          <cell r="AF893"/>
          <cell r="AG893"/>
          <cell r="AH893"/>
          <cell r="AI893"/>
          <cell r="AN893"/>
          <cell r="AO893" t="str">
            <v>Yes</v>
          </cell>
          <cell r="AP893" t="str">
            <v>JUN 21</v>
          </cell>
        </row>
        <row r="894">
          <cell r="A894">
            <v>1272</v>
          </cell>
          <cell r="B894" t="str">
            <v>已发货</v>
          </cell>
          <cell r="C894" t="str">
            <v>C49</v>
          </cell>
          <cell r="D894">
            <v>110449</v>
          </cell>
          <cell r="E894" t="str">
            <v>Stock order</v>
          </cell>
          <cell r="F894" t="str">
            <v>YSM10</v>
          </cell>
          <cell r="G894" t="str">
            <v>R-&gt;L</v>
          </cell>
          <cell r="H894" t="str">
            <v>No</v>
          </cell>
          <cell r="I894" t="str">
            <v>Y56511</v>
          </cell>
          <cell r="J894">
            <v>1</v>
          </cell>
          <cell r="K894" t="str">
            <v>CY仓库</v>
          </cell>
          <cell r="L894">
            <v>44346</v>
          </cell>
          <cell r="M894" t="str">
            <v>NM</v>
          </cell>
          <cell r="N894" t="str">
            <v>JUN 21</v>
          </cell>
          <cell r="O894"/>
          <cell r="P894" t="str">
            <v>JPY</v>
          </cell>
          <cell r="Q894" t="str">
            <v>C49SZX20210086JL</v>
          </cell>
          <cell r="R894" t="str">
            <v>鹏鑫达（end user：晶昌鸿业）</v>
          </cell>
          <cell r="S894" t="str">
            <v>YSM10</v>
          </cell>
          <cell r="T894" t="str">
            <v>L-&gt;R</v>
          </cell>
          <cell r="U894" t="str">
            <v>MVC</v>
          </cell>
          <cell r="V894" t="str">
            <v>WRONG</v>
          </cell>
          <cell r="W894" t="str">
            <v>DAP SZ</v>
          </cell>
          <cell r="X894">
            <v>44274</v>
          </cell>
          <cell r="Y894" t="str">
            <v>Yes</v>
          </cell>
          <cell r="Z894"/>
          <cell r="AA894"/>
          <cell r="AB894"/>
          <cell r="AC894" t="str">
            <v>C150122206</v>
          </cell>
          <cell r="AD894">
            <v>301</v>
          </cell>
          <cell r="AE894">
            <v>10</v>
          </cell>
          <cell r="AF894"/>
          <cell r="AG894"/>
          <cell r="AH894"/>
          <cell r="AI894"/>
          <cell r="AN894"/>
          <cell r="AO894" t="str">
            <v>Yes</v>
          </cell>
          <cell r="AP894" t="str">
            <v>JUN 21</v>
          </cell>
        </row>
        <row r="895">
          <cell r="A895">
            <v>1375</v>
          </cell>
          <cell r="B895" t="str">
            <v>已发货</v>
          </cell>
          <cell r="C895" t="str">
            <v>C49</v>
          </cell>
          <cell r="D895">
            <v>110449</v>
          </cell>
          <cell r="E895" t="str">
            <v>Stock order</v>
          </cell>
          <cell r="F895" t="str">
            <v>YSM10</v>
          </cell>
          <cell r="G895" t="str">
            <v>R-&gt;L</v>
          </cell>
          <cell r="H895" t="str">
            <v xml:space="preserve">MVC+96 FEEDER PLATE (YSM10) </v>
          </cell>
          <cell r="I895" t="str">
            <v>Y56512</v>
          </cell>
          <cell r="J895">
            <v>1</v>
          </cell>
          <cell r="K895" t="str">
            <v>CY仓库</v>
          </cell>
          <cell r="L895">
            <v>44346</v>
          </cell>
          <cell r="M895" t="str">
            <v>NM</v>
          </cell>
          <cell r="N895" t="str">
            <v>JUN 21</v>
          </cell>
          <cell r="O895"/>
          <cell r="P895" t="str">
            <v>JPY</v>
          </cell>
          <cell r="Q895" t="str">
            <v>C49SZX20210138JL</v>
          </cell>
          <cell r="R895" t="str">
            <v>力通威</v>
          </cell>
          <cell r="S895" t="str">
            <v>YSM10</v>
          </cell>
          <cell r="T895" t="str">
            <v>L-&gt;R</v>
          </cell>
          <cell r="U895" t="str">
            <v xml:space="preserve">MVC+96 FEEDER PLATE (YSM10) </v>
          </cell>
          <cell r="V895" t="str">
            <v>WRONG</v>
          </cell>
          <cell r="W895" t="str">
            <v>CIF HK</v>
          </cell>
          <cell r="X895">
            <v>44333</v>
          </cell>
          <cell r="Y895" t="str">
            <v>Yes</v>
          </cell>
          <cell r="Z895"/>
          <cell r="AA895"/>
          <cell r="AB895"/>
          <cell r="AC895" t="str">
            <v>C190133876</v>
          </cell>
          <cell r="AD895">
            <v>301</v>
          </cell>
          <cell r="AE895">
            <v>10</v>
          </cell>
          <cell r="AF895"/>
          <cell r="AG895"/>
          <cell r="AH895"/>
          <cell r="AI895"/>
          <cell r="AN895"/>
          <cell r="AO895" t="str">
            <v>Yes</v>
          </cell>
          <cell r="AP895" t="str">
            <v>JUN 21</v>
          </cell>
        </row>
        <row r="896">
          <cell r="A896">
            <v>1351</v>
          </cell>
          <cell r="B896" t="str">
            <v>已发货</v>
          </cell>
          <cell r="C896" t="str">
            <v>C49</v>
          </cell>
          <cell r="D896">
            <v>110449</v>
          </cell>
          <cell r="E896" t="str">
            <v>Stock order</v>
          </cell>
          <cell r="F896" t="str">
            <v>YSM10</v>
          </cell>
          <cell r="G896" t="str">
            <v>R-&gt;L</v>
          </cell>
          <cell r="H896" t="str">
            <v>MVC</v>
          </cell>
          <cell r="I896" t="str">
            <v>Y56513</v>
          </cell>
          <cell r="J896">
            <v>1</v>
          </cell>
          <cell r="K896" t="str">
            <v>CY仓库</v>
          </cell>
          <cell r="L896">
            <v>44346</v>
          </cell>
          <cell r="M896" t="str">
            <v>TBA</v>
          </cell>
          <cell r="N896" t="str">
            <v>JUN 21</v>
          </cell>
          <cell r="O896"/>
          <cell r="P896" t="str">
            <v>JPY</v>
          </cell>
          <cell r="Q896" t="str">
            <v>C49SZX20210123JY</v>
          </cell>
          <cell r="R896" t="str">
            <v>四方信达</v>
          </cell>
          <cell r="S896" t="str">
            <v>YSM10</v>
          </cell>
          <cell r="T896" t="str">
            <v>L-&gt;R</v>
          </cell>
          <cell r="U896" t="str">
            <v>MVC</v>
          </cell>
          <cell r="V896" t="str">
            <v>WRONG</v>
          </cell>
          <cell r="W896" t="str">
            <v>DAP SZ</v>
          </cell>
          <cell r="X896">
            <v>44313</v>
          </cell>
          <cell r="Y896" t="str">
            <v>Yes</v>
          </cell>
          <cell r="Z896"/>
          <cell r="AA896"/>
          <cell r="AB896"/>
          <cell r="AC896" t="str">
            <v>C150222453</v>
          </cell>
          <cell r="AD896">
            <v>301</v>
          </cell>
          <cell r="AE896">
            <v>10</v>
          </cell>
          <cell r="AF896"/>
          <cell r="AG896"/>
          <cell r="AH896"/>
          <cell r="AI896"/>
          <cell r="AN896"/>
          <cell r="AO896" t="str">
            <v>Yes</v>
          </cell>
          <cell r="AP896" t="str">
            <v>JUN 21</v>
          </cell>
        </row>
        <row r="897">
          <cell r="A897">
            <v>1151</v>
          </cell>
          <cell r="B897" t="str">
            <v>已发货</v>
          </cell>
          <cell r="C897" t="str">
            <v>C49</v>
          </cell>
          <cell r="D897">
            <v>110352</v>
          </cell>
          <cell r="E897" t="str">
            <v>晶科名义下单</v>
          </cell>
          <cell r="F897" t="str">
            <v>SIGMA-G5S2</v>
          </cell>
          <cell r="G897" t="str">
            <v>L-&gt;R</v>
          </cell>
          <cell r="H897" t="str">
            <v>No</v>
          </cell>
          <cell r="I897" t="str">
            <v>Y55599</v>
          </cell>
          <cell r="J897">
            <v>1</v>
          </cell>
          <cell r="K897" t="str">
            <v>CY仓库</v>
          </cell>
          <cell r="L897">
            <v>44353</v>
          </cell>
          <cell r="M897" t="str">
            <v>NM</v>
          </cell>
          <cell r="N897" t="str">
            <v>JUN 21</v>
          </cell>
          <cell r="O897"/>
          <cell r="P897" t="str">
            <v>JPY</v>
          </cell>
          <cell r="Q897" t="str">
            <v>C49SZX20210219KW</v>
          </cell>
          <cell r="R897" t="str">
            <v>伟盛贸易(富洛）/晶科</v>
          </cell>
          <cell r="S897" t="str">
            <v>SIGMA G5S2</v>
          </cell>
          <cell r="T897" t="str">
            <v>No</v>
          </cell>
          <cell r="U897" t="str">
            <v>No</v>
          </cell>
          <cell r="V897" t="str">
            <v>WRONG</v>
          </cell>
          <cell r="W897" t="str">
            <v>CIF HK</v>
          </cell>
          <cell r="X897">
            <v>44252</v>
          </cell>
          <cell r="Y897" t="str">
            <v>Yes</v>
          </cell>
          <cell r="Z897"/>
          <cell r="AA897"/>
          <cell r="AB897"/>
          <cell r="AC897" t="str">
            <v xml:space="preserve">IND order </v>
          </cell>
          <cell r="AD897"/>
          <cell r="AE897"/>
          <cell r="AF897"/>
          <cell r="AG897"/>
          <cell r="AH897"/>
          <cell r="AI897"/>
          <cell r="AN897"/>
          <cell r="AO897" t="str">
            <v>Yes</v>
          </cell>
          <cell r="AP897" t="str">
            <v>JUN 21</v>
          </cell>
        </row>
        <row r="898">
          <cell r="A898">
            <v>1186</v>
          </cell>
          <cell r="B898" t="str">
            <v>已发货</v>
          </cell>
          <cell r="C898" t="str">
            <v>C49</v>
          </cell>
          <cell r="D898">
            <v>110380</v>
          </cell>
          <cell r="E898" t="str">
            <v>嘉裕名义下单</v>
          </cell>
          <cell r="F898" t="str">
            <v>YSM20R-2</v>
          </cell>
          <cell r="G898" t="str">
            <v>L-&gt;R</v>
          </cell>
          <cell r="H898" t="str">
            <v>cATS30+MVC(F&amp;R)+10pallet for cATS30+交换台车</v>
          </cell>
          <cell r="I898" t="str">
            <v>Y55600</v>
          </cell>
          <cell r="J898">
            <v>1</v>
          </cell>
          <cell r="K898" t="str">
            <v>CY仓库</v>
          </cell>
          <cell r="L898">
            <v>44353</v>
          </cell>
          <cell r="M898" t="str">
            <v>NM</v>
          </cell>
          <cell r="N898" t="str">
            <v>JUN 21</v>
          </cell>
          <cell r="O898"/>
          <cell r="P898" t="str">
            <v>JPY</v>
          </cell>
          <cell r="Q898" t="str">
            <v>C49SZX20210161DZ</v>
          </cell>
          <cell r="R898" t="str">
            <v>嘉裕</v>
          </cell>
          <cell r="S898" t="str">
            <v>YSM20R-2</v>
          </cell>
          <cell r="T898" t="str">
            <v>L-&gt;R</v>
          </cell>
          <cell r="U898" t="str">
            <v>cATS30+MVC(F&amp;R)+10pallet for cATS30+交换台车</v>
          </cell>
          <cell r="V898" t="str">
            <v>OK</v>
          </cell>
          <cell r="W898" t="str">
            <v>CIF HK</v>
          </cell>
          <cell r="X898">
            <v>44260</v>
          </cell>
          <cell r="Y898" t="str">
            <v>Yes</v>
          </cell>
          <cell r="Z898"/>
          <cell r="AA898"/>
          <cell r="AB898"/>
          <cell r="AC898" t="str">
            <v>YES</v>
          </cell>
          <cell r="AD898"/>
          <cell r="AE898"/>
          <cell r="AF898"/>
          <cell r="AG898"/>
          <cell r="AH898"/>
          <cell r="AI898"/>
          <cell r="AN898"/>
          <cell r="AO898" t="str">
            <v>Yes</v>
          </cell>
          <cell r="AP898" t="str">
            <v>JUN 21</v>
          </cell>
        </row>
        <row r="899">
          <cell r="A899">
            <v>1187</v>
          </cell>
          <cell r="B899" t="str">
            <v>已发货</v>
          </cell>
          <cell r="C899" t="str">
            <v>C49</v>
          </cell>
          <cell r="D899">
            <v>110380</v>
          </cell>
          <cell r="E899" t="str">
            <v>嘉裕名义下单</v>
          </cell>
          <cell r="F899" t="str">
            <v>YSM20R-2</v>
          </cell>
          <cell r="G899" t="str">
            <v>L-&gt;R</v>
          </cell>
          <cell r="H899" t="str">
            <v>MVC(F&amp;R)+10pallet for cATS10+交换台车</v>
          </cell>
          <cell r="I899" t="str">
            <v>Y55601</v>
          </cell>
          <cell r="J899">
            <v>1</v>
          </cell>
          <cell r="K899" t="str">
            <v>CY仓库</v>
          </cell>
          <cell r="L899">
            <v>44353</v>
          </cell>
          <cell r="M899" t="str">
            <v>NM</v>
          </cell>
          <cell r="N899" t="str">
            <v>JUN 21</v>
          </cell>
          <cell r="O899"/>
          <cell r="P899" t="str">
            <v>JPY</v>
          </cell>
          <cell r="Q899" t="str">
            <v>C49SZX20210161DZ</v>
          </cell>
          <cell r="R899" t="str">
            <v>嘉裕</v>
          </cell>
          <cell r="S899" t="str">
            <v>YSM20R-2</v>
          </cell>
          <cell r="T899" t="str">
            <v>L-&gt;R</v>
          </cell>
          <cell r="U899" t="str">
            <v>MVC(F&amp;R)+10pallet for cATS10+交换台车</v>
          </cell>
          <cell r="V899" t="str">
            <v>OK</v>
          </cell>
          <cell r="W899" t="str">
            <v>CIF HK</v>
          </cell>
          <cell r="X899">
            <v>44260</v>
          </cell>
          <cell r="Y899" t="str">
            <v>Yes</v>
          </cell>
          <cell r="Z899"/>
          <cell r="AA899"/>
          <cell r="AB899"/>
          <cell r="AC899" t="str">
            <v>YES</v>
          </cell>
          <cell r="AD899"/>
          <cell r="AE899"/>
          <cell r="AF899"/>
          <cell r="AG899"/>
          <cell r="AH899"/>
          <cell r="AI899"/>
          <cell r="AN899"/>
          <cell r="AO899" t="str">
            <v>Yes</v>
          </cell>
          <cell r="AP899" t="str">
            <v>JUN 21</v>
          </cell>
        </row>
        <row r="900">
          <cell r="A900">
            <v>1266</v>
          </cell>
          <cell r="B900" t="str">
            <v>已发货</v>
          </cell>
          <cell r="C900" t="str">
            <v>C49</v>
          </cell>
          <cell r="D900">
            <v>110481</v>
          </cell>
          <cell r="E900" t="str">
            <v>Stock order</v>
          </cell>
          <cell r="F900" t="str">
            <v>YSM10</v>
          </cell>
          <cell r="G900" t="str">
            <v>R-&gt;L</v>
          </cell>
          <cell r="H900" t="str">
            <v>MVC+ATS15</v>
          </cell>
          <cell r="I900" t="str">
            <v>Y56506</v>
          </cell>
          <cell r="J900">
            <v>1</v>
          </cell>
          <cell r="K900" t="str">
            <v>华日仓库中转</v>
          </cell>
          <cell r="L900">
            <v>44366</v>
          </cell>
          <cell r="M900" t="str">
            <v>TBA</v>
          </cell>
          <cell r="N900" t="str">
            <v>JUL 21</v>
          </cell>
          <cell r="O900"/>
          <cell r="P900" t="str">
            <v>JPY</v>
          </cell>
          <cell r="Q900" t="str">
            <v>C49SZX20210088SX</v>
          </cell>
          <cell r="R900" t="str">
            <v>恒越通</v>
          </cell>
          <cell r="S900" t="str">
            <v>YSM10</v>
          </cell>
          <cell r="T900" t="str">
            <v>L-&gt;R</v>
          </cell>
          <cell r="U900" t="str">
            <v>MVC+ATS15</v>
          </cell>
          <cell r="V900" t="str">
            <v>WRONG</v>
          </cell>
          <cell r="W900" t="str">
            <v>DAP SZ</v>
          </cell>
          <cell r="X900">
            <v>44272</v>
          </cell>
          <cell r="Y900" t="str">
            <v>Yes</v>
          </cell>
          <cell r="Z900"/>
          <cell r="AA900"/>
          <cell r="AB900"/>
          <cell r="AC900" t="str">
            <v>C210440022</v>
          </cell>
          <cell r="AD900">
            <v>311</v>
          </cell>
          <cell r="AE900">
            <v>10</v>
          </cell>
          <cell r="AF900"/>
          <cell r="AG900"/>
          <cell r="AH900"/>
          <cell r="AI900"/>
          <cell r="AN900"/>
          <cell r="AO900" t="str">
            <v>Yes</v>
          </cell>
          <cell r="AP900" t="str">
            <v>JUL 21</v>
          </cell>
        </row>
        <row r="901">
          <cell r="A901">
            <v>1247</v>
          </cell>
          <cell r="B901" t="str">
            <v>已发货</v>
          </cell>
          <cell r="C901" t="str">
            <v>C49</v>
          </cell>
          <cell r="D901">
            <v>110479</v>
          </cell>
          <cell r="E901" t="str">
            <v>Stock order</v>
          </cell>
          <cell r="F901" t="str">
            <v>YSM20R-2</v>
          </cell>
          <cell r="G901" t="str">
            <v>L-&gt;R</v>
          </cell>
          <cell r="H901" t="str">
            <v>cATS10+MVC+special layout</v>
          </cell>
          <cell r="I901" t="str">
            <v>Y56425</v>
          </cell>
          <cell r="J901">
            <v>1</v>
          </cell>
          <cell r="K901" t="str">
            <v>CY仓库</v>
          </cell>
          <cell r="L901">
            <v>44366</v>
          </cell>
          <cell r="M901" t="str">
            <v>NM</v>
          </cell>
          <cell r="N901" t="str">
            <v>JUL 21</v>
          </cell>
          <cell r="O901"/>
          <cell r="P901" t="str">
            <v>JPY</v>
          </cell>
          <cell r="Q901" t="str">
            <v>C49SZX20210061SX</v>
          </cell>
          <cell r="R901" t="str">
            <v>嘉普达</v>
          </cell>
          <cell r="S901" t="str">
            <v>YSM20R-2</v>
          </cell>
          <cell r="T901" t="str">
            <v>L-&gt;R</v>
          </cell>
          <cell r="U901" t="str">
            <v>cATS10+MVC+special layout</v>
          </cell>
          <cell r="V901" t="str">
            <v>OK</v>
          </cell>
          <cell r="W901" t="str">
            <v>DAP SZ</v>
          </cell>
          <cell r="X901">
            <v>44265</v>
          </cell>
          <cell r="Y901" t="str">
            <v>Yes</v>
          </cell>
          <cell r="Z901"/>
          <cell r="AA901"/>
          <cell r="AB901"/>
          <cell r="AC901" t="str">
            <v>C200938204</v>
          </cell>
          <cell r="AD901">
            <v>303</v>
          </cell>
          <cell r="AE901">
            <v>10</v>
          </cell>
          <cell r="AF901">
            <v>311</v>
          </cell>
          <cell r="AG901">
            <v>10</v>
          </cell>
          <cell r="AH901"/>
          <cell r="AI901"/>
          <cell r="AN901"/>
          <cell r="AO901" t="str">
            <v>Yes</v>
          </cell>
          <cell r="AP901" t="str">
            <v>JUL 21</v>
          </cell>
        </row>
        <row r="902">
          <cell r="A902">
            <v>1249</v>
          </cell>
          <cell r="B902" t="str">
            <v>已发货</v>
          </cell>
          <cell r="C902" t="str">
            <v>C49</v>
          </cell>
          <cell r="D902">
            <v>110452</v>
          </cell>
          <cell r="E902" t="str">
            <v>Stock order</v>
          </cell>
          <cell r="F902" t="str">
            <v>YSM20R-2</v>
          </cell>
          <cell r="G902" t="str">
            <v>L-&gt;R</v>
          </cell>
          <cell r="H902" t="str">
            <v>No</v>
          </cell>
          <cell r="I902" t="str">
            <v>Y57089</v>
          </cell>
          <cell r="J902">
            <v>1</v>
          </cell>
          <cell r="K902" t="str">
            <v>CY仓库</v>
          </cell>
          <cell r="L902">
            <v>44366</v>
          </cell>
          <cell r="M902" t="str">
            <v>NM</v>
          </cell>
          <cell r="N902" t="str">
            <v>JUL 21</v>
          </cell>
          <cell r="O902"/>
          <cell r="P902" t="str">
            <v>JPY</v>
          </cell>
          <cell r="Q902" t="str">
            <v>C49SZX20210071SS</v>
          </cell>
          <cell r="R902" t="str">
            <v>泓凯</v>
          </cell>
          <cell r="S902" t="str">
            <v>YSM20R-2</v>
          </cell>
          <cell r="T902" t="str">
            <v>L-&gt;R</v>
          </cell>
          <cell r="U902" t="str">
            <v>No</v>
          </cell>
          <cell r="V902" t="str">
            <v>OK</v>
          </cell>
          <cell r="W902" t="str">
            <v>DAP SZ</v>
          </cell>
          <cell r="X902">
            <v>44261</v>
          </cell>
          <cell r="Y902" t="str">
            <v>Yes</v>
          </cell>
          <cell r="Z902"/>
          <cell r="AA902"/>
          <cell r="AB902"/>
          <cell r="AC902" t="str">
            <v>C210540145</v>
          </cell>
          <cell r="AD902">
            <v>301</v>
          </cell>
          <cell r="AE902">
            <v>10</v>
          </cell>
          <cell r="AF902">
            <v>311</v>
          </cell>
          <cell r="AG902">
            <v>10</v>
          </cell>
          <cell r="AH902"/>
          <cell r="AI902"/>
          <cell r="AN902"/>
          <cell r="AO902" t="str">
            <v>Yes</v>
          </cell>
          <cell r="AP902" t="str">
            <v>JUL 21</v>
          </cell>
        </row>
        <row r="903">
          <cell r="A903">
            <v>1453</v>
          </cell>
          <cell r="B903" t="str">
            <v>已发货</v>
          </cell>
          <cell r="C903" t="str">
            <v>C49</v>
          </cell>
          <cell r="D903">
            <v>110452</v>
          </cell>
          <cell r="E903" t="str">
            <v>Stock order</v>
          </cell>
          <cell r="F903" t="str">
            <v>YSM20R-2</v>
          </cell>
          <cell r="G903" t="str">
            <v>L-&gt;R</v>
          </cell>
          <cell r="H903" t="str">
            <v>MVC</v>
          </cell>
          <cell r="I903" t="str">
            <v>Y57090</v>
          </cell>
          <cell r="J903">
            <v>1</v>
          </cell>
          <cell r="K903" t="str">
            <v>CY仓库</v>
          </cell>
          <cell r="L903">
            <v>44366</v>
          </cell>
          <cell r="M903" t="str">
            <v>NM</v>
          </cell>
          <cell r="N903" t="str">
            <v>JUL 21</v>
          </cell>
          <cell r="O903"/>
          <cell r="P903" t="str">
            <v>JPY</v>
          </cell>
          <cell r="Q903" t="str">
            <v>HKFR-ESE-2021071301</v>
          </cell>
          <cell r="R903" t="str">
            <v>富洛</v>
          </cell>
          <cell r="S903" t="str">
            <v>YSM20R-2</v>
          </cell>
          <cell r="T903" t="str">
            <v>L-&gt;R</v>
          </cell>
          <cell r="U903" t="str">
            <v>MVC</v>
          </cell>
          <cell r="V903" t="str">
            <v>OK</v>
          </cell>
          <cell r="W903" t="str">
            <v>CIF HK</v>
          </cell>
          <cell r="X903">
            <v>44391</v>
          </cell>
          <cell r="Y903" t="str">
            <v>Yes</v>
          </cell>
          <cell r="Z903"/>
          <cell r="AA903"/>
          <cell r="AB903"/>
          <cell r="AC903" t="str">
            <v>C200437262</v>
          </cell>
          <cell r="AD903">
            <v>301</v>
          </cell>
          <cell r="AE903">
            <v>10</v>
          </cell>
          <cell r="AF903">
            <v>311</v>
          </cell>
          <cell r="AG903">
            <v>10</v>
          </cell>
          <cell r="AH903"/>
          <cell r="AI903"/>
          <cell r="AN903"/>
          <cell r="AO903" t="str">
            <v>Yes</v>
          </cell>
          <cell r="AP903" t="str">
            <v>JUL 21</v>
          </cell>
        </row>
        <row r="904">
          <cell r="A904">
            <v>1329</v>
          </cell>
          <cell r="B904" t="str">
            <v>已发货</v>
          </cell>
          <cell r="C904" t="str">
            <v>C49</v>
          </cell>
          <cell r="D904">
            <v>110452</v>
          </cell>
          <cell r="E904" t="str">
            <v>Stock order</v>
          </cell>
          <cell r="F904" t="str">
            <v>YSM20R-2</v>
          </cell>
          <cell r="G904" t="str">
            <v>L-&gt;R</v>
          </cell>
          <cell r="H904" t="str">
            <v>No</v>
          </cell>
          <cell r="I904" t="str">
            <v>Y57091</v>
          </cell>
          <cell r="J904">
            <v>1</v>
          </cell>
          <cell r="K904" t="str">
            <v>CY仓库</v>
          </cell>
          <cell r="L904">
            <v>44366</v>
          </cell>
          <cell r="M904" t="str">
            <v>NM</v>
          </cell>
          <cell r="N904" t="str">
            <v>AUG 21</v>
          </cell>
          <cell r="O904"/>
          <cell r="P904" t="str">
            <v>JPY</v>
          </cell>
          <cell r="Q904" t="str">
            <v>C49SZX20210178JY</v>
          </cell>
          <cell r="R904" t="str">
            <v>毅诚科达</v>
          </cell>
          <cell r="S904" t="str">
            <v>YSM20R-2</v>
          </cell>
          <cell r="T904" t="str">
            <v>L-&gt;R</v>
          </cell>
          <cell r="U904" t="str">
            <v>No</v>
          </cell>
          <cell r="V904" t="str">
            <v>OK</v>
          </cell>
          <cell r="W904" t="str">
            <v>DAP SZ</v>
          </cell>
          <cell r="X904">
            <v>44300</v>
          </cell>
          <cell r="Y904" t="str">
            <v>Yes</v>
          </cell>
          <cell r="Z904"/>
          <cell r="AA904"/>
          <cell r="AB904"/>
          <cell r="AC904" t="str">
            <v>C191236328</v>
          </cell>
          <cell r="AD904">
            <v>301</v>
          </cell>
          <cell r="AE904">
            <v>10</v>
          </cell>
          <cell r="AF904">
            <v>311</v>
          </cell>
          <cell r="AG904">
            <v>10</v>
          </cell>
          <cell r="AH904"/>
          <cell r="AI904"/>
          <cell r="AN904"/>
          <cell r="AO904" t="str">
            <v>Yes</v>
          </cell>
          <cell r="AP904" t="str">
            <v>AUG 21</v>
          </cell>
        </row>
        <row r="905">
          <cell r="A905">
            <v>1265</v>
          </cell>
          <cell r="B905" t="str">
            <v>已发货</v>
          </cell>
          <cell r="C905" t="str">
            <v>C49</v>
          </cell>
          <cell r="D905">
            <v>110452</v>
          </cell>
          <cell r="E905" t="str">
            <v>Stock order</v>
          </cell>
          <cell r="F905" t="str">
            <v>YSM20R-2</v>
          </cell>
          <cell r="G905" t="str">
            <v>L-&gt;R</v>
          </cell>
          <cell r="H905" t="str">
            <v>No</v>
          </cell>
          <cell r="I905" t="str">
            <v>Y57092</v>
          </cell>
          <cell r="J905">
            <v>1</v>
          </cell>
          <cell r="K905" t="str">
            <v>华日仓库中转</v>
          </cell>
          <cell r="L905">
            <v>44366</v>
          </cell>
          <cell r="M905" t="str">
            <v>NM</v>
          </cell>
          <cell r="N905" t="str">
            <v>JUL 21</v>
          </cell>
          <cell r="O905"/>
          <cell r="P905" t="str">
            <v>JPY</v>
          </cell>
          <cell r="Q905" t="str">
            <v>C49SZX20210088SX</v>
          </cell>
          <cell r="R905" t="str">
            <v>恒越通</v>
          </cell>
          <cell r="S905" t="str">
            <v>YSM20R-2</v>
          </cell>
          <cell r="T905" t="str">
            <v>L-&gt;R</v>
          </cell>
          <cell r="U905" t="str">
            <v>No</v>
          </cell>
          <cell r="V905" t="str">
            <v>OK</v>
          </cell>
          <cell r="W905" t="str">
            <v>DAP SZ</v>
          </cell>
          <cell r="X905">
            <v>44272</v>
          </cell>
          <cell r="Y905" t="str">
            <v>Yes</v>
          </cell>
          <cell r="Z905"/>
          <cell r="AA905"/>
          <cell r="AB905"/>
          <cell r="AC905" t="str">
            <v>C210440022</v>
          </cell>
          <cell r="AD905">
            <v>301</v>
          </cell>
          <cell r="AE905">
            <v>10</v>
          </cell>
          <cell r="AF905">
            <v>311</v>
          </cell>
          <cell r="AG905">
            <v>10</v>
          </cell>
          <cell r="AH905"/>
          <cell r="AI905"/>
          <cell r="AN905"/>
          <cell r="AO905" t="str">
            <v>Yes</v>
          </cell>
          <cell r="AP905" t="str">
            <v>JUL 21</v>
          </cell>
        </row>
        <row r="906">
          <cell r="A906">
            <v>1303</v>
          </cell>
          <cell r="B906" t="str">
            <v>已发货</v>
          </cell>
          <cell r="C906" t="str">
            <v>C49</v>
          </cell>
          <cell r="D906">
            <v>110402</v>
          </cell>
          <cell r="E906" t="str">
            <v>杉川名义</v>
          </cell>
          <cell r="F906" t="str">
            <v>YSM40R-4</v>
          </cell>
          <cell r="G906" t="str">
            <v>L-&gt;R</v>
          </cell>
          <cell r="H906" t="str">
            <v>No</v>
          </cell>
          <cell r="I906" t="str">
            <v>Y57169,机器不能调动</v>
          </cell>
          <cell r="J906">
            <v>1</v>
          </cell>
          <cell r="K906" t="str">
            <v>前海保税区</v>
          </cell>
          <cell r="L906">
            <v>44375</v>
          </cell>
          <cell r="M906" t="str">
            <v>NM</v>
          </cell>
          <cell r="N906" t="str">
            <v>JUL 21</v>
          </cell>
          <cell r="O906"/>
          <cell r="P906" t="str">
            <v>JPY</v>
          </cell>
          <cell r="Q906" t="str">
            <v>C49SZX20210096JL</v>
          </cell>
          <cell r="R906" t="str">
            <v>杉川</v>
          </cell>
          <cell r="S906" t="str">
            <v>YSM40R-4</v>
          </cell>
          <cell r="T906" t="str">
            <v>L-&gt;R</v>
          </cell>
          <cell r="U906" t="str">
            <v>No</v>
          </cell>
          <cell r="V906" t="str">
            <v>OK</v>
          </cell>
          <cell r="W906" t="str">
            <v>DAP SZ</v>
          </cell>
          <cell r="X906">
            <v>44288</v>
          </cell>
          <cell r="Y906" t="str">
            <v>Yes</v>
          </cell>
          <cell r="Z906"/>
          <cell r="AA906"/>
          <cell r="AB906"/>
          <cell r="AC906" t="str">
            <v xml:space="preserve">IND order </v>
          </cell>
          <cell r="AD906"/>
          <cell r="AE906"/>
          <cell r="AF906"/>
          <cell r="AG906"/>
          <cell r="AH906"/>
          <cell r="AI906"/>
          <cell r="AN906"/>
          <cell r="AO906" t="str">
            <v>Yes</v>
          </cell>
          <cell r="AP906" t="str">
            <v>JUL 21</v>
          </cell>
        </row>
        <row r="907">
          <cell r="A907">
            <v>1304</v>
          </cell>
          <cell r="B907" t="str">
            <v>已发货</v>
          </cell>
          <cell r="C907" t="str">
            <v>C49</v>
          </cell>
          <cell r="D907">
            <v>110402</v>
          </cell>
          <cell r="E907" t="str">
            <v>杉川名义</v>
          </cell>
          <cell r="F907" t="str">
            <v>YSM40R-4</v>
          </cell>
          <cell r="G907" t="str">
            <v>L-&gt;R</v>
          </cell>
          <cell r="H907" t="str">
            <v>No</v>
          </cell>
          <cell r="I907" t="str">
            <v>Y57208,机器不能调动</v>
          </cell>
          <cell r="J907">
            <v>1</v>
          </cell>
          <cell r="K907" t="str">
            <v>前海保税区</v>
          </cell>
          <cell r="L907">
            <v>44375</v>
          </cell>
          <cell r="M907" t="str">
            <v>NM</v>
          </cell>
          <cell r="N907" t="str">
            <v>AUG 21</v>
          </cell>
          <cell r="O907"/>
          <cell r="P907" t="str">
            <v>JPY</v>
          </cell>
          <cell r="Q907" t="str">
            <v>C49SZX20210096JL</v>
          </cell>
          <cell r="R907" t="str">
            <v>杉川</v>
          </cell>
          <cell r="S907" t="str">
            <v>YSM40R-4</v>
          </cell>
          <cell r="T907" t="str">
            <v>L-&gt;R</v>
          </cell>
          <cell r="U907" t="str">
            <v>No</v>
          </cell>
          <cell r="V907" t="str">
            <v>OK</v>
          </cell>
          <cell r="W907" t="str">
            <v>DAP SZ</v>
          </cell>
          <cell r="X907">
            <v>44288</v>
          </cell>
          <cell r="Y907" t="str">
            <v>Yes</v>
          </cell>
          <cell r="Z907"/>
          <cell r="AA907"/>
          <cell r="AB907"/>
          <cell r="AC907" t="str">
            <v xml:space="preserve">IND order </v>
          </cell>
          <cell r="AD907"/>
          <cell r="AE907"/>
          <cell r="AF907"/>
          <cell r="AG907"/>
          <cell r="AH907"/>
          <cell r="AI907"/>
          <cell r="AN907"/>
          <cell r="AO907" t="str">
            <v>Yes</v>
          </cell>
          <cell r="AP907" t="str">
            <v>AUG 21</v>
          </cell>
        </row>
        <row r="908">
          <cell r="A908">
            <v>1305</v>
          </cell>
          <cell r="B908" t="str">
            <v>已发货</v>
          </cell>
          <cell r="C908" t="str">
            <v>C49</v>
          </cell>
          <cell r="D908">
            <v>110402</v>
          </cell>
          <cell r="E908" t="str">
            <v>杉川名义</v>
          </cell>
          <cell r="F908" t="str">
            <v>YSM40R-4</v>
          </cell>
          <cell r="G908" t="str">
            <v>L-&gt;R</v>
          </cell>
          <cell r="H908" t="str">
            <v>No</v>
          </cell>
          <cell r="I908" t="str">
            <v>Y57209,机器不能调动</v>
          </cell>
          <cell r="J908">
            <v>1</v>
          </cell>
          <cell r="K908" t="str">
            <v>前海保税区</v>
          </cell>
          <cell r="L908">
            <v>44375</v>
          </cell>
          <cell r="M908" t="str">
            <v>NM</v>
          </cell>
          <cell r="N908" t="str">
            <v>AUG 21</v>
          </cell>
          <cell r="O908"/>
          <cell r="P908" t="str">
            <v>JPY</v>
          </cell>
          <cell r="Q908" t="str">
            <v>C49SZX20210096JL</v>
          </cell>
          <cell r="R908" t="str">
            <v>杉川</v>
          </cell>
          <cell r="S908" t="str">
            <v>YSM40R-4</v>
          </cell>
          <cell r="T908" t="str">
            <v>L-&gt;R</v>
          </cell>
          <cell r="U908" t="str">
            <v>No</v>
          </cell>
          <cell r="V908" t="str">
            <v>OK</v>
          </cell>
          <cell r="W908" t="str">
            <v>DAP SZ</v>
          </cell>
          <cell r="X908">
            <v>44288</v>
          </cell>
          <cell r="Y908" t="str">
            <v>Yes</v>
          </cell>
          <cell r="Z908"/>
          <cell r="AA908"/>
          <cell r="AB908"/>
          <cell r="AC908" t="str">
            <v xml:space="preserve">IND order </v>
          </cell>
          <cell r="AD908"/>
          <cell r="AE908"/>
          <cell r="AF908"/>
          <cell r="AG908"/>
          <cell r="AH908"/>
          <cell r="AI908"/>
          <cell r="AN908"/>
          <cell r="AO908" t="str">
            <v>Yes</v>
          </cell>
          <cell r="AP908" t="str">
            <v>AUG 21</v>
          </cell>
        </row>
        <row r="909">
          <cell r="A909">
            <v>1479</v>
          </cell>
          <cell r="B909" t="str">
            <v>已发货</v>
          </cell>
          <cell r="C909" t="str">
            <v>C49</v>
          </cell>
          <cell r="D909">
            <v>110402</v>
          </cell>
          <cell r="E909" t="str">
            <v>杉川名义</v>
          </cell>
          <cell r="F909" t="str">
            <v>YSM40R-4</v>
          </cell>
          <cell r="G909" t="str">
            <v>L-&gt;R</v>
          </cell>
          <cell r="H909" t="str">
            <v>No</v>
          </cell>
          <cell r="I909" t="str">
            <v>Y57170</v>
          </cell>
          <cell r="J909">
            <v>1</v>
          </cell>
          <cell r="K909" t="str">
            <v>前海保税区</v>
          </cell>
          <cell r="L909">
            <v>44375</v>
          </cell>
          <cell r="M909" t="str">
            <v>NM</v>
          </cell>
          <cell r="N909" t="str">
            <v>OCT 21</v>
          </cell>
          <cell r="O909"/>
          <cell r="P909" t="str">
            <v>JPY</v>
          </cell>
          <cell r="Q909" t="str">
            <v>C49SZX20210193SX</v>
          </cell>
          <cell r="R909" t="str">
            <v>锐诚</v>
          </cell>
          <cell r="S909" t="str">
            <v>YSM40R-4</v>
          </cell>
          <cell r="T909" t="str">
            <v>L-&gt;R</v>
          </cell>
          <cell r="U909" t="str">
            <v>No</v>
          </cell>
          <cell r="V909" t="str">
            <v>OK</v>
          </cell>
          <cell r="W909" t="str">
            <v>DAP HZ</v>
          </cell>
          <cell r="X909">
            <v>44457</v>
          </cell>
          <cell r="Y909" t="str">
            <v>Yes</v>
          </cell>
          <cell r="Z909"/>
          <cell r="AA909"/>
          <cell r="AB909"/>
          <cell r="AC909" t="str">
            <v>C180231291</v>
          </cell>
          <cell r="AD909"/>
          <cell r="AE909"/>
          <cell r="AF909"/>
          <cell r="AG909"/>
          <cell r="AH909"/>
          <cell r="AI909"/>
          <cell r="AN909"/>
          <cell r="AO909" t="str">
            <v>Yes</v>
          </cell>
          <cell r="AP909" t="str">
            <v>OCT 21</v>
          </cell>
        </row>
        <row r="910">
          <cell r="A910">
            <v>1136</v>
          </cell>
          <cell r="B910" t="str">
            <v>已发货</v>
          </cell>
          <cell r="C910" t="str">
            <v>C28.</v>
          </cell>
          <cell r="D910">
            <v>110342</v>
          </cell>
          <cell r="E910" t="str">
            <v>STK</v>
          </cell>
          <cell r="F910" t="str">
            <v>R-0625L</v>
          </cell>
          <cell r="G910" t="str">
            <v>NO</v>
          </cell>
          <cell r="H910" t="str">
            <v>No</v>
          </cell>
          <cell r="I910">
            <v>6825</v>
          </cell>
          <cell r="J910">
            <v>1</v>
          </cell>
          <cell r="K910" t="str">
            <v>HK 仓库</v>
          </cell>
          <cell r="L910">
            <v>44166</v>
          </cell>
          <cell r="M910">
            <v>7.8</v>
          </cell>
          <cell r="N910" t="str">
            <v>MAY 21</v>
          </cell>
          <cell r="O910"/>
          <cell r="P910" t="str">
            <v>JPY</v>
          </cell>
          <cell r="Q910" t="str">
            <v>C49SZX20210045SX</v>
          </cell>
          <cell r="R910" t="str">
            <v>百益晟</v>
          </cell>
          <cell r="S910" t="str">
            <v>YSM10</v>
          </cell>
          <cell r="T910" t="str">
            <v>L-&gt;R</v>
          </cell>
          <cell r="U910" t="str">
            <v>MVC</v>
          </cell>
          <cell r="V910" t="str">
            <v>WRONG</v>
          </cell>
          <cell r="W910" t="str">
            <v>DAP SZ</v>
          </cell>
          <cell r="X910">
            <v>44231</v>
          </cell>
          <cell r="Y910" t="str">
            <v>Yes</v>
          </cell>
          <cell r="Z910"/>
          <cell r="AA910"/>
          <cell r="AB910"/>
          <cell r="AC910" t="str">
            <v>YES</v>
          </cell>
          <cell r="AD910"/>
          <cell r="AE910"/>
          <cell r="AF910"/>
          <cell r="AG910"/>
          <cell r="AH910"/>
          <cell r="AI910"/>
          <cell r="AJ910"/>
          <cell r="AK910"/>
          <cell r="AL910"/>
          <cell r="AM910"/>
          <cell r="AN910"/>
          <cell r="AO910" t="str">
            <v>Yes</v>
          </cell>
          <cell r="AP910" t="str">
            <v>MAY 21</v>
          </cell>
        </row>
        <row r="911">
          <cell r="A911">
            <v>1472</v>
          </cell>
          <cell r="B911" t="str">
            <v>已发货</v>
          </cell>
          <cell r="C911" t="str">
            <v>C28.</v>
          </cell>
          <cell r="D911">
            <v>110342</v>
          </cell>
          <cell r="E911" t="str">
            <v>STK</v>
          </cell>
          <cell r="F911" t="str">
            <v>R-0625L</v>
          </cell>
          <cell r="G911" t="str">
            <v>NO</v>
          </cell>
          <cell r="H911" t="str">
            <v>No</v>
          </cell>
          <cell r="I911">
            <v>6826</v>
          </cell>
          <cell r="J911">
            <v>1</v>
          </cell>
          <cell r="K911" t="str">
            <v>HK 仓库</v>
          </cell>
          <cell r="L911">
            <v>44166</v>
          </cell>
          <cell r="M911">
            <v>7.8</v>
          </cell>
          <cell r="N911"/>
          <cell r="O911"/>
          <cell r="P911" t="str">
            <v>RMB</v>
          </cell>
          <cell r="Q911" t="str">
            <v>C28SZX2021044KC</v>
          </cell>
          <cell r="R911" t="str">
            <v>小婉牛</v>
          </cell>
          <cell r="S911" t="str">
            <v>SolderStar R-0625L</v>
          </cell>
          <cell r="T911" t="str">
            <v>No</v>
          </cell>
          <cell r="U911" t="str">
            <v>No</v>
          </cell>
          <cell r="V911" t="str">
            <v>OK</v>
          </cell>
          <cell r="W911" t="str">
            <v>含税到厂</v>
          </cell>
          <cell r="X911">
            <v>44434</v>
          </cell>
          <cell r="Y911" t="str">
            <v>Yes</v>
          </cell>
          <cell r="Z911"/>
          <cell r="AA911"/>
          <cell r="AB911"/>
          <cell r="AC911" t="str">
            <v>c28</v>
          </cell>
          <cell r="AD911"/>
          <cell r="AE911"/>
          <cell r="AF911"/>
          <cell r="AG911"/>
          <cell r="AH911"/>
          <cell r="AI911"/>
          <cell r="AN911"/>
          <cell r="AO911" t="str">
            <v>Yes</v>
          </cell>
          <cell r="AP911" t="str">
            <v>blank</v>
          </cell>
        </row>
        <row r="912">
          <cell r="A912">
            <v>1308</v>
          </cell>
          <cell r="B912" t="str">
            <v>已发货</v>
          </cell>
          <cell r="C912" t="str">
            <v>C49</v>
          </cell>
          <cell r="D912">
            <v>110402</v>
          </cell>
          <cell r="E912" t="str">
            <v>杉川名义</v>
          </cell>
          <cell r="F912" t="str">
            <v>YSM20WR-2</v>
          </cell>
          <cell r="G912" t="str">
            <v>L-&gt;R</v>
          </cell>
          <cell r="H912" t="str">
            <v>cATS10+MVC(F&amp;R)+Feeder Carriage</v>
          </cell>
          <cell r="I912" t="str">
            <v>Y57302</v>
          </cell>
          <cell r="J912">
            <v>1</v>
          </cell>
          <cell r="K912" t="str">
            <v>前海保税区</v>
          </cell>
          <cell r="L912">
            <v>44375</v>
          </cell>
          <cell r="M912" t="str">
            <v>NM</v>
          </cell>
          <cell r="N912" t="str">
            <v>JUL 21</v>
          </cell>
          <cell r="O912"/>
          <cell r="P912" t="str">
            <v>JPY</v>
          </cell>
          <cell r="Q912" t="str">
            <v>C49SZX20210096JL</v>
          </cell>
          <cell r="R912" t="str">
            <v>杉川</v>
          </cell>
          <cell r="S912" t="str">
            <v>YSM20WR-2</v>
          </cell>
          <cell r="T912" t="str">
            <v>L-&gt;R</v>
          </cell>
          <cell r="U912" t="str">
            <v>cATS10+MVC+Feeder Carriage</v>
          </cell>
          <cell r="V912" t="str">
            <v>WRONG</v>
          </cell>
          <cell r="W912" t="str">
            <v>DAP SZ</v>
          </cell>
          <cell r="X912">
            <v>44288</v>
          </cell>
          <cell r="Y912" t="str">
            <v>Yes</v>
          </cell>
          <cell r="Z912"/>
          <cell r="AA912"/>
          <cell r="AB912"/>
          <cell r="AC912" t="str">
            <v xml:space="preserve">IND order </v>
          </cell>
          <cell r="AD912"/>
          <cell r="AE912"/>
          <cell r="AF912"/>
          <cell r="AG912"/>
          <cell r="AH912"/>
          <cell r="AI912"/>
          <cell r="AN912"/>
          <cell r="AO912" t="str">
            <v>Yes</v>
          </cell>
          <cell r="AP912" t="str">
            <v>JUL 21</v>
          </cell>
        </row>
        <row r="913">
          <cell r="A913">
            <v>1312</v>
          </cell>
          <cell r="B913" t="str">
            <v>已发货</v>
          </cell>
          <cell r="C913" t="str">
            <v>C49</v>
          </cell>
          <cell r="D913">
            <v>110402</v>
          </cell>
          <cell r="E913" t="str">
            <v>杉川名义</v>
          </cell>
          <cell r="F913" t="str">
            <v>YSM20WR-2</v>
          </cell>
          <cell r="G913" t="str">
            <v>L-&gt;R</v>
          </cell>
          <cell r="H913" t="str">
            <v>No</v>
          </cell>
          <cell r="I913" t="str">
            <v>Y57300</v>
          </cell>
          <cell r="J913">
            <v>1</v>
          </cell>
          <cell r="K913" t="str">
            <v>前海保税区</v>
          </cell>
          <cell r="L913">
            <v>44375</v>
          </cell>
          <cell r="M913" t="str">
            <v>NM</v>
          </cell>
          <cell r="N913" t="str">
            <v>JUL 21</v>
          </cell>
          <cell r="O913"/>
          <cell r="P913" t="str">
            <v>JPY</v>
          </cell>
          <cell r="Q913" t="str">
            <v>C49SZX20210096JL</v>
          </cell>
          <cell r="R913" t="str">
            <v>杉川</v>
          </cell>
          <cell r="S913" t="str">
            <v>YSM20WR-2</v>
          </cell>
          <cell r="T913" t="str">
            <v>L-&gt;R</v>
          </cell>
          <cell r="U913" t="str">
            <v>MVC</v>
          </cell>
          <cell r="V913" t="str">
            <v>WRONG</v>
          </cell>
          <cell r="W913" t="str">
            <v>DAP SZ</v>
          </cell>
          <cell r="X913">
            <v>44288</v>
          </cell>
          <cell r="Y913" t="str">
            <v>Yes</v>
          </cell>
          <cell r="Z913"/>
          <cell r="AA913"/>
          <cell r="AB913"/>
          <cell r="AC913" t="str">
            <v xml:space="preserve">IND order </v>
          </cell>
          <cell r="AD913"/>
          <cell r="AE913"/>
          <cell r="AF913"/>
          <cell r="AG913"/>
          <cell r="AH913"/>
          <cell r="AI913"/>
          <cell r="AN913"/>
          <cell r="AO913" t="str">
            <v>Yes</v>
          </cell>
          <cell r="AP913" t="str">
            <v>JUL 21</v>
          </cell>
        </row>
        <row r="914">
          <cell r="A914">
            <v>1313</v>
          </cell>
          <cell r="B914" t="str">
            <v>已发货</v>
          </cell>
          <cell r="C914" t="str">
            <v>C49</v>
          </cell>
          <cell r="D914">
            <v>110402</v>
          </cell>
          <cell r="E914" t="str">
            <v>杉川名义</v>
          </cell>
          <cell r="F914" t="str">
            <v>YSM20WR-2</v>
          </cell>
          <cell r="G914" t="str">
            <v>L-&gt;R</v>
          </cell>
          <cell r="H914" t="str">
            <v>No</v>
          </cell>
          <cell r="I914" t="str">
            <v>Y57301</v>
          </cell>
          <cell r="J914">
            <v>1</v>
          </cell>
          <cell r="K914" t="str">
            <v>前海保税区</v>
          </cell>
          <cell r="L914">
            <v>44375</v>
          </cell>
          <cell r="M914" t="str">
            <v>NM</v>
          </cell>
          <cell r="N914" t="str">
            <v>JUL 21</v>
          </cell>
          <cell r="O914"/>
          <cell r="P914" t="str">
            <v>JPY</v>
          </cell>
          <cell r="Q914" t="str">
            <v>C49SZX20210096JL</v>
          </cell>
          <cell r="R914" t="str">
            <v>杉川</v>
          </cell>
          <cell r="S914" t="str">
            <v>YSM20WR-2</v>
          </cell>
          <cell r="T914" t="str">
            <v>L-&gt;R</v>
          </cell>
          <cell r="U914" t="str">
            <v>MVC</v>
          </cell>
          <cell r="V914" t="str">
            <v>WRONG</v>
          </cell>
          <cell r="W914" t="str">
            <v>DAP SZ</v>
          </cell>
          <cell r="X914">
            <v>44288</v>
          </cell>
          <cell r="Y914" t="str">
            <v>Yes</v>
          </cell>
          <cell r="Z914"/>
          <cell r="AA914"/>
          <cell r="AB914"/>
          <cell r="AC914" t="str">
            <v xml:space="preserve">IND order </v>
          </cell>
          <cell r="AD914"/>
          <cell r="AE914"/>
          <cell r="AF914"/>
          <cell r="AG914"/>
          <cell r="AH914"/>
          <cell r="AI914"/>
          <cell r="AN914"/>
          <cell r="AO914" t="str">
            <v>Yes</v>
          </cell>
          <cell r="AP914" t="str">
            <v>JUL 21</v>
          </cell>
        </row>
        <row r="915">
          <cell r="A915">
            <v>1436</v>
          </cell>
          <cell r="B915" t="str">
            <v>已发货</v>
          </cell>
          <cell r="C915" t="str">
            <v>C49</v>
          </cell>
          <cell r="D915" t="str">
            <v>49F103948</v>
          </cell>
          <cell r="E915" t="str">
            <v>拓新伟业名义下单</v>
          </cell>
          <cell r="F915" t="str">
            <v>YSM40R-4(DEMO)</v>
          </cell>
          <cell r="G915" t="str">
            <v>L-&gt;R</v>
          </cell>
          <cell r="H915" t="str">
            <v>No</v>
          </cell>
          <cell r="I915" t="str">
            <v>Y45659</v>
          </cell>
          <cell r="J915">
            <v>1</v>
          </cell>
          <cell r="K915" t="str">
            <v>Yamaha 深圳仓库</v>
          </cell>
          <cell r="L915">
            <v>44387</v>
          </cell>
          <cell r="M915" t="str">
            <v>NM</v>
          </cell>
          <cell r="N915" t="str">
            <v>AUG 21</v>
          </cell>
          <cell r="O915"/>
          <cell r="P915" t="str">
            <v>RMB</v>
          </cell>
          <cell r="Q915" t="str">
            <v>C49SZX20210175SX</v>
          </cell>
          <cell r="R915" t="str">
            <v>拓新伟业</v>
          </cell>
          <cell r="S915" t="str">
            <v>YSM40R-4</v>
          </cell>
          <cell r="T915" t="str">
            <v>L-&gt;R</v>
          </cell>
          <cell r="U915" t="str">
            <v>No</v>
          </cell>
          <cell r="V915" t="str">
            <v>OK</v>
          </cell>
          <cell r="W915" t="str">
            <v>DDP SZ</v>
          </cell>
          <cell r="X915">
            <v>44370</v>
          </cell>
          <cell r="Y915" t="str">
            <v>Yes</v>
          </cell>
          <cell r="Z915"/>
          <cell r="AA915"/>
          <cell r="AB915"/>
          <cell r="AC915" t="str">
            <v xml:space="preserve">IND order </v>
          </cell>
          <cell r="AD915"/>
          <cell r="AE915"/>
          <cell r="AF915"/>
          <cell r="AG915"/>
          <cell r="AH915"/>
          <cell r="AI915"/>
          <cell r="AN915"/>
          <cell r="AO915" t="str">
            <v>Yes</v>
          </cell>
          <cell r="AP915" t="str">
            <v>AUG 21</v>
          </cell>
        </row>
        <row r="916">
          <cell r="A916">
            <v>1437</v>
          </cell>
          <cell r="B916" t="str">
            <v>已发货</v>
          </cell>
          <cell r="C916" t="str">
            <v>C49</v>
          </cell>
          <cell r="D916" t="str">
            <v>49F103948</v>
          </cell>
          <cell r="E916" t="str">
            <v>拓新伟业名义下单</v>
          </cell>
          <cell r="F916" t="str">
            <v>YSM40R-4(DEMO)</v>
          </cell>
          <cell r="G916" t="str">
            <v>L-&gt;R</v>
          </cell>
          <cell r="H916" t="str">
            <v>No</v>
          </cell>
          <cell r="I916" t="str">
            <v>Y44996</v>
          </cell>
          <cell r="J916">
            <v>1</v>
          </cell>
          <cell r="K916" t="str">
            <v>Yamaha 深圳仓库</v>
          </cell>
          <cell r="L916">
            <v>44387</v>
          </cell>
          <cell r="M916" t="str">
            <v>NM</v>
          </cell>
          <cell r="N916" t="str">
            <v>AUG 21</v>
          </cell>
          <cell r="O916"/>
          <cell r="P916" t="str">
            <v>RMB</v>
          </cell>
          <cell r="Q916" t="str">
            <v>C49SZX20210175SX</v>
          </cell>
          <cell r="R916" t="str">
            <v>拓新伟业</v>
          </cell>
          <cell r="S916" t="str">
            <v>YSM40R-4</v>
          </cell>
          <cell r="T916" t="str">
            <v>L-&gt;R</v>
          </cell>
          <cell r="U916" t="str">
            <v>No</v>
          </cell>
          <cell r="V916" t="str">
            <v>OK</v>
          </cell>
          <cell r="W916" t="str">
            <v>DDP SZ</v>
          </cell>
          <cell r="X916">
            <v>44370</v>
          </cell>
          <cell r="Y916" t="str">
            <v>Yes</v>
          </cell>
          <cell r="Z916"/>
          <cell r="AA916"/>
          <cell r="AB916"/>
          <cell r="AC916" t="str">
            <v xml:space="preserve">IND order </v>
          </cell>
          <cell r="AD916"/>
          <cell r="AE916"/>
          <cell r="AF916"/>
          <cell r="AG916"/>
          <cell r="AH916"/>
          <cell r="AI916"/>
          <cell r="AN916"/>
          <cell r="AO916" t="str">
            <v>Yes</v>
          </cell>
          <cell r="AP916" t="str">
            <v>AUG 21</v>
          </cell>
        </row>
        <row r="917">
          <cell r="A917">
            <v>1438</v>
          </cell>
          <cell r="B917" t="str">
            <v>已发货</v>
          </cell>
          <cell r="C917" t="str">
            <v>C49</v>
          </cell>
          <cell r="D917" t="str">
            <v>49F103948</v>
          </cell>
          <cell r="E917" t="str">
            <v>拓新伟业名义下单</v>
          </cell>
          <cell r="F917" t="str">
            <v>YSM40R-4(DEMO)</v>
          </cell>
          <cell r="G917" t="str">
            <v>L-&gt;R</v>
          </cell>
          <cell r="H917" t="str">
            <v>No</v>
          </cell>
          <cell r="I917" t="str">
            <v>Y48100</v>
          </cell>
          <cell r="J917">
            <v>1</v>
          </cell>
          <cell r="K917" t="str">
            <v>Yamaha 深圳仓库</v>
          </cell>
          <cell r="L917">
            <v>44387</v>
          </cell>
          <cell r="M917" t="str">
            <v>NM</v>
          </cell>
          <cell r="N917" t="str">
            <v>AUG 21</v>
          </cell>
          <cell r="O917"/>
          <cell r="P917" t="str">
            <v>RMB</v>
          </cell>
          <cell r="Q917" t="str">
            <v>C49SZX20210175SX</v>
          </cell>
          <cell r="R917" t="str">
            <v>拓新伟业</v>
          </cell>
          <cell r="S917" t="str">
            <v>YSM40R-4</v>
          </cell>
          <cell r="T917" t="str">
            <v>L-&gt;R</v>
          </cell>
          <cell r="U917" t="str">
            <v>No</v>
          </cell>
          <cell r="V917" t="str">
            <v>OK</v>
          </cell>
          <cell r="W917" t="str">
            <v>DDP SZ</v>
          </cell>
          <cell r="X917">
            <v>44370</v>
          </cell>
          <cell r="Y917" t="str">
            <v>Yes</v>
          </cell>
          <cell r="Z917"/>
          <cell r="AA917"/>
          <cell r="AB917"/>
          <cell r="AC917" t="str">
            <v xml:space="preserve">IND order </v>
          </cell>
          <cell r="AD917"/>
          <cell r="AE917"/>
          <cell r="AF917"/>
          <cell r="AG917"/>
          <cell r="AH917"/>
          <cell r="AI917"/>
          <cell r="AN917"/>
          <cell r="AO917" t="str">
            <v>Yes</v>
          </cell>
          <cell r="AP917" t="str">
            <v>AUG 21</v>
          </cell>
        </row>
        <row r="918">
          <cell r="A918">
            <v>1259</v>
          </cell>
          <cell r="B918" t="str">
            <v>已发货</v>
          </cell>
          <cell r="C918" t="str">
            <v>C49</v>
          </cell>
          <cell r="D918">
            <v>110550</v>
          </cell>
          <cell r="E918" t="str">
            <v>富洛Supplier (stk)</v>
          </cell>
          <cell r="F918" t="str">
            <v>YSM10</v>
          </cell>
          <cell r="G918" t="str">
            <v>R-&gt;L</v>
          </cell>
          <cell r="H918" t="str">
            <v>MVC</v>
          </cell>
          <cell r="I918" t="str">
            <v>Y57156</v>
          </cell>
          <cell r="J918">
            <v>1</v>
          </cell>
          <cell r="K918" t="str">
            <v>CY仓库</v>
          </cell>
          <cell r="L918" t="str">
            <v>2021-7-21富洛HK仓库</v>
          </cell>
          <cell r="M918" t="str">
            <v>NM</v>
          </cell>
          <cell r="N918" t="str">
            <v>JUL 21</v>
          </cell>
          <cell r="O918"/>
          <cell r="P918" t="str">
            <v>JPY</v>
          </cell>
          <cell r="Q918" t="str">
            <v>C49SZX20210081MZ</v>
          </cell>
          <cell r="R918" t="str">
            <v>崧盛</v>
          </cell>
          <cell r="S918" t="str">
            <v>YSM10</v>
          </cell>
          <cell r="T918" t="str">
            <v>L-&gt;R</v>
          </cell>
          <cell r="U918" t="str">
            <v>MVC</v>
          </cell>
          <cell r="V918" t="str">
            <v>WRONG</v>
          </cell>
          <cell r="W918" t="str">
            <v>CIF HK</v>
          </cell>
          <cell r="X918">
            <v>44268</v>
          </cell>
          <cell r="Y918" t="str">
            <v>Yes</v>
          </cell>
          <cell r="Z918"/>
          <cell r="AA918"/>
          <cell r="AB918"/>
          <cell r="AC918" t="str">
            <v>C210439739</v>
          </cell>
          <cell r="AD918"/>
          <cell r="AE918"/>
          <cell r="AF918"/>
          <cell r="AG918"/>
          <cell r="AH918"/>
          <cell r="AI918"/>
          <cell r="AN918"/>
          <cell r="AO918" t="str">
            <v>Yes</v>
          </cell>
          <cell r="AP918" t="str">
            <v>JUL 21</v>
          </cell>
        </row>
        <row r="919">
          <cell r="A919">
            <v>1250</v>
          </cell>
          <cell r="B919" t="str">
            <v>已发货</v>
          </cell>
          <cell r="C919" t="str">
            <v>C49</v>
          </cell>
          <cell r="D919">
            <v>110550</v>
          </cell>
          <cell r="E919" t="str">
            <v>富洛Supplier (stk)</v>
          </cell>
          <cell r="F919" t="str">
            <v>YSM10</v>
          </cell>
          <cell r="G919" t="str">
            <v>R-&gt;L</v>
          </cell>
          <cell r="H919" t="str">
            <v>MVC</v>
          </cell>
          <cell r="I919" t="str">
            <v>Y57157</v>
          </cell>
          <cell r="J919">
            <v>1</v>
          </cell>
          <cell r="K919" t="str">
            <v>CY仓库</v>
          </cell>
          <cell r="L919" t="str">
            <v>2021-7-21富洛HK仓库</v>
          </cell>
          <cell r="M919" t="str">
            <v>NM</v>
          </cell>
          <cell r="N919" t="str">
            <v>JUL 21</v>
          </cell>
          <cell r="O919"/>
          <cell r="P919" t="str">
            <v>JPY</v>
          </cell>
          <cell r="Q919" t="str">
            <v>C49SZX20210071SS</v>
          </cell>
          <cell r="R919" t="str">
            <v>泓凯</v>
          </cell>
          <cell r="S919" t="str">
            <v>YSM10</v>
          </cell>
          <cell r="T919" t="str">
            <v>L-&gt;R</v>
          </cell>
          <cell r="U919" t="str">
            <v>MVC</v>
          </cell>
          <cell r="V919" t="str">
            <v>WRONG</v>
          </cell>
          <cell r="W919" t="str">
            <v>DAP SZ</v>
          </cell>
          <cell r="X919">
            <v>44261</v>
          </cell>
          <cell r="Y919" t="str">
            <v>Yes</v>
          </cell>
          <cell r="Z919"/>
          <cell r="AA919"/>
          <cell r="AB919"/>
          <cell r="AC919" t="str">
            <v>C210540145</v>
          </cell>
          <cell r="AD919"/>
          <cell r="AE919"/>
          <cell r="AF919"/>
          <cell r="AG919"/>
          <cell r="AH919"/>
          <cell r="AI919"/>
          <cell r="AN919"/>
          <cell r="AO919" t="str">
            <v>Yes</v>
          </cell>
          <cell r="AP919" t="str">
            <v>JUL 21</v>
          </cell>
        </row>
        <row r="920">
          <cell r="A920">
            <v>929</v>
          </cell>
          <cell r="B920" t="str">
            <v>已发货</v>
          </cell>
          <cell r="C920" t="str">
            <v>C49</v>
          </cell>
          <cell r="D920">
            <v>110441</v>
          </cell>
          <cell r="E920" t="str">
            <v>正创名义下单</v>
          </cell>
          <cell r="F920" t="str">
            <v>YSM20R-2</v>
          </cell>
          <cell r="G920" t="str">
            <v>R-&gt;L</v>
          </cell>
          <cell r="H920" t="str">
            <v>No</v>
          </cell>
          <cell r="I920" t="str">
            <v>Y56663</v>
          </cell>
          <cell r="J920">
            <v>1</v>
          </cell>
          <cell r="K920" t="str">
            <v>力合中转仓</v>
          </cell>
          <cell r="L920">
            <v>44397</v>
          </cell>
          <cell r="M920" t="str">
            <v>NM</v>
          </cell>
          <cell r="N920" t="str">
            <v>AUG 21</v>
          </cell>
          <cell r="O920"/>
          <cell r="P920" t="str">
            <v>JPY</v>
          </cell>
          <cell r="Q920" t="str">
            <v>C49SZX20200210RSX</v>
          </cell>
          <cell r="R920" t="str">
            <v>众鑫科</v>
          </cell>
          <cell r="S920" t="str">
            <v>YSM20R-2</v>
          </cell>
          <cell r="T920" t="str">
            <v>R-&gt;L</v>
          </cell>
          <cell r="U920" t="str">
            <v>No</v>
          </cell>
          <cell r="V920" t="str">
            <v>OK</v>
          </cell>
          <cell r="W920" t="str">
            <v>DAP HZ</v>
          </cell>
          <cell r="X920">
            <v>44147</v>
          </cell>
          <cell r="Y920" t="str">
            <v>Yes</v>
          </cell>
          <cell r="Z920"/>
          <cell r="AA920"/>
          <cell r="AB920"/>
          <cell r="AC920" t="str">
            <v>C201238817</v>
          </cell>
          <cell r="AD920">
            <v>301</v>
          </cell>
          <cell r="AE920">
            <v>10</v>
          </cell>
          <cell r="AF920">
            <v>303</v>
          </cell>
          <cell r="AG920">
            <v>10</v>
          </cell>
          <cell r="AH920"/>
          <cell r="AI920"/>
          <cell r="AN920"/>
          <cell r="AO920" t="str">
            <v>Yes</v>
          </cell>
          <cell r="AP920" t="str">
            <v>AUG 21</v>
          </cell>
        </row>
        <row r="921">
          <cell r="A921">
            <v>1398</v>
          </cell>
          <cell r="B921" t="str">
            <v>已发货</v>
          </cell>
          <cell r="C921" t="str">
            <v>C49</v>
          </cell>
          <cell r="D921">
            <v>110441</v>
          </cell>
          <cell r="E921" t="str">
            <v>正创名义下单</v>
          </cell>
          <cell r="F921" t="str">
            <v>YSM20R-2</v>
          </cell>
          <cell r="G921" t="str">
            <v>L-&gt;R</v>
          </cell>
          <cell r="H921" t="str">
            <v>No</v>
          </cell>
          <cell r="I921" t="str">
            <v>Y56664</v>
          </cell>
          <cell r="J921">
            <v>1</v>
          </cell>
          <cell r="K921" t="str">
            <v>前海保税区</v>
          </cell>
          <cell r="L921">
            <v>44397</v>
          </cell>
          <cell r="M921" t="str">
            <v>NM</v>
          </cell>
          <cell r="N921" t="str">
            <v>JUL 21</v>
          </cell>
          <cell r="O921"/>
          <cell r="P921" t="str">
            <v>JPY</v>
          </cell>
          <cell r="Q921" t="str">
            <v>C49SZX20210144VG</v>
          </cell>
          <cell r="R921" t="str">
            <v>鑫华锋</v>
          </cell>
          <cell r="S921" t="str">
            <v>YSM20R-2</v>
          </cell>
          <cell r="T921" t="str">
            <v>L-&gt;R</v>
          </cell>
          <cell r="U921" t="str">
            <v>No</v>
          </cell>
          <cell r="V921" t="str">
            <v>OK</v>
          </cell>
          <cell r="W921" t="str">
            <v>DAP SZ</v>
          </cell>
          <cell r="X921">
            <v>44344</v>
          </cell>
          <cell r="Y921" t="str">
            <v>Yes</v>
          </cell>
          <cell r="Z921"/>
          <cell r="AA921"/>
          <cell r="AB921"/>
          <cell r="AC921" t="str">
            <v>C210740683</v>
          </cell>
          <cell r="AD921">
            <v>312</v>
          </cell>
          <cell r="AE921">
            <v>10</v>
          </cell>
          <cell r="AF921">
            <v>301</v>
          </cell>
          <cell r="AG921">
            <v>10</v>
          </cell>
          <cell r="AH921"/>
          <cell r="AI921"/>
          <cell r="AN921"/>
          <cell r="AO921" t="str">
            <v>Yes</v>
          </cell>
          <cell r="AP921" t="str">
            <v>JUL 21</v>
          </cell>
        </row>
        <row r="922">
          <cell r="A922">
            <v>1379</v>
          </cell>
          <cell r="B922" t="str">
            <v>已发货</v>
          </cell>
          <cell r="C922" t="str">
            <v>C49</v>
          </cell>
          <cell r="D922">
            <v>110441</v>
          </cell>
          <cell r="E922" t="str">
            <v>正创名义下单</v>
          </cell>
          <cell r="F922" t="str">
            <v>YSM20R-2</v>
          </cell>
          <cell r="G922" t="str">
            <v>L-&gt;R</v>
          </cell>
          <cell r="H922" t="str">
            <v>No</v>
          </cell>
          <cell r="I922" t="str">
            <v>Y56665</v>
          </cell>
          <cell r="J922">
            <v>1</v>
          </cell>
          <cell r="K922" t="str">
            <v>前海保税区</v>
          </cell>
          <cell r="L922">
            <v>44397</v>
          </cell>
          <cell r="M922" t="str">
            <v>NM</v>
          </cell>
          <cell r="N922" t="str">
            <v>AUG 21</v>
          </cell>
          <cell r="O922"/>
          <cell r="P922" t="str">
            <v>JPY</v>
          </cell>
          <cell r="Q922" t="str">
            <v>C49SZX20210154MZ</v>
          </cell>
          <cell r="R922" t="str">
            <v>巨能</v>
          </cell>
          <cell r="S922" t="str">
            <v>YSM20R-2</v>
          </cell>
          <cell r="T922" t="str">
            <v>L-&gt;R</v>
          </cell>
          <cell r="U922" t="str">
            <v>No</v>
          </cell>
          <cell r="V922" t="str">
            <v>OK</v>
          </cell>
          <cell r="W922" t="str">
            <v>DAP SZ</v>
          </cell>
          <cell r="X922">
            <v>44337</v>
          </cell>
          <cell r="Y922" t="str">
            <v>Yes</v>
          </cell>
          <cell r="Z922"/>
          <cell r="AA922"/>
          <cell r="AB922"/>
          <cell r="AC922" t="str">
            <v>C210640437</v>
          </cell>
          <cell r="AD922">
            <v>312</v>
          </cell>
          <cell r="AE922">
            <v>10</v>
          </cell>
          <cell r="AF922">
            <v>301</v>
          </cell>
          <cell r="AG922">
            <v>10</v>
          </cell>
          <cell r="AH922"/>
          <cell r="AI922"/>
          <cell r="AN922"/>
          <cell r="AO922" t="str">
            <v>Yes</v>
          </cell>
          <cell r="AP922" t="str">
            <v>AUG 21</v>
          </cell>
        </row>
        <row r="923">
          <cell r="A923">
            <v>1260</v>
          </cell>
          <cell r="B923" t="str">
            <v>已发货</v>
          </cell>
          <cell r="C923" t="str">
            <v>C49</v>
          </cell>
          <cell r="D923">
            <v>110441</v>
          </cell>
          <cell r="E923" t="str">
            <v>正创名义下单</v>
          </cell>
          <cell r="F923" t="str">
            <v>YSM20R-2</v>
          </cell>
          <cell r="G923" t="str">
            <v>L-&gt;R</v>
          </cell>
          <cell r="H923" t="str">
            <v>No</v>
          </cell>
          <cell r="I923" t="str">
            <v>Y56666</v>
          </cell>
          <cell r="J923">
            <v>1</v>
          </cell>
          <cell r="K923" t="str">
            <v>前海保税区</v>
          </cell>
          <cell r="L923">
            <v>44397</v>
          </cell>
          <cell r="M923" t="str">
            <v>NM</v>
          </cell>
          <cell r="N923" t="str">
            <v>JUL 21</v>
          </cell>
          <cell r="O923"/>
          <cell r="P923" t="str">
            <v>JPY</v>
          </cell>
          <cell r="Q923" t="str">
            <v>C49SZX20210082MZ</v>
          </cell>
          <cell r="R923" t="str">
            <v>崧盛</v>
          </cell>
          <cell r="S923" t="str">
            <v>YSM20R-2</v>
          </cell>
          <cell r="T923" t="str">
            <v>L-&gt;R</v>
          </cell>
          <cell r="U923" t="str">
            <v>No</v>
          </cell>
          <cell r="V923" t="str">
            <v>OK</v>
          </cell>
          <cell r="W923" t="str">
            <v>CIF HK</v>
          </cell>
          <cell r="X923">
            <v>44268</v>
          </cell>
          <cell r="Y923" t="str">
            <v>Yes</v>
          </cell>
          <cell r="Z923"/>
          <cell r="AA923"/>
          <cell r="AB923"/>
          <cell r="AC923" t="str">
            <v>C210439739</v>
          </cell>
          <cell r="AD923">
            <v>311</v>
          </cell>
          <cell r="AE923">
            <v>10</v>
          </cell>
          <cell r="AF923">
            <v>301</v>
          </cell>
          <cell r="AG923">
            <v>10</v>
          </cell>
          <cell r="AH923"/>
          <cell r="AI923"/>
          <cell r="AN923"/>
          <cell r="AO923" t="str">
            <v>Yes</v>
          </cell>
          <cell r="AP923" t="str">
            <v>JUL 21</v>
          </cell>
        </row>
        <row r="924">
          <cell r="A924">
            <v>1261</v>
          </cell>
          <cell r="B924" t="str">
            <v>已发货</v>
          </cell>
          <cell r="C924" t="str">
            <v>C49</v>
          </cell>
          <cell r="D924">
            <v>110441</v>
          </cell>
          <cell r="E924" t="str">
            <v>正创名义下单</v>
          </cell>
          <cell r="F924" t="str">
            <v>YSM20R-2</v>
          </cell>
          <cell r="G924" t="str">
            <v>L-&gt;R</v>
          </cell>
          <cell r="H924" t="str">
            <v>No</v>
          </cell>
          <cell r="I924" t="str">
            <v>Y56667</v>
          </cell>
          <cell r="J924">
            <v>1</v>
          </cell>
          <cell r="K924" t="str">
            <v>前海保税区</v>
          </cell>
          <cell r="L924">
            <v>44397</v>
          </cell>
          <cell r="M924" t="str">
            <v>NM</v>
          </cell>
          <cell r="N924" t="str">
            <v>JUL 21</v>
          </cell>
          <cell r="O924"/>
          <cell r="P924" t="str">
            <v>JPY</v>
          </cell>
          <cell r="Q924" t="str">
            <v>C49SZX20210082MZ</v>
          </cell>
          <cell r="R924" t="str">
            <v>崧盛</v>
          </cell>
          <cell r="S924" t="str">
            <v>YSM20R-2</v>
          </cell>
          <cell r="T924" t="str">
            <v>L-&gt;R</v>
          </cell>
          <cell r="U924" t="str">
            <v>No</v>
          </cell>
          <cell r="V924" t="str">
            <v>OK</v>
          </cell>
          <cell r="W924" t="str">
            <v>CIF HK</v>
          </cell>
          <cell r="X924">
            <v>44268</v>
          </cell>
          <cell r="Y924" t="str">
            <v>Yes</v>
          </cell>
          <cell r="Z924"/>
          <cell r="AA924"/>
          <cell r="AB924"/>
          <cell r="AC924" t="str">
            <v>C210439739</v>
          </cell>
          <cell r="AD924">
            <v>311</v>
          </cell>
          <cell r="AE924">
            <v>10</v>
          </cell>
          <cell r="AF924">
            <v>301</v>
          </cell>
          <cell r="AG924">
            <v>10</v>
          </cell>
          <cell r="AH924"/>
          <cell r="AI924"/>
          <cell r="AN924"/>
          <cell r="AO924" t="str">
            <v>Yes</v>
          </cell>
          <cell r="AP924" t="str">
            <v>JUL 21</v>
          </cell>
        </row>
        <row r="925">
          <cell r="A925">
            <v>1263</v>
          </cell>
          <cell r="B925" t="str">
            <v>已发货</v>
          </cell>
          <cell r="C925" t="str">
            <v>C49</v>
          </cell>
          <cell r="D925">
            <v>110441</v>
          </cell>
          <cell r="E925" t="str">
            <v>正创名义下单</v>
          </cell>
          <cell r="F925" t="str">
            <v>YSM20R-2</v>
          </cell>
          <cell r="G925" t="str">
            <v>L-&gt;R</v>
          </cell>
          <cell r="H925" t="str">
            <v>No</v>
          </cell>
          <cell r="I925" t="str">
            <v>Y56668</v>
          </cell>
          <cell r="J925">
            <v>1</v>
          </cell>
          <cell r="K925" t="str">
            <v>前海保税区</v>
          </cell>
          <cell r="L925">
            <v>44397</v>
          </cell>
          <cell r="M925" t="str">
            <v>NM</v>
          </cell>
          <cell r="N925" t="str">
            <v>JUL 21</v>
          </cell>
          <cell r="O925"/>
          <cell r="P925" t="str">
            <v>JPY</v>
          </cell>
          <cell r="Q925" t="str">
            <v>C49SZX20210082MZ</v>
          </cell>
          <cell r="R925" t="str">
            <v>崧盛</v>
          </cell>
          <cell r="S925" t="str">
            <v>YSM20R-2</v>
          </cell>
          <cell r="T925" t="str">
            <v>L-&gt;R</v>
          </cell>
          <cell r="U925" t="str">
            <v>No</v>
          </cell>
          <cell r="V925" t="str">
            <v>OK</v>
          </cell>
          <cell r="W925" t="str">
            <v>CIF HK</v>
          </cell>
          <cell r="X925">
            <v>44268</v>
          </cell>
          <cell r="Y925" t="str">
            <v>Yes</v>
          </cell>
          <cell r="Z925"/>
          <cell r="AA925"/>
          <cell r="AB925"/>
          <cell r="AC925" t="str">
            <v>C210439739</v>
          </cell>
          <cell r="AD925">
            <v>311</v>
          </cell>
          <cell r="AE925">
            <v>10</v>
          </cell>
          <cell r="AF925">
            <v>301</v>
          </cell>
          <cell r="AG925">
            <v>10</v>
          </cell>
          <cell r="AH925"/>
          <cell r="AI925"/>
          <cell r="AN925"/>
          <cell r="AO925" t="str">
            <v>Yes</v>
          </cell>
          <cell r="AP925" t="str">
            <v>JUL 21</v>
          </cell>
        </row>
        <row r="926">
          <cell r="A926">
            <v>1262</v>
          </cell>
          <cell r="B926" t="str">
            <v>已发货</v>
          </cell>
          <cell r="C926" t="str">
            <v>C49</v>
          </cell>
          <cell r="D926">
            <v>110441</v>
          </cell>
          <cell r="E926" t="str">
            <v>正创名义下单</v>
          </cell>
          <cell r="F926" t="str">
            <v>YSM20R-2</v>
          </cell>
          <cell r="G926" t="str">
            <v>L-&gt;R</v>
          </cell>
          <cell r="H926" t="str">
            <v>No</v>
          </cell>
          <cell r="I926" t="str">
            <v>Y56669</v>
          </cell>
          <cell r="J926">
            <v>1</v>
          </cell>
          <cell r="K926" t="str">
            <v>前海保税区</v>
          </cell>
          <cell r="L926">
            <v>44397</v>
          </cell>
          <cell r="M926" t="str">
            <v>NM</v>
          </cell>
          <cell r="N926" t="str">
            <v>JUL 21</v>
          </cell>
          <cell r="O926"/>
          <cell r="P926" t="str">
            <v>JPY</v>
          </cell>
          <cell r="Q926" t="str">
            <v>C49SZX20210082MZ</v>
          </cell>
          <cell r="R926" t="str">
            <v>崧盛</v>
          </cell>
          <cell r="S926" t="str">
            <v>YSM20R-2</v>
          </cell>
          <cell r="T926" t="str">
            <v>L-&gt;R</v>
          </cell>
          <cell r="U926" t="str">
            <v>No</v>
          </cell>
          <cell r="V926" t="str">
            <v>OK</v>
          </cell>
          <cell r="W926" t="str">
            <v>CIF HK</v>
          </cell>
          <cell r="X926">
            <v>44268</v>
          </cell>
          <cell r="Y926" t="str">
            <v>Yes</v>
          </cell>
          <cell r="Z926"/>
          <cell r="AA926"/>
          <cell r="AB926"/>
          <cell r="AC926" t="str">
            <v>C210439739</v>
          </cell>
          <cell r="AD926">
            <v>311</v>
          </cell>
          <cell r="AE926">
            <v>10</v>
          </cell>
          <cell r="AF926">
            <v>301</v>
          </cell>
          <cell r="AG926">
            <v>10</v>
          </cell>
          <cell r="AH926"/>
          <cell r="AI926"/>
          <cell r="AN926"/>
          <cell r="AO926" t="str">
            <v>Yes</v>
          </cell>
          <cell r="AP926" t="str">
            <v>JUL 21</v>
          </cell>
        </row>
        <row r="927">
          <cell r="A927">
            <v>1323</v>
          </cell>
          <cell r="B927" t="str">
            <v>已发货</v>
          </cell>
          <cell r="C927" t="str">
            <v>C49</v>
          </cell>
          <cell r="D927">
            <v>110247</v>
          </cell>
          <cell r="E927" t="str">
            <v>Stock order</v>
          </cell>
          <cell r="F927" t="str">
            <v>YSM20R-2</v>
          </cell>
          <cell r="G927" t="str">
            <v>L-&gt;R</v>
          </cell>
          <cell r="H927" t="str">
            <v>No</v>
          </cell>
          <cell r="I927" t="str">
            <v>Y55593</v>
          </cell>
          <cell r="J927">
            <v>1</v>
          </cell>
          <cell r="K927" t="str">
            <v>前海保税区</v>
          </cell>
          <cell r="L927">
            <v>44397</v>
          </cell>
          <cell r="M927" t="str">
            <v>NM</v>
          </cell>
          <cell r="N927" t="str">
            <v>AUG 21</v>
          </cell>
          <cell r="O927"/>
          <cell r="P927" t="str">
            <v>JPY</v>
          </cell>
          <cell r="Q927" t="str">
            <v>C49SZX20210108MZ</v>
          </cell>
          <cell r="R927" t="str">
            <v>捷盛达</v>
          </cell>
          <cell r="S927" t="str">
            <v>YSM20R-2</v>
          </cell>
          <cell r="T927" t="str">
            <v>L-&gt;R</v>
          </cell>
          <cell r="U927" t="str">
            <v>No</v>
          </cell>
          <cell r="V927" t="str">
            <v>OK</v>
          </cell>
          <cell r="W927" t="str">
            <v>DAP SZ</v>
          </cell>
          <cell r="X927">
            <v>44294</v>
          </cell>
          <cell r="Y927" t="str">
            <v>Yes</v>
          </cell>
          <cell r="Z927"/>
          <cell r="AA927"/>
          <cell r="AB927"/>
          <cell r="AC927" t="str">
            <v>C210640439</v>
          </cell>
          <cell r="AD927">
            <v>302</v>
          </cell>
          <cell r="AE927">
            <v>10</v>
          </cell>
          <cell r="AF927">
            <v>302</v>
          </cell>
          <cell r="AG927">
            <v>10</v>
          </cell>
          <cell r="AH927"/>
          <cell r="AI927"/>
          <cell r="AN927"/>
          <cell r="AO927" t="str">
            <v>Yes</v>
          </cell>
          <cell r="AP927" t="str">
            <v>AUG 21</v>
          </cell>
        </row>
        <row r="928">
          <cell r="A928">
            <v>1309</v>
          </cell>
          <cell r="B928" t="str">
            <v>已发货</v>
          </cell>
          <cell r="C928" t="str">
            <v>C49</v>
          </cell>
          <cell r="D928">
            <v>110413</v>
          </cell>
          <cell r="E928" t="str">
            <v>杉川名义</v>
          </cell>
          <cell r="F928" t="str">
            <v>YSM20WR-2</v>
          </cell>
          <cell r="G928" t="str">
            <v>L-&gt;R</v>
          </cell>
          <cell r="H928" t="str">
            <v>cATS10+MVC(F&amp;R)+Feeder Carriage</v>
          </cell>
          <cell r="I928" t="str">
            <v>Y57381</v>
          </cell>
          <cell r="J928">
            <v>1</v>
          </cell>
          <cell r="K928" t="str">
            <v>前海保税区</v>
          </cell>
          <cell r="L928">
            <v>44399</v>
          </cell>
          <cell r="M928" t="str">
            <v>NM</v>
          </cell>
          <cell r="N928" t="str">
            <v>AUG 21</v>
          </cell>
          <cell r="O928"/>
          <cell r="P928" t="str">
            <v>JPY</v>
          </cell>
          <cell r="Q928" t="str">
            <v>C49SZX20210096JL</v>
          </cell>
          <cell r="R928" t="str">
            <v>杉川</v>
          </cell>
          <cell r="S928" t="str">
            <v>YSM20WR-2</v>
          </cell>
          <cell r="T928" t="str">
            <v>L-&gt;R</v>
          </cell>
          <cell r="U928" t="str">
            <v>cATS10+MVC+Feeder Carriage</v>
          </cell>
          <cell r="V928" t="str">
            <v>WRONG</v>
          </cell>
          <cell r="W928" t="str">
            <v>DAP SZ</v>
          </cell>
          <cell r="X928">
            <v>44288</v>
          </cell>
          <cell r="Y928" t="str">
            <v>Yes</v>
          </cell>
          <cell r="Z928"/>
          <cell r="AA928"/>
          <cell r="AB928"/>
          <cell r="AC928" t="str">
            <v xml:space="preserve">IND order </v>
          </cell>
          <cell r="AD928"/>
          <cell r="AE928"/>
          <cell r="AF928"/>
          <cell r="AG928"/>
          <cell r="AH928"/>
          <cell r="AI928"/>
          <cell r="AN928"/>
          <cell r="AO928" t="str">
            <v>Yes</v>
          </cell>
          <cell r="AP928" t="str">
            <v>AUG 21</v>
          </cell>
        </row>
        <row r="929">
          <cell r="A929">
            <v>1310</v>
          </cell>
          <cell r="B929" t="str">
            <v>已发货</v>
          </cell>
          <cell r="C929" t="str">
            <v>C49</v>
          </cell>
          <cell r="D929">
            <v>110413</v>
          </cell>
          <cell r="E929" t="str">
            <v>杉川名义</v>
          </cell>
          <cell r="F929" t="str">
            <v>YSM20WR-2</v>
          </cell>
          <cell r="G929" t="str">
            <v>L-&gt;R</v>
          </cell>
          <cell r="H929" t="str">
            <v>cATS10+MVC(F&amp;R)+Feeder Carriage</v>
          </cell>
          <cell r="I929" t="str">
            <v>Y57382</v>
          </cell>
          <cell r="J929">
            <v>1</v>
          </cell>
          <cell r="K929" t="str">
            <v>前海保税区</v>
          </cell>
          <cell r="L929">
            <v>44399</v>
          </cell>
          <cell r="M929" t="str">
            <v>NM</v>
          </cell>
          <cell r="N929" t="str">
            <v>AUG 21</v>
          </cell>
          <cell r="O929"/>
          <cell r="P929" t="str">
            <v>JPY</v>
          </cell>
          <cell r="Q929" t="str">
            <v>C49SZX20210096JL</v>
          </cell>
          <cell r="R929" t="str">
            <v>杉川</v>
          </cell>
          <cell r="S929" t="str">
            <v>YSM20WR-2</v>
          </cell>
          <cell r="T929" t="str">
            <v>L-&gt;R</v>
          </cell>
          <cell r="U929" t="str">
            <v>cATS10+MVC+Feeder Carriage</v>
          </cell>
          <cell r="V929" t="str">
            <v>WRONG</v>
          </cell>
          <cell r="W929" t="str">
            <v>DAP SZ</v>
          </cell>
          <cell r="X929">
            <v>44288</v>
          </cell>
          <cell r="Y929" t="str">
            <v>Yes</v>
          </cell>
          <cell r="Z929"/>
          <cell r="AA929"/>
          <cell r="AB929"/>
          <cell r="AC929" t="str">
            <v xml:space="preserve">IND order </v>
          </cell>
          <cell r="AD929"/>
          <cell r="AE929"/>
          <cell r="AF929"/>
          <cell r="AG929"/>
          <cell r="AH929"/>
          <cell r="AI929"/>
          <cell r="AN929"/>
          <cell r="AO929" t="str">
            <v>Yes</v>
          </cell>
          <cell r="AP929" t="str">
            <v>AUG 21</v>
          </cell>
        </row>
        <row r="930">
          <cell r="A930">
            <v>1314</v>
          </cell>
          <cell r="B930" t="str">
            <v>已发货</v>
          </cell>
          <cell r="C930" t="str">
            <v>C49</v>
          </cell>
          <cell r="D930">
            <v>110413</v>
          </cell>
          <cell r="E930" t="str">
            <v>杉川名义</v>
          </cell>
          <cell r="F930" t="str">
            <v>YSM20WR-2</v>
          </cell>
          <cell r="G930" t="str">
            <v>L-&gt;R</v>
          </cell>
          <cell r="H930" t="str">
            <v>No</v>
          </cell>
          <cell r="I930" t="str">
            <v>Y57377</v>
          </cell>
          <cell r="J930">
            <v>1</v>
          </cell>
          <cell r="K930" t="str">
            <v>前海保税区</v>
          </cell>
          <cell r="L930">
            <v>44399</v>
          </cell>
          <cell r="M930" t="str">
            <v>NM</v>
          </cell>
          <cell r="N930" t="str">
            <v>AUG 21</v>
          </cell>
          <cell r="O930"/>
          <cell r="P930" t="str">
            <v>JPY</v>
          </cell>
          <cell r="Q930" t="str">
            <v>C49SZX20210096JL</v>
          </cell>
          <cell r="R930" t="str">
            <v>杉川</v>
          </cell>
          <cell r="S930" t="str">
            <v>YSM20WR-2</v>
          </cell>
          <cell r="T930" t="str">
            <v>L-&gt;R</v>
          </cell>
          <cell r="U930" t="str">
            <v>MVC</v>
          </cell>
          <cell r="V930" t="str">
            <v>WRONG</v>
          </cell>
          <cell r="W930" t="str">
            <v>DAP SZ</v>
          </cell>
          <cell r="X930">
            <v>44288</v>
          </cell>
          <cell r="Y930" t="str">
            <v>Yes</v>
          </cell>
          <cell r="Z930"/>
          <cell r="AA930"/>
          <cell r="AB930"/>
          <cell r="AC930" t="str">
            <v xml:space="preserve">IND order </v>
          </cell>
          <cell r="AD930"/>
          <cell r="AE930"/>
          <cell r="AF930"/>
          <cell r="AG930"/>
          <cell r="AH930"/>
          <cell r="AI930"/>
          <cell r="AN930"/>
          <cell r="AO930" t="str">
            <v>Yes</v>
          </cell>
          <cell r="AP930" t="str">
            <v>AUG 21</v>
          </cell>
        </row>
        <row r="931">
          <cell r="A931">
            <v>1315</v>
          </cell>
          <cell r="B931" t="str">
            <v>已发货</v>
          </cell>
          <cell r="C931" t="str">
            <v>C49</v>
          </cell>
          <cell r="D931">
            <v>110413</v>
          </cell>
          <cell r="E931" t="str">
            <v>杉川名义</v>
          </cell>
          <cell r="F931" t="str">
            <v>YSM20WR-2</v>
          </cell>
          <cell r="G931" t="str">
            <v>L-&gt;R</v>
          </cell>
          <cell r="H931" t="str">
            <v>No</v>
          </cell>
          <cell r="I931" t="str">
            <v>Y57378</v>
          </cell>
          <cell r="J931">
            <v>1</v>
          </cell>
          <cell r="K931" t="str">
            <v>前海保税区</v>
          </cell>
          <cell r="L931">
            <v>44399</v>
          </cell>
          <cell r="M931" t="str">
            <v>NM</v>
          </cell>
          <cell r="N931" t="str">
            <v>AUG 21</v>
          </cell>
          <cell r="O931"/>
          <cell r="P931" t="str">
            <v>JPY</v>
          </cell>
          <cell r="Q931" t="str">
            <v>C49SZX20210096JL</v>
          </cell>
          <cell r="R931" t="str">
            <v>杉川</v>
          </cell>
          <cell r="S931" t="str">
            <v>YSM20WR-2</v>
          </cell>
          <cell r="T931" t="str">
            <v>L-&gt;R</v>
          </cell>
          <cell r="U931" t="str">
            <v>MVC</v>
          </cell>
          <cell r="V931" t="str">
            <v>WRONG</v>
          </cell>
          <cell r="W931" t="str">
            <v>DAP SZ</v>
          </cell>
          <cell r="X931">
            <v>44288</v>
          </cell>
          <cell r="Y931" t="str">
            <v>Yes</v>
          </cell>
          <cell r="Z931"/>
          <cell r="AA931"/>
          <cell r="AB931"/>
          <cell r="AC931" t="str">
            <v xml:space="preserve">IND order </v>
          </cell>
          <cell r="AD931"/>
          <cell r="AE931"/>
          <cell r="AF931"/>
          <cell r="AG931"/>
          <cell r="AH931"/>
          <cell r="AI931"/>
          <cell r="AJ931"/>
          <cell r="AK931"/>
          <cell r="AL931"/>
          <cell r="AM931"/>
          <cell r="AN931"/>
          <cell r="AO931" t="str">
            <v>Yes</v>
          </cell>
          <cell r="AP931" t="str">
            <v>AUG 21</v>
          </cell>
        </row>
        <row r="932">
          <cell r="A932">
            <v>1316</v>
          </cell>
          <cell r="B932" t="str">
            <v>已发货</v>
          </cell>
          <cell r="C932" t="str">
            <v>C49</v>
          </cell>
          <cell r="D932">
            <v>110413</v>
          </cell>
          <cell r="E932" t="str">
            <v>杉川名义</v>
          </cell>
          <cell r="F932" t="str">
            <v>YSM20WR-2</v>
          </cell>
          <cell r="G932" t="str">
            <v>L-&gt;R</v>
          </cell>
          <cell r="H932" t="str">
            <v>No</v>
          </cell>
          <cell r="I932" t="str">
            <v>Y57379</v>
          </cell>
          <cell r="J932">
            <v>1</v>
          </cell>
          <cell r="K932" t="str">
            <v>前海保税区</v>
          </cell>
          <cell r="L932">
            <v>44399</v>
          </cell>
          <cell r="M932" t="str">
            <v>NM</v>
          </cell>
          <cell r="N932" t="str">
            <v>AUG 21</v>
          </cell>
          <cell r="O932"/>
          <cell r="P932" t="str">
            <v>JPY</v>
          </cell>
          <cell r="Q932" t="str">
            <v>C49SZX20210096JL</v>
          </cell>
          <cell r="R932" t="str">
            <v>杉川</v>
          </cell>
          <cell r="S932" t="str">
            <v>YSM20WR-2</v>
          </cell>
          <cell r="T932" t="str">
            <v>L-&gt;R</v>
          </cell>
          <cell r="U932" t="str">
            <v>MVC</v>
          </cell>
          <cell r="V932" t="str">
            <v>WRONG</v>
          </cell>
          <cell r="W932" t="str">
            <v>DAP SZ</v>
          </cell>
          <cell r="X932">
            <v>44288</v>
          </cell>
          <cell r="Y932" t="str">
            <v>Yes</v>
          </cell>
          <cell r="Z932"/>
          <cell r="AA932"/>
          <cell r="AB932"/>
          <cell r="AC932" t="str">
            <v xml:space="preserve">IND order </v>
          </cell>
          <cell r="AD932"/>
          <cell r="AE932"/>
          <cell r="AF932"/>
          <cell r="AG932"/>
          <cell r="AH932"/>
          <cell r="AI932"/>
          <cell r="AN932"/>
          <cell r="AO932" t="str">
            <v>Yes</v>
          </cell>
          <cell r="AP932" t="str">
            <v>AUG 21</v>
          </cell>
        </row>
        <row r="933">
          <cell r="A933">
            <v>1317</v>
          </cell>
          <cell r="B933" t="str">
            <v>已发货</v>
          </cell>
          <cell r="C933" t="str">
            <v>C49</v>
          </cell>
          <cell r="D933">
            <v>110413</v>
          </cell>
          <cell r="E933" t="str">
            <v>杉川名义</v>
          </cell>
          <cell r="F933" t="str">
            <v>YSM20WR-2</v>
          </cell>
          <cell r="G933" t="str">
            <v>L-&gt;R</v>
          </cell>
          <cell r="H933" t="str">
            <v>No</v>
          </cell>
          <cell r="I933" t="str">
            <v>Y57380</v>
          </cell>
          <cell r="J933">
            <v>1</v>
          </cell>
          <cell r="K933" t="str">
            <v>前海保税区</v>
          </cell>
          <cell r="L933">
            <v>44399</v>
          </cell>
          <cell r="M933" t="str">
            <v>NM</v>
          </cell>
          <cell r="N933" t="str">
            <v>AUG 21</v>
          </cell>
          <cell r="O933"/>
          <cell r="P933" t="str">
            <v>JPY</v>
          </cell>
          <cell r="Q933" t="str">
            <v>C49SZX20210096JL</v>
          </cell>
          <cell r="R933" t="str">
            <v>杉川</v>
          </cell>
          <cell r="S933" t="str">
            <v>YSM20WR-2</v>
          </cell>
          <cell r="T933" t="str">
            <v>L-&gt;R</v>
          </cell>
          <cell r="U933" t="str">
            <v>No</v>
          </cell>
          <cell r="V933" t="str">
            <v>OK</v>
          </cell>
          <cell r="W933" t="str">
            <v>DAP SZ</v>
          </cell>
          <cell r="X933">
            <v>44288</v>
          </cell>
          <cell r="Y933" t="str">
            <v>Yes</v>
          </cell>
          <cell r="Z933"/>
          <cell r="AA933"/>
          <cell r="AB933"/>
          <cell r="AC933" t="str">
            <v xml:space="preserve">IND order </v>
          </cell>
          <cell r="AD933"/>
          <cell r="AE933"/>
          <cell r="AF933"/>
          <cell r="AG933"/>
          <cell r="AH933"/>
          <cell r="AI933"/>
          <cell r="AN933"/>
          <cell r="AO933" t="str">
            <v>Yes</v>
          </cell>
          <cell r="AP933" t="str">
            <v>AUG 21</v>
          </cell>
        </row>
        <row r="934">
          <cell r="A934">
            <v>926</v>
          </cell>
          <cell r="B934" t="str">
            <v>已发货</v>
          </cell>
          <cell r="C934" t="str">
            <v>C49</v>
          </cell>
          <cell r="D934">
            <v>110383</v>
          </cell>
          <cell r="E934" t="str">
            <v>正创名义下单</v>
          </cell>
          <cell r="F934" t="str">
            <v>YSM10</v>
          </cell>
          <cell r="G934" t="str">
            <v>R-&gt;L</v>
          </cell>
          <cell r="H934" t="str">
            <v>MVC+ATS15</v>
          </cell>
          <cell r="I934" t="str">
            <v>Y57060</v>
          </cell>
          <cell r="J934">
            <v>1</v>
          </cell>
          <cell r="K934" t="str">
            <v>力合中转仓</v>
          </cell>
          <cell r="L934">
            <v>44400</v>
          </cell>
          <cell r="M934" t="str">
            <v>NM</v>
          </cell>
          <cell r="N934" t="str">
            <v>AUG 21</v>
          </cell>
          <cell r="O934"/>
          <cell r="P934" t="str">
            <v>JPY</v>
          </cell>
          <cell r="Q934" t="str">
            <v>C49SZX20200210RSX</v>
          </cell>
          <cell r="R934" t="str">
            <v>众鑫科</v>
          </cell>
          <cell r="S934" t="str">
            <v>YSM10</v>
          </cell>
          <cell r="T934" t="str">
            <v>L-&gt;R</v>
          </cell>
          <cell r="U934" t="str">
            <v>MVC+ATS15</v>
          </cell>
          <cell r="V934" t="str">
            <v>WRONG</v>
          </cell>
          <cell r="W934" t="str">
            <v>DAP HZ</v>
          </cell>
          <cell r="X934">
            <v>44147</v>
          </cell>
          <cell r="Y934" t="str">
            <v>Yes</v>
          </cell>
          <cell r="Z934"/>
          <cell r="AA934"/>
          <cell r="AB934"/>
          <cell r="AC934" t="str">
            <v>C201238817</v>
          </cell>
          <cell r="AD934">
            <v>302</v>
          </cell>
          <cell r="AE934">
            <v>10</v>
          </cell>
          <cell r="AF934"/>
          <cell r="AG934"/>
          <cell r="AH934"/>
          <cell r="AI934"/>
          <cell r="AN934"/>
          <cell r="AO934" t="str">
            <v>Yes</v>
          </cell>
          <cell r="AP934" t="str">
            <v>AUG 21</v>
          </cell>
        </row>
        <row r="935">
          <cell r="A935">
            <v>1160</v>
          </cell>
          <cell r="B935" t="str">
            <v>已发货</v>
          </cell>
          <cell r="C935" t="str">
            <v>C49</v>
          </cell>
          <cell r="D935">
            <v>110383</v>
          </cell>
          <cell r="E935" t="str">
            <v>正创名义下单</v>
          </cell>
          <cell r="F935" t="str">
            <v>YSM10</v>
          </cell>
          <cell r="G935" t="str">
            <v>R-&gt;L</v>
          </cell>
          <cell r="H935" t="str">
            <v>MVC+ATS15</v>
          </cell>
          <cell r="I935" t="str">
            <v>Y57061</v>
          </cell>
          <cell r="J935">
            <v>1</v>
          </cell>
          <cell r="K935" t="str">
            <v>前海保税区</v>
          </cell>
          <cell r="L935">
            <v>44400</v>
          </cell>
          <cell r="M935" t="str">
            <v>NM</v>
          </cell>
          <cell r="N935" t="str">
            <v>OCT 21</v>
          </cell>
          <cell r="O935"/>
          <cell r="P935" t="str">
            <v>JPY</v>
          </cell>
          <cell r="Q935" t="str">
            <v>C49SZX20210052JY</v>
          </cell>
          <cell r="R935" t="str">
            <v>江西络鑫</v>
          </cell>
          <cell r="S935" t="str">
            <v>YSM10</v>
          </cell>
          <cell r="T935" t="str">
            <v>L-&gt;R</v>
          </cell>
          <cell r="U935" t="str">
            <v>MVC+ATS15</v>
          </cell>
          <cell r="V935" t="str">
            <v>WRONG</v>
          </cell>
          <cell r="W935" t="str">
            <v>CIF HK</v>
          </cell>
          <cell r="X935">
            <v>44259</v>
          </cell>
          <cell r="Y935" t="str">
            <v>Yes</v>
          </cell>
          <cell r="Z935"/>
          <cell r="AA935"/>
          <cell r="AB935"/>
          <cell r="AC935" t="str">
            <v>C210439777</v>
          </cell>
          <cell r="AD935">
            <v>301</v>
          </cell>
          <cell r="AE935">
            <v>10</v>
          </cell>
          <cell r="AF935"/>
          <cell r="AG935"/>
          <cell r="AH935"/>
          <cell r="AI935"/>
          <cell r="AJ935"/>
          <cell r="AK935"/>
          <cell r="AL935"/>
          <cell r="AM935"/>
          <cell r="AN935"/>
          <cell r="AO935" t="str">
            <v>Yes</v>
          </cell>
          <cell r="AP935" t="str">
            <v>OCT 21</v>
          </cell>
        </row>
        <row r="936">
          <cell r="A936">
            <v>1426</v>
          </cell>
          <cell r="B936" t="str">
            <v>已发货</v>
          </cell>
          <cell r="C936" t="str">
            <v>C49</v>
          </cell>
          <cell r="D936">
            <v>110383</v>
          </cell>
          <cell r="E936" t="str">
            <v>正创名义下单</v>
          </cell>
          <cell r="F936" t="str">
            <v>YSM10</v>
          </cell>
          <cell r="G936" t="str">
            <v>R-&gt;L</v>
          </cell>
          <cell r="H936" t="str">
            <v>MVC+ATS15</v>
          </cell>
          <cell r="I936" t="str">
            <v>Y57062</v>
          </cell>
          <cell r="J936">
            <v>1</v>
          </cell>
          <cell r="K936" t="str">
            <v>前海保税区</v>
          </cell>
          <cell r="L936">
            <v>44400</v>
          </cell>
          <cell r="M936" t="str">
            <v>NM</v>
          </cell>
          <cell r="N936" t="str">
            <v>AUG 21</v>
          </cell>
          <cell r="O936"/>
          <cell r="P936" t="str">
            <v>JPY</v>
          </cell>
          <cell r="Q936" t="str">
            <v>C49SZX20210152SX</v>
          </cell>
          <cell r="R936" t="str">
            <v>太美亚</v>
          </cell>
          <cell r="S936" t="str">
            <v>YSM10</v>
          </cell>
          <cell r="T936" t="str">
            <v>L-&gt;R</v>
          </cell>
          <cell r="U936" t="str">
            <v>MVC+ATS15</v>
          </cell>
          <cell r="V936" t="str">
            <v>WRONG</v>
          </cell>
          <cell r="W936" t="str">
            <v>DAP SZ</v>
          </cell>
          <cell r="X936">
            <v>44351</v>
          </cell>
          <cell r="Y936" t="str">
            <v>Yes</v>
          </cell>
          <cell r="Z936"/>
          <cell r="AA936"/>
          <cell r="AB936"/>
          <cell r="AC936" t="str">
            <v>C190835446</v>
          </cell>
          <cell r="AD936">
            <v>302</v>
          </cell>
          <cell r="AE936">
            <v>10</v>
          </cell>
          <cell r="AF936"/>
          <cell r="AG936"/>
          <cell r="AH936"/>
          <cell r="AI936"/>
          <cell r="AN936"/>
          <cell r="AO936" t="str">
            <v>Yes</v>
          </cell>
          <cell r="AP936" t="str">
            <v>AUG 21</v>
          </cell>
        </row>
        <row r="937">
          <cell r="A937">
            <v>855</v>
          </cell>
          <cell r="B937" t="str">
            <v>已发货</v>
          </cell>
          <cell r="C937" t="str">
            <v>C49</v>
          </cell>
          <cell r="D937">
            <v>110383</v>
          </cell>
          <cell r="E937" t="str">
            <v>正创名义下单</v>
          </cell>
          <cell r="F937" t="str">
            <v>YSM10</v>
          </cell>
          <cell r="G937" t="str">
            <v>R-&gt;L</v>
          </cell>
          <cell r="H937" t="str">
            <v>No</v>
          </cell>
          <cell r="I937" t="str">
            <v>Y57063</v>
          </cell>
          <cell r="J937">
            <v>1</v>
          </cell>
          <cell r="K937" t="str">
            <v>前海保税区</v>
          </cell>
          <cell r="L937">
            <v>44400</v>
          </cell>
          <cell r="M937" t="str">
            <v>NM</v>
          </cell>
          <cell r="N937" t="str">
            <v>JUL 21</v>
          </cell>
          <cell r="O937"/>
          <cell r="P937" t="str">
            <v>JPY</v>
          </cell>
          <cell r="Q937" t="str">
            <v>C49SZX20200176SX</v>
          </cell>
          <cell r="R937" t="str">
            <v>兴开泰（合同吸嘴已发）</v>
          </cell>
          <cell r="S937" t="str">
            <v>YSM10</v>
          </cell>
          <cell r="T937" t="str">
            <v>L-&gt;R</v>
          </cell>
          <cell r="U937" t="str">
            <v>MVC</v>
          </cell>
          <cell r="V937" t="str">
            <v>WRONG</v>
          </cell>
          <cell r="W937" t="str">
            <v>DAP DG</v>
          </cell>
          <cell r="X937">
            <v>44098</v>
          </cell>
          <cell r="Y937" t="str">
            <v>Yes</v>
          </cell>
          <cell r="Z937"/>
          <cell r="AA937"/>
          <cell r="AB937"/>
          <cell r="AC937" t="str">
            <v>C140518616</v>
          </cell>
          <cell r="AD937">
            <v>302</v>
          </cell>
          <cell r="AE937">
            <v>10</v>
          </cell>
          <cell r="AF937"/>
          <cell r="AG937"/>
          <cell r="AH937"/>
          <cell r="AI937"/>
          <cell r="AN937"/>
          <cell r="AO937" t="str">
            <v>Yes</v>
          </cell>
          <cell r="AP937" t="str">
            <v>JUL 21</v>
          </cell>
        </row>
        <row r="938">
          <cell r="A938">
            <v>1089</v>
          </cell>
          <cell r="B938" t="str">
            <v>已发货</v>
          </cell>
          <cell r="C938" t="str">
            <v>C49</v>
          </cell>
          <cell r="D938" t="str">
            <v>110383(拆单110406)</v>
          </cell>
          <cell r="E938" t="str">
            <v>正创名义下单</v>
          </cell>
          <cell r="F938" t="str">
            <v>YSM10</v>
          </cell>
          <cell r="G938" t="str">
            <v>R-&gt;L</v>
          </cell>
          <cell r="H938" t="str">
            <v>No</v>
          </cell>
          <cell r="I938" t="str">
            <v>Y57064</v>
          </cell>
          <cell r="J938">
            <v>1</v>
          </cell>
          <cell r="K938" t="str">
            <v>前海保税区</v>
          </cell>
          <cell r="L938">
            <v>44400</v>
          </cell>
          <cell r="M938">
            <v>5.9900000000000002E-2</v>
          </cell>
          <cell r="N938" t="str">
            <v>JUL 21</v>
          </cell>
          <cell r="O938"/>
          <cell r="P938" t="str">
            <v>RMB</v>
          </cell>
          <cell r="Q938" t="str">
            <v>C49SZX20210015SS</v>
          </cell>
          <cell r="R938" t="str">
            <v>保凌</v>
          </cell>
          <cell r="S938" t="str">
            <v>YSM10</v>
          </cell>
          <cell r="T938" t="str">
            <v>R-&gt;L</v>
          </cell>
          <cell r="U938" t="str">
            <v>No</v>
          </cell>
          <cell r="V938" t="str">
            <v>OK</v>
          </cell>
          <cell r="W938" t="str">
            <v>含税到厂</v>
          </cell>
          <cell r="X938">
            <v>44221</v>
          </cell>
          <cell r="Y938" t="str">
            <v>Yes</v>
          </cell>
          <cell r="Z938"/>
          <cell r="AA938"/>
          <cell r="AB938"/>
          <cell r="AC938" t="str">
            <v>C130615715</v>
          </cell>
          <cell r="AD938">
            <v>302</v>
          </cell>
          <cell r="AE938">
            <v>10</v>
          </cell>
          <cell r="AF938"/>
          <cell r="AG938"/>
          <cell r="AH938"/>
          <cell r="AI938"/>
          <cell r="AN938"/>
          <cell r="AO938" t="str">
            <v>Yes</v>
          </cell>
          <cell r="AP938" t="str">
            <v>JUL 21</v>
          </cell>
        </row>
        <row r="939">
          <cell r="A939">
            <v>1322</v>
          </cell>
          <cell r="B939" t="str">
            <v>已发货</v>
          </cell>
          <cell r="C939" t="str">
            <v>C49</v>
          </cell>
          <cell r="D939">
            <v>110431</v>
          </cell>
          <cell r="E939" t="str">
            <v>Stock order</v>
          </cell>
          <cell r="F939" t="str">
            <v>YSM20R-2</v>
          </cell>
          <cell r="G939" t="str">
            <v>L-&gt;R</v>
          </cell>
          <cell r="H939" t="str">
            <v>No</v>
          </cell>
          <cell r="I939" t="str">
            <v>Y57093</v>
          </cell>
          <cell r="J939">
            <v>1</v>
          </cell>
          <cell r="K939" t="str">
            <v>CY仓库</v>
          </cell>
          <cell r="L939">
            <v>44400</v>
          </cell>
          <cell r="M939">
            <v>6.0600000000000001E-2</v>
          </cell>
          <cell r="N939" t="str">
            <v>AUG 21</v>
          </cell>
          <cell r="O939"/>
          <cell r="P939" t="str">
            <v>RMB</v>
          </cell>
          <cell r="Q939" t="str">
            <v>C49SZX20210110SS</v>
          </cell>
          <cell r="R939" t="str">
            <v>蓝泰翔</v>
          </cell>
          <cell r="S939" t="str">
            <v>YSM20R-2</v>
          </cell>
          <cell r="T939" t="str">
            <v>L-&gt;R</v>
          </cell>
          <cell r="U939" t="str">
            <v>No</v>
          </cell>
          <cell r="V939" t="str">
            <v>OK</v>
          </cell>
          <cell r="W939" t="str">
            <v>DDP SZ</v>
          </cell>
          <cell r="X939">
            <v>44296</v>
          </cell>
          <cell r="Y939" t="str">
            <v>Yes</v>
          </cell>
          <cell r="Z939"/>
          <cell r="AA939"/>
          <cell r="AB939"/>
          <cell r="AC939" t="str">
            <v>C210640447</v>
          </cell>
          <cell r="AD939">
            <v>301</v>
          </cell>
          <cell r="AE939">
            <v>10</v>
          </cell>
          <cell r="AF939">
            <v>311</v>
          </cell>
          <cell r="AG939">
            <v>10</v>
          </cell>
          <cell r="AH939"/>
          <cell r="AI939"/>
          <cell r="AN939"/>
          <cell r="AO939" t="str">
            <v>Yes</v>
          </cell>
          <cell r="AP939" t="str">
            <v>AUG 21</v>
          </cell>
        </row>
        <row r="940">
          <cell r="A940">
            <v>1210</v>
          </cell>
          <cell r="B940" t="str">
            <v>已发货</v>
          </cell>
          <cell r="C940" t="str">
            <v>C49</v>
          </cell>
          <cell r="D940">
            <v>110314</v>
          </cell>
          <cell r="E940" t="str">
            <v>超思维名义下单</v>
          </cell>
          <cell r="F940" t="str">
            <v>YSM20R-2</v>
          </cell>
          <cell r="G940" t="str">
            <v>L-&gt;R</v>
          </cell>
          <cell r="H940" t="str">
            <v>No</v>
          </cell>
          <cell r="I940" t="str">
            <v>Y57106</v>
          </cell>
          <cell r="J940">
            <v>1</v>
          </cell>
          <cell r="K940" t="str">
            <v>前海保税区</v>
          </cell>
          <cell r="L940">
            <v>44421</v>
          </cell>
          <cell r="M940" t="str">
            <v>NM</v>
          </cell>
          <cell r="N940" t="str">
            <v>AUG 21</v>
          </cell>
          <cell r="O940"/>
          <cell r="P940" t="str">
            <v>JPY</v>
          </cell>
          <cell r="Q940" t="str">
            <v>C49SZX20210125DZ</v>
          </cell>
          <cell r="R940" t="str">
            <v>斯迈电子</v>
          </cell>
          <cell r="S940" t="str">
            <v>YSM20R-2</v>
          </cell>
          <cell r="T940" t="str">
            <v>L-&gt;R</v>
          </cell>
          <cell r="U940" t="str">
            <v>MVC</v>
          </cell>
          <cell r="V940" t="str">
            <v>WRONG</v>
          </cell>
          <cell r="W940" t="str">
            <v>DAP GZ</v>
          </cell>
          <cell r="X940">
            <v>44260</v>
          </cell>
          <cell r="Y940" t="str">
            <v>Yes</v>
          </cell>
          <cell r="Z940"/>
          <cell r="AA940"/>
          <cell r="AB940"/>
          <cell r="AC940" t="str">
            <v>C210640294</v>
          </cell>
          <cell r="AD940">
            <v>301</v>
          </cell>
          <cell r="AE940">
            <v>20</v>
          </cell>
          <cell r="AF940"/>
          <cell r="AG940"/>
          <cell r="AH940"/>
          <cell r="AI940"/>
          <cell r="AN940"/>
          <cell r="AO940" t="str">
            <v>Yes</v>
          </cell>
          <cell r="AP940" t="str">
            <v>AUG 21</v>
          </cell>
        </row>
        <row r="941">
          <cell r="A941">
            <v>1212</v>
          </cell>
          <cell r="B941" t="str">
            <v>已发货</v>
          </cell>
          <cell r="C941" t="str">
            <v>C49</v>
          </cell>
          <cell r="D941">
            <v>110314</v>
          </cell>
          <cell r="E941" t="str">
            <v>超思维名义下单</v>
          </cell>
          <cell r="F941" t="str">
            <v>YSM20R-2</v>
          </cell>
          <cell r="G941" t="str">
            <v>L-&gt;R</v>
          </cell>
          <cell r="H941" t="str">
            <v>No</v>
          </cell>
          <cell r="I941" t="str">
            <v>Y57107</v>
          </cell>
          <cell r="J941">
            <v>1</v>
          </cell>
          <cell r="K941" t="str">
            <v>前海保税区</v>
          </cell>
          <cell r="L941">
            <v>44421</v>
          </cell>
          <cell r="M941" t="str">
            <v>NM</v>
          </cell>
          <cell r="N941" t="str">
            <v>AUG 21</v>
          </cell>
          <cell r="O941"/>
          <cell r="P941" t="str">
            <v>JPY</v>
          </cell>
          <cell r="Q941" t="str">
            <v>C49SZX20210125DZ</v>
          </cell>
          <cell r="R941" t="str">
            <v>斯迈电子</v>
          </cell>
          <cell r="S941" t="str">
            <v>YSM20R-2</v>
          </cell>
          <cell r="T941" t="str">
            <v>L-&gt;R</v>
          </cell>
          <cell r="U941" t="str">
            <v>No</v>
          </cell>
          <cell r="V941" t="str">
            <v>OK</v>
          </cell>
          <cell r="W941" t="str">
            <v>DAP GZ</v>
          </cell>
          <cell r="X941">
            <v>44260</v>
          </cell>
          <cell r="Y941" t="str">
            <v>Yes</v>
          </cell>
          <cell r="Z941"/>
          <cell r="AA941"/>
          <cell r="AB941"/>
          <cell r="AC941" t="str">
            <v>C210640294</v>
          </cell>
          <cell r="AD941">
            <v>301</v>
          </cell>
          <cell r="AE941">
            <v>10</v>
          </cell>
          <cell r="AF941">
            <v>311</v>
          </cell>
          <cell r="AG941">
            <v>10</v>
          </cell>
          <cell r="AH941"/>
          <cell r="AI941"/>
          <cell r="AN941"/>
          <cell r="AO941" t="str">
            <v>Yes</v>
          </cell>
          <cell r="AP941" t="str">
            <v>AUG 21</v>
          </cell>
        </row>
        <row r="942">
          <cell r="A942">
            <v>1214</v>
          </cell>
          <cell r="B942" t="str">
            <v>已发货</v>
          </cell>
          <cell r="C942" t="str">
            <v>C49</v>
          </cell>
          <cell r="D942">
            <v>110314</v>
          </cell>
          <cell r="E942" t="str">
            <v>超思维名义下单</v>
          </cell>
          <cell r="F942" t="str">
            <v>YSM20R-2</v>
          </cell>
          <cell r="G942" t="str">
            <v>L-&gt;R</v>
          </cell>
          <cell r="H942" t="str">
            <v>No</v>
          </cell>
          <cell r="I942" t="str">
            <v>Y57108</v>
          </cell>
          <cell r="J942">
            <v>1</v>
          </cell>
          <cell r="K942" t="str">
            <v>前海保税区</v>
          </cell>
          <cell r="L942">
            <v>44421</v>
          </cell>
          <cell r="M942" t="str">
            <v>NM</v>
          </cell>
          <cell r="N942" t="str">
            <v>AUG 21</v>
          </cell>
          <cell r="O942"/>
          <cell r="P942" t="str">
            <v>JPY</v>
          </cell>
          <cell r="Q942" t="str">
            <v>C49SZX20210125DZ</v>
          </cell>
          <cell r="R942" t="str">
            <v>斯迈电子</v>
          </cell>
          <cell r="S942" t="str">
            <v>YSM20R-2</v>
          </cell>
          <cell r="T942" t="str">
            <v>L-&gt;R</v>
          </cell>
          <cell r="U942" t="str">
            <v>No</v>
          </cell>
          <cell r="V942" t="str">
            <v>OK</v>
          </cell>
          <cell r="W942" t="str">
            <v>DAP GZ</v>
          </cell>
          <cell r="X942">
            <v>44260</v>
          </cell>
          <cell r="Y942" t="str">
            <v>Yes</v>
          </cell>
          <cell r="Z942"/>
          <cell r="AA942"/>
          <cell r="AB942"/>
          <cell r="AC942" t="str">
            <v>C210640294</v>
          </cell>
          <cell r="AD942">
            <v>301</v>
          </cell>
          <cell r="AE942">
            <v>10</v>
          </cell>
          <cell r="AF942">
            <v>312</v>
          </cell>
          <cell r="AG942">
            <v>10</v>
          </cell>
          <cell r="AH942"/>
          <cell r="AI942"/>
          <cell r="AN942"/>
          <cell r="AO942" t="str">
            <v>Yes</v>
          </cell>
          <cell r="AP942" t="str">
            <v>AUG 21</v>
          </cell>
        </row>
        <row r="943">
          <cell r="A943">
            <v>1346</v>
          </cell>
          <cell r="B943" t="str">
            <v>已发货</v>
          </cell>
          <cell r="C943" t="str">
            <v>C49</v>
          </cell>
          <cell r="D943">
            <v>110314</v>
          </cell>
          <cell r="E943" t="str">
            <v>超思维名义下单</v>
          </cell>
          <cell r="F943" t="str">
            <v>YSM20R-2</v>
          </cell>
          <cell r="G943" t="str">
            <v>L-&gt;R</v>
          </cell>
          <cell r="H943" t="str">
            <v>No</v>
          </cell>
          <cell r="I943" t="str">
            <v>Y57109</v>
          </cell>
          <cell r="J943">
            <v>1</v>
          </cell>
          <cell r="K943" t="str">
            <v>前海保税区</v>
          </cell>
          <cell r="L943">
            <v>44421</v>
          </cell>
          <cell r="M943" t="str">
            <v>NM</v>
          </cell>
          <cell r="N943" t="str">
            <v>AUG 21</v>
          </cell>
          <cell r="O943"/>
          <cell r="P943" t="str">
            <v>JPY</v>
          </cell>
          <cell r="Q943" t="str">
            <v>C49SZX20210120R1JY</v>
          </cell>
          <cell r="R943" t="str">
            <v>海松微(此相机是C49SZX20210062JY相机）</v>
          </cell>
          <cell r="S943" t="str">
            <v>YSM20R-2</v>
          </cell>
          <cell r="T943" t="str">
            <v>L-&gt;R</v>
          </cell>
          <cell r="U943" t="str">
            <v>No</v>
          </cell>
          <cell r="V943" t="str">
            <v>OK</v>
          </cell>
          <cell r="W943" t="str">
            <v>DAP SZ</v>
          </cell>
          <cell r="X943">
            <v>44306</v>
          </cell>
          <cell r="Y943" t="str">
            <v>Yes</v>
          </cell>
          <cell r="Z943"/>
          <cell r="AA943"/>
          <cell r="AB943"/>
          <cell r="AC943" t="str">
            <v>C190935542</v>
          </cell>
          <cell r="AD943">
            <v>301</v>
          </cell>
          <cell r="AE943">
            <v>10</v>
          </cell>
          <cell r="AF943">
            <v>311</v>
          </cell>
          <cell r="AG943">
            <v>10</v>
          </cell>
          <cell r="AH943"/>
          <cell r="AI943"/>
          <cell r="AN943"/>
          <cell r="AO943" t="str">
            <v>Yes</v>
          </cell>
          <cell r="AP943" t="str">
            <v>AUG 21</v>
          </cell>
        </row>
        <row r="944">
          <cell r="A944">
            <v>1419</v>
          </cell>
          <cell r="B944" t="str">
            <v>已发货</v>
          </cell>
          <cell r="C944" t="str">
            <v>C49</v>
          </cell>
          <cell r="D944">
            <v>110314</v>
          </cell>
          <cell r="E944" t="str">
            <v>超思维名义下单</v>
          </cell>
          <cell r="F944" t="str">
            <v>YSM20R-2</v>
          </cell>
          <cell r="G944" t="str">
            <v>L-&gt;R</v>
          </cell>
          <cell r="H944" t="str">
            <v>No</v>
          </cell>
          <cell r="I944" t="str">
            <v>Y57110</v>
          </cell>
          <cell r="J944">
            <v>1</v>
          </cell>
          <cell r="K944" t="str">
            <v>前海保税区</v>
          </cell>
          <cell r="L944">
            <v>44421</v>
          </cell>
          <cell r="M944" t="str">
            <v>NM</v>
          </cell>
          <cell r="N944" t="str">
            <v>AUG 21</v>
          </cell>
          <cell r="O944"/>
          <cell r="P944" t="str">
            <v>JPY</v>
          </cell>
          <cell r="Q944" t="str">
            <v>C49SZX20210152SX</v>
          </cell>
          <cell r="R944" t="str">
            <v>太美亚</v>
          </cell>
          <cell r="S944" t="str">
            <v>YSM20R-2</v>
          </cell>
          <cell r="T944" t="str">
            <v>L-&gt;R</v>
          </cell>
          <cell r="U944" t="str">
            <v>No</v>
          </cell>
          <cell r="V944" t="str">
            <v>OK</v>
          </cell>
          <cell r="W944" t="str">
            <v>DAP SZ</v>
          </cell>
          <cell r="X944">
            <v>44351</v>
          </cell>
          <cell r="Y944" t="str">
            <v>Yes</v>
          </cell>
          <cell r="Z944"/>
          <cell r="AA944"/>
          <cell r="AB944"/>
          <cell r="AC944" t="str">
            <v>C190835446</v>
          </cell>
          <cell r="AD944">
            <v>301</v>
          </cell>
          <cell r="AE944">
            <v>10</v>
          </cell>
          <cell r="AF944">
            <v>311</v>
          </cell>
          <cell r="AG944">
            <v>10</v>
          </cell>
          <cell r="AH944"/>
          <cell r="AI944"/>
          <cell r="AN944"/>
          <cell r="AO944" t="str">
            <v>Yes</v>
          </cell>
          <cell r="AP944" t="str">
            <v>AUG 21</v>
          </cell>
        </row>
        <row r="945">
          <cell r="A945">
            <v>1420</v>
          </cell>
          <cell r="B945" t="str">
            <v>已发货</v>
          </cell>
          <cell r="C945" t="str">
            <v>C49</v>
          </cell>
          <cell r="D945">
            <v>110500</v>
          </cell>
          <cell r="E945" t="str">
            <v>正创名义下单</v>
          </cell>
          <cell r="F945" t="str">
            <v>YSM20R-2</v>
          </cell>
          <cell r="G945" t="str">
            <v>L-&gt;R</v>
          </cell>
          <cell r="H945" t="str">
            <v>No</v>
          </cell>
          <cell r="I945" t="str">
            <v>Y56670</v>
          </cell>
          <cell r="J945">
            <v>1</v>
          </cell>
          <cell r="K945" t="str">
            <v>码头-&gt;准备清关</v>
          </cell>
          <cell r="L945">
            <v>44434</v>
          </cell>
          <cell r="M945" t="str">
            <v>NM</v>
          </cell>
          <cell r="N945" t="str">
            <v>AUG 21</v>
          </cell>
          <cell r="O945"/>
          <cell r="P945" t="str">
            <v>JPY</v>
          </cell>
          <cell r="Q945" t="str">
            <v>C49SZX20210152SX</v>
          </cell>
          <cell r="R945" t="str">
            <v>太美亚</v>
          </cell>
          <cell r="S945" t="str">
            <v>YSM20R-2</v>
          </cell>
          <cell r="T945" t="str">
            <v>L-&gt;R</v>
          </cell>
          <cell r="U945" t="str">
            <v>MVC</v>
          </cell>
          <cell r="V945" t="str">
            <v>WRONG</v>
          </cell>
          <cell r="W945" t="str">
            <v>DAP SZ</v>
          </cell>
          <cell r="X945">
            <v>44351</v>
          </cell>
          <cell r="Y945" t="str">
            <v>Yes</v>
          </cell>
          <cell r="Z945"/>
          <cell r="AA945"/>
          <cell r="AB945"/>
          <cell r="AC945" t="str">
            <v>C190835446</v>
          </cell>
          <cell r="AD945">
            <v>311</v>
          </cell>
          <cell r="AE945">
            <v>10</v>
          </cell>
          <cell r="AF945">
            <v>301</v>
          </cell>
          <cell r="AG945">
            <v>10</v>
          </cell>
          <cell r="AH945"/>
          <cell r="AI945"/>
          <cell r="AN945"/>
          <cell r="AO945" t="str">
            <v>Yes</v>
          </cell>
          <cell r="AP945" t="str">
            <v>AUG 21</v>
          </cell>
        </row>
        <row r="946">
          <cell r="A946">
            <v>1421</v>
          </cell>
          <cell r="B946" t="str">
            <v>已发货</v>
          </cell>
          <cell r="C946" t="str">
            <v>C49</v>
          </cell>
          <cell r="D946">
            <v>110500</v>
          </cell>
          <cell r="E946" t="str">
            <v>正创名义下单</v>
          </cell>
          <cell r="F946" t="str">
            <v>YSM20R-2</v>
          </cell>
          <cell r="G946" t="str">
            <v>L-&gt;R</v>
          </cell>
          <cell r="H946" t="str">
            <v>No</v>
          </cell>
          <cell r="I946" t="str">
            <v>Y56671</v>
          </cell>
          <cell r="J946">
            <v>1</v>
          </cell>
          <cell r="K946" t="str">
            <v>码头-&gt;准备清关</v>
          </cell>
          <cell r="L946">
            <v>44434</v>
          </cell>
          <cell r="M946" t="str">
            <v>NM</v>
          </cell>
          <cell r="N946" t="str">
            <v>AUG 21</v>
          </cell>
          <cell r="O946"/>
          <cell r="P946" t="str">
            <v>JPY</v>
          </cell>
          <cell r="Q946" t="str">
            <v>C49SZX20210152SX</v>
          </cell>
          <cell r="R946" t="str">
            <v>太美亚</v>
          </cell>
          <cell r="S946" t="str">
            <v>YSM20R-2</v>
          </cell>
          <cell r="T946" t="str">
            <v>L-&gt;R</v>
          </cell>
          <cell r="U946" t="str">
            <v>MVC</v>
          </cell>
          <cell r="V946" t="str">
            <v>WRONG</v>
          </cell>
          <cell r="W946" t="str">
            <v>DAP SZ</v>
          </cell>
          <cell r="X946">
            <v>44351</v>
          </cell>
          <cell r="Y946" t="str">
            <v>Yes</v>
          </cell>
          <cell r="Z946"/>
          <cell r="AA946"/>
          <cell r="AB946"/>
          <cell r="AC946" t="str">
            <v>C190835446</v>
          </cell>
          <cell r="AD946">
            <v>302</v>
          </cell>
          <cell r="AE946">
            <v>10</v>
          </cell>
          <cell r="AF946">
            <v>302</v>
          </cell>
          <cell r="AG946">
            <v>10</v>
          </cell>
          <cell r="AH946"/>
          <cell r="AI946"/>
          <cell r="AN946"/>
          <cell r="AO946" t="str">
            <v>Yes</v>
          </cell>
          <cell r="AP946" t="str">
            <v>AUG 21</v>
          </cell>
        </row>
        <row r="947">
          <cell r="A947">
            <v>1338</v>
          </cell>
          <cell r="B947" t="str">
            <v>已发货</v>
          </cell>
          <cell r="C947" t="str">
            <v>C49</v>
          </cell>
          <cell r="D947">
            <v>110557</v>
          </cell>
          <cell r="E947" t="str">
            <v>Stock order</v>
          </cell>
          <cell r="F947" t="str">
            <v>YSM20R-2</v>
          </cell>
          <cell r="G947" t="str">
            <v>L-&gt;R</v>
          </cell>
          <cell r="H947" t="str">
            <v>No</v>
          </cell>
          <cell r="I947" t="str">
            <v>Y57094，之前预留给博新的，已经清关，需要预留RMB单</v>
          </cell>
          <cell r="J947">
            <v>1</v>
          </cell>
          <cell r="K947" t="str">
            <v>力合仓库(已经清关)</v>
          </cell>
          <cell r="L947">
            <v>44445</v>
          </cell>
          <cell r="M947" t="str">
            <v>NM</v>
          </cell>
          <cell r="N947" t="str">
            <v>OCT 21</v>
          </cell>
          <cell r="O947"/>
          <cell r="P947" t="str">
            <v>JPY</v>
          </cell>
          <cell r="Q947" t="str">
            <v>C49SZX20210119JY</v>
          </cell>
          <cell r="R947" t="str">
            <v>百纳海</v>
          </cell>
          <cell r="S947" t="str">
            <v>YSM20R-2</v>
          </cell>
          <cell r="T947" t="str">
            <v>L-&gt;R</v>
          </cell>
          <cell r="U947" t="str">
            <v>No</v>
          </cell>
          <cell r="V947" t="str">
            <v>OK</v>
          </cell>
          <cell r="W947" t="str">
            <v>DAP SZ</v>
          </cell>
          <cell r="X947">
            <v>44306</v>
          </cell>
          <cell r="Y947" t="str">
            <v>Yes</v>
          </cell>
          <cell r="Z947"/>
          <cell r="AA947"/>
          <cell r="AB947"/>
          <cell r="AC947" t="str">
            <v>C200637625</v>
          </cell>
          <cell r="AD947">
            <v>301</v>
          </cell>
          <cell r="AE947">
            <v>10</v>
          </cell>
          <cell r="AF947">
            <v>311</v>
          </cell>
          <cell r="AG947">
            <v>10</v>
          </cell>
          <cell r="AH947"/>
          <cell r="AI947"/>
          <cell r="AN947"/>
          <cell r="AO947" t="str">
            <v>Yes</v>
          </cell>
          <cell r="AP947" t="str">
            <v>OCT 21</v>
          </cell>
        </row>
        <row r="948">
          <cell r="A948">
            <v>1267</v>
          </cell>
          <cell r="B948" t="str">
            <v>已发货</v>
          </cell>
          <cell r="C948" t="str">
            <v>C49</v>
          </cell>
          <cell r="D948">
            <v>110557</v>
          </cell>
          <cell r="E948" t="str">
            <v>Stock order</v>
          </cell>
          <cell r="F948" t="str">
            <v>YSM20R-2</v>
          </cell>
          <cell r="G948" t="str">
            <v>L-&gt;R</v>
          </cell>
          <cell r="H948" t="str">
            <v>MVC</v>
          </cell>
          <cell r="I948" t="str">
            <v>Y57095</v>
          </cell>
          <cell r="J948">
            <v>1</v>
          </cell>
          <cell r="K948" t="str">
            <v>前海保税区</v>
          </cell>
          <cell r="L948">
            <v>44445</v>
          </cell>
          <cell r="M948" t="str">
            <v>NM</v>
          </cell>
          <cell r="N948" t="str">
            <v>OCT 21</v>
          </cell>
          <cell r="O948"/>
          <cell r="P948" t="str">
            <v>JPY</v>
          </cell>
          <cell r="Q948" t="str">
            <v>C49SZX20210017R1JY</v>
          </cell>
          <cell r="R948" t="str">
            <v>拓步</v>
          </cell>
          <cell r="S948" t="str">
            <v>YSM20R-2</v>
          </cell>
          <cell r="T948" t="str">
            <v>L-&gt;R</v>
          </cell>
          <cell r="U948" t="str">
            <v>MVC</v>
          </cell>
          <cell r="V948" t="str">
            <v>OK</v>
          </cell>
          <cell r="W948" t="str">
            <v>DAP GZ</v>
          </cell>
          <cell r="X948">
            <v>44272</v>
          </cell>
          <cell r="Y948" t="str">
            <v>Yes</v>
          </cell>
          <cell r="Z948"/>
          <cell r="AA948"/>
          <cell r="AB948"/>
          <cell r="AC948" t="str">
            <v>C191236327</v>
          </cell>
          <cell r="AD948">
            <v>301</v>
          </cell>
          <cell r="AE948">
            <v>10</v>
          </cell>
          <cell r="AF948">
            <v>311</v>
          </cell>
          <cell r="AG948">
            <v>10</v>
          </cell>
          <cell r="AH948"/>
          <cell r="AI948"/>
          <cell r="AN948"/>
          <cell r="AO948" t="str">
            <v>Yes</v>
          </cell>
          <cell r="AP948" t="str">
            <v>OCT 21</v>
          </cell>
        </row>
        <row r="949">
          <cell r="A949">
            <v>1155</v>
          </cell>
          <cell r="B949" t="str">
            <v>已发货</v>
          </cell>
          <cell r="C949" t="str">
            <v>C49</v>
          </cell>
          <cell r="D949">
            <v>110558</v>
          </cell>
          <cell r="E949" t="str">
            <v>Stock order</v>
          </cell>
          <cell r="F949" t="str">
            <v>YSM20R-2</v>
          </cell>
          <cell r="G949" t="str">
            <v>L-&gt;R</v>
          </cell>
          <cell r="H949" t="str">
            <v>No</v>
          </cell>
          <cell r="I949" t="str">
            <v>Y57096</v>
          </cell>
          <cell r="J949">
            <v>1</v>
          </cell>
          <cell r="K949" t="str">
            <v>前海保税区</v>
          </cell>
          <cell r="L949">
            <v>44448</v>
          </cell>
          <cell r="M949" t="str">
            <v>NM</v>
          </cell>
          <cell r="N949" t="str">
            <v>OCT 21</v>
          </cell>
          <cell r="O949"/>
          <cell r="P949" t="str">
            <v>JPY</v>
          </cell>
          <cell r="Q949" t="str">
            <v>C49SZX20210052JY</v>
          </cell>
          <cell r="R949" t="str">
            <v>江西络鑫</v>
          </cell>
          <cell r="S949" t="str">
            <v>YSM20R-2</v>
          </cell>
          <cell r="T949" t="str">
            <v>L-&gt;R</v>
          </cell>
          <cell r="U949" t="str">
            <v>No</v>
          </cell>
          <cell r="V949" t="str">
            <v>OK</v>
          </cell>
          <cell r="W949" t="str">
            <v>CIF HK</v>
          </cell>
          <cell r="X949">
            <v>44259</v>
          </cell>
          <cell r="Y949" t="str">
            <v>Yes</v>
          </cell>
          <cell r="Z949"/>
          <cell r="AA949"/>
          <cell r="AB949"/>
          <cell r="AC949" t="str">
            <v>C210439777</v>
          </cell>
          <cell r="AD949">
            <v>302</v>
          </cell>
          <cell r="AE949">
            <v>10</v>
          </cell>
          <cell r="AF949">
            <v>303</v>
          </cell>
          <cell r="AG949">
            <v>10</v>
          </cell>
          <cell r="AH949"/>
          <cell r="AI949"/>
          <cell r="AJ949"/>
          <cell r="AK949"/>
          <cell r="AL949"/>
          <cell r="AM949"/>
          <cell r="AN949"/>
          <cell r="AO949" t="str">
            <v>Yes</v>
          </cell>
          <cell r="AP949" t="str">
            <v>OCT 21</v>
          </cell>
        </row>
        <row r="950">
          <cell r="A950">
            <v>1156</v>
          </cell>
          <cell r="B950" t="str">
            <v>已发货</v>
          </cell>
          <cell r="C950" t="str">
            <v>C49</v>
          </cell>
          <cell r="D950">
            <v>110558</v>
          </cell>
          <cell r="E950" t="str">
            <v>Stock order</v>
          </cell>
          <cell r="F950" t="str">
            <v>YSM20R-2</v>
          </cell>
          <cell r="G950" t="str">
            <v>L-&gt;R</v>
          </cell>
          <cell r="H950" t="str">
            <v>No</v>
          </cell>
          <cell r="I950" t="str">
            <v>Y57097</v>
          </cell>
          <cell r="J950">
            <v>1</v>
          </cell>
          <cell r="K950" t="str">
            <v>前海保税区</v>
          </cell>
          <cell r="L950">
            <v>44448</v>
          </cell>
          <cell r="M950" t="str">
            <v>NM</v>
          </cell>
          <cell r="N950" t="str">
            <v>OCT 21</v>
          </cell>
          <cell r="O950"/>
          <cell r="P950" t="str">
            <v>JPY</v>
          </cell>
          <cell r="Q950" t="str">
            <v>C49SZX20210052JY</v>
          </cell>
          <cell r="R950" t="str">
            <v>江西络鑫</v>
          </cell>
          <cell r="S950" t="str">
            <v>YSM20R-2</v>
          </cell>
          <cell r="T950" t="str">
            <v>L-&gt;R</v>
          </cell>
          <cell r="U950" t="str">
            <v>No</v>
          </cell>
          <cell r="V950" t="str">
            <v>OK</v>
          </cell>
          <cell r="W950" t="str">
            <v>CIF HK</v>
          </cell>
          <cell r="X950">
            <v>44259</v>
          </cell>
          <cell r="Y950" t="str">
            <v>Yes</v>
          </cell>
          <cell r="Z950"/>
          <cell r="AA950"/>
          <cell r="AB950"/>
          <cell r="AC950" t="str">
            <v>C210439777</v>
          </cell>
          <cell r="AD950">
            <v>302</v>
          </cell>
          <cell r="AE950">
            <v>10</v>
          </cell>
          <cell r="AF950">
            <v>303</v>
          </cell>
          <cell r="AG950">
            <v>10</v>
          </cell>
          <cell r="AH950"/>
          <cell r="AI950"/>
          <cell r="AJ950"/>
          <cell r="AK950"/>
          <cell r="AL950"/>
          <cell r="AM950"/>
          <cell r="AN950"/>
          <cell r="AO950" t="str">
            <v>Yes</v>
          </cell>
          <cell r="AP950" t="str">
            <v>OCT 21</v>
          </cell>
        </row>
        <row r="951">
          <cell r="A951">
            <v>1319</v>
          </cell>
          <cell r="B951" t="str">
            <v>已发货</v>
          </cell>
          <cell r="C951" t="str">
            <v>C49</v>
          </cell>
          <cell r="D951">
            <v>110558</v>
          </cell>
          <cell r="E951" t="str">
            <v>Stock order</v>
          </cell>
          <cell r="F951" t="str">
            <v>YSM20R-2</v>
          </cell>
          <cell r="G951" t="str">
            <v>L-&gt;R</v>
          </cell>
          <cell r="H951" t="str">
            <v>No</v>
          </cell>
          <cell r="I951" t="str">
            <v>Y57098</v>
          </cell>
          <cell r="J951">
            <v>1</v>
          </cell>
          <cell r="K951" t="str">
            <v>前海保税区</v>
          </cell>
          <cell r="L951">
            <v>44448</v>
          </cell>
          <cell r="M951" t="str">
            <v>NM</v>
          </cell>
          <cell r="N951" t="str">
            <v>OCT 21</v>
          </cell>
          <cell r="O951"/>
          <cell r="P951" t="str">
            <v>JPY</v>
          </cell>
          <cell r="Q951" t="str">
            <v>C49SZX20210111DZ</v>
          </cell>
          <cell r="R951" t="str">
            <v>恒创兴</v>
          </cell>
          <cell r="S951" t="str">
            <v>YSM20R-2</v>
          </cell>
          <cell r="T951" t="str">
            <v>L-&gt;R</v>
          </cell>
          <cell r="U951" t="str">
            <v>No</v>
          </cell>
          <cell r="V951" t="str">
            <v>OK</v>
          </cell>
          <cell r="W951" t="str">
            <v>CIF HK</v>
          </cell>
          <cell r="X951">
            <v>44295</v>
          </cell>
          <cell r="Y951" t="str">
            <v>Yes</v>
          </cell>
          <cell r="Z951"/>
          <cell r="AA951"/>
          <cell r="AB951"/>
          <cell r="AC951" t="str">
            <v>C210640274</v>
          </cell>
          <cell r="AD951">
            <v>302</v>
          </cell>
          <cell r="AE951">
            <v>10</v>
          </cell>
          <cell r="AF951">
            <v>303</v>
          </cell>
          <cell r="AG951">
            <v>10</v>
          </cell>
          <cell r="AH951"/>
          <cell r="AI951"/>
          <cell r="AN951"/>
          <cell r="AO951" t="str">
            <v>Yes</v>
          </cell>
          <cell r="AP951" t="str">
            <v>OCT 21</v>
          </cell>
        </row>
        <row r="952">
          <cell r="A952">
            <v>1178</v>
          </cell>
          <cell r="B952" t="str">
            <v>已发货</v>
          </cell>
          <cell r="C952" t="str">
            <v>C49</v>
          </cell>
          <cell r="D952">
            <v>110562</v>
          </cell>
          <cell r="E952" t="str">
            <v>Stock order</v>
          </cell>
          <cell r="F952" t="str">
            <v>YSM20R-2</v>
          </cell>
          <cell r="G952" t="str">
            <v>R-&gt;L</v>
          </cell>
          <cell r="H952" t="str">
            <v>No</v>
          </cell>
          <cell r="I952" t="str">
            <v>Y58086</v>
          </cell>
          <cell r="J952">
            <v>1</v>
          </cell>
          <cell r="K952" t="str">
            <v>CY仓库</v>
          </cell>
          <cell r="L952">
            <v>44448</v>
          </cell>
          <cell r="M952" t="str">
            <v>NM</v>
          </cell>
          <cell r="N952" t="str">
            <v>SEP 21</v>
          </cell>
          <cell r="O952"/>
          <cell r="P952" t="str">
            <v>JPY</v>
          </cell>
          <cell r="Q952" t="str">
            <v>C49SZX20210057DZ</v>
          </cell>
          <cell r="R952" t="str">
            <v>优品</v>
          </cell>
          <cell r="S952" t="str">
            <v>YSM20R-2</v>
          </cell>
          <cell r="T952" t="str">
            <v>R-&gt;L</v>
          </cell>
          <cell r="U952" t="str">
            <v>MVC</v>
          </cell>
          <cell r="V952" t="str">
            <v>WRONG</v>
          </cell>
          <cell r="W952" t="str">
            <v>CIF HK</v>
          </cell>
          <cell r="X952">
            <v>44257</v>
          </cell>
          <cell r="Y952" t="str">
            <v>Yes</v>
          </cell>
          <cell r="Z952"/>
          <cell r="AA952"/>
          <cell r="AB952"/>
          <cell r="AC952" t="str">
            <v>C120712916</v>
          </cell>
          <cell r="AD952">
            <v>301</v>
          </cell>
          <cell r="AE952">
            <v>10</v>
          </cell>
          <cell r="AF952">
            <v>311</v>
          </cell>
          <cell r="AG952">
            <v>10</v>
          </cell>
          <cell r="AH952"/>
          <cell r="AI952"/>
          <cell r="AN952"/>
          <cell r="AO952" t="str">
            <v>Yes</v>
          </cell>
          <cell r="AP952" t="str">
            <v>SEP 21</v>
          </cell>
        </row>
        <row r="953">
          <cell r="A953">
            <v>1330</v>
          </cell>
          <cell r="B953" t="str">
            <v>已发货</v>
          </cell>
          <cell r="C953" t="str">
            <v>C49</v>
          </cell>
          <cell r="D953">
            <v>110562</v>
          </cell>
          <cell r="E953" t="str">
            <v>Stock order</v>
          </cell>
          <cell r="F953" t="str">
            <v>YSM20R-2</v>
          </cell>
          <cell r="G953" t="str">
            <v>R-&gt;L</v>
          </cell>
          <cell r="H953" t="str">
            <v>No</v>
          </cell>
          <cell r="I953" t="str">
            <v>Y58087</v>
          </cell>
          <cell r="J953">
            <v>1</v>
          </cell>
          <cell r="K953" t="str">
            <v>前海保税区</v>
          </cell>
          <cell r="L953">
            <v>44448</v>
          </cell>
          <cell r="M953" t="str">
            <v>NM</v>
          </cell>
          <cell r="N953" t="str">
            <v>SEP 21</v>
          </cell>
          <cell r="O953"/>
          <cell r="P953" t="str">
            <v>JPY</v>
          </cell>
          <cell r="Q953" t="str">
            <v>C49SZX20210178JY</v>
          </cell>
          <cell r="R953" t="str">
            <v>毅诚科达</v>
          </cell>
          <cell r="S953" t="str">
            <v>YSM20R-2</v>
          </cell>
          <cell r="T953" t="str">
            <v>R-&gt;L</v>
          </cell>
          <cell r="U953" t="str">
            <v>No</v>
          </cell>
          <cell r="V953" t="str">
            <v>OK</v>
          </cell>
          <cell r="W953" t="str">
            <v>DAP SZ</v>
          </cell>
          <cell r="X953">
            <v>44300</v>
          </cell>
          <cell r="Y953" t="str">
            <v>Yes</v>
          </cell>
          <cell r="Z953"/>
          <cell r="AA953"/>
          <cell r="AB953"/>
          <cell r="AC953" t="str">
            <v>C210640474</v>
          </cell>
          <cell r="AD953">
            <v>301</v>
          </cell>
          <cell r="AE953">
            <v>10</v>
          </cell>
          <cell r="AF953">
            <v>311</v>
          </cell>
          <cell r="AG953">
            <v>10</v>
          </cell>
          <cell r="AH953"/>
          <cell r="AI953"/>
          <cell r="AN953"/>
          <cell r="AO953" t="str">
            <v>Yes</v>
          </cell>
          <cell r="AP953" t="str">
            <v>SEP 21</v>
          </cell>
        </row>
        <row r="954">
          <cell r="A954">
            <v>1161</v>
          </cell>
          <cell r="B954" t="str">
            <v>已发货</v>
          </cell>
          <cell r="C954" t="str">
            <v>C49</v>
          </cell>
          <cell r="D954">
            <v>110593</v>
          </cell>
          <cell r="E954" t="str">
            <v>Cowell 名义下单</v>
          </cell>
          <cell r="F954" t="str">
            <v>YSM10</v>
          </cell>
          <cell r="G954" t="str">
            <v>L-&gt;R</v>
          </cell>
          <cell r="H954" t="str">
            <v>MVC F&amp;R+ATS15</v>
          </cell>
          <cell r="I954" t="str">
            <v>Y58827</v>
          </cell>
          <cell r="J954">
            <v>1</v>
          </cell>
          <cell r="K954" t="str">
            <v>前海保税区</v>
          </cell>
          <cell r="L954">
            <v>44458</v>
          </cell>
          <cell r="M954" t="str">
            <v>NM</v>
          </cell>
          <cell r="N954" t="str">
            <v>OCT 21</v>
          </cell>
          <cell r="O954"/>
          <cell r="P954" t="str">
            <v>JPY</v>
          </cell>
          <cell r="Q954" t="str">
            <v>C49SZX20210052JY</v>
          </cell>
          <cell r="R954" t="str">
            <v>江西络鑫</v>
          </cell>
          <cell r="S954" t="str">
            <v>YSM10</v>
          </cell>
          <cell r="T954" t="str">
            <v>L-&gt;R</v>
          </cell>
          <cell r="U954" t="str">
            <v>MVC+ATS15</v>
          </cell>
          <cell r="V954" t="str">
            <v>WRONG</v>
          </cell>
          <cell r="W954" t="str">
            <v>CIF HK</v>
          </cell>
          <cell r="X954">
            <v>44259</v>
          </cell>
          <cell r="Y954" t="str">
            <v>Yes</v>
          </cell>
          <cell r="Z954"/>
          <cell r="AA954"/>
          <cell r="AB954"/>
          <cell r="AC954" t="str">
            <v>C210439777</v>
          </cell>
          <cell r="AD954">
            <v>302</v>
          </cell>
          <cell r="AE954">
            <v>10</v>
          </cell>
          <cell r="AF954"/>
          <cell r="AG954"/>
          <cell r="AH954"/>
          <cell r="AI954"/>
          <cell r="AJ954"/>
          <cell r="AK954"/>
          <cell r="AL954"/>
          <cell r="AM954"/>
          <cell r="AN954"/>
          <cell r="AO954" t="str">
            <v>Yes</v>
          </cell>
          <cell r="AP954" t="str">
            <v>OCT 21</v>
          </cell>
        </row>
        <row r="955">
          <cell r="A955">
            <v>1461</v>
          </cell>
          <cell r="B955" t="str">
            <v>已发货</v>
          </cell>
          <cell r="C955" t="str">
            <v>C49</v>
          </cell>
          <cell r="D955" t="str">
            <v>49F103968</v>
          </cell>
          <cell r="E955" t="str">
            <v>奕东名义下单</v>
          </cell>
          <cell r="F955" t="str">
            <v>YSM10</v>
          </cell>
          <cell r="G955" t="str">
            <v>R-&gt;L</v>
          </cell>
          <cell r="H955" t="str">
            <v>No</v>
          </cell>
          <cell r="I955" t="str">
            <v>Y58464</v>
          </cell>
          <cell r="J955">
            <v>1</v>
          </cell>
          <cell r="K955" t="str">
            <v>Yamaha 深圳仓库</v>
          </cell>
          <cell r="L955" t="str">
            <v>2021- 9月中下旬苏州仓库</v>
          </cell>
          <cell r="M955" t="str">
            <v>RMB 单</v>
          </cell>
          <cell r="N955" t="str">
            <v>SEP 21</v>
          </cell>
          <cell r="O955"/>
          <cell r="P955" t="str">
            <v>RMB</v>
          </cell>
          <cell r="Q955" t="str">
            <v>C49SZX20210183SX</v>
          </cell>
          <cell r="R955" t="str">
            <v>奕东</v>
          </cell>
          <cell r="S955" t="str">
            <v>YSM10</v>
          </cell>
          <cell r="T955" t="str">
            <v>L-&gt;R</v>
          </cell>
          <cell r="U955" t="str">
            <v>MVC</v>
          </cell>
          <cell r="V955" t="str">
            <v>WRONG</v>
          </cell>
          <cell r="W955" t="str">
            <v>DDP DG</v>
          </cell>
          <cell r="X955">
            <v>44403</v>
          </cell>
          <cell r="Y955" t="str">
            <v>Yes</v>
          </cell>
          <cell r="Z955"/>
          <cell r="AA955"/>
          <cell r="AB955"/>
          <cell r="AC955" t="str">
            <v xml:space="preserve">IND order </v>
          </cell>
          <cell r="AD955"/>
          <cell r="AE955"/>
          <cell r="AF955"/>
          <cell r="AG955"/>
          <cell r="AH955"/>
          <cell r="AI955"/>
          <cell r="AN955"/>
          <cell r="AO955" t="str">
            <v>Yes</v>
          </cell>
          <cell r="AP955" t="str">
            <v>SEP 21</v>
          </cell>
        </row>
        <row r="956">
          <cell r="A956">
            <v>1462</v>
          </cell>
          <cell r="B956" t="str">
            <v>已发货</v>
          </cell>
          <cell r="C956" t="str">
            <v>C49</v>
          </cell>
          <cell r="D956" t="str">
            <v>49F103968</v>
          </cell>
          <cell r="E956" t="str">
            <v>奕东名义下单</v>
          </cell>
          <cell r="F956" t="str">
            <v>YSM10</v>
          </cell>
          <cell r="G956" t="str">
            <v>R-&gt;L</v>
          </cell>
          <cell r="H956" t="str">
            <v>No</v>
          </cell>
          <cell r="I956" t="str">
            <v>Y58465</v>
          </cell>
          <cell r="J956">
            <v>1</v>
          </cell>
          <cell r="K956" t="str">
            <v>Yamaha 深圳仓库</v>
          </cell>
          <cell r="L956" t="str">
            <v>2021- 9月中下旬苏州仓库</v>
          </cell>
          <cell r="M956" t="str">
            <v>RMB 单</v>
          </cell>
          <cell r="N956" t="str">
            <v>SEP 21</v>
          </cell>
          <cell r="O956"/>
          <cell r="P956" t="str">
            <v>RMB</v>
          </cell>
          <cell r="Q956" t="str">
            <v>C49SZX20210183SX</v>
          </cell>
          <cell r="R956" t="str">
            <v>奕东</v>
          </cell>
          <cell r="S956" t="str">
            <v>YSM10</v>
          </cell>
          <cell r="T956" t="str">
            <v>L-&gt;R</v>
          </cell>
          <cell r="U956" t="str">
            <v>MVC</v>
          </cell>
          <cell r="V956" t="str">
            <v>WRONG</v>
          </cell>
          <cell r="W956" t="str">
            <v>DDP DG</v>
          </cell>
          <cell r="X956">
            <v>44403</v>
          </cell>
          <cell r="Y956" t="str">
            <v>Yes</v>
          </cell>
          <cell r="Z956"/>
          <cell r="AA956"/>
          <cell r="AB956"/>
          <cell r="AC956" t="str">
            <v xml:space="preserve">IND order </v>
          </cell>
          <cell r="AD956"/>
          <cell r="AE956"/>
          <cell r="AF956"/>
          <cell r="AG956"/>
          <cell r="AH956"/>
          <cell r="AI956"/>
          <cell r="AN956"/>
          <cell r="AO956" t="str">
            <v>Yes</v>
          </cell>
          <cell r="AP956" t="str">
            <v>SEP 21</v>
          </cell>
        </row>
        <row r="957">
          <cell r="A957">
            <v>1463</v>
          </cell>
          <cell r="B957" t="str">
            <v>已发货</v>
          </cell>
          <cell r="C957" t="str">
            <v>C49</v>
          </cell>
          <cell r="D957" t="str">
            <v>49F103968</v>
          </cell>
          <cell r="E957" t="str">
            <v>奕东名义下单</v>
          </cell>
          <cell r="F957" t="str">
            <v>YSM10</v>
          </cell>
          <cell r="G957" t="str">
            <v>R-&gt;L</v>
          </cell>
          <cell r="H957" t="str">
            <v>No</v>
          </cell>
          <cell r="I957" t="str">
            <v>Y58466</v>
          </cell>
          <cell r="J957">
            <v>1</v>
          </cell>
          <cell r="K957" t="str">
            <v>Yamaha 深圳仓库</v>
          </cell>
          <cell r="L957" t="str">
            <v>2021- 9月中下旬苏州仓库</v>
          </cell>
          <cell r="M957" t="str">
            <v>RMB 单</v>
          </cell>
          <cell r="N957" t="str">
            <v>SEP 21</v>
          </cell>
          <cell r="O957"/>
          <cell r="P957" t="str">
            <v>RMB</v>
          </cell>
          <cell r="Q957" t="str">
            <v>C49SZX20210183SX</v>
          </cell>
          <cell r="R957" t="str">
            <v>奕东</v>
          </cell>
          <cell r="S957" t="str">
            <v>YSM10</v>
          </cell>
          <cell r="T957" t="str">
            <v>L-&gt;R</v>
          </cell>
          <cell r="U957" t="str">
            <v>MVC</v>
          </cell>
          <cell r="V957" t="str">
            <v>WRONG</v>
          </cell>
          <cell r="W957" t="str">
            <v>DDP DG</v>
          </cell>
          <cell r="X957">
            <v>44403</v>
          </cell>
          <cell r="Y957" t="str">
            <v>Yes</v>
          </cell>
          <cell r="Z957"/>
          <cell r="AA957"/>
          <cell r="AB957"/>
          <cell r="AC957" t="str">
            <v xml:space="preserve">IND order </v>
          </cell>
          <cell r="AD957"/>
          <cell r="AE957"/>
          <cell r="AF957"/>
          <cell r="AG957"/>
          <cell r="AH957"/>
          <cell r="AI957"/>
          <cell r="AN957"/>
          <cell r="AO957" t="str">
            <v>Yes</v>
          </cell>
          <cell r="AP957" t="str">
            <v>SEP 21</v>
          </cell>
        </row>
        <row r="958">
          <cell r="A958">
            <v>1464</v>
          </cell>
          <cell r="B958" t="str">
            <v>已发货</v>
          </cell>
          <cell r="C958" t="str">
            <v>C49</v>
          </cell>
          <cell r="D958" t="str">
            <v>49F103968</v>
          </cell>
          <cell r="E958" t="str">
            <v>奕东名义下单</v>
          </cell>
          <cell r="F958" t="str">
            <v>YSM10</v>
          </cell>
          <cell r="G958" t="str">
            <v>R-&gt;L</v>
          </cell>
          <cell r="H958" t="str">
            <v>No</v>
          </cell>
          <cell r="I958" t="str">
            <v>Y58467</v>
          </cell>
          <cell r="J958">
            <v>1</v>
          </cell>
          <cell r="K958" t="str">
            <v>Yamaha 深圳仓库</v>
          </cell>
          <cell r="L958" t="str">
            <v>2021- 9月中下旬苏州仓库</v>
          </cell>
          <cell r="M958" t="str">
            <v>RMB 单</v>
          </cell>
          <cell r="N958" t="str">
            <v>SEP 21</v>
          </cell>
          <cell r="O958"/>
          <cell r="P958" t="str">
            <v>RMB</v>
          </cell>
          <cell r="Q958" t="str">
            <v>C49SZX20210183SX</v>
          </cell>
          <cell r="R958" t="str">
            <v>奕东</v>
          </cell>
          <cell r="S958" t="str">
            <v>YSM10</v>
          </cell>
          <cell r="T958" t="str">
            <v>L-&gt;R</v>
          </cell>
          <cell r="U958" t="str">
            <v>MVC</v>
          </cell>
          <cell r="V958" t="str">
            <v>WRONG</v>
          </cell>
          <cell r="W958" t="str">
            <v>DDP DG</v>
          </cell>
          <cell r="X958">
            <v>44403</v>
          </cell>
          <cell r="Y958" t="str">
            <v>Yes</v>
          </cell>
          <cell r="Z958"/>
          <cell r="AA958"/>
          <cell r="AB958"/>
          <cell r="AC958" t="str">
            <v xml:space="preserve">IND order </v>
          </cell>
          <cell r="AD958"/>
          <cell r="AE958"/>
          <cell r="AF958"/>
          <cell r="AG958"/>
          <cell r="AH958"/>
          <cell r="AI958"/>
          <cell r="AN958"/>
          <cell r="AO958" t="str">
            <v>Yes</v>
          </cell>
          <cell r="AP958" t="str">
            <v>SEP 21</v>
          </cell>
        </row>
        <row r="959">
          <cell r="A959">
            <v>1358</v>
          </cell>
          <cell r="B959" t="str">
            <v>已发货</v>
          </cell>
          <cell r="C959" t="str">
            <v>C49</v>
          </cell>
          <cell r="D959">
            <v>110556</v>
          </cell>
          <cell r="E959" t="str">
            <v>健科名义下单</v>
          </cell>
          <cell r="F959" t="str">
            <v>YSM20R-2</v>
          </cell>
          <cell r="G959" t="str">
            <v>R-&gt;L</v>
          </cell>
          <cell r="H959" t="str">
            <v>No</v>
          </cell>
          <cell r="I959" t="str">
            <v>Y58568</v>
          </cell>
          <cell r="J959">
            <v>1</v>
          </cell>
          <cell r="K959" t="str">
            <v>力合中转仓</v>
          </cell>
          <cell r="L959">
            <v>44486</v>
          </cell>
          <cell r="M959"/>
          <cell r="N959" t="str">
            <v>OCT 21</v>
          </cell>
          <cell r="O959"/>
          <cell r="P959" t="str">
            <v>JPY</v>
          </cell>
          <cell r="Q959" t="str">
            <v>C49SZX20210122DZ</v>
          </cell>
          <cell r="R959" t="str">
            <v>深圳健科</v>
          </cell>
          <cell r="S959" t="str">
            <v>YSM20R-2</v>
          </cell>
          <cell r="T959" t="str">
            <v>R-&gt;L</v>
          </cell>
          <cell r="U959" t="str">
            <v>No</v>
          </cell>
          <cell r="V959" t="str">
            <v>OK</v>
          </cell>
          <cell r="W959" t="str">
            <v>DAP SZ</v>
          </cell>
          <cell r="X959">
            <v>44314</v>
          </cell>
          <cell r="Y959" t="str">
            <v>Yes</v>
          </cell>
          <cell r="Z959"/>
          <cell r="AA959"/>
          <cell r="AB959"/>
          <cell r="AC959" t="str">
            <v xml:space="preserve">IND order </v>
          </cell>
          <cell r="AD959">
            <v>301</v>
          </cell>
          <cell r="AE959">
            <v>10</v>
          </cell>
          <cell r="AF959">
            <v>311</v>
          </cell>
          <cell r="AG959">
            <v>10</v>
          </cell>
          <cell r="AH959"/>
          <cell r="AI959"/>
          <cell r="AN959"/>
          <cell r="AO959" t="str">
            <v>Yes</v>
          </cell>
          <cell r="AP959" t="str">
            <v>OCT 21</v>
          </cell>
        </row>
        <row r="960">
          <cell r="A960">
            <v>1359</v>
          </cell>
          <cell r="B960" t="str">
            <v>已发货</v>
          </cell>
          <cell r="C960" t="str">
            <v>C49</v>
          </cell>
          <cell r="D960">
            <v>110556</v>
          </cell>
          <cell r="E960" t="str">
            <v>健科名义下单</v>
          </cell>
          <cell r="F960" t="str">
            <v>YSM20R-2</v>
          </cell>
          <cell r="G960" t="str">
            <v>R-&gt;L</v>
          </cell>
          <cell r="H960" t="str">
            <v>No</v>
          </cell>
          <cell r="I960" t="str">
            <v>Y58569</v>
          </cell>
          <cell r="J960">
            <v>1</v>
          </cell>
          <cell r="K960" t="str">
            <v>力合中转仓</v>
          </cell>
          <cell r="L960">
            <v>44486</v>
          </cell>
          <cell r="M960"/>
          <cell r="N960" t="str">
            <v>OCT 21</v>
          </cell>
          <cell r="O960"/>
          <cell r="P960" t="str">
            <v>JPY</v>
          </cell>
          <cell r="Q960" t="str">
            <v>C49SZX20210122DZ</v>
          </cell>
          <cell r="R960" t="str">
            <v>深圳健科</v>
          </cell>
          <cell r="S960" t="str">
            <v>YSM20R-2</v>
          </cell>
          <cell r="T960" t="str">
            <v>R-&gt;L</v>
          </cell>
          <cell r="U960" t="str">
            <v>MVC</v>
          </cell>
          <cell r="V960" t="str">
            <v>WRONG</v>
          </cell>
          <cell r="W960" t="str">
            <v>DAP SZ</v>
          </cell>
          <cell r="X960">
            <v>44314</v>
          </cell>
          <cell r="Y960" t="str">
            <v>Yes</v>
          </cell>
          <cell r="Z960"/>
          <cell r="AA960"/>
          <cell r="AB960"/>
          <cell r="AC960" t="str">
            <v xml:space="preserve">IND order </v>
          </cell>
          <cell r="AD960">
            <v>301</v>
          </cell>
          <cell r="AE960">
            <v>10</v>
          </cell>
          <cell r="AF960">
            <v>311</v>
          </cell>
          <cell r="AG960">
            <v>10</v>
          </cell>
          <cell r="AH960"/>
          <cell r="AI960"/>
          <cell r="AN960"/>
          <cell r="AO960" t="str">
            <v>Yes</v>
          </cell>
          <cell r="AP960" t="str">
            <v>OCT 21</v>
          </cell>
        </row>
        <row r="961">
          <cell r="A961">
            <v>1397</v>
          </cell>
          <cell r="B961" t="str">
            <v>已发货</v>
          </cell>
          <cell r="C961" t="str">
            <v>C49</v>
          </cell>
          <cell r="D961">
            <v>110578</v>
          </cell>
          <cell r="E961" t="str">
            <v>兴开泰名义下单</v>
          </cell>
          <cell r="F961" t="str">
            <v>YSM20R-2</v>
          </cell>
          <cell r="G961" t="str">
            <v>L-&gt;R</v>
          </cell>
          <cell r="H961" t="str">
            <v>No</v>
          </cell>
          <cell r="I961" t="str">
            <v>Y58712</v>
          </cell>
          <cell r="J961">
            <v>1</v>
          </cell>
          <cell r="K961" t="str">
            <v>前海保税区</v>
          </cell>
          <cell r="L961">
            <v>44486</v>
          </cell>
          <cell r="M961" t="str">
            <v>NM</v>
          </cell>
          <cell r="N961" t="str">
            <v>NOV 21</v>
          </cell>
          <cell r="O961"/>
          <cell r="P961" t="str">
            <v>JPY</v>
          </cell>
          <cell r="Q961" t="str">
            <v>C49SZX20210158SS</v>
          </cell>
          <cell r="R961" t="str">
            <v>弛瑞</v>
          </cell>
          <cell r="S961" t="str">
            <v>YSM20R-2</v>
          </cell>
          <cell r="T961" t="str">
            <v>L-&gt;R</v>
          </cell>
          <cell r="U961" t="str">
            <v>MVC</v>
          </cell>
          <cell r="V961" t="str">
            <v>WRONG</v>
          </cell>
          <cell r="W961" t="str">
            <v>DAP SZ</v>
          </cell>
          <cell r="X961">
            <v>44344</v>
          </cell>
          <cell r="Y961" t="str">
            <v>Yes</v>
          </cell>
          <cell r="Z961"/>
          <cell r="AA961"/>
          <cell r="AB961"/>
          <cell r="AC961" t="str">
            <v>C210439993</v>
          </cell>
          <cell r="AD961">
            <v>301</v>
          </cell>
          <cell r="AE961">
            <v>10</v>
          </cell>
          <cell r="AF961">
            <v>304</v>
          </cell>
          <cell r="AG961">
            <v>10</v>
          </cell>
          <cell r="AH961"/>
          <cell r="AI961"/>
          <cell r="AN961"/>
          <cell r="AO961" t="str">
            <v>Yes</v>
          </cell>
          <cell r="AP961" t="str">
            <v>NOV 21</v>
          </cell>
        </row>
        <row r="962">
          <cell r="A962">
            <v>1467</v>
          </cell>
          <cell r="B962" t="str">
            <v>已发货</v>
          </cell>
          <cell r="C962" t="str">
            <v>C49</v>
          </cell>
          <cell r="D962">
            <v>110578</v>
          </cell>
          <cell r="E962" t="str">
            <v>兴开泰名义下单</v>
          </cell>
          <cell r="F962" t="str">
            <v>YSM20R-2</v>
          </cell>
          <cell r="G962" t="str">
            <v>R-&gt;L</v>
          </cell>
          <cell r="H962" t="str">
            <v>No</v>
          </cell>
          <cell r="I962" t="str">
            <v>Y58713</v>
          </cell>
          <cell r="J962">
            <v>1</v>
          </cell>
          <cell r="K962" t="str">
            <v>力合中转仓</v>
          </cell>
          <cell r="L962">
            <v>44486</v>
          </cell>
          <cell r="M962" t="str">
            <v>NM</v>
          </cell>
          <cell r="N962" t="str">
            <v>DEC 21</v>
          </cell>
          <cell r="O962"/>
          <cell r="P962" t="str">
            <v>JPY</v>
          </cell>
          <cell r="Q962" t="str">
            <v>C49SZX20210186SS</v>
          </cell>
          <cell r="R962" t="str">
            <v>恒业信</v>
          </cell>
          <cell r="S962" t="str">
            <v>YSM20R-2</v>
          </cell>
          <cell r="T962" t="str">
            <v>R-&gt;L</v>
          </cell>
          <cell r="U962" t="str">
            <v>No</v>
          </cell>
          <cell r="V962" t="str">
            <v>OK</v>
          </cell>
          <cell r="W962" t="str">
            <v>DAP SZ</v>
          </cell>
          <cell r="X962">
            <v>44411</v>
          </cell>
          <cell r="Y962" t="str">
            <v>Yes</v>
          </cell>
          <cell r="Z962"/>
          <cell r="AA962"/>
          <cell r="AB962"/>
          <cell r="AC962" t="str">
            <v>C200337000</v>
          </cell>
          <cell r="AD962">
            <v>301</v>
          </cell>
          <cell r="AE962">
            <v>10</v>
          </cell>
          <cell r="AF962">
            <v>304</v>
          </cell>
          <cell r="AG962">
            <v>10</v>
          </cell>
          <cell r="AH962"/>
          <cell r="AI962"/>
          <cell r="AN962"/>
          <cell r="AO962" t="str">
            <v>Yes</v>
          </cell>
          <cell r="AP962" t="str">
            <v>DEC 21</v>
          </cell>
        </row>
        <row r="963">
          <cell r="A963">
            <v>1465</v>
          </cell>
          <cell r="B963" t="str">
            <v>已发货</v>
          </cell>
          <cell r="C963" t="str">
            <v>C49</v>
          </cell>
          <cell r="D963">
            <v>110576</v>
          </cell>
          <cell r="E963" t="str">
            <v>健科名义下单</v>
          </cell>
          <cell r="F963" t="str">
            <v>YSM20R-2</v>
          </cell>
          <cell r="G963" t="str">
            <v>L-&gt;R</v>
          </cell>
          <cell r="H963" t="str">
            <v>Feeder Carriage</v>
          </cell>
          <cell r="I963" t="str">
            <v>Y58626</v>
          </cell>
          <cell r="J963">
            <v>1</v>
          </cell>
          <cell r="K963" t="str">
            <v>前海保税区</v>
          </cell>
          <cell r="L963">
            <v>44486</v>
          </cell>
          <cell r="M963" t="str">
            <v>NM</v>
          </cell>
          <cell r="N963" t="str">
            <v>NOV 21</v>
          </cell>
          <cell r="O963"/>
          <cell r="P963" t="str">
            <v>JPY</v>
          </cell>
          <cell r="Q963" t="str">
            <v>C49SZX20210184DZ</v>
          </cell>
          <cell r="R963" t="str">
            <v>长沙健科</v>
          </cell>
          <cell r="S963" t="str">
            <v>YSM20R-2</v>
          </cell>
          <cell r="T963" t="str">
            <v>L-&gt;R</v>
          </cell>
          <cell r="U963" t="str">
            <v>MVC+Feeder Carriage</v>
          </cell>
          <cell r="V963" t="str">
            <v>WRONG</v>
          </cell>
          <cell r="W963" t="str">
            <v>DAP CS</v>
          </cell>
          <cell r="X963">
            <v>44408</v>
          </cell>
          <cell r="Y963" t="str">
            <v>Yes</v>
          </cell>
          <cell r="Z963"/>
          <cell r="AA963"/>
          <cell r="AB963"/>
          <cell r="AC963" t="str">
            <v xml:space="preserve">IND order </v>
          </cell>
          <cell r="AD963">
            <v>302</v>
          </cell>
          <cell r="AE963">
            <v>20</v>
          </cell>
          <cell r="AF963"/>
          <cell r="AG963"/>
          <cell r="AH963"/>
          <cell r="AI963"/>
          <cell r="AN963"/>
          <cell r="AO963" t="str">
            <v>Yes</v>
          </cell>
          <cell r="AP963" t="str">
            <v>NOV 21</v>
          </cell>
        </row>
        <row r="964">
          <cell r="A964">
            <v>1466</v>
          </cell>
          <cell r="B964" t="str">
            <v>已发货</v>
          </cell>
          <cell r="C964" t="str">
            <v>C49</v>
          </cell>
          <cell r="D964">
            <v>110576</v>
          </cell>
          <cell r="E964" t="str">
            <v>健科名义下单</v>
          </cell>
          <cell r="F964" t="str">
            <v>YSM20R-2</v>
          </cell>
          <cell r="G964" t="str">
            <v>L-&gt;R</v>
          </cell>
          <cell r="H964" t="str">
            <v>Feeder Carriage</v>
          </cell>
          <cell r="I964" t="str">
            <v>Y58627</v>
          </cell>
          <cell r="J964">
            <v>1</v>
          </cell>
          <cell r="K964" t="str">
            <v>前海保税区</v>
          </cell>
          <cell r="L964">
            <v>44486</v>
          </cell>
          <cell r="M964" t="str">
            <v>NM</v>
          </cell>
          <cell r="N964" t="str">
            <v>NOV 21</v>
          </cell>
          <cell r="O964"/>
          <cell r="P964" t="str">
            <v>JPY</v>
          </cell>
          <cell r="Q964" t="str">
            <v>C49SZX20210184DZ</v>
          </cell>
          <cell r="R964" t="str">
            <v>长沙健科</v>
          </cell>
          <cell r="S964" t="str">
            <v>YSM20R-2</v>
          </cell>
          <cell r="T964" t="str">
            <v>L-&gt;R</v>
          </cell>
          <cell r="U964" t="str">
            <v>Feeder Carriage</v>
          </cell>
          <cell r="V964" t="str">
            <v>OK</v>
          </cell>
          <cell r="W964" t="str">
            <v>DAP CS</v>
          </cell>
          <cell r="X964">
            <v>44408</v>
          </cell>
          <cell r="Y964" t="str">
            <v>Yes</v>
          </cell>
          <cell r="Z964"/>
          <cell r="AA964"/>
          <cell r="AB964"/>
          <cell r="AC964" t="str">
            <v xml:space="preserve">IND order </v>
          </cell>
          <cell r="AD964">
            <v>302</v>
          </cell>
          <cell r="AE964">
            <v>20</v>
          </cell>
          <cell r="AF964"/>
          <cell r="AG964"/>
          <cell r="AH964"/>
          <cell r="AI964"/>
          <cell r="AN964"/>
          <cell r="AO964" t="str">
            <v>Yes</v>
          </cell>
          <cell r="AP964" t="str">
            <v>NOV 21</v>
          </cell>
        </row>
        <row r="965">
          <cell r="A965">
            <v>1403</v>
          </cell>
          <cell r="B965" t="str">
            <v>已发货</v>
          </cell>
          <cell r="C965" t="str">
            <v>C49</v>
          </cell>
          <cell r="D965">
            <v>110580</v>
          </cell>
          <cell r="E965" t="str">
            <v>洛伦兹技术名义下单</v>
          </cell>
          <cell r="F965" t="str">
            <v>YSM20R-2</v>
          </cell>
          <cell r="G965" t="str">
            <v>L-&gt;R</v>
          </cell>
          <cell r="H965" t="str">
            <v>No</v>
          </cell>
          <cell r="I965" t="str">
            <v>Y58718</v>
          </cell>
          <cell r="J965">
            <v>1</v>
          </cell>
          <cell r="K965" t="str">
            <v>力合中转仓</v>
          </cell>
          <cell r="L965">
            <v>44486</v>
          </cell>
          <cell r="M965" t="str">
            <v>NM</v>
          </cell>
          <cell r="N965" t="str">
            <v>NOV 21</v>
          </cell>
          <cell r="O965"/>
          <cell r="P965" t="str">
            <v>JPY</v>
          </cell>
          <cell r="Q965" t="str">
            <v>C49SZX20210164SS</v>
          </cell>
          <cell r="R965" t="str">
            <v>派勤</v>
          </cell>
          <cell r="S965" t="str">
            <v>YSM20R-2</v>
          </cell>
          <cell r="T965" t="str">
            <v>L-&gt;R</v>
          </cell>
          <cell r="U965" t="str">
            <v>No</v>
          </cell>
          <cell r="V965" t="str">
            <v>OK</v>
          </cell>
          <cell r="W965" t="str">
            <v>DAP SZ</v>
          </cell>
          <cell r="X965">
            <v>44350</v>
          </cell>
          <cell r="Y965" t="str">
            <v>Yes</v>
          </cell>
          <cell r="Z965"/>
          <cell r="AA965"/>
          <cell r="AB965"/>
          <cell r="AC965" t="str">
            <v>C201138627</v>
          </cell>
          <cell r="AD965">
            <v>302</v>
          </cell>
          <cell r="AE965">
            <v>10</v>
          </cell>
          <cell r="AF965">
            <v>302</v>
          </cell>
          <cell r="AG965">
            <v>10</v>
          </cell>
          <cell r="AH965"/>
          <cell r="AI965"/>
          <cell r="AN965"/>
          <cell r="AO965" t="str">
            <v>Yes</v>
          </cell>
          <cell r="AP965" t="str">
            <v>NOV 21</v>
          </cell>
        </row>
        <row r="966">
          <cell r="A966">
            <v>1505</v>
          </cell>
          <cell r="B966" t="str">
            <v>已发货</v>
          </cell>
          <cell r="C966" t="str">
            <v>C49</v>
          </cell>
          <cell r="D966">
            <v>110580</v>
          </cell>
          <cell r="E966" t="str">
            <v>洛伦兹技术名义下单</v>
          </cell>
          <cell r="F966" t="str">
            <v>YSM20R-2</v>
          </cell>
          <cell r="G966" t="str">
            <v>L-&gt;R</v>
          </cell>
          <cell r="H966" t="str">
            <v>No</v>
          </cell>
          <cell r="I966" t="str">
            <v>Y58719</v>
          </cell>
          <cell r="J966">
            <v>1</v>
          </cell>
          <cell r="K966" t="str">
            <v>前海保税区</v>
          </cell>
          <cell r="L966">
            <v>44486</v>
          </cell>
          <cell r="M966" t="str">
            <v>NM</v>
          </cell>
          <cell r="N966" t="str">
            <v>MAR 22</v>
          </cell>
          <cell r="O966"/>
          <cell r="P966" t="str">
            <v>JPY</v>
          </cell>
          <cell r="Q966" t="str">
            <v>C49SZX20210103MZ</v>
          </cell>
          <cell r="R966" t="str">
            <v>河南融创</v>
          </cell>
          <cell r="S966" t="str">
            <v>YSM20R-2</v>
          </cell>
          <cell r="T966" t="str">
            <v>L-&gt;R</v>
          </cell>
          <cell r="U966" t="str">
            <v>No</v>
          </cell>
          <cell r="V966" t="str">
            <v>OK</v>
          </cell>
          <cell r="W966" t="str">
            <v>CIF HK</v>
          </cell>
          <cell r="X966">
            <v>44524</v>
          </cell>
          <cell r="Y966" t="str">
            <v>Yes</v>
          </cell>
          <cell r="Z966"/>
          <cell r="AA966"/>
          <cell r="AB966"/>
          <cell r="AC966" t="str">
            <v>C220242164</v>
          </cell>
          <cell r="AD966">
            <v>302</v>
          </cell>
          <cell r="AE966">
            <v>10</v>
          </cell>
          <cell r="AF966">
            <v>302</v>
          </cell>
          <cell r="AG966">
            <v>10</v>
          </cell>
          <cell r="AH966"/>
          <cell r="AI966"/>
          <cell r="AN966"/>
          <cell r="AO966" t="str">
            <v>Yes</v>
          </cell>
          <cell r="AP966" t="str">
            <v>MAR 22</v>
          </cell>
        </row>
        <row r="967">
          <cell r="A967">
            <v>1372</v>
          </cell>
          <cell r="B967" t="str">
            <v>已发货</v>
          </cell>
          <cell r="C967" t="str">
            <v>C49</v>
          </cell>
          <cell r="D967">
            <v>110579</v>
          </cell>
          <cell r="E967" t="str">
            <v>格隆名义下单</v>
          </cell>
          <cell r="F967" t="str">
            <v>YSM20R-2</v>
          </cell>
          <cell r="G967" t="str">
            <v>L-&gt;R</v>
          </cell>
          <cell r="H967" t="str">
            <v>No</v>
          </cell>
          <cell r="I967" t="str">
            <v>Y58717</v>
          </cell>
          <cell r="J967">
            <v>1</v>
          </cell>
          <cell r="K967" t="str">
            <v>前海保税区</v>
          </cell>
          <cell r="L967">
            <v>44486</v>
          </cell>
          <cell r="M967" t="str">
            <v>NM</v>
          </cell>
          <cell r="N967" t="str">
            <v>NOV 21</v>
          </cell>
          <cell r="O967"/>
          <cell r="P967" t="str">
            <v>JPY</v>
          </cell>
          <cell r="Q967" t="str">
            <v>C49SZX20210147DY</v>
          </cell>
          <cell r="R967" t="str">
            <v>朗迅</v>
          </cell>
          <cell r="S967" t="str">
            <v>YSM20R-2</v>
          </cell>
          <cell r="T967" t="str">
            <v>L-&gt;R</v>
          </cell>
          <cell r="U967" t="str">
            <v>No</v>
          </cell>
          <cell r="V967" t="str">
            <v>OK</v>
          </cell>
          <cell r="W967" t="str">
            <v>DAP HZ</v>
          </cell>
          <cell r="X967">
            <v>44333</v>
          </cell>
          <cell r="Y967" t="str">
            <v>Yes</v>
          </cell>
          <cell r="Z967"/>
          <cell r="AA967"/>
          <cell r="AB967"/>
          <cell r="AC967" t="str">
            <v>C210640313</v>
          </cell>
          <cell r="AD967">
            <v>302</v>
          </cell>
          <cell r="AE967">
            <v>10</v>
          </cell>
          <cell r="AF967">
            <v>302</v>
          </cell>
          <cell r="AG967">
            <v>10</v>
          </cell>
          <cell r="AH967"/>
          <cell r="AI967"/>
          <cell r="AN967"/>
          <cell r="AO967" t="str">
            <v>Yes</v>
          </cell>
          <cell r="AP967" t="str">
            <v>NOV 21</v>
          </cell>
        </row>
        <row r="968">
          <cell r="A968">
            <v>1404</v>
          </cell>
          <cell r="B968" t="str">
            <v>已发货</v>
          </cell>
          <cell r="C968" t="str">
            <v>C49</v>
          </cell>
          <cell r="D968">
            <v>110598</v>
          </cell>
          <cell r="E968" t="str">
            <v>Cowell 名义下单</v>
          </cell>
          <cell r="F968" t="str">
            <v>YSM10</v>
          </cell>
          <cell r="G968" t="str">
            <v>L-&gt;R</v>
          </cell>
          <cell r="H968" t="str">
            <v>MVC F&amp;R+ATS15</v>
          </cell>
          <cell r="I968" t="str">
            <v>Y58771</v>
          </cell>
          <cell r="J968">
            <v>1</v>
          </cell>
          <cell r="K968" t="str">
            <v>力合中转仓</v>
          </cell>
          <cell r="L968">
            <v>44486</v>
          </cell>
          <cell r="M968" t="str">
            <v>NM</v>
          </cell>
          <cell r="N968" t="str">
            <v>NOV 21</v>
          </cell>
          <cell r="O968"/>
          <cell r="P968" t="str">
            <v>JPY</v>
          </cell>
          <cell r="Q968" t="str">
            <v>C49SZX20210164SS</v>
          </cell>
          <cell r="R968" t="str">
            <v>派勤</v>
          </cell>
          <cell r="S968" t="str">
            <v>YSM10</v>
          </cell>
          <cell r="T968" t="str">
            <v>L-&gt;R</v>
          </cell>
          <cell r="U968" t="str">
            <v>MVC+ATS15</v>
          </cell>
          <cell r="V968" t="str">
            <v>WRONG</v>
          </cell>
          <cell r="W968" t="str">
            <v>DAP SZ</v>
          </cell>
          <cell r="X968">
            <v>44350</v>
          </cell>
          <cell r="Y968" t="str">
            <v>Yes</v>
          </cell>
          <cell r="Z968"/>
          <cell r="AA968"/>
          <cell r="AB968"/>
          <cell r="AC968" t="str">
            <v>C201138627</v>
          </cell>
          <cell r="AD968">
            <v>302</v>
          </cell>
          <cell r="AE968">
            <v>10</v>
          </cell>
          <cell r="AF968"/>
          <cell r="AG968"/>
          <cell r="AH968"/>
          <cell r="AI968"/>
          <cell r="AN968"/>
          <cell r="AO968" t="str">
            <v>Yes</v>
          </cell>
          <cell r="AP968" t="str">
            <v>NOV 21</v>
          </cell>
        </row>
        <row r="969">
          <cell r="A969">
            <v>1455</v>
          </cell>
          <cell r="B969" t="str">
            <v>已发货</v>
          </cell>
          <cell r="C969" t="str">
            <v>C49</v>
          </cell>
          <cell r="D969">
            <v>110582</v>
          </cell>
          <cell r="E969" t="str">
            <v>新明海名义下单</v>
          </cell>
          <cell r="F969" t="str">
            <v>YSM10</v>
          </cell>
          <cell r="G969" t="str">
            <v>R-&gt;L</v>
          </cell>
          <cell r="H969" t="str">
            <v xml:space="preserve">96 FEEDER PLATE (YSM10) </v>
          </cell>
          <cell r="I969" t="str">
            <v>Y58861</v>
          </cell>
          <cell r="J969">
            <v>1</v>
          </cell>
          <cell r="K969" t="str">
            <v>前海保税区</v>
          </cell>
          <cell r="L969">
            <v>44494</v>
          </cell>
          <cell r="M969" t="str">
            <v>NM</v>
          </cell>
          <cell r="N969" t="str">
            <v>OCT 21</v>
          </cell>
          <cell r="O969"/>
          <cell r="P969" t="str">
            <v>JPY</v>
          </cell>
          <cell r="Q969" t="str">
            <v>C49SZX20210160EC</v>
          </cell>
          <cell r="R969" t="str">
            <v>新明海</v>
          </cell>
          <cell r="S969" t="str">
            <v>YSM10</v>
          </cell>
          <cell r="T969" t="str">
            <v>R-&gt;L</v>
          </cell>
          <cell r="U969" t="str">
            <v>MVC+Rear 站位</v>
          </cell>
          <cell r="V969" t="str">
            <v>WRONG</v>
          </cell>
          <cell r="W969" t="str">
            <v>DAP HZ</v>
          </cell>
          <cell r="X969">
            <v>44382</v>
          </cell>
          <cell r="Y969" t="str">
            <v>Yes</v>
          </cell>
          <cell r="Z969"/>
          <cell r="AA969"/>
          <cell r="AB969"/>
          <cell r="AC969" t="str">
            <v xml:space="preserve">IND order </v>
          </cell>
          <cell r="AD969">
            <v>302</v>
          </cell>
          <cell r="AE969">
            <v>10</v>
          </cell>
          <cell r="AF969"/>
          <cell r="AG969"/>
          <cell r="AH969"/>
          <cell r="AI969"/>
          <cell r="AN969"/>
          <cell r="AO969" t="str">
            <v>Yes</v>
          </cell>
          <cell r="AP969" t="str">
            <v>OCT 21</v>
          </cell>
        </row>
        <row r="970">
          <cell r="A970">
            <v>1485</v>
          </cell>
          <cell r="B970" t="str">
            <v>已发货</v>
          </cell>
          <cell r="C970" t="str">
            <v>C49</v>
          </cell>
          <cell r="D970">
            <v>110582</v>
          </cell>
          <cell r="E970" t="str">
            <v>新明海名义下单</v>
          </cell>
          <cell r="F970" t="str">
            <v>YSM10</v>
          </cell>
          <cell r="G970" t="str">
            <v>R-&gt;L</v>
          </cell>
          <cell r="H970" t="str">
            <v xml:space="preserve">96 FEEDER PLATE (YSM10) </v>
          </cell>
          <cell r="I970" t="str">
            <v>Y58862</v>
          </cell>
          <cell r="J970">
            <v>1</v>
          </cell>
          <cell r="K970" t="str">
            <v>前海保税区</v>
          </cell>
          <cell r="L970">
            <v>44494</v>
          </cell>
          <cell r="M970" t="str">
            <v>NM</v>
          </cell>
          <cell r="N970" t="str">
            <v>NOV 21</v>
          </cell>
          <cell r="O970"/>
          <cell r="P970" t="str">
            <v>JPY</v>
          </cell>
          <cell r="Q970" t="str">
            <v>C49SZX20210195JL</v>
          </cell>
          <cell r="R970" t="str">
            <v>力通威</v>
          </cell>
          <cell r="S970" t="str">
            <v>YSM10</v>
          </cell>
          <cell r="T970" t="str">
            <v>L-&gt;R</v>
          </cell>
          <cell r="U970" t="str">
            <v xml:space="preserve">MVC+96 FEEDER PLATE (YSM10) </v>
          </cell>
          <cell r="V970" t="str">
            <v>WRONG</v>
          </cell>
          <cell r="W970" t="str">
            <v>DAP DG</v>
          </cell>
          <cell r="X970">
            <v>44491</v>
          </cell>
          <cell r="Y970" t="str">
            <v>Yes</v>
          </cell>
          <cell r="Z970"/>
          <cell r="AA970"/>
          <cell r="AB970"/>
          <cell r="AC970" t="str">
            <v>C211141389</v>
          </cell>
          <cell r="AD970">
            <v>302</v>
          </cell>
          <cell r="AE970">
            <v>10</v>
          </cell>
          <cell r="AF970"/>
          <cell r="AG970"/>
          <cell r="AH970"/>
          <cell r="AI970"/>
          <cell r="AN970"/>
          <cell r="AO970" t="str">
            <v>Yes</v>
          </cell>
          <cell r="AP970" t="str">
            <v>NOV 21</v>
          </cell>
        </row>
        <row r="971">
          <cell r="A971">
            <v>1422</v>
          </cell>
          <cell r="B971" t="str">
            <v>已发货</v>
          </cell>
          <cell r="C971" t="str">
            <v>C49</v>
          </cell>
          <cell r="D971" t="str">
            <v>49F104054</v>
          </cell>
          <cell r="E971" t="str">
            <v>太美亚名义下单</v>
          </cell>
          <cell r="F971" t="str">
            <v>YSM20R-2</v>
          </cell>
          <cell r="G971" t="str">
            <v>R-&gt;L</v>
          </cell>
          <cell r="H971" t="str">
            <v>No</v>
          </cell>
          <cell r="I971" t="str">
            <v>Y58990</v>
          </cell>
          <cell r="J971">
            <v>1</v>
          </cell>
          <cell r="K971" t="str">
            <v>Yamaha 深圳仓库</v>
          </cell>
          <cell r="L971" t="str">
            <v>2021/10/30,Yamaha清关</v>
          </cell>
          <cell r="M971" t="str">
            <v>RMB 单</v>
          </cell>
          <cell r="N971" t="str">
            <v>NOV 21</v>
          </cell>
          <cell r="O971"/>
          <cell r="P971" t="str">
            <v>JPY</v>
          </cell>
          <cell r="Q971" t="str">
            <v>C49SZX20210152SX</v>
          </cell>
          <cell r="R971" t="str">
            <v>太美亚</v>
          </cell>
          <cell r="S971" t="str">
            <v>YSM20R-2</v>
          </cell>
          <cell r="T971" t="str">
            <v>R-&gt;L</v>
          </cell>
          <cell r="U971" t="str">
            <v>No</v>
          </cell>
          <cell r="V971" t="str">
            <v>OK</v>
          </cell>
          <cell r="W971" t="str">
            <v>DAP SZ</v>
          </cell>
          <cell r="X971">
            <v>44351</v>
          </cell>
          <cell r="Y971" t="str">
            <v>Yes</v>
          </cell>
          <cell r="Z971"/>
          <cell r="AA971"/>
          <cell r="AB971"/>
          <cell r="AC971" t="str">
            <v xml:space="preserve">IND order </v>
          </cell>
          <cell r="AD971"/>
          <cell r="AE971"/>
          <cell r="AF971"/>
          <cell r="AG971"/>
          <cell r="AH971"/>
          <cell r="AI971"/>
          <cell r="AN971"/>
          <cell r="AO971" t="str">
            <v>Yes</v>
          </cell>
          <cell r="AP971" t="str">
            <v>NOV 21</v>
          </cell>
        </row>
        <row r="972">
          <cell r="A972">
            <v>1423</v>
          </cell>
          <cell r="B972" t="str">
            <v>已发货</v>
          </cell>
          <cell r="C972" t="str">
            <v>C49</v>
          </cell>
          <cell r="D972" t="str">
            <v>49F104054</v>
          </cell>
          <cell r="E972" t="str">
            <v>太美亚名义下单</v>
          </cell>
          <cell r="F972" t="str">
            <v>YSM20R-2</v>
          </cell>
          <cell r="G972" t="str">
            <v>R-&gt;L</v>
          </cell>
          <cell r="H972" t="str">
            <v>No</v>
          </cell>
          <cell r="I972" t="str">
            <v>Y58991</v>
          </cell>
          <cell r="J972">
            <v>1</v>
          </cell>
          <cell r="K972" t="str">
            <v>Yamaha 深圳仓库</v>
          </cell>
          <cell r="L972" t="str">
            <v>2021/10/30,Yamaha清关</v>
          </cell>
          <cell r="M972" t="str">
            <v>RMB 单</v>
          </cell>
          <cell r="N972" t="str">
            <v>NOV 21</v>
          </cell>
          <cell r="O972"/>
          <cell r="P972" t="str">
            <v>JPY</v>
          </cell>
          <cell r="Q972" t="str">
            <v>C49SZX20210152SX</v>
          </cell>
          <cell r="R972" t="str">
            <v>太美亚</v>
          </cell>
          <cell r="S972" t="str">
            <v>YSM20R-2</v>
          </cell>
          <cell r="T972" t="str">
            <v>R-&gt;L</v>
          </cell>
          <cell r="U972" t="str">
            <v>No</v>
          </cell>
          <cell r="V972" t="str">
            <v>OK</v>
          </cell>
          <cell r="W972" t="str">
            <v>DAP SZ</v>
          </cell>
          <cell r="X972">
            <v>44351</v>
          </cell>
          <cell r="Y972" t="str">
            <v>Yes</v>
          </cell>
          <cell r="Z972"/>
          <cell r="AA972"/>
          <cell r="AB972"/>
          <cell r="AC972" t="str">
            <v xml:space="preserve">IND order </v>
          </cell>
          <cell r="AD972"/>
          <cell r="AE972"/>
          <cell r="AF972"/>
          <cell r="AG972"/>
          <cell r="AH972"/>
          <cell r="AI972"/>
          <cell r="AN972"/>
          <cell r="AO972" t="str">
            <v>Yes</v>
          </cell>
          <cell r="AP972" t="str">
            <v>NOV 21</v>
          </cell>
        </row>
        <row r="973">
          <cell r="A973">
            <v>1355</v>
          </cell>
          <cell r="B973" t="str">
            <v>已发货</v>
          </cell>
          <cell r="C973" t="str">
            <v>C49</v>
          </cell>
          <cell r="D973">
            <v>110581</v>
          </cell>
          <cell r="E973" t="str">
            <v>深圳上达名义下单</v>
          </cell>
          <cell r="F973" t="str">
            <v>YSM20WR-2</v>
          </cell>
          <cell r="G973" t="str">
            <v>L-&gt;R</v>
          </cell>
          <cell r="H973" t="str">
            <v>No</v>
          </cell>
          <cell r="I973" t="str">
            <v>Y58723</v>
          </cell>
          <cell r="J973">
            <v>1</v>
          </cell>
          <cell r="K973" t="str">
            <v>前海保税区</v>
          </cell>
          <cell r="L973">
            <v>44504</v>
          </cell>
          <cell r="M973" t="str">
            <v>NM</v>
          </cell>
          <cell r="N973" t="str">
            <v>NOV 21</v>
          </cell>
          <cell r="O973"/>
          <cell r="P973" t="str">
            <v>JPY</v>
          </cell>
          <cell r="Q973" t="str">
            <v>C49SZX20210133EC</v>
          </cell>
          <cell r="R973" t="str">
            <v>海红天远</v>
          </cell>
          <cell r="S973" t="str">
            <v>YSM20WR-2</v>
          </cell>
          <cell r="T973" t="str">
            <v>L-&gt;R</v>
          </cell>
          <cell r="U973" t="str">
            <v>No</v>
          </cell>
          <cell r="V973" t="str">
            <v>OK</v>
          </cell>
          <cell r="W973" t="str">
            <v>CIF HK</v>
          </cell>
          <cell r="X973">
            <v>44314</v>
          </cell>
          <cell r="Y973" t="str">
            <v>Yes</v>
          </cell>
          <cell r="Z973"/>
          <cell r="AA973"/>
          <cell r="AB973"/>
          <cell r="AC973" t="str">
            <v>C200737827</v>
          </cell>
          <cell r="AD973">
            <v>303</v>
          </cell>
          <cell r="AE973">
            <v>16</v>
          </cell>
          <cell r="AF973">
            <v>302</v>
          </cell>
          <cell r="AG973">
            <v>4</v>
          </cell>
          <cell r="AH973"/>
          <cell r="AI973"/>
          <cell r="AN973"/>
          <cell r="AO973" t="str">
            <v>Yes</v>
          </cell>
          <cell r="AP973" t="str">
            <v>NOV 21</v>
          </cell>
        </row>
        <row r="974">
          <cell r="A974">
            <v>1356</v>
          </cell>
          <cell r="B974" t="str">
            <v>已发货</v>
          </cell>
          <cell r="C974" t="str">
            <v>C49</v>
          </cell>
          <cell r="D974">
            <v>110581</v>
          </cell>
          <cell r="E974" t="str">
            <v>深圳上达名义下单</v>
          </cell>
          <cell r="F974" t="str">
            <v>YSM20WR-2</v>
          </cell>
          <cell r="G974" t="str">
            <v>L-&gt;R</v>
          </cell>
          <cell r="H974" t="str">
            <v>No</v>
          </cell>
          <cell r="I974" t="str">
            <v>Y58724</v>
          </cell>
          <cell r="J974">
            <v>1</v>
          </cell>
          <cell r="K974" t="str">
            <v>前海保税区</v>
          </cell>
          <cell r="L974">
            <v>44504</v>
          </cell>
          <cell r="M974" t="str">
            <v>NM</v>
          </cell>
          <cell r="N974" t="str">
            <v>NOV 21</v>
          </cell>
          <cell r="O974"/>
          <cell r="P974" t="str">
            <v>JPY</v>
          </cell>
          <cell r="Q974" t="str">
            <v>C49SZX20210133EC</v>
          </cell>
          <cell r="R974" t="str">
            <v>海红天远</v>
          </cell>
          <cell r="S974" t="str">
            <v>YSM20WR-2</v>
          </cell>
          <cell r="T974" t="str">
            <v>L-&gt;R</v>
          </cell>
          <cell r="U974" t="str">
            <v>No</v>
          </cell>
          <cell r="V974" t="str">
            <v>OK</v>
          </cell>
          <cell r="W974" t="str">
            <v>CIF HK</v>
          </cell>
          <cell r="X974">
            <v>44314</v>
          </cell>
          <cell r="Y974" t="str">
            <v>Yes</v>
          </cell>
          <cell r="Z974"/>
          <cell r="AA974"/>
          <cell r="AB974"/>
          <cell r="AC974" t="str">
            <v>C200737827</v>
          </cell>
          <cell r="AD974">
            <v>303</v>
          </cell>
          <cell r="AE974">
            <v>16</v>
          </cell>
          <cell r="AF974">
            <v>302</v>
          </cell>
          <cell r="AG974">
            <v>4</v>
          </cell>
          <cell r="AH974"/>
          <cell r="AI974"/>
          <cell r="AN974"/>
          <cell r="AO974" t="str">
            <v>Yes</v>
          </cell>
          <cell r="AP974" t="str">
            <v>NOV 21</v>
          </cell>
        </row>
        <row r="975">
          <cell r="A975">
            <v>1246</v>
          </cell>
          <cell r="B975" t="str">
            <v>已发货</v>
          </cell>
          <cell r="C975" t="str">
            <v>C49</v>
          </cell>
          <cell r="D975">
            <v>110581</v>
          </cell>
          <cell r="E975" t="str">
            <v>深圳上达名义下单</v>
          </cell>
          <cell r="F975" t="str">
            <v>YSM10</v>
          </cell>
          <cell r="G975" t="str">
            <v>R-&gt;L</v>
          </cell>
          <cell r="H975" t="str">
            <v>No</v>
          </cell>
          <cell r="I975" t="str">
            <v>Y58864</v>
          </cell>
          <cell r="J975">
            <v>1</v>
          </cell>
          <cell r="K975" t="str">
            <v>力合仓库(已经清关)</v>
          </cell>
          <cell r="L975">
            <v>44504</v>
          </cell>
          <cell r="M975" t="str">
            <v>NM</v>
          </cell>
          <cell r="N975" t="str">
            <v>NOV 21</v>
          </cell>
          <cell r="O975"/>
          <cell r="P975" t="str">
            <v>JPY</v>
          </cell>
          <cell r="Q975" t="str">
            <v>C49SZX20210073AY</v>
          </cell>
          <cell r="R975" t="str">
            <v>铣米</v>
          </cell>
          <cell r="S975" t="str">
            <v>YSM10</v>
          </cell>
          <cell r="T975" t="str">
            <v>L-&gt;R</v>
          </cell>
          <cell r="U975" t="str">
            <v>MVC</v>
          </cell>
          <cell r="V975" t="str">
            <v>WRONG</v>
          </cell>
          <cell r="W975" t="str">
            <v>DAP SZ</v>
          </cell>
          <cell r="X975">
            <v>44265</v>
          </cell>
          <cell r="Y975" t="str">
            <v>Yes</v>
          </cell>
          <cell r="Z975"/>
          <cell r="AA975"/>
          <cell r="AB975"/>
          <cell r="AC975" t="str">
            <v>C210640464</v>
          </cell>
          <cell r="AD975">
            <v>301</v>
          </cell>
          <cell r="AE975">
            <v>10</v>
          </cell>
          <cell r="AF975"/>
          <cell r="AG975"/>
          <cell r="AH975"/>
          <cell r="AI975"/>
          <cell r="AN975"/>
          <cell r="AO975" t="str">
            <v>Yes</v>
          </cell>
          <cell r="AP975" t="str">
            <v>NOV 21</v>
          </cell>
        </row>
        <row r="976">
          <cell r="A976">
            <v>1434</v>
          </cell>
          <cell r="B976" t="str">
            <v>已发货</v>
          </cell>
          <cell r="C976" t="str">
            <v>C49</v>
          </cell>
          <cell r="D976" t="str">
            <v>110581(拆单110652)</v>
          </cell>
          <cell r="E976" t="str">
            <v>深圳上达名义下单</v>
          </cell>
          <cell r="F976" t="str">
            <v>YSM10</v>
          </cell>
          <cell r="G976" t="str">
            <v>R-&gt;L</v>
          </cell>
          <cell r="H976" t="str">
            <v>No</v>
          </cell>
          <cell r="I976" t="str">
            <v>Y58865</v>
          </cell>
          <cell r="J976">
            <v>1</v>
          </cell>
          <cell r="K976" t="str">
            <v>力合仓库(已经清关)</v>
          </cell>
          <cell r="L976">
            <v>44504</v>
          </cell>
          <cell r="M976">
            <v>5.6800000000000003E-2</v>
          </cell>
          <cell r="N976" t="str">
            <v>NOV 21</v>
          </cell>
          <cell r="O976"/>
          <cell r="P976" t="str">
            <v>RMB</v>
          </cell>
          <cell r="Q976" t="str">
            <v>C49SZX20210172EC</v>
          </cell>
          <cell r="R976" t="str">
            <v>科华/End user 美斯特</v>
          </cell>
          <cell r="S976" t="str">
            <v>YSM10</v>
          </cell>
          <cell r="T976" t="str">
            <v>L-&gt;R</v>
          </cell>
          <cell r="U976" t="str">
            <v>MVC</v>
          </cell>
          <cell r="V976" t="str">
            <v>WRONG</v>
          </cell>
          <cell r="W976" t="str">
            <v>DDP SZ</v>
          </cell>
          <cell r="X976">
            <v>44365</v>
          </cell>
          <cell r="Y976" t="str">
            <v>Yes</v>
          </cell>
          <cell r="Z976"/>
          <cell r="AA976"/>
          <cell r="AB976"/>
          <cell r="AC976" t="str">
            <v>C180732715</v>
          </cell>
          <cell r="AD976">
            <v>301</v>
          </cell>
          <cell r="AE976">
            <v>10</v>
          </cell>
          <cell r="AF976"/>
          <cell r="AG976"/>
          <cell r="AH976"/>
          <cell r="AI976"/>
          <cell r="AN976"/>
          <cell r="AO976" t="str">
            <v>Yes</v>
          </cell>
          <cell r="AP976" t="str">
            <v>NOV 21</v>
          </cell>
        </row>
        <row r="977">
          <cell r="A977">
            <v>1371</v>
          </cell>
          <cell r="B977" t="str">
            <v>已发货</v>
          </cell>
          <cell r="C977" t="str">
            <v>C49</v>
          </cell>
          <cell r="D977">
            <v>110594</v>
          </cell>
          <cell r="E977" t="str">
            <v>Cowell 名义下单</v>
          </cell>
          <cell r="F977" t="str">
            <v>YSM20R-2</v>
          </cell>
          <cell r="G977" t="str">
            <v>L-&gt;R</v>
          </cell>
          <cell r="H977" t="str">
            <v>No</v>
          </cell>
          <cell r="I977" t="str">
            <v>Y58825</v>
          </cell>
          <cell r="J977">
            <v>1</v>
          </cell>
          <cell r="K977" t="str">
            <v>前海保税区</v>
          </cell>
          <cell r="L977">
            <v>44504</v>
          </cell>
          <cell r="M977">
            <v>5.6300000000000003E-2</v>
          </cell>
          <cell r="N977" t="str">
            <v>NOV 21</v>
          </cell>
          <cell r="O977"/>
          <cell r="P977" t="str">
            <v>JPY</v>
          </cell>
          <cell r="Q977" t="str">
            <v>C49SZX20210147DY</v>
          </cell>
          <cell r="R977" t="str">
            <v>朗迅</v>
          </cell>
          <cell r="S977" t="str">
            <v>YSM20R-2</v>
          </cell>
          <cell r="T977" t="str">
            <v>L-&gt;R</v>
          </cell>
          <cell r="U977" t="str">
            <v>No</v>
          </cell>
          <cell r="V977" t="str">
            <v>OK</v>
          </cell>
          <cell r="W977" t="str">
            <v>DAP HZ</v>
          </cell>
          <cell r="X977">
            <v>44333</v>
          </cell>
          <cell r="Y977" t="str">
            <v>Yes</v>
          </cell>
          <cell r="Z977"/>
          <cell r="AA977"/>
          <cell r="AB977"/>
          <cell r="AC977" t="str">
            <v>C210640313</v>
          </cell>
          <cell r="AD977">
            <v>303</v>
          </cell>
          <cell r="AE977">
            <v>20</v>
          </cell>
          <cell r="AF977"/>
          <cell r="AG977"/>
          <cell r="AH977"/>
          <cell r="AI977"/>
          <cell r="AN977"/>
          <cell r="AO977" t="str">
            <v>Yes</v>
          </cell>
          <cell r="AP977" t="str">
            <v>NOV 21</v>
          </cell>
        </row>
        <row r="978">
          <cell r="A978">
            <v>1511</v>
          </cell>
          <cell r="B978" t="str">
            <v>已发货</v>
          </cell>
          <cell r="C978" t="str">
            <v>C49</v>
          </cell>
          <cell r="D978">
            <v>110594</v>
          </cell>
          <cell r="E978" t="str">
            <v>Cowell 名义下单</v>
          </cell>
          <cell r="F978" t="str">
            <v>YSM20R-2</v>
          </cell>
          <cell r="G978" t="str">
            <v>L-&gt;R</v>
          </cell>
          <cell r="H978" t="str">
            <v>No</v>
          </cell>
          <cell r="I978" t="str">
            <v>Y58826</v>
          </cell>
          <cell r="J978">
            <v>1</v>
          </cell>
          <cell r="K978" t="str">
            <v>力合仓库(已经清关)</v>
          </cell>
          <cell r="L978">
            <v>44504</v>
          </cell>
          <cell r="M978" t="str">
            <v>0.0563，已经清关，尽量预留RMB单</v>
          </cell>
          <cell r="N978" t="str">
            <v>DEC 21</v>
          </cell>
          <cell r="O978"/>
          <cell r="P978" t="str">
            <v>RMB</v>
          </cell>
          <cell r="Q978" t="str">
            <v>C49SZX20210214EC</v>
          </cell>
          <cell r="R978" t="str">
            <v>骏孚</v>
          </cell>
          <cell r="S978" t="str">
            <v>YSM20R-2</v>
          </cell>
          <cell r="T978" t="str">
            <v>L-&gt;R</v>
          </cell>
          <cell r="U978" t="str">
            <v>No</v>
          </cell>
          <cell r="V978" t="str">
            <v>OK</v>
          </cell>
          <cell r="W978" t="str">
            <v>DDP GZ</v>
          </cell>
          <cell r="X978">
            <v>44532</v>
          </cell>
          <cell r="Y978" t="str">
            <v>Yes</v>
          </cell>
          <cell r="Z978"/>
          <cell r="AA978"/>
          <cell r="AB978"/>
          <cell r="AC978" t="str">
            <v>C210439747</v>
          </cell>
          <cell r="AD978">
            <v>303</v>
          </cell>
          <cell r="AE978">
            <v>10</v>
          </cell>
          <cell r="AF978">
            <v>302</v>
          </cell>
          <cell r="AG978">
            <v>10</v>
          </cell>
          <cell r="AH978"/>
          <cell r="AI978"/>
          <cell r="AN978"/>
          <cell r="AO978" t="str">
            <v>Yes</v>
          </cell>
          <cell r="AP978" t="str">
            <v>DEC 21</v>
          </cell>
        </row>
        <row r="979">
          <cell r="A979">
            <v>1501</v>
          </cell>
          <cell r="B979" t="str">
            <v>已发货</v>
          </cell>
          <cell r="C979" t="str">
            <v>C49</v>
          </cell>
          <cell r="D979" t="str">
            <v>110635(拆单110656）</v>
          </cell>
          <cell r="E979" t="str">
            <v>以络鑫名义下单</v>
          </cell>
          <cell r="F979" t="str">
            <v>YSM20R-2</v>
          </cell>
          <cell r="G979" t="str">
            <v>L-&gt;R</v>
          </cell>
          <cell r="H979" t="str">
            <v>No</v>
          </cell>
          <cell r="I979" t="str">
            <v>Y59183</v>
          </cell>
          <cell r="J979">
            <v>1</v>
          </cell>
          <cell r="K979" t="str">
            <v>力合仓库(已经清关)</v>
          </cell>
          <cell r="L979">
            <v>44527</v>
          </cell>
          <cell r="M979" t="str">
            <v>Yamaha RMB单</v>
          </cell>
          <cell r="N979" t="str">
            <v>DEC 21</v>
          </cell>
          <cell r="O979"/>
          <cell r="P979" t="str">
            <v>RMB</v>
          </cell>
          <cell r="Q979" t="str">
            <v>C49SZX20210204SS</v>
          </cell>
          <cell r="R979" t="str">
            <v>嘉力达</v>
          </cell>
          <cell r="S979" t="str">
            <v>YSM20R-2</v>
          </cell>
          <cell r="T979" t="str">
            <v>L-&gt;R</v>
          </cell>
          <cell r="U979" t="str">
            <v>No</v>
          </cell>
          <cell r="V979" t="str">
            <v>OK</v>
          </cell>
          <cell r="W979" t="str">
            <v>DDP HZ</v>
          </cell>
          <cell r="X979">
            <v>44513</v>
          </cell>
          <cell r="Y979" t="str">
            <v>Yes</v>
          </cell>
          <cell r="Z979"/>
          <cell r="AA979"/>
          <cell r="AB979"/>
          <cell r="AC979" t="str">
            <v>C211141608</v>
          </cell>
          <cell r="AD979">
            <v>301</v>
          </cell>
          <cell r="AE979">
            <v>20</v>
          </cell>
          <cell r="AF979"/>
          <cell r="AG979"/>
          <cell r="AH979"/>
          <cell r="AI979"/>
          <cell r="AN979"/>
          <cell r="AO979" t="str">
            <v>Yes</v>
          </cell>
          <cell r="AP979" t="str">
            <v>DEC 21</v>
          </cell>
        </row>
        <row r="980">
          <cell r="A980">
            <v>1459</v>
          </cell>
          <cell r="B980" t="str">
            <v>已发货</v>
          </cell>
          <cell r="C980" t="str">
            <v>C49</v>
          </cell>
          <cell r="D980">
            <v>110635</v>
          </cell>
          <cell r="E980" t="str">
            <v>以络鑫名义下单</v>
          </cell>
          <cell r="F980" t="str">
            <v>YSM20R-2</v>
          </cell>
          <cell r="G980" t="str">
            <v>L-&gt;R</v>
          </cell>
          <cell r="H980" t="str">
            <v>No</v>
          </cell>
          <cell r="I980" t="str">
            <v>Y59184</v>
          </cell>
          <cell r="J980">
            <v>1</v>
          </cell>
          <cell r="K980" t="str">
            <v>力合仓库(已经清关)</v>
          </cell>
          <cell r="L980">
            <v>44527</v>
          </cell>
          <cell r="M980" t="str">
            <v>Yamaha RMB单</v>
          </cell>
          <cell r="N980" t="str">
            <v>MAR 22</v>
          </cell>
          <cell r="O980"/>
          <cell r="P980" t="str">
            <v>RMB</v>
          </cell>
          <cell r="Q980" t="str">
            <v>C49SZX20210139DZ</v>
          </cell>
          <cell r="R980" t="str">
            <v>力侬</v>
          </cell>
          <cell r="S980" t="str">
            <v>YSM20R-2</v>
          </cell>
          <cell r="T980" t="str">
            <v>L-&gt;R</v>
          </cell>
          <cell r="U980" t="str">
            <v>No</v>
          </cell>
          <cell r="V980" t="str">
            <v>OK</v>
          </cell>
          <cell r="W980" t="str">
            <v>DDP QY</v>
          </cell>
          <cell r="X980">
            <v>44392</v>
          </cell>
          <cell r="Y980" t="str">
            <v>Yes</v>
          </cell>
          <cell r="Z980"/>
          <cell r="AA980"/>
          <cell r="AB980"/>
          <cell r="AC980" t="str">
            <v>C200938198</v>
          </cell>
          <cell r="AD980">
            <v>301</v>
          </cell>
          <cell r="AE980">
            <v>20</v>
          </cell>
          <cell r="AF980"/>
          <cell r="AG980"/>
          <cell r="AH980"/>
          <cell r="AI980"/>
          <cell r="AN980"/>
          <cell r="AO980" t="str">
            <v>Yes</v>
          </cell>
          <cell r="AP980" t="str">
            <v>MAR 22</v>
          </cell>
        </row>
        <row r="981">
          <cell r="A981">
            <v>1153</v>
          </cell>
          <cell r="B981" t="str">
            <v>已发货</v>
          </cell>
          <cell r="C981" t="str">
            <v>C49</v>
          </cell>
          <cell r="D981">
            <v>110635</v>
          </cell>
          <cell r="E981" t="str">
            <v>以络鑫名义下单</v>
          </cell>
          <cell r="F981" t="str">
            <v>YSM20R-2</v>
          </cell>
          <cell r="G981" t="str">
            <v>L-&gt;R</v>
          </cell>
          <cell r="H981" t="str">
            <v>No</v>
          </cell>
          <cell r="I981" t="str">
            <v>Y59185</v>
          </cell>
          <cell r="J981">
            <v>1</v>
          </cell>
          <cell r="K981" t="str">
            <v>力合中转仓</v>
          </cell>
          <cell r="L981">
            <v>44527</v>
          </cell>
          <cell r="M981" t="str">
            <v>NM</v>
          </cell>
          <cell r="N981" t="str">
            <v>DEC 21</v>
          </cell>
          <cell r="O981"/>
          <cell r="P981" t="str">
            <v>JPY</v>
          </cell>
          <cell r="Q981" t="str">
            <v>C49SZX20210052JY</v>
          </cell>
          <cell r="R981" t="str">
            <v>江西络鑫</v>
          </cell>
          <cell r="S981" t="str">
            <v>YSM20R-2</v>
          </cell>
          <cell r="T981" t="str">
            <v>L-&gt;R</v>
          </cell>
          <cell r="U981" t="str">
            <v>No</v>
          </cell>
          <cell r="V981" t="str">
            <v>OK</v>
          </cell>
          <cell r="W981" t="str">
            <v>CIF HK</v>
          </cell>
          <cell r="X981">
            <v>44259</v>
          </cell>
          <cell r="Y981" t="str">
            <v>Yes</v>
          </cell>
          <cell r="Z981"/>
          <cell r="AA981"/>
          <cell r="AB981"/>
          <cell r="AC981" t="str">
            <v>C210439777</v>
          </cell>
          <cell r="AD981">
            <v>301</v>
          </cell>
          <cell r="AE981">
            <v>10</v>
          </cell>
          <cell r="AF981">
            <v>313</v>
          </cell>
          <cell r="AG981">
            <v>10</v>
          </cell>
          <cell r="AH981"/>
          <cell r="AI981"/>
          <cell r="AN981"/>
          <cell r="AO981" t="str">
            <v>Yes</v>
          </cell>
          <cell r="AP981" t="str">
            <v>DEC 21</v>
          </cell>
        </row>
        <row r="982">
          <cell r="A982">
            <v>1154</v>
          </cell>
          <cell r="B982" t="str">
            <v>已发货</v>
          </cell>
          <cell r="C982" t="str">
            <v>C49</v>
          </cell>
          <cell r="D982">
            <v>110635</v>
          </cell>
          <cell r="E982" t="str">
            <v>以络鑫名义下单</v>
          </cell>
          <cell r="F982" t="str">
            <v>YSM20R-2</v>
          </cell>
          <cell r="G982" t="str">
            <v>L-&gt;R</v>
          </cell>
          <cell r="H982" t="str">
            <v>No</v>
          </cell>
          <cell r="I982" t="str">
            <v>Y59186</v>
          </cell>
          <cell r="J982">
            <v>1</v>
          </cell>
          <cell r="K982" t="str">
            <v>力合中转仓</v>
          </cell>
          <cell r="L982">
            <v>44527</v>
          </cell>
          <cell r="M982" t="str">
            <v>NM</v>
          </cell>
          <cell r="N982" t="str">
            <v>DEC 21</v>
          </cell>
          <cell r="O982"/>
          <cell r="P982" t="str">
            <v>JPY</v>
          </cell>
          <cell r="Q982" t="str">
            <v>C49SZX20210052JY</v>
          </cell>
          <cell r="R982" t="str">
            <v>江西络鑫</v>
          </cell>
          <cell r="S982" t="str">
            <v>YSM20R-2</v>
          </cell>
          <cell r="T982" t="str">
            <v>L-&gt;R</v>
          </cell>
          <cell r="U982" t="str">
            <v>No</v>
          </cell>
          <cell r="V982" t="str">
            <v>OK</v>
          </cell>
          <cell r="W982" t="str">
            <v>CIF HK</v>
          </cell>
          <cell r="X982">
            <v>44259</v>
          </cell>
          <cell r="Y982" t="str">
            <v>Yes</v>
          </cell>
          <cell r="Z982"/>
          <cell r="AA982"/>
          <cell r="AB982"/>
          <cell r="AC982" t="str">
            <v>C210439777</v>
          </cell>
          <cell r="AD982">
            <v>301</v>
          </cell>
          <cell r="AE982">
            <v>10</v>
          </cell>
          <cell r="AF982">
            <v>313</v>
          </cell>
          <cell r="AG982">
            <v>10</v>
          </cell>
          <cell r="AH982"/>
          <cell r="AI982"/>
          <cell r="AN982"/>
          <cell r="AO982" t="str">
            <v>Yes</v>
          </cell>
          <cell r="AP982" t="str">
            <v>DEC 21</v>
          </cell>
        </row>
        <row r="983">
          <cell r="A983">
            <v>1495</v>
          </cell>
          <cell r="B983" t="str">
            <v>已发货</v>
          </cell>
          <cell r="C983" t="str">
            <v>C49</v>
          </cell>
          <cell r="D983" t="str">
            <v>110634(拆单110662)</v>
          </cell>
          <cell r="E983" t="str">
            <v>以络鑫名义下单</v>
          </cell>
          <cell r="F983" t="str">
            <v>YSM10</v>
          </cell>
          <cell r="G983" t="str">
            <v>R-&gt;L</v>
          </cell>
          <cell r="H983" t="str">
            <v>MVC F&amp;R+ATS15</v>
          </cell>
          <cell r="I983" t="str">
            <v>Y59179</v>
          </cell>
          <cell r="J983">
            <v>1</v>
          </cell>
          <cell r="K983" t="str">
            <v>码头-&gt;准备清关</v>
          </cell>
          <cell r="L983">
            <v>44527</v>
          </cell>
          <cell r="M983">
            <v>5.6599999999999998E-2</v>
          </cell>
          <cell r="N983" t="str">
            <v>DEC 21</v>
          </cell>
          <cell r="O983"/>
          <cell r="P983" t="str">
            <v>RMB</v>
          </cell>
          <cell r="Q983" t="str">
            <v>C49SZX20210199R1SX</v>
          </cell>
          <cell r="R983" t="str">
            <v>湖北奕宏</v>
          </cell>
          <cell r="S983" t="str">
            <v>YSM10</v>
          </cell>
          <cell r="T983" t="str">
            <v>L-&gt;R</v>
          </cell>
          <cell r="U983" t="str">
            <v>MVC+ATS15</v>
          </cell>
          <cell r="V983" t="str">
            <v>WRONG</v>
          </cell>
          <cell r="W983" t="str">
            <v>DDP HB</v>
          </cell>
          <cell r="X983">
            <v>44497</v>
          </cell>
          <cell r="Y983" t="str">
            <v>Yes</v>
          </cell>
          <cell r="Z983"/>
          <cell r="AA983"/>
          <cell r="AB983"/>
          <cell r="AC983" t="str">
            <v>C170930167</v>
          </cell>
          <cell r="AD983">
            <v>301</v>
          </cell>
          <cell r="AE983">
            <v>10</v>
          </cell>
          <cell r="AF983"/>
          <cell r="AG983"/>
          <cell r="AH983"/>
          <cell r="AI983"/>
          <cell r="AN983"/>
          <cell r="AO983" t="str">
            <v>Yes</v>
          </cell>
          <cell r="AP983" t="str">
            <v>DEC 21</v>
          </cell>
        </row>
        <row r="984">
          <cell r="A984">
            <v>1496</v>
          </cell>
          <cell r="B984" t="str">
            <v>已发货</v>
          </cell>
          <cell r="C984" t="str">
            <v>C49</v>
          </cell>
          <cell r="D984" t="str">
            <v>110634(拆单110662)</v>
          </cell>
          <cell r="E984" t="str">
            <v>以络鑫名义下单</v>
          </cell>
          <cell r="F984" t="str">
            <v>YSM10</v>
          </cell>
          <cell r="G984" t="str">
            <v>R-&gt;L</v>
          </cell>
          <cell r="H984" t="str">
            <v>MVC F&amp;R+ATS15</v>
          </cell>
          <cell r="I984" t="str">
            <v>Y59180</v>
          </cell>
          <cell r="J984">
            <v>1</v>
          </cell>
          <cell r="K984" t="str">
            <v>码头-&gt;准备清关</v>
          </cell>
          <cell r="L984">
            <v>44527</v>
          </cell>
          <cell r="M984">
            <v>5.6599999999999998E-2</v>
          </cell>
          <cell r="N984" t="str">
            <v>DEC 21</v>
          </cell>
          <cell r="O984"/>
          <cell r="P984" t="str">
            <v>RMB</v>
          </cell>
          <cell r="Q984" t="str">
            <v>C49SZX20210199R1SX</v>
          </cell>
          <cell r="R984" t="str">
            <v>湖北奕宏</v>
          </cell>
          <cell r="S984" t="str">
            <v>YSM10</v>
          </cell>
          <cell r="T984" t="str">
            <v>L-&gt;R</v>
          </cell>
          <cell r="U984" t="str">
            <v>MVC+ATS15</v>
          </cell>
          <cell r="V984" t="str">
            <v>WRONG</v>
          </cell>
          <cell r="W984" t="str">
            <v>DDP HB</v>
          </cell>
          <cell r="X984">
            <v>44497</v>
          </cell>
          <cell r="Y984" t="str">
            <v>Yes</v>
          </cell>
          <cell r="Z984"/>
          <cell r="AA984"/>
          <cell r="AB984"/>
          <cell r="AC984" t="str">
            <v>C170930167</v>
          </cell>
          <cell r="AD984">
            <v>301</v>
          </cell>
          <cell r="AE984">
            <v>10</v>
          </cell>
          <cell r="AF984"/>
          <cell r="AG984"/>
          <cell r="AH984"/>
          <cell r="AI984"/>
          <cell r="AN984"/>
          <cell r="AO984" t="str">
            <v>Yes</v>
          </cell>
          <cell r="AP984" t="str">
            <v>DEC 21</v>
          </cell>
        </row>
        <row r="985">
          <cell r="A985">
            <v>1158</v>
          </cell>
          <cell r="B985" t="str">
            <v>已发货</v>
          </cell>
          <cell r="C985" t="str">
            <v>C49</v>
          </cell>
          <cell r="D985">
            <v>110634</v>
          </cell>
          <cell r="E985" t="str">
            <v>以络鑫名义下单</v>
          </cell>
          <cell r="F985" t="str">
            <v>YSM10</v>
          </cell>
          <cell r="G985" t="str">
            <v>R-&gt;L</v>
          </cell>
          <cell r="H985" t="str">
            <v>MVC F&amp;R+ATS15</v>
          </cell>
          <cell r="I985" t="str">
            <v>Y59181</v>
          </cell>
          <cell r="J985">
            <v>1</v>
          </cell>
          <cell r="K985" t="str">
            <v>力合中转仓</v>
          </cell>
          <cell r="L985">
            <v>44527</v>
          </cell>
          <cell r="M985" t="str">
            <v>NM</v>
          </cell>
          <cell r="N985" t="str">
            <v>DEC 21</v>
          </cell>
          <cell r="O985"/>
          <cell r="P985" t="str">
            <v>JPY</v>
          </cell>
          <cell r="Q985" t="str">
            <v>C49SZX20210052JY</v>
          </cell>
          <cell r="R985" t="str">
            <v>江西络鑫</v>
          </cell>
          <cell r="S985" t="str">
            <v>YSM10</v>
          </cell>
          <cell r="T985" t="str">
            <v>L-&gt;R</v>
          </cell>
          <cell r="U985" t="str">
            <v>MVC+ATS15</v>
          </cell>
          <cell r="V985" t="str">
            <v>WRONG</v>
          </cell>
          <cell r="W985" t="str">
            <v>CIF HK</v>
          </cell>
          <cell r="X985">
            <v>44259</v>
          </cell>
          <cell r="Y985" t="str">
            <v>Yes</v>
          </cell>
          <cell r="Z985"/>
          <cell r="AA985"/>
          <cell r="AB985"/>
          <cell r="AC985" t="str">
            <v>C210439777</v>
          </cell>
          <cell r="AD985">
            <v>302</v>
          </cell>
          <cell r="AE985">
            <v>10</v>
          </cell>
          <cell r="AF985"/>
          <cell r="AG985"/>
          <cell r="AH985"/>
          <cell r="AI985"/>
          <cell r="AN985"/>
          <cell r="AO985" t="str">
            <v>Yes</v>
          </cell>
          <cell r="AP985" t="str">
            <v>DEC 21</v>
          </cell>
        </row>
        <row r="986">
          <cell r="A986">
            <v>1159</v>
          </cell>
          <cell r="B986" t="str">
            <v>已发货</v>
          </cell>
          <cell r="C986" t="str">
            <v>C49</v>
          </cell>
          <cell r="D986">
            <v>110634</v>
          </cell>
          <cell r="E986" t="str">
            <v>以络鑫名义下单</v>
          </cell>
          <cell r="F986" t="str">
            <v>YSM10</v>
          </cell>
          <cell r="G986" t="str">
            <v>R-&gt;L</v>
          </cell>
          <cell r="H986" t="str">
            <v>MVC F&amp;R+ATS15</v>
          </cell>
          <cell r="I986" t="str">
            <v>Y59182</v>
          </cell>
          <cell r="J986">
            <v>1</v>
          </cell>
          <cell r="K986" t="str">
            <v>力合中转仓</v>
          </cell>
          <cell r="L986">
            <v>44527</v>
          </cell>
          <cell r="M986" t="str">
            <v>NM</v>
          </cell>
          <cell r="N986" t="str">
            <v>DEC 21</v>
          </cell>
          <cell r="O986"/>
          <cell r="P986" t="str">
            <v>JPY</v>
          </cell>
          <cell r="Q986" t="str">
            <v>C49SZX20210052JY</v>
          </cell>
          <cell r="R986" t="str">
            <v>江西络鑫</v>
          </cell>
          <cell r="S986" t="str">
            <v>YSM10</v>
          </cell>
          <cell r="T986" t="str">
            <v>L-&gt;R</v>
          </cell>
          <cell r="U986" t="str">
            <v>MVC+ATS15</v>
          </cell>
          <cell r="V986" t="str">
            <v>WRONG</v>
          </cell>
          <cell r="W986" t="str">
            <v>CIF HK</v>
          </cell>
          <cell r="X986">
            <v>44259</v>
          </cell>
          <cell r="Y986" t="str">
            <v>Yes</v>
          </cell>
          <cell r="Z986"/>
          <cell r="AA986"/>
          <cell r="AB986"/>
          <cell r="AC986" t="str">
            <v>C210439777</v>
          </cell>
          <cell r="AD986">
            <v>301</v>
          </cell>
          <cell r="AE986">
            <v>10</v>
          </cell>
          <cell r="AF986"/>
          <cell r="AG986"/>
          <cell r="AH986"/>
          <cell r="AI986"/>
          <cell r="AN986"/>
          <cell r="AO986" t="str">
            <v>Yes</v>
          </cell>
          <cell r="AP986" t="str">
            <v>DEC 21</v>
          </cell>
        </row>
        <row r="987">
          <cell r="A987">
            <v>1401</v>
          </cell>
          <cell r="B987" t="str">
            <v>已发货</v>
          </cell>
          <cell r="C987" t="str">
            <v>C49</v>
          </cell>
          <cell r="D987">
            <v>110620</v>
          </cell>
          <cell r="E987" t="str">
            <v>络鑫名义下单</v>
          </cell>
          <cell r="F987" t="str">
            <v>YSM20R-2</v>
          </cell>
          <cell r="G987" t="str">
            <v>L-&gt;R</v>
          </cell>
          <cell r="H987" t="str">
            <v>No</v>
          </cell>
          <cell r="I987" t="str">
            <v>Y59066</v>
          </cell>
          <cell r="J987">
            <v>1</v>
          </cell>
          <cell r="K987" t="str">
            <v>前海保税区</v>
          </cell>
          <cell r="L987">
            <v>44523</v>
          </cell>
          <cell r="M987" t="str">
            <v>NM</v>
          </cell>
          <cell r="N987" t="str">
            <v>NOV 21</v>
          </cell>
          <cell r="O987"/>
          <cell r="P987" t="str">
            <v>JPY</v>
          </cell>
          <cell r="Q987" t="str">
            <v>C49SZX20210157SS</v>
          </cell>
          <cell r="R987" t="str">
            <v>艺通能</v>
          </cell>
          <cell r="S987" t="str">
            <v>YSM20R-2</v>
          </cell>
          <cell r="T987" t="str">
            <v>L-&gt;R</v>
          </cell>
          <cell r="U987" t="str">
            <v>No</v>
          </cell>
          <cell r="V987" t="str">
            <v>OK</v>
          </cell>
          <cell r="W987" t="str">
            <v>DAP SZ</v>
          </cell>
          <cell r="X987">
            <v>44343</v>
          </cell>
          <cell r="Y987" t="str">
            <v>Yes</v>
          </cell>
          <cell r="Z987"/>
          <cell r="AA987"/>
          <cell r="AB987"/>
          <cell r="AC987" t="str">
            <v>C210740721</v>
          </cell>
          <cell r="AD987">
            <v>313</v>
          </cell>
          <cell r="AE987">
            <v>10</v>
          </cell>
          <cell r="AF987">
            <v>304</v>
          </cell>
          <cell r="AG987">
            <v>10</v>
          </cell>
          <cell r="AI987"/>
          <cell r="AJ987"/>
          <cell r="AK987"/>
          <cell r="AL987"/>
          <cell r="AM987"/>
          <cell r="AN987"/>
          <cell r="AO987" t="str">
            <v>Yes</v>
          </cell>
          <cell r="AP987" t="str">
            <v>NOV 21</v>
          </cell>
        </row>
        <row r="988">
          <cell r="A988">
            <v>1377</v>
          </cell>
          <cell r="B988" t="str">
            <v>已发货</v>
          </cell>
          <cell r="C988" t="str">
            <v>C49</v>
          </cell>
          <cell r="D988">
            <v>110620</v>
          </cell>
          <cell r="E988" t="str">
            <v>络鑫名义下单</v>
          </cell>
          <cell r="F988" t="str">
            <v>YSM20R-2</v>
          </cell>
          <cell r="G988" t="str">
            <v>L-&gt;R</v>
          </cell>
          <cell r="H988" t="str">
            <v>No</v>
          </cell>
          <cell r="I988" t="str">
            <v>Y59067</v>
          </cell>
          <cell r="J988">
            <v>1</v>
          </cell>
          <cell r="K988" t="str">
            <v>前海保税区</v>
          </cell>
          <cell r="L988">
            <v>44523</v>
          </cell>
          <cell r="M988" t="str">
            <v xml:space="preserve">NM </v>
          </cell>
          <cell r="N988" t="str">
            <v>NOV 21</v>
          </cell>
          <cell r="O988"/>
          <cell r="P988" t="str">
            <v>JPY</v>
          </cell>
          <cell r="Q988" t="str">
            <v>C49SZX20210151SX</v>
          </cell>
          <cell r="R988" t="str">
            <v>龙腾共创</v>
          </cell>
          <cell r="S988" t="str">
            <v>YSM20R-2</v>
          </cell>
          <cell r="T988" t="str">
            <v>L-&gt;R</v>
          </cell>
          <cell r="U988" t="str">
            <v>MVC</v>
          </cell>
          <cell r="V988" t="str">
            <v>WRONG</v>
          </cell>
          <cell r="W988" t="str">
            <v>DAP SZ</v>
          </cell>
          <cell r="X988">
            <v>44336</v>
          </cell>
          <cell r="Y988" t="str">
            <v>Yes</v>
          </cell>
          <cell r="Z988"/>
          <cell r="AA988"/>
          <cell r="AB988"/>
          <cell r="AC988" t="str">
            <v>C161128062</v>
          </cell>
          <cell r="AD988">
            <v>303</v>
          </cell>
          <cell r="AE988">
            <v>10</v>
          </cell>
          <cell r="AF988">
            <v>304</v>
          </cell>
          <cell r="AG988">
            <v>10</v>
          </cell>
          <cell r="AH988"/>
          <cell r="AI988"/>
          <cell r="AN988"/>
          <cell r="AO988" t="str">
            <v>Yes</v>
          </cell>
          <cell r="AP988" t="str">
            <v>NOV 21</v>
          </cell>
        </row>
        <row r="989">
          <cell r="A989">
            <v>1407</v>
          </cell>
          <cell r="B989" t="str">
            <v>已发货</v>
          </cell>
          <cell r="C989" t="str">
            <v>C49</v>
          </cell>
          <cell r="D989">
            <v>110617</v>
          </cell>
          <cell r="E989" t="str">
            <v>比泰利名义下单</v>
          </cell>
          <cell r="F989" t="str">
            <v>YSM20R-2</v>
          </cell>
          <cell r="G989" t="str">
            <v>L-&gt;R</v>
          </cell>
          <cell r="H989" t="str">
            <v>MVC F&amp;R</v>
          </cell>
          <cell r="I989" t="str">
            <v>Y59083</v>
          </cell>
          <cell r="J989">
            <v>1</v>
          </cell>
          <cell r="K989" t="str">
            <v>前海保税区</v>
          </cell>
          <cell r="L989">
            <v>44523</v>
          </cell>
          <cell r="M989" t="str">
            <v>NM</v>
          </cell>
          <cell r="N989" t="str">
            <v>NOV 21</v>
          </cell>
          <cell r="O989"/>
          <cell r="P989" t="str">
            <v>JPY</v>
          </cell>
          <cell r="Q989" t="str">
            <v>C49SZX20210141DZ</v>
          </cell>
          <cell r="R989" t="str">
            <v>比泰利</v>
          </cell>
          <cell r="S989" t="str">
            <v>YSM20R-2</v>
          </cell>
          <cell r="T989" t="str">
            <v>L-&gt;R</v>
          </cell>
          <cell r="U989" t="str">
            <v>MVC F&amp;R</v>
          </cell>
          <cell r="V989" t="str">
            <v>OK</v>
          </cell>
          <cell r="W989" t="str">
            <v>DAP SZ</v>
          </cell>
          <cell r="X989">
            <v>44355</v>
          </cell>
          <cell r="Y989" t="str">
            <v>Yes</v>
          </cell>
          <cell r="Z989"/>
          <cell r="AA989"/>
          <cell r="AB989"/>
          <cell r="AC989" t="str">
            <v xml:space="preserve">IND order </v>
          </cell>
          <cell r="AD989">
            <v>302</v>
          </cell>
          <cell r="AE989">
            <v>10</v>
          </cell>
          <cell r="AF989">
            <v>301</v>
          </cell>
          <cell r="AG989">
            <v>10</v>
          </cell>
          <cell r="AH989"/>
          <cell r="AI989"/>
          <cell r="AN989"/>
          <cell r="AO989" t="str">
            <v>Yes</v>
          </cell>
          <cell r="AP989" t="str">
            <v>NOV 21</v>
          </cell>
        </row>
        <row r="990">
          <cell r="A990">
            <v>1406</v>
          </cell>
          <cell r="B990" t="str">
            <v>已发货</v>
          </cell>
          <cell r="C990" t="str">
            <v>C49</v>
          </cell>
          <cell r="D990">
            <v>110617</v>
          </cell>
          <cell r="E990" t="str">
            <v>比泰利名义下单</v>
          </cell>
          <cell r="F990" t="str">
            <v>YSM20R-2</v>
          </cell>
          <cell r="G990" t="str">
            <v>L-&gt;R</v>
          </cell>
          <cell r="H990" t="str">
            <v>cATS30+MVC(F&amp;R)+15pallet for cATS30+交换台车</v>
          </cell>
          <cell r="I990" t="str">
            <v>Y59084</v>
          </cell>
          <cell r="J990">
            <v>1</v>
          </cell>
          <cell r="K990" t="str">
            <v>前海保税区</v>
          </cell>
          <cell r="L990">
            <v>44523</v>
          </cell>
          <cell r="M990" t="str">
            <v>NM</v>
          </cell>
          <cell r="N990" t="str">
            <v>NOV 21</v>
          </cell>
          <cell r="O990"/>
          <cell r="P990" t="str">
            <v>JPY</v>
          </cell>
          <cell r="Q990" t="str">
            <v>C49SZX20210141DZ</v>
          </cell>
          <cell r="R990" t="str">
            <v>比泰利</v>
          </cell>
          <cell r="S990" t="str">
            <v>YSM20R-2</v>
          </cell>
          <cell r="T990" t="str">
            <v>L-&gt;R</v>
          </cell>
          <cell r="U990" t="str">
            <v>cATS30+MVC(F&amp;R)+15pallet for cATS30+交换台车</v>
          </cell>
          <cell r="V990" t="str">
            <v>OK</v>
          </cell>
          <cell r="W990" t="str">
            <v>DAP SZ</v>
          </cell>
          <cell r="X990">
            <v>44355</v>
          </cell>
          <cell r="Y990" t="str">
            <v>Yes</v>
          </cell>
          <cell r="Z990"/>
          <cell r="AA990"/>
          <cell r="AB990"/>
          <cell r="AC990" t="str">
            <v xml:space="preserve">IND order </v>
          </cell>
          <cell r="AD990">
            <v>302</v>
          </cell>
          <cell r="AE990">
            <v>10</v>
          </cell>
          <cell r="AF990">
            <v>301</v>
          </cell>
          <cell r="AG990">
            <v>10</v>
          </cell>
          <cell r="AH990"/>
          <cell r="AI990"/>
          <cell r="AN990"/>
          <cell r="AO990" t="str">
            <v>Yes</v>
          </cell>
          <cell r="AP990" t="str">
            <v>NOV 21</v>
          </cell>
        </row>
        <row r="991">
          <cell r="A991">
            <v>1354</v>
          </cell>
          <cell r="B991" t="str">
            <v>已发货</v>
          </cell>
          <cell r="C991" t="str">
            <v>C49</v>
          </cell>
          <cell r="D991">
            <v>110619</v>
          </cell>
          <cell r="E991" t="str">
            <v>天邦达名义下单</v>
          </cell>
          <cell r="F991" t="str">
            <v>YSM20WR-2</v>
          </cell>
          <cell r="G991" t="str">
            <v>L-&gt;R</v>
          </cell>
          <cell r="H991" t="str">
            <v>cATS10+MVC(F&amp;R)+Feeder Carriage</v>
          </cell>
          <cell r="I991" t="str">
            <v>Y59062</v>
          </cell>
          <cell r="J991">
            <v>1</v>
          </cell>
          <cell r="K991" t="str">
            <v>前海保税区</v>
          </cell>
          <cell r="L991">
            <v>44523</v>
          </cell>
          <cell r="M991" t="str">
            <v>NM</v>
          </cell>
          <cell r="N991" t="str">
            <v>NOV 21</v>
          </cell>
          <cell r="O991"/>
          <cell r="P991" t="str">
            <v>JPY</v>
          </cell>
          <cell r="Q991" t="str">
            <v>C49SZX20210133EC</v>
          </cell>
          <cell r="R991" t="str">
            <v>海红天远</v>
          </cell>
          <cell r="S991" t="str">
            <v>YSM20WR-2</v>
          </cell>
          <cell r="T991" t="str">
            <v>L-&gt;R</v>
          </cell>
          <cell r="U991" t="str">
            <v>cATS10+MVC(F&amp;R)+Feeder Carriage</v>
          </cell>
          <cell r="V991" t="str">
            <v>OK</v>
          </cell>
          <cell r="W991" t="str">
            <v>CIF HK</v>
          </cell>
          <cell r="X991">
            <v>44314</v>
          </cell>
          <cell r="Y991" t="str">
            <v>Yes</v>
          </cell>
          <cell r="Z991"/>
          <cell r="AA991"/>
          <cell r="AB991"/>
          <cell r="AC991" t="str">
            <v>C200737827</v>
          </cell>
          <cell r="AD991">
            <v>301</v>
          </cell>
          <cell r="AE991">
            <v>12</v>
          </cell>
          <cell r="AF991">
            <v>303</v>
          </cell>
          <cell r="AG991">
            <v>6</v>
          </cell>
          <cell r="AH991">
            <v>304</v>
          </cell>
          <cell r="AI991">
            <v>4</v>
          </cell>
          <cell r="AN991"/>
          <cell r="AO991" t="str">
            <v>Yes</v>
          </cell>
          <cell r="AP991" t="str">
            <v>NOV 21</v>
          </cell>
        </row>
        <row r="992">
          <cell r="A992">
            <v>1456</v>
          </cell>
          <cell r="B992" t="str">
            <v>已发货</v>
          </cell>
          <cell r="C992" t="str">
            <v>C49</v>
          </cell>
          <cell r="D992">
            <v>110618</v>
          </cell>
          <cell r="E992" t="str">
            <v>力通威名义下单</v>
          </cell>
          <cell r="F992" t="str">
            <v>YSM10</v>
          </cell>
          <cell r="G992" t="str">
            <v>L-&gt;R</v>
          </cell>
          <cell r="H992" t="str">
            <v xml:space="preserve">MVC(F&amp;R)+96 FEEDER PLATE (YSM10) </v>
          </cell>
          <cell r="I992" t="str">
            <v>Y59086</v>
          </cell>
          <cell r="J992">
            <v>1</v>
          </cell>
          <cell r="K992" t="str">
            <v>码头-&gt;准备清关</v>
          </cell>
          <cell r="L992">
            <v>44526</v>
          </cell>
          <cell r="M992" t="str">
            <v>NM</v>
          </cell>
          <cell r="N992" t="str">
            <v>DEC 21</v>
          </cell>
          <cell r="O992"/>
          <cell r="P992" t="str">
            <v>JPY</v>
          </cell>
          <cell r="Q992" t="str">
            <v>C49SZX20210160EC</v>
          </cell>
          <cell r="R992" t="str">
            <v>新明海</v>
          </cell>
          <cell r="S992" t="str">
            <v>YSM10</v>
          </cell>
          <cell r="T992" t="str">
            <v>R-&gt;L</v>
          </cell>
          <cell r="U992" t="str">
            <v>MVC+Rear 站位</v>
          </cell>
          <cell r="V992" t="str">
            <v>WRONG</v>
          </cell>
          <cell r="W992" t="str">
            <v>DAP HZ</v>
          </cell>
          <cell r="X992">
            <v>44382</v>
          </cell>
          <cell r="Y992" t="str">
            <v>Yes</v>
          </cell>
          <cell r="Z992"/>
          <cell r="AA992"/>
          <cell r="AB992"/>
          <cell r="AC992" t="str">
            <v>C180933045</v>
          </cell>
          <cell r="AD992">
            <v>302</v>
          </cell>
          <cell r="AE992">
            <v>10</v>
          </cell>
          <cell r="AF992"/>
          <cell r="AG992"/>
          <cell r="AH992"/>
          <cell r="AI992"/>
          <cell r="AN992"/>
          <cell r="AO992" t="str">
            <v>Yes</v>
          </cell>
          <cell r="AP992" t="str">
            <v>DEC 21</v>
          </cell>
        </row>
        <row r="993">
          <cell r="A993">
            <v>1454</v>
          </cell>
          <cell r="B993" t="str">
            <v>已发货</v>
          </cell>
          <cell r="C993" t="str">
            <v>C49</v>
          </cell>
          <cell r="D993">
            <v>110618</v>
          </cell>
          <cell r="E993" t="str">
            <v>力通威名义下单</v>
          </cell>
          <cell r="F993" t="str">
            <v>YSM10</v>
          </cell>
          <cell r="G993" t="str">
            <v>L-&gt;R</v>
          </cell>
          <cell r="H993" t="str">
            <v xml:space="preserve">MVC(F&amp;R)+96 FEEDER PLATE (YSM10) </v>
          </cell>
          <cell r="I993" t="str">
            <v>Y59087</v>
          </cell>
          <cell r="J993">
            <v>1</v>
          </cell>
          <cell r="K993" t="str">
            <v>码头-&gt;准备清关</v>
          </cell>
          <cell r="L993">
            <v>44526</v>
          </cell>
          <cell r="M993" t="str">
            <v>NM</v>
          </cell>
          <cell r="N993" t="str">
            <v>DEC 21</v>
          </cell>
          <cell r="O993"/>
          <cell r="P993" t="str">
            <v>JPY</v>
          </cell>
          <cell r="Q993" t="str">
            <v>C49SZX20210160EC</v>
          </cell>
          <cell r="R993" t="str">
            <v>新明海</v>
          </cell>
          <cell r="S993" t="str">
            <v>YSM10</v>
          </cell>
          <cell r="T993" t="str">
            <v>L-&gt;R</v>
          </cell>
          <cell r="U993" t="str">
            <v>MVC+Rear 站位</v>
          </cell>
          <cell r="V993" t="str">
            <v>WRONG</v>
          </cell>
          <cell r="W993" t="str">
            <v>DAP HZ</v>
          </cell>
          <cell r="X993">
            <v>44382</v>
          </cell>
          <cell r="Y993" t="str">
            <v>Yes</v>
          </cell>
          <cell r="Z993"/>
          <cell r="AA993"/>
          <cell r="AB993"/>
          <cell r="AC993" t="str">
            <v>C180933045</v>
          </cell>
          <cell r="AD993">
            <v>302</v>
          </cell>
          <cell r="AE993">
            <v>10</v>
          </cell>
          <cell r="AF993"/>
          <cell r="AG993"/>
          <cell r="AH993"/>
          <cell r="AI993"/>
          <cell r="AN993"/>
          <cell r="AO993" t="str">
            <v>Yes</v>
          </cell>
          <cell r="AP993" t="str">
            <v>DEC 21</v>
          </cell>
        </row>
        <row r="994">
          <cell r="A994">
            <v>1513</v>
          </cell>
          <cell r="B994" t="str">
            <v>已发货</v>
          </cell>
          <cell r="C994" t="str">
            <v>C49</v>
          </cell>
          <cell r="D994" t="str">
            <v>49F104089</v>
          </cell>
          <cell r="E994" t="str">
            <v>深圳格隆</v>
          </cell>
          <cell r="F994" t="str">
            <v>YSM20R-2</v>
          </cell>
          <cell r="G994" t="str">
            <v>L-&gt;R</v>
          </cell>
          <cell r="H994" t="str">
            <v>No</v>
          </cell>
          <cell r="I994" t="str">
            <v>Y58471</v>
          </cell>
          <cell r="J994">
            <v>1</v>
          </cell>
          <cell r="K994" t="str">
            <v>力合仓库(已经清关)</v>
          </cell>
          <cell r="L994" t="str">
            <v>2021-12-7Yamaha 仓库</v>
          </cell>
          <cell r="M994" t="str">
            <v>RMB 单</v>
          </cell>
          <cell r="N994" t="str">
            <v>FEB 22</v>
          </cell>
          <cell r="O994"/>
          <cell r="P994" t="str">
            <v>RMB</v>
          </cell>
          <cell r="Q994" t="str">
            <v>C49SZX20210216AY</v>
          </cell>
          <cell r="R994" t="str">
            <v>勃旭</v>
          </cell>
          <cell r="S994" t="str">
            <v>YSM20R-2</v>
          </cell>
          <cell r="T994" t="str">
            <v>L-&gt;R</v>
          </cell>
          <cell r="U994" t="str">
            <v>No</v>
          </cell>
          <cell r="V994" t="str">
            <v>OK</v>
          </cell>
          <cell r="W994" t="str">
            <v>DDP SZ</v>
          </cell>
          <cell r="X994">
            <v>44537</v>
          </cell>
          <cell r="Y994" t="str">
            <v>Yes</v>
          </cell>
          <cell r="Z994"/>
          <cell r="AA994"/>
          <cell r="AB994"/>
          <cell r="AC994" t="str">
            <v>C210941086</v>
          </cell>
          <cell r="AD994">
            <v>302</v>
          </cell>
          <cell r="AE994">
            <v>20</v>
          </cell>
          <cell r="AF994"/>
          <cell r="AG994"/>
          <cell r="AH994"/>
          <cell r="AI994"/>
          <cell r="AN994"/>
          <cell r="AO994" t="str">
            <v>Yes</v>
          </cell>
          <cell r="AP994" t="str">
            <v>FEB 22</v>
          </cell>
        </row>
        <row r="995">
          <cell r="A995">
            <v>1092</v>
          </cell>
          <cell r="B995" t="str">
            <v>已发货</v>
          </cell>
          <cell r="C995" t="str">
            <v>C49</v>
          </cell>
          <cell r="D995" t="str">
            <v>49F104087</v>
          </cell>
          <cell r="E995" t="str">
            <v>广东晶科</v>
          </cell>
          <cell r="F995" t="str">
            <v>YSM20R-2</v>
          </cell>
          <cell r="G995" t="str">
            <v>L-&gt;R</v>
          </cell>
          <cell r="H995" t="str">
            <v>No</v>
          </cell>
          <cell r="I995" t="str">
            <v>Y58909</v>
          </cell>
          <cell r="J995">
            <v>1</v>
          </cell>
          <cell r="K995" t="str">
            <v>力合仓库(已经清关)</v>
          </cell>
          <cell r="L995" t="str">
            <v>2021-12-7 Yamaha 仓库</v>
          </cell>
          <cell r="M995" t="str">
            <v>RMB 单</v>
          </cell>
          <cell r="N995" t="str">
            <v>JAN 22</v>
          </cell>
          <cell r="O995"/>
          <cell r="P995" t="str">
            <v>JPY</v>
          </cell>
          <cell r="Q995" t="str">
            <v>C49SZX20210031SX</v>
          </cell>
          <cell r="R995" t="str">
            <v>益田科技</v>
          </cell>
          <cell r="S995" t="str">
            <v>YSM20R-2</v>
          </cell>
          <cell r="T995" t="str">
            <v>L-&gt;R</v>
          </cell>
          <cell r="U995" t="str">
            <v>No</v>
          </cell>
          <cell r="V995" t="str">
            <v>OK</v>
          </cell>
          <cell r="W995" t="str">
            <v>DAP SZ</v>
          </cell>
          <cell r="X995">
            <v>44222</v>
          </cell>
          <cell r="Y995" t="str">
            <v>Yes</v>
          </cell>
          <cell r="Z995"/>
          <cell r="AA995"/>
          <cell r="AB995"/>
          <cell r="AC995" t="str">
            <v>C200938214</v>
          </cell>
          <cell r="AD995">
            <v>301</v>
          </cell>
          <cell r="AE995">
            <v>20</v>
          </cell>
          <cell r="AH995"/>
          <cell r="AI995"/>
          <cell r="AN995"/>
          <cell r="AO995" t="str">
            <v>Yes</v>
          </cell>
          <cell r="AP995" t="str">
            <v>JAN 22</v>
          </cell>
        </row>
        <row r="996">
          <cell r="A996">
            <v>1556</v>
          </cell>
          <cell r="B996" t="str">
            <v>已发货</v>
          </cell>
          <cell r="C996" t="str">
            <v>C49</v>
          </cell>
          <cell r="D996" t="str">
            <v>49F104087</v>
          </cell>
          <cell r="E996" t="str">
            <v>广东晶科</v>
          </cell>
          <cell r="F996" t="str">
            <v>YSM20R-2</v>
          </cell>
          <cell r="G996" t="str">
            <v>R-&gt;L</v>
          </cell>
          <cell r="H996" t="str">
            <v>No</v>
          </cell>
          <cell r="I996" t="str">
            <v>Y58989</v>
          </cell>
          <cell r="J996">
            <v>1</v>
          </cell>
          <cell r="K996" t="str">
            <v>力合仓库(已经清关)</v>
          </cell>
          <cell r="L996" t="str">
            <v>2021-12-7 Yamaha 仓库</v>
          </cell>
          <cell r="M996" t="str">
            <v>RMB 单</v>
          </cell>
          <cell r="N996" t="str">
            <v>FEB 22</v>
          </cell>
          <cell r="O996"/>
          <cell r="P996" t="str">
            <v>JPY</v>
          </cell>
          <cell r="Q996" t="str">
            <v>C49SZX20220002BX</v>
          </cell>
          <cell r="R996" t="str">
            <v>渝溢三甲</v>
          </cell>
          <cell r="S996" t="str">
            <v>YSM20R-2</v>
          </cell>
          <cell r="T996" t="str">
            <v>R-&gt;L</v>
          </cell>
          <cell r="U996" t="str">
            <v>No</v>
          </cell>
          <cell r="V996" t="str">
            <v>OK</v>
          </cell>
          <cell r="W996" t="str">
            <v>DAP HZ</v>
          </cell>
          <cell r="X996">
            <v>44567</v>
          </cell>
          <cell r="Y996" t="str">
            <v>Yes</v>
          </cell>
          <cell r="Z996"/>
          <cell r="AA996"/>
          <cell r="AB996"/>
          <cell r="AC996" t="str">
            <v>C220141927</v>
          </cell>
          <cell r="AD996">
            <v>302</v>
          </cell>
          <cell r="AE996">
            <v>20</v>
          </cell>
          <cell r="AF996"/>
          <cell r="AG996"/>
          <cell r="AH996"/>
          <cell r="AI996"/>
          <cell r="AN996"/>
          <cell r="AO996" t="str">
            <v>Yes</v>
          </cell>
          <cell r="AP996" t="str">
            <v>FEB 22</v>
          </cell>
        </row>
        <row r="997">
          <cell r="A997">
            <v>1091</v>
          </cell>
          <cell r="B997" t="str">
            <v>已发货</v>
          </cell>
          <cell r="C997" t="str">
            <v>C49</v>
          </cell>
          <cell r="D997" t="str">
            <v>49F104088</v>
          </cell>
          <cell r="E997" t="str">
            <v>深圳宝捷信</v>
          </cell>
          <cell r="F997" t="str">
            <v>YSM20R-2</v>
          </cell>
          <cell r="G997" t="str">
            <v>L-&gt;R</v>
          </cell>
          <cell r="H997" t="str">
            <v>No</v>
          </cell>
          <cell r="I997" t="str">
            <v>Y58472</v>
          </cell>
          <cell r="J997">
            <v>1</v>
          </cell>
          <cell r="K997" t="str">
            <v>力合仓库(已经清关)</v>
          </cell>
          <cell r="L997" t="str">
            <v>2021-12-7 Yamaha 仓库</v>
          </cell>
          <cell r="M997" t="str">
            <v>RMB 单</v>
          </cell>
          <cell r="N997" t="str">
            <v>JAN 22</v>
          </cell>
          <cell r="O997"/>
          <cell r="P997" t="str">
            <v>JPY</v>
          </cell>
          <cell r="Q997" t="str">
            <v>C49SZX20210031SX</v>
          </cell>
          <cell r="R997" t="str">
            <v>益田科技</v>
          </cell>
          <cell r="S997" t="str">
            <v>YSM20R-2</v>
          </cell>
          <cell r="T997" t="str">
            <v>L-&gt;R</v>
          </cell>
          <cell r="U997" t="str">
            <v>No</v>
          </cell>
          <cell r="V997" t="str">
            <v>OK</v>
          </cell>
          <cell r="W997" t="str">
            <v>DAP SZ</v>
          </cell>
          <cell r="X997">
            <v>44222</v>
          </cell>
          <cell r="Y997" t="str">
            <v>Yes</v>
          </cell>
          <cell r="Z997"/>
          <cell r="AA997"/>
          <cell r="AB997"/>
          <cell r="AC997" t="str">
            <v>C200938214</v>
          </cell>
          <cell r="AD997">
            <v>302</v>
          </cell>
          <cell r="AE997">
            <v>10</v>
          </cell>
          <cell r="AF997">
            <v>303</v>
          </cell>
          <cell r="AG997">
            <v>10</v>
          </cell>
          <cell r="AH997"/>
          <cell r="AI997"/>
          <cell r="AN997"/>
          <cell r="AO997" t="str">
            <v>Yes</v>
          </cell>
          <cell r="AP997" t="str">
            <v>JAN 22</v>
          </cell>
        </row>
        <row r="998">
          <cell r="A998">
            <v>1586</v>
          </cell>
          <cell r="B998" t="str">
            <v>已发货</v>
          </cell>
          <cell r="C998" t="str">
            <v>C49</v>
          </cell>
          <cell r="D998">
            <v>110459</v>
          </cell>
          <cell r="E998" t="str">
            <v>海红天远名义下单</v>
          </cell>
          <cell r="F998" t="str">
            <v>YSM20WR-2</v>
          </cell>
          <cell r="G998" t="str">
            <v>L-&gt;R</v>
          </cell>
          <cell r="H998" t="str">
            <v>cATS10+MVC(F&amp;R)+Feeder Carriage</v>
          </cell>
          <cell r="I998" t="str">
            <v>Y58009</v>
          </cell>
          <cell r="J998">
            <v>1</v>
          </cell>
          <cell r="K998" t="str">
            <v>CY仓库</v>
          </cell>
          <cell r="L998">
            <v>44537</v>
          </cell>
          <cell r="M998" t="str">
            <v>NM</v>
          </cell>
          <cell r="N998" t="str">
            <v>MAY 22</v>
          </cell>
          <cell r="O998">
            <v>2021.11</v>
          </cell>
          <cell r="P998" t="str">
            <v>JPY</v>
          </cell>
          <cell r="Q998" t="str">
            <v>C49SZX20220013DZ</v>
          </cell>
          <cell r="R998" t="str">
            <v>朗特</v>
          </cell>
          <cell r="S998" t="str">
            <v>YSM20WR-2</v>
          </cell>
          <cell r="T998" t="str">
            <v>L-&gt;R</v>
          </cell>
          <cell r="U998" t="str">
            <v>cATS10+MVC(F&amp;R)+Feeder Carriage</v>
          </cell>
          <cell r="V998" t="str">
            <v>OK</v>
          </cell>
          <cell r="W998" t="str">
            <v>CIF HK</v>
          </cell>
          <cell r="X998">
            <v>44614</v>
          </cell>
          <cell r="Y998" t="str">
            <v>Yes</v>
          </cell>
          <cell r="Z998"/>
          <cell r="AA998"/>
          <cell r="AB998"/>
          <cell r="AC998" t="str">
            <v>C170729808</v>
          </cell>
          <cell r="AD998">
            <v>301</v>
          </cell>
          <cell r="AE998">
            <v>10</v>
          </cell>
          <cell r="AF998">
            <v>303</v>
          </cell>
          <cell r="AG998">
            <v>6</v>
          </cell>
          <cell r="AH998">
            <v>304</v>
          </cell>
          <cell r="AI998">
            <v>4</v>
          </cell>
          <cell r="AN998"/>
          <cell r="AO998" t="str">
            <v>Yes</v>
          </cell>
          <cell r="AP998" t="str">
            <v>MAY 22</v>
          </cell>
        </row>
        <row r="999">
          <cell r="A999">
            <v>1585</v>
          </cell>
          <cell r="B999" t="str">
            <v>已发货</v>
          </cell>
          <cell r="C999" t="str">
            <v>C49</v>
          </cell>
          <cell r="D999">
            <v>110459</v>
          </cell>
          <cell r="E999" t="str">
            <v>海红天远名义下单</v>
          </cell>
          <cell r="F999" t="str">
            <v>YSM20WR-2</v>
          </cell>
          <cell r="G999" t="str">
            <v>L-&gt;R</v>
          </cell>
          <cell r="H999" t="str">
            <v>No</v>
          </cell>
          <cell r="I999" t="str">
            <v>Y58007</v>
          </cell>
          <cell r="J999">
            <v>1</v>
          </cell>
          <cell r="K999" t="str">
            <v>CY仓库</v>
          </cell>
          <cell r="L999">
            <v>44537</v>
          </cell>
          <cell r="M999" t="str">
            <v>NM</v>
          </cell>
          <cell r="N999" t="str">
            <v>MAY 22</v>
          </cell>
          <cell r="O999">
            <v>2021.11</v>
          </cell>
          <cell r="P999" t="str">
            <v>JPY</v>
          </cell>
          <cell r="Q999" t="str">
            <v>C49SZX20220013DZ</v>
          </cell>
          <cell r="R999" t="str">
            <v>朗特</v>
          </cell>
          <cell r="S999" t="str">
            <v>YSM20WR-2</v>
          </cell>
          <cell r="T999" t="str">
            <v>L-&gt;R</v>
          </cell>
          <cell r="U999" t="str">
            <v>MVC F&amp;R</v>
          </cell>
          <cell r="V999" t="str">
            <v>WRONG</v>
          </cell>
          <cell r="W999" t="str">
            <v>CIF HK</v>
          </cell>
          <cell r="X999">
            <v>44614</v>
          </cell>
          <cell r="Y999" t="str">
            <v>Yes</v>
          </cell>
          <cell r="Z999"/>
          <cell r="AA999"/>
          <cell r="AB999"/>
          <cell r="AC999" t="str">
            <v>C170729808</v>
          </cell>
          <cell r="AD999">
            <v>301</v>
          </cell>
          <cell r="AE999">
            <v>16</v>
          </cell>
          <cell r="AF999">
            <v>302</v>
          </cell>
          <cell r="AG999">
            <v>4</v>
          </cell>
          <cell r="AH999"/>
          <cell r="AI999"/>
          <cell r="AN999"/>
          <cell r="AO999" t="str">
            <v>Yes</v>
          </cell>
          <cell r="AP999" t="str">
            <v>MAY 22</v>
          </cell>
        </row>
        <row r="1000">
          <cell r="A1000">
            <v>1587</v>
          </cell>
          <cell r="B1000" t="str">
            <v>已发货</v>
          </cell>
          <cell r="C1000" t="str">
            <v>C49</v>
          </cell>
          <cell r="D1000">
            <v>110459</v>
          </cell>
          <cell r="E1000" t="str">
            <v>海红天远名义下单</v>
          </cell>
          <cell r="F1000" t="str">
            <v>YSM20WR-2</v>
          </cell>
          <cell r="G1000" t="str">
            <v>L-&gt;R</v>
          </cell>
          <cell r="H1000" t="str">
            <v>No</v>
          </cell>
          <cell r="I1000" t="str">
            <v>Y58008</v>
          </cell>
          <cell r="J1000">
            <v>1</v>
          </cell>
          <cell r="K1000" t="str">
            <v>CY仓库</v>
          </cell>
          <cell r="L1000">
            <v>44537</v>
          </cell>
          <cell r="M1000" t="str">
            <v>NM</v>
          </cell>
          <cell r="N1000" t="str">
            <v>MAY 22</v>
          </cell>
          <cell r="O1000">
            <v>2021.11</v>
          </cell>
          <cell r="P1000" t="str">
            <v>JPY</v>
          </cell>
          <cell r="Q1000" t="str">
            <v>C49SZX20220013DZ</v>
          </cell>
          <cell r="R1000" t="str">
            <v>朗特</v>
          </cell>
          <cell r="S1000" t="str">
            <v>YSM20WR-2</v>
          </cell>
          <cell r="T1000" t="str">
            <v>L-&gt;R</v>
          </cell>
          <cell r="U1000" t="str">
            <v>No</v>
          </cell>
          <cell r="V1000" t="str">
            <v>OK</v>
          </cell>
          <cell r="W1000" t="str">
            <v>CIF HK</v>
          </cell>
          <cell r="X1000">
            <v>44614</v>
          </cell>
          <cell r="Y1000" t="str">
            <v>Yes</v>
          </cell>
          <cell r="Z1000"/>
          <cell r="AA1000"/>
          <cell r="AB1000"/>
          <cell r="AC1000" t="str">
            <v>C170729808</v>
          </cell>
          <cell r="AD1000">
            <v>301</v>
          </cell>
          <cell r="AE1000">
            <v>16</v>
          </cell>
          <cell r="AF1000">
            <v>302</v>
          </cell>
          <cell r="AG1000">
            <v>4</v>
          </cell>
          <cell r="AH1000"/>
          <cell r="AI1000"/>
          <cell r="AN1000"/>
          <cell r="AO1000" t="str">
            <v>Yes</v>
          </cell>
          <cell r="AP1000" t="str">
            <v>MAY 22</v>
          </cell>
        </row>
        <row r="1001">
          <cell r="A1001">
            <v>1424</v>
          </cell>
          <cell r="B1001" t="str">
            <v>已发货</v>
          </cell>
          <cell r="C1001" t="str">
            <v>C49</v>
          </cell>
          <cell r="D1001" t="str">
            <v>110669(拆单110366）</v>
          </cell>
          <cell r="E1001" t="str">
            <v>Stock order</v>
          </cell>
          <cell r="F1001" t="str">
            <v>YSM20R-2</v>
          </cell>
          <cell r="G1001" t="str">
            <v>R-&gt;L</v>
          </cell>
          <cell r="H1001" t="str">
            <v>No</v>
          </cell>
          <cell r="I1001" t="str">
            <v>Y57086</v>
          </cell>
          <cell r="J1001">
            <v>1</v>
          </cell>
          <cell r="K1001" t="str">
            <v>码头-&gt;准备清关</v>
          </cell>
          <cell r="L1001">
            <v>44553</v>
          </cell>
          <cell r="M1001">
            <v>6.0499999999999998E-2</v>
          </cell>
          <cell r="N1001" t="str">
            <v>DEC 21</v>
          </cell>
          <cell r="O1001"/>
          <cell r="P1001" t="str">
            <v>JPY</v>
          </cell>
          <cell r="Q1001" t="str">
            <v>C49SZX20210152SX</v>
          </cell>
          <cell r="R1001" t="str">
            <v>太美亚</v>
          </cell>
          <cell r="S1001" t="str">
            <v>YSM20R-2</v>
          </cell>
          <cell r="T1001" t="str">
            <v>R-&gt;L</v>
          </cell>
          <cell r="U1001" t="str">
            <v>No</v>
          </cell>
          <cell r="V1001" t="str">
            <v>OK</v>
          </cell>
          <cell r="W1001" t="str">
            <v>DAP SZ</v>
          </cell>
          <cell r="X1001">
            <v>44351</v>
          </cell>
          <cell r="Y1001" t="str">
            <v>Yes</v>
          </cell>
          <cell r="Z1001"/>
          <cell r="AA1001"/>
          <cell r="AB1001"/>
          <cell r="AC1001" t="str">
            <v>C190835446</v>
          </cell>
          <cell r="AD1001">
            <v>301</v>
          </cell>
          <cell r="AE1001">
            <v>10</v>
          </cell>
          <cell r="AF1001">
            <v>311</v>
          </cell>
          <cell r="AG1001">
            <v>10</v>
          </cell>
          <cell r="AH1001"/>
          <cell r="AI1001"/>
          <cell r="AN1001"/>
          <cell r="AO1001" t="str">
            <v>Yes</v>
          </cell>
          <cell r="AP1001" t="str">
            <v>DEC 21</v>
          </cell>
        </row>
        <row r="1002">
          <cell r="A1002">
            <v>1425</v>
          </cell>
          <cell r="B1002" t="str">
            <v>已发货</v>
          </cell>
          <cell r="C1002" t="str">
            <v>C49</v>
          </cell>
          <cell r="D1002">
            <v>110669</v>
          </cell>
          <cell r="E1002" t="str">
            <v>Stock order</v>
          </cell>
          <cell r="F1002" t="str">
            <v>YSM20R-2</v>
          </cell>
          <cell r="G1002" t="str">
            <v>R-&gt;L</v>
          </cell>
          <cell r="H1002" t="str">
            <v>No</v>
          </cell>
          <cell r="I1002" t="str">
            <v>Y57087</v>
          </cell>
          <cell r="J1002">
            <v>1</v>
          </cell>
          <cell r="K1002" t="str">
            <v>码头-&gt;准备清关</v>
          </cell>
          <cell r="L1002">
            <v>44553</v>
          </cell>
          <cell r="M1002" t="str">
            <v>TBA</v>
          </cell>
          <cell r="N1002" t="str">
            <v>DEC 21</v>
          </cell>
          <cell r="O1002"/>
          <cell r="P1002" t="str">
            <v>JPY</v>
          </cell>
          <cell r="Q1002" t="str">
            <v>C49SZX20210152SX</v>
          </cell>
          <cell r="R1002" t="str">
            <v>太美亚</v>
          </cell>
          <cell r="S1002" t="str">
            <v>YSM20R-2</v>
          </cell>
          <cell r="T1002" t="str">
            <v>R-&gt;L</v>
          </cell>
          <cell r="U1002" t="str">
            <v>No</v>
          </cell>
          <cell r="V1002" t="str">
            <v>OK</v>
          </cell>
          <cell r="W1002" t="str">
            <v>DAP SZ</v>
          </cell>
          <cell r="X1002">
            <v>44351</v>
          </cell>
          <cell r="Y1002" t="str">
            <v>Yes</v>
          </cell>
          <cell r="Z1002"/>
          <cell r="AA1002"/>
          <cell r="AB1002"/>
          <cell r="AC1002" t="str">
            <v>C190835446</v>
          </cell>
          <cell r="AD1002">
            <v>301</v>
          </cell>
          <cell r="AE1002">
            <v>10</v>
          </cell>
          <cell r="AF1002">
            <v>311</v>
          </cell>
          <cell r="AG1002">
            <v>10</v>
          </cell>
          <cell r="AH1002"/>
          <cell r="AI1002"/>
          <cell r="AN1002"/>
          <cell r="AO1002" t="str">
            <v>Yes</v>
          </cell>
          <cell r="AP1002" t="str">
            <v>DEC 21</v>
          </cell>
        </row>
        <row r="1003">
          <cell r="A1003">
            <v>1447</v>
          </cell>
          <cell r="B1003" t="str">
            <v>已发货</v>
          </cell>
          <cell r="C1003" t="str">
            <v>C28.</v>
          </cell>
          <cell r="D1003">
            <v>110530</v>
          </cell>
          <cell r="E1003" t="str">
            <v>Kstar 名义下单</v>
          </cell>
          <cell r="F1003" t="str">
            <v>YSD</v>
          </cell>
          <cell r="G1003" t="str">
            <v>L-&gt;R</v>
          </cell>
          <cell r="H1003" t="str">
            <v>No</v>
          </cell>
          <cell r="I1003" t="str">
            <v>Y59057</v>
          </cell>
          <cell r="J1003">
            <v>1</v>
          </cell>
          <cell r="K1003" t="str">
            <v>码头-&gt;准备清关</v>
          </cell>
          <cell r="L1003">
            <v>44553</v>
          </cell>
          <cell r="M1003">
            <v>5.6899999999999999E-2</v>
          </cell>
          <cell r="N1003" t="str">
            <v>DEC 21</v>
          </cell>
          <cell r="O1003"/>
          <cell r="P1003" t="str">
            <v>RMB</v>
          </cell>
          <cell r="Q1003" t="str">
            <v>C28SZX2021024KC</v>
          </cell>
          <cell r="R1003" t="str">
            <v>广东科士达</v>
          </cell>
          <cell r="S1003" t="str">
            <v>YSD</v>
          </cell>
          <cell r="T1003" t="str">
            <v>R-&gt;L</v>
          </cell>
          <cell r="U1003" t="str">
            <v>No</v>
          </cell>
          <cell r="V1003" t="str">
            <v>WRONG</v>
          </cell>
          <cell r="W1003" t="str">
            <v>DDP SZ</v>
          </cell>
          <cell r="X1003">
            <v>44364</v>
          </cell>
          <cell r="Y1003" t="str">
            <v>Yes</v>
          </cell>
          <cell r="Z1003"/>
          <cell r="AA1003"/>
          <cell r="AB1003"/>
          <cell r="AC1003" t="str">
            <v xml:space="preserve">IND order </v>
          </cell>
          <cell r="AD1003"/>
          <cell r="AE1003"/>
          <cell r="AF1003"/>
          <cell r="AG1003"/>
          <cell r="AH1003"/>
          <cell r="AI1003"/>
          <cell r="AN1003"/>
          <cell r="AO1003" t="str">
            <v>Yes</v>
          </cell>
          <cell r="AP1003" t="str">
            <v>DEC 21</v>
          </cell>
        </row>
        <row r="1004">
          <cell r="A1004">
            <v>1448</v>
          </cell>
          <cell r="B1004" t="str">
            <v>已发货</v>
          </cell>
          <cell r="C1004" t="str">
            <v>C28.</v>
          </cell>
          <cell r="D1004">
            <v>110530</v>
          </cell>
          <cell r="E1004" t="str">
            <v>Kstar 名义下单</v>
          </cell>
          <cell r="F1004" t="str">
            <v>YSD</v>
          </cell>
          <cell r="G1004" t="str">
            <v>L-&gt;R</v>
          </cell>
          <cell r="H1004" t="str">
            <v>No</v>
          </cell>
          <cell r="I1004" t="str">
            <v>Y59058</v>
          </cell>
          <cell r="J1004">
            <v>1</v>
          </cell>
          <cell r="K1004" t="str">
            <v>码头-&gt;准备清关</v>
          </cell>
          <cell r="L1004">
            <v>44553</v>
          </cell>
          <cell r="M1004">
            <v>5.6899999999999999E-2</v>
          </cell>
          <cell r="N1004" t="str">
            <v>DEC 21</v>
          </cell>
          <cell r="O1004"/>
          <cell r="P1004" t="str">
            <v>RMB</v>
          </cell>
          <cell r="Q1004" t="str">
            <v>C28SZX2021024KC</v>
          </cell>
          <cell r="R1004" t="str">
            <v>广东科士达</v>
          </cell>
          <cell r="S1004" t="str">
            <v>YSD</v>
          </cell>
          <cell r="T1004" t="str">
            <v>R-&gt;L</v>
          </cell>
          <cell r="U1004" t="str">
            <v>No</v>
          </cell>
          <cell r="V1004" t="str">
            <v>WRONG</v>
          </cell>
          <cell r="W1004" t="str">
            <v>DDP SZ</v>
          </cell>
          <cell r="X1004">
            <v>44364</v>
          </cell>
          <cell r="Y1004" t="str">
            <v>Yes</v>
          </cell>
          <cell r="Z1004"/>
          <cell r="AA1004"/>
          <cell r="AB1004"/>
          <cell r="AC1004" t="str">
            <v xml:space="preserve">IND order </v>
          </cell>
          <cell r="AD1004"/>
          <cell r="AE1004"/>
          <cell r="AF1004"/>
          <cell r="AG1004"/>
          <cell r="AH1004"/>
          <cell r="AI1004"/>
          <cell r="AN1004"/>
          <cell r="AO1004" t="str">
            <v>Yes</v>
          </cell>
          <cell r="AP1004" t="str">
            <v>DEC 21</v>
          </cell>
        </row>
        <row r="1005">
          <cell r="A1005">
            <v>1339</v>
          </cell>
          <cell r="B1005" t="str">
            <v>已发货</v>
          </cell>
          <cell r="C1005" t="str">
            <v>C49</v>
          </cell>
          <cell r="D1005">
            <v>110671</v>
          </cell>
          <cell r="E1005" t="str">
            <v>Stock order</v>
          </cell>
          <cell r="F1005" t="str">
            <v>YSM20R-2</v>
          </cell>
          <cell r="G1005" t="str">
            <v>L-&gt;R</v>
          </cell>
          <cell r="H1005" t="str">
            <v>No</v>
          </cell>
          <cell r="I1005" t="str">
            <v>Y57246</v>
          </cell>
          <cell r="J1005">
            <v>1</v>
          </cell>
          <cell r="K1005" t="str">
            <v>前海保税区</v>
          </cell>
          <cell r="L1005">
            <v>44556</v>
          </cell>
          <cell r="M1005" t="str">
            <v>NM</v>
          </cell>
          <cell r="N1005" t="str">
            <v>JAN 22</v>
          </cell>
          <cell r="O1005"/>
          <cell r="P1005" t="str">
            <v>JPY</v>
          </cell>
          <cell r="Q1005" t="str">
            <v>C49SZX20210119JY</v>
          </cell>
          <cell r="R1005" t="str">
            <v>百纳海</v>
          </cell>
          <cell r="S1005" t="str">
            <v>YSM20R-2</v>
          </cell>
          <cell r="T1005" t="str">
            <v>L-&gt;R</v>
          </cell>
          <cell r="U1005" t="str">
            <v>No</v>
          </cell>
          <cell r="V1005" t="str">
            <v>OK</v>
          </cell>
          <cell r="W1005" t="str">
            <v>DAP SZ</v>
          </cell>
          <cell r="X1005">
            <v>44306</v>
          </cell>
          <cell r="Y1005" t="str">
            <v>Yes</v>
          </cell>
          <cell r="Z1005"/>
          <cell r="AA1005"/>
          <cell r="AB1005"/>
          <cell r="AC1005" t="str">
            <v>C200637625</v>
          </cell>
          <cell r="AD1005">
            <v>301</v>
          </cell>
          <cell r="AE1005">
            <v>10</v>
          </cell>
          <cell r="AF1005">
            <v>311</v>
          </cell>
          <cell r="AG1005">
            <v>10</v>
          </cell>
          <cell r="AH1005"/>
          <cell r="AI1005"/>
          <cell r="AN1005"/>
          <cell r="AO1005" t="str">
            <v>Yes</v>
          </cell>
          <cell r="AP1005" t="str">
            <v>JAN 22</v>
          </cell>
        </row>
        <row r="1006">
          <cell r="A1006">
            <v>1353</v>
          </cell>
          <cell r="B1006" t="str">
            <v>已发货</v>
          </cell>
          <cell r="C1006" t="str">
            <v>C49</v>
          </cell>
          <cell r="D1006">
            <v>110664</v>
          </cell>
          <cell r="E1006" t="str">
            <v>Stock order(54%)</v>
          </cell>
          <cell r="F1006" t="str">
            <v>YSM10</v>
          </cell>
          <cell r="G1006" t="str">
            <v>R-&gt;L</v>
          </cell>
          <cell r="H1006" t="str">
            <v>MVC F&amp;R</v>
          </cell>
          <cell r="I1006" t="str">
            <v>Y59418</v>
          </cell>
          <cell r="J1006">
            <v>1</v>
          </cell>
          <cell r="K1006" t="str">
            <v>前海保税区</v>
          </cell>
          <cell r="L1006">
            <v>44562</v>
          </cell>
          <cell r="M1006" t="str">
            <v>NM</v>
          </cell>
          <cell r="N1006" t="str">
            <v>JAN 22</v>
          </cell>
          <cell r="O1006"/>
          <cell r="P1006" t="str">
            <v>JPY</v>
          </cell>
          <cell r="Q1006" t="str">
            <v>C49SZX20210132VG</v>
          </cell>
          <cell r="R1006" t="str">
            <v>睿昌</v>
          </cell>
          <cell r="S1006" t="str">
            <v>YSM10</v>
          </cell>
          <cell r="T1006" t="str">
            <v>L-&gt;R</v>
          </cell>
          <cell r="U1006" t="str">
            <v>MVC</v>
          </cell>
          <cell r="V1006" t="str">
            <v>WRONG</v>
          </cell>
          <cell r="W1006" t="str">
            <v>DAP SZ</v>
          </cell>
          <cell r="X1006">
            <v>44313</v>
          </cell>
          <cell r="Y1006" t="str">
            <v>Yes</v>
          </cell>
          <cell r="Z1006"/>
          <cell r="AA1006"/>
          <cell r="AB1006"/>
          <cell r="AC1006" t="str">
            <v>C210640438</v>
          </cell>
          <cell r="AD1006">
            <v>301</v>
          </cell>
          <cell r="AE1006">
            <v>10</v>
          </cell>
          <cell r="AF1006"/>
          <cell r="AG1006"/>
          <cell r="AH1006"/>
          <cell r="AI1006"/>
          <cell r="AN1006"/>
          <cell r="AO1006" t="str">
            <v>Yes</v>
          </cell>
          <cell r="AP1006" t="str">
            <v>JAN 22</v>
          </cell>
        </row>
        <row r="1007">
          <cell r="A1007">
            <v>1394</v>
          </cell>
          <cell r="B1007" t="str">
            <v>已发货</v>
          </cell>
          <cell r="C1007" t="str">
            <v>C49</v>
          </cell>
          <cell r="D1007">
            <v>110664</v>
          </cell>
          <cell r="E1007" t="str">
            <v>Stock order(54%)</v>
          </cell>
          <cell r="F1007" t="str">
            <v>YSM10</v>
          </cell>
          <cell r="G1007" t="str">
            <v>R-&gt;L</v>
          </cell>
          <cell r="H1007" t="str">
            <v>MVC F&amp;R+ATS15+大板相机</v>
          </cell>
          <cell r="I1007" t="str">
            <v>Y59419</v>
          </cell>
          <cell r="J1007">
            <v>1</v>
          </cell>
          <cell r="K1007" t="str">
            <v>前海保税区</v>
          </cell>
          <cell r="L1007">
            <v>44562</v>
          </cell>
          <cell r="M1007" t="str">
            <v>NM</v>
          </cell>
          <cell r="N1007" t="str">
            <v>JAN 22</v>
          </cell>
          <cell r="O1007"/>
          <cell r="P1007" t="str">
            <v>JPY</v>
          </cell>
          <cell r="Q1007" t="str">
            <v>C49SZX20210143DZ</v>
          </cell>
          <cell r="R1007" t="str">
            <v>方案集</v>
          </cell>
          <cell r="S1007" t="str">
            <v>YSM10</v>
          </cell>
          <cell r="T1007" t="str">
            <v>R-&gt;L</v>
          </cell>
          <cell r="U1007" t="str">
            <v>MVC+ATS15</v>
          </cell>
          <cell r="V1007" t="str">
            <v>WRONG</v>
          </cell>
          <cell r="W1007" t="str">
            <v>CIF HK</v>
          </cell>
          <cell r="X1007">
            <v>44341</v>
          </cell>
          <cell r="Y1007" t="str">
            <v>Yes</v>
          </cell>
          <cell r="Z1007"/>
          <cell r="AA1007"/>
          <cell r="AB1007"/>
          <cell r="AC1007" t="str">
            <v>C200637592</v>
          </cell>
          <cell r="AD1007">
            <v>302</v>
          </cell>
          <cell r="AE1007">
            <v>10</v>
          </cell>
          <cell r="AF1007"/>
          <cell r="AG1007"/>
          <cell r="AH1007"/>
          <cell r="AI1007"/>
          <cell r="AN1007"/>
          <cell r="AO1007" t="str">
            <v>Yes</v>
          </cell>
          <cell r="AP1007" t="str">
            <v>JAN 22</v>
          </cell>
        </row>
        <row r="1008">
          <cell r="A1008">
            <v>1400</v>
          </cell>
          <cell r="B1008" t="str">
            <v>已发货</v>
          </cell>
          <cell r="C1008" t="str">
            <v>C49</v>
          </cell>
          <cell r="D1008">
            <v>110664</v>
          </cell>
          <cell r="E1008" t="str">
            <v>Stock order(54%)</v>
          </cell>
          <cell r="F1008" t="str">
            <v>YSM10</v>
          </cell>
          <cell r="G1008" t="str">
            <v>R-&gt;L</v>
          </cell>
          <cell r="H1008" t="str">
            <v>MVC F&amp;R+大板相机</v>
          </cell>
          <cell r="I1008" t="str">
            <v>Y59421</v>
          </cell>
          <cell r="J1008">
            <v>1</v>
          </cell>
          <cell r="K1008" t="str">
            <v>前海保税区</v>
          </cell>
          <cell r="L1008">
            <v>44562</v>
          </cell>
          <cell r="M1008" t="str">
            <v>NM</v>
          </cell>
          <cell r="N1008" t="str">
            <v>JAN 22</v>
          </cell>
          <cell r="O1008"/>
          <cell r="P1008" t="str">
            <v>JPY</v>
          </cell>
          <cell r="Q1008" t="str">
            <v>C49SZX20210144VG</v>
          </cell>
          <cell r="R1008" t="str">
            <v>鑫华锋</v>
          </cell>
          <cell r="S1008" t="str">
            <v>YSM10</v>
          </cell>
          <cell r="T1008" t="str">
            <v>L-&gt;R</v>
          </cell>
          <cell r="U1008" t="str">
            <v>MVC</v>
          </cell>
          <cell r="V1008" t="str">
            <v>WRONG</v>
          </cell>
          <cell r="W1008" t="str">
            <v>DAP SZ</v>
          </cell>
          <cell r="X1008">
            <v>44344</v>
          </cell>
          <cell r="Y1008" t="str">
            <v>Yes</v>
          </cell>
          <cell r="Z1008"/>
          <cell r="AA1008"/>
          <cell r="AB1008"/>
          <cell r="AC1008" t="str">
            <v>C210740683</v>
          </cell>
          <cell r="AD1008">
            <v>302</v>
          </cell>
          <cell r="AE1008">
            <v>10</v>
          </cell>
          <cell r="AF1008"/>
          <cell r="AG1008"/>
          <cell r="AH1008"/>
          <cell r="AI1008"/>
          <cell r="AN1008"/>
          <cell r="AO1008" t="str">
            <v>Yes</v>
          </cell>
          <cell r="AP1008" t="str">
            <v>JAN 22</v>
          </cell>
        </row>
        <row r="1009">
          <cell r="A1009">
            <v>1360</v>
          </cell>
          <cell r="B1009" t="str">
            <v>已发货</v>
          </cell>
          <cell r="C1009" t="str">
            <v>C49</v>
          </cell>
          <cell r="D1009">
            <v>110664</v>
          </cell>
          <cell r="E1009" t="str">
            <v>Stock order(54%)</v>
          </cell>
          <cell r="F1009" t="str">
            <v>YSM10</v>
          </cell>
          <cell r="G1009" t="str">
            <v>R-&gt;L</v>
          </cell>
          <cell r="H1009" t="str">
            <v>MVC F&amp;R+大板相机</v>
          </cell>
          <cell r="I1009" t="str">
            <v>Y59424</v>
          </cell>
          <cell r="J1009">
            <v>1</v>
          </cell>
          <cell r="K1009" t="str">
            <v>前海保税区</v>
          </cell>
          <cell r="L1009">
            <v>44562</v>
          </cell>
          <cell r="M1009" t="str">
            <v>NM</v>
          </cell>
          <cell r="N1009" t="str">
            <v>JAN 22</v>
          </cell>
          <cell r="O1009"/>
          <cell r="P1009" t="str">
            <v>JPY</v>
          </cell>
          <cell r="Q1009" t="str">
            <v>C49SZX20210131SX</v>
          </cell>
          <cell r="R1009" t="str">
            <v>利速达</v>
          </cell>
          <cell r="S1009" t="str">
            <v>YSM10</v>
          </cell>
          <cell r="T1009" t="str">
            <v>L-&gt;R</v>
          </cell>
          <cell r="U1009" t="str">
            <v>MVC</v>
          </cell>
          <cell r="V1009" t="str">
            <v>WRONG</v>
          </cell>
          <cell r="W1009" t="str">
            <v>DAP SZ</v>
          </cell>
          <cell r="X1009">
            <v>44314</v>
          </cell>
          <cell r="Y1009" t="str">
            <v>Yes</v>
          </cell>
          <cell r="Z1009"/>
          <cell r="AA1009"/>
          <cell r="AB1009"/>
          <cell r="AC1009" t="str">
            <v>C180732624</v>
          </cell>
          <cell r="AD1009">
            <v>301</v>
          </cell>
          <cell r="AE1009">
            <v>10</v>
          </cell>
          <cell r="AF1009"/>
          <cell r="AG1009"/>
          <cell r="AH1009"/>
          <cell r="AI1009"/>
          <cell r="AN1009"/>
          <cell r="AO1009" t="str">
            <v>Yes</v>
          </cell>
          <cell r="AP1009" t="str">
            <v>JAN 22</v>
          </cell>
        </row>
        <row r="1010">
          <cell r="A1010">
            <v>1376</v>
          </cell>
          <cell r="B1010" t="str">
            <v>已发货</v>
          </cell>
          <cell r="C1010" t="str">
            <v>C49</v>
          </cell>
          <cell r="D1010">
            <v>110664</v>
          </cell>
          <cell r="E1010" t="str">
            <v>Stock order(54%)</v>
          </cell>
          <cell r="F1010" t="str">
            <v>YSM10</v>
          </cell>
          <cell r="G1010" t="str">
            <v>R-&gt;L</v>
          </cell>
          <cell r="H1010" t="str">
            <v>MVC F&amp;R+大板相机</v>
          </cell>
          <cell r="I1010" t="str">
            <v>Y59425</v>
          </cell>
          <cell r="J1010">
            <v>1</v>
          </cell>
          <cell r="K1010" t="str">
            <v>前海保税区</v>
          </cell>
          <cell r="L1010">
            <v>44562</v>
          </cell>
          <cell r="M1010" t="str">
            <v>NM</v>
          </cell>
          <cell r="N1010" t="str">
            <v>JAN 22</v>
          </cell>
          <cell r="O1010"/>
          <cell r="P1010" t="str">
            <v>JPY</v>
          </cell>
          <cell r="Q1010" t="str">
            <v>C49SZX20210150SX</v>
          </cell>
          <cell r="R1010" t="str">
            <v>莫思特</v>
          </cell>
          <cell r="S1010" t="str">
            <v>YSM10</v>
          </cell>
          <cell r="T1010" t="str">
            <v>L-&gt;R</v>
          </cell>
          <cell r="U1010" t="str">
            <v>No</v>
          </cell>
          <cell r="V1010" t="str">
            <v>WRONG</v>
          </cell>
          <cell r="W1010" t="str">
            <v>DAP HZ</v>
          </cell>
          <cell r="X1010">
            <v>44334</v>
          </cell>
          <cell r="Y1010" t="str">
            <v>Yes</v>
          </cell>
          <cell r="Z1010"/>
          <cell r="AA1010"/>
          <cell r="AB1010"/>
          <cell r="AC1010" t="str">
            <v>C210640541</v>
          </cell>
          <cell r="AD1010">
            <v>302</v>
          </cell>
          <cell r="AE1010">
            <v>10</v>
          </cell>
          <cell r="AF1010"/>
          <cell r="AG1010"/>
          <cell r="AH1010"/>
          <cell r="AI1010"/>
          <cell r="AN1010"/>
          <cell r="AO1010" t="str">
            <v>Yes</v>
          </cell>
          <cell r="AP1010" t="str">
            <v>JAN 22</v>
          </cell>
        </row>
        <row r="1011">
          <cell r="A1011">
            <v>1411</v>
          </cell>
          <cell r="B1011" t="str">
            <v>已发货</v>
          </cell>
          <cell r="C1011" t="str">
            <v>C49</v>
          </cell>
          <cell r="D1011">
            <v>110664</v>
          </cell>
          <cell r="E1011" t="str">
            <v>Stock order(54%)</v>
          </cell>
          <cell r="F1011" t="str">
            <v>YSM10</v>
          </cell>
          <cell r="G1011" t="str">
            <v>R-&gt;L</v>
          </cell>
          <cell r="H1011" t="str">
            <v>MVC F&amp;R</v>
          </cell>
          <cell r="I1011" t="str">
            <v>Y59420</v>
          </cell>
          <cell r="J1011">
            <v>1</v>
          </cell>
          <cell r="K1011" t="str">
            <v>前海保税区</v>
          </cell>
          <cell r="L1011">
            <v>44562</v>
          </cell>
          <cell r="M1011" t="str">
            <v>NM</v>
          </cell>
          <cell r="N1011" t="str">
            <v>JAN 22</v>
          </cell>
          <cell r="O1011"/>
          <cell r="P1011" t="str">
            <v>JPY</v>
          </cell>
          <cell r="Q1011" t="str">
            <v>C49SZX20210167MW</v>
          </cell>
          <cell r="R1011" t="str">
            <v>众华</v>
          </cell>
          <cell r="S1011" t="str">
            <v>YSM10</v>
          </cell>
          <cell r="T1011" t="str">
            <v>L-&gt;R</v>
          </cell>
          <cell r="U1011" t="str">
            <v>MVC</v>
          </cell>
          <cell r="V1011" t="str">
            <v>WRONG</v>
          </cell>
          <cell r="W1011" t="str">
            <v>DAP HN</v>
          </cell>
          <cell r="X1011">
            <v>44357</v>
          </cell>
          <cell r="Y1011" t="str">
            <v>Yes</v>
          </cell>
          <cell r="Z1011"/>
          <cell r="AA1011"/>
          <cell r="AB1011"/>
          <cell r="AC1011" t="str">
            <v>C210941180</v>
          </cell>
          <cell r="AD1011">
            <v>302</v>
          </cell>
          <cell r="AE1011">
            <v>10</v>
          </cell>
          <cell r="AF1011"/>
          <cell r="AG1011"/>
          <cell r="AH1011"/>
          <cell r="AI1011"/>
          <cell r="AN1011"/>
          <cell r="AO1011" t="str">
            <v>Yes</v>
          </cell>
          <cell r="AP1011" t="str">
            <v>JAN 22</v>
          </cell>
        </row>
        <row r="1012">
          <cell r="A1012">
            <v>1416</v>
          </cell>
          <cell r="B1012" t="str">
            <v>已发货</v>
          </cell>
          <cell r="C1012" t="str">
            <v>C49</v>
          </cell>
          <cell r="D1012">
            <v>110664</v>
          </cell>
          <cell r="E1012" t="str">
            <v>Stock order(54%)</v>
          </cell>
          <cell r="F1012" t="str">
            <v>YSM10</v>
          </cell>
          <cell r="G1012" t="str">
            <v>R-&gt;L</v>
          </cell>
          <cell r="H1012" t="str">
            <v>MVC F&amp;R+ATS15</v>
          </cell>
          <cell r="I1012" t="str">
            <v>Y59422</v>
          </cell>
          <cell r="J1012">
            <v>1</v>
          </cell>
          <cell r="K1012" t="str">
            <v>前海保税区</v>
          </cell>
          <cell r="L1012">
            <v>44562</v>
          </cell>
          <cell r="M1012" t="str">
            <v>NM</v>
          </cell>
          <cell r="N1012" t="str">
            <v>JAN 22</v>
          </cell>
          <cell r="O1012"/>
          <cell r="P1012" t="str">
            <v>JPY</v>
          </cell>
          <cell r="Q1012" t="str">
            <v>C49SZX20210170DZ</v>
          </cell>
          <cell r="R1012" t="str">
            <v>鸿通宇</v>
          </cell>
          <cell r="S1012" t="str">
            <v>YSM10</v>
          </cell>
          <cell r="T1012" t="str">
            <v>L-&gt;R</v>
          </cell>
          <cell r="U1012" t="str">
            <v>MVC+ATS15</v>
          </cell>
          <cell r="V1012" t="str">
            <v>WRONG</v>
          </cell>
          <cell r="W1012" t="str">
            <v>DAP SZ</v>
          </cell>
          <cell r="X1012">
            <v>44358</v>
          </cell>
          <cell r="Y1012" t="str">
            <v>Yes</v>
          </cell>
          <cell r="Z1012"/>
          <cell r="AA1012"/>
          <cell r="AB1012"/>
          <cell r="AC1012" t="str">
            <v>C160526717</v>
          </cell>
          <cell r="AD1012">
            <v>302</v>
          </cell>
          <cell r="AE1012">
            <v>10</v>
          </cell>
          <cell r="AF1012"/>
          <cell r="AG1012"/>
          <cell r="AH1012"/>
          <cell r="AI1012"/>
          <cell r="AN1012"/>
          <cell r="AO1012" t="str">
            <v>Yes</v>
          </cell>
          <cell r="AP1012" t="str">
            <v>JAN 22</v>
          </cell>
        </row>
        <row r="1013">
          <cell r="A1013">
            <v>1417</v>
          </cell>
          <cell r="B1013" t="str">
            <v>已发货</v>
          </cell>
          <cell r="C1013" t="str">
            <v>C49</v>
          </cell>
          <cell r="D1013">
            <v>110664</v>
          </cell>
          <cell r="E1013" t="str">
            <v>Stock order(54%)</v>
          </cell>
          <cell r="F1013" t="str">
            <v>YSM10</v>
          </cell>
          <cell r="G1013" t="str">
            <v>R-&gt;L</v>
          </cell>
          <cell r="H1013" t="str">
            <v>MVC F&amp;R+ATS15</v>
          </cell>
          <cell r="I1013" t="str">
            <v>Y59423</v>
          </cell>
          <cell r="J1013">
            <v>1</v>
          </cell>
          <cell r="K1013" t="str">
            <v>前海保税区</v>
          </cell>
          <cell r="L1013">
            <v>44562</v>
          </cell>
          <cell r="M1013" t="str">
            <v>NM</v>
          </cell>
          <cell r="N1013" t="str">
            <v>JAN 22</v>
          </cell>
          <cell r="O1013"/>
          <cell r="P1013" t="str">
            <v>JPY</v>
          </cell>
          <cell r="Q1013" t="str">
            <v>C49SZX20210170DZ</v>
          </cell>
          <cell r="R1013" t="str">
            <v>鸿通宇</v>
          </cell>
          <cell r="S1013" t="str">
            <v>YSM10</v>
          </cell>
          <cell r="T1013" t="str">
            <v>L-&gt;R</v>
          </cell>
          <cell r="U1013" t="str">
            <v>MVC+ATS15</v>
          </cell>
          <cell r="V1013" t="str">
            <v>WRONG</v>
          </cell>
          <cell r="W1013" t="str">
            <v>DAP SZ</v>
          </cell>
          <cell r="X1013">
            <v>44358</v>
          </cell>
          <cell r="Y1013" t="str">
            <v>Yes</v>
          </cell>
          <cell r="Z1013"/>
          <cell r="AA1013"/>
          <cell r="AB1013"/>
          <cell r="AC1013" t="str">
            <v>C160526717</v>
          </cell>
          <cell r="AD1013">
            <v>301</v>
          </cell>
          <cell r="AE1013">
            <v>10</v>
          </cell>
          <cell r="AF1013"/>
          <cell r="AG1013"/>
          <cell r="AH1013"/>
          <cell r="AI1013"/>
          <cell r="AN1013"/>
          <cell r="AO1013" t="str">
            <v>Yes</v>
          </cell>
          <cell r="AP1013" t="str">
            <v>JAN 22</v>
          </cell>
        </row>
        <row r="1014">
          <cell r="A1014">
            <v>1488</v>
          </cell>
          <cell r="B1014" t="str">
            <v>已发货</v>
          </cell>
          <cell r="C1014" t="str">
            <v>C49</v>
          </cell>
          <cell r="D1014">
            <v>110670</v>
          </cell>
          <cell r="E1014" t="str">
            <v>Stock order(54%)</v>
          </cell>
          <cell r="F1014" t="str">
            <v>YSM20R-2</v>
          </cell>
          <cell r="G1014" t="str">
            <v>R-&gt;L</v>
          </cell>
          <cell r="H1014" t="str">
            <v>No</v>
          </cell>
          <cell r="I1014" t="str">
            <v>Y58207</v>
          </cell>
          <cell r="J1014">
            <v>1</v>
          </cell>
          <cell r="K1014" t="str">
            <v>力合仓库(已经清关)</v>
          </cell>
          <cell r="L1014">
            <v>44562</v>
          </cell>
          <cell r="M1014" t="str">
            <v>NM</v>
          </cell>
          <cell r="N1014" t="str">
            <v>APR 22</v>
          </cell>
          <cell r="O1014">
            <v>2021.12</v>
          </cell>
          <cell r="P1014" t="str">
            <v>JPY</v>
          </cell>
          <cell r="Q1014" t="str">
            <v>C49SZX20210200JY</v>
          </cell>
          <cell r="R1014" t="str">
            <v>英拓邦（End user:深圳傲尔）</v>
          </cell>
          <cell r="S1014" t="str">
            <v>YSM20R-2</v>
          </cell>
          <cell r="T1014" t="str">
            <v>R-&gt;L</v>
          </cell>
          <cell r="U1014" t="str">
            <v>No</v>
          </cell>
          <cell r="V1014" t="str">
            <v>OK</v>
          </cell>
          <cell r="W1014" t="str">
            <v>CIF HK</v>
          </cell>
          <cell r="X1014">
            <v>44496</v>
          </cell>
          <cell r="Y1014" t="str">
            <v>Yes</v>
          </cell>
          <cell r="Z1014"/>
          <cell r="AA1014"/>
          <cell r="AB1014"/>
          <cell r="AC1014" t="str">
            <v>C211241741</v>
          </cell>
          <cell r="AD1014">
            <v>301</v>
          </cell>
          <cell r="AE1014">
            <v>10</v>
          </cell>
          <cell r="AF1014">
            <v>311</v>
          </cell>
          <cell r="AG1014">
            <v>10</v>
          </cell>
          <cell r="AH1014"/>
          <cell r="AI1014"/>
          <cell r="AJ1014"/>
          <cell r="AK1014"/>
          <cell r="AL1014"/>
          <cell r="AM1014"/>
          <cell r="AN1014"/>
          <cell r="AO1014" t="str">
            <v>Yes</v>
          </cell>
          <cell r="AP1014" t="str">
            <v>APR 22</v>
          </cell>
        </row>
        <row r="1015">
          <cell r="A1015">
            <v>1293</v>
          </cell>
          <cell r="B1015" t="str">
            <v>已发货</v>
          </cell>
          <cell r="C1015" t="str">
            <v>C49</v>
          </cell>
          <cell r="D1015">
            <v>110670</v>
          </cell>
          <cell r="E1015" t="str">
            <v>Stock order(54%)</v>
          </cell>
          <cell r="F1015" t="str">
            <v>YSM20R-2</v>
          </cell>
          <cell r="G1015" t="str">
            <v>R-&gt;L</v>
          </cell>
          <cell r="H1015" t="str">
            <v>No</v>
          </cell>
          <cell r="I1015" t="str">
            <v>Y58208</v>
          </cell>
          <cell r="J1015">
            <v>1</v>
          </cell>
          <cell r="K1015" t="str">
            <v>前海保税区</v>
          </cell>
          <cell r="L1015">
            <v>44562</v>
          </cell>
          <cell r="M1015" t="str">
            <v>NM</v>
          </cell>
          <cell r="N1015" t="str">
            <v>JAN 22</v>
          </cell>
          <cell r="O1015"/>
          <cell r="P1015" t="str">
            <v>JPY</v>
          </cell>
          <cell r="Q1015" t="str">
            <v>C49SZX20210091SS</v>
          </cell>
          <cell r="R1015" t="str">
            <v>乘扬</v>
          </cell>
          <cell r="S1015" t="str">
            <v>YSM20R-2</v>
          </cell>
          <cell r="T1015" t="str">
            <v>R-&gt;L</v>
          </cell>
          <cell r="U1015" t="str">
            <v>No</v>
          </cell>
          <cell r="V1015" t="str">
            <v>OK</v>
          </cell>
          <cell r="W1015" t="str">
            <v>CIF HK</v>
          </cell>
          <cell r="X1015">
            <v>44285</v>
          </cell>
          <cell r="Y1015" t="str">
            <v>Yes</v>
          </cell>
          <cell r="Z1015"/>
          <cell r="AA1015"/>
          <cell r="AB1015"/>
          <cell r="AC1015" t="str">
            <v>C200437242</v>
          </cell>
          <cell r="AD1015">
            <v>301</v>
          </cell>
          <cell r="AE1015">
            <v>10</v>
          </cell>
          <cell r="AF1015">
            <v>311</v>
          </cell>
          <cell r="AG1015">
            <v>10</v>
          </cell>
          <cell r="AH1015"/>
          <cell r="AI1015"/>
          <cell r="AN1015"/>
          <cell r="AO1015" t="str">
            <v>Yes</v>
          </cell>
          <cell r="AP1015" t="str">
            <v>JAN 22</v>
          </cell>
        </row>
        <row r="1016">
          <cell r="A1016">
            <v>1439</v>
          </cell>
          <cell r="B1016" t="str">
            <v>已发货</v>
          </cell>
          <cell r="C1016" t="str">
            <v>C49</v>
          </cell>
          <cell r="D1016">
            <v>110708</v>
          </cell>
          <cell r="E1016" t="str">
            <v>Stock order(51%)</v>
          </cell>
          <cell r="F1016" t="str">
            <v>YSM20R-2</v>
          </cell>
          <cell r="G1016" t="str">
            <v>L-&gt;R</v>
          </cell>
          <cell r="H1016" t="str">
            <v>No</v>
          </cell>
          <cell r="I1016" t="str">
            <v>Y59426</v>
          </cell>
          <cell r="J1016">
            <v>1</v>
          </cell>
          <cell r="K1016" t="str">
            <v>前海保税区</v>
          </cell>
          <cell r="L1016">
            <v>44573</v>
          </cell>
          <cell r="M1016" t="str">
            <v>NM</v>
          </cell>
          <cell r="N1016" t="str">
            <v>APR 22</v>
          </cell>
          <cell r="O1016"/>
          <cell r="P1016" t="str">
            <v>JPY</v>
          </cell>
          <cell r="Q1016" t="str">
            <v>C49SZX20210130R1JY</v>
          </cell>
          <cell r="R1016" t="str">
            <v>海松微</v>
          </cell>
          <cell r="S1016" t="str">
            <v>YSM20R-2</v>
          </cell>
          <cell r="T1016" t="str">
            <v>L-&gt;R</v>
          </cell>
          <cell r="U1016" t="str">
            <v>No</v>
          </cell>
          <cell r="V1016" t="str">
            <v>OK</v>
          </cell>
          <cell r="W1016" t="str">
            <v>DAP SZ</v>
          </cell>
          <cell r="X1016">
            <v>44372</v>
          </cell>
          <cell r="Y1016" t="str">
            <v>Yes</v>
          </cell>
          <cell r="Z1016"/>
          <cell r="AA1016"/>
          <cell r="AB1016"/>
          <cell r="AC1016" t="str">
            <v>C160526717</v>
          </cell>
          <cell r="AD1016">
            <v>313</v>
          </cell>
          <cell r="AE1016">
            <v>10</v>
          </cell>
          <cell r="AF1016">
            <v>301</v>
          </cell>
          <cell r="AG1016">
            <v>10</v>
          </cell>
          <cell r="AH1016"/>
          <cell r="AI1016"/>
          <cell r="AJ1016"/>
          <cell r="AK1016"/>
          <cell r="AL1016"/>
          <cell r="AM1016"/>
          <cell r="AN1016"/>
          <cell r="AO1016" t="str">
            <v>Yes</v>
          </cell>
          <cell r="AP1016" t="str">
            <v>APR 22</v>
          </cell>
        </row>
        <row r="1017">
          <cell r="A1017">
            <v>1442</v>
          </cell>
          <cell r="B1017" t="str">
            <v>已发货</v>
          </cell>
          <cell r="C1017" t="str">
            <v>C49</v>
          </cell>
          <cell r="D1017">
            <v>110708</v>
          </cell>
          <cell r="E1017" t="str">
            <v>Stock order(51%)</v>
          </cell>
          <cell r="F1017" t="str">
            <v>YSM20R-2</v>
          </cell>
          <cell r="G1017" t="str">
            <v>L-&gt;R</v>
          </cell>
          <cell r="H1017" t="str">
            <v>MVC F&amp;R</v>
          </cell>
          <cell r="I1017" t="str">
            <v>Y59427</v>
          </cell>
          <cell r="J1017">
            <v>1</v>
          </cell>
          <cell r="K1017" t="str">
            <v>前海保税区</v>
          </cell>
          <cell r="L1017">
            <v>44573</v>
          </cell>
          <cell r="M1017" t="str">
            <v>NM</v>
          </cell>
          <cell r="N1017" t="str">
            <v>JAN 22</v>
          </cell>
          <cell r="O1017"/>
          <cell r="P1017" t="str">
            <v>JPY</v>
          </cell>
          <cell r="Q1017" t="str">
            <v>C49SZX20210176R1JY</v>
          </cell>
          <cell r="R1017" t="str">
            <v>建航</v>
          </cell>
          <cell r="S1017" t="str">
            <v>YSM20R-2</v>
          </cell>
          <cell r="T1017" t="str">
            <v>L-&gt;R</v>
          </cell>
          <cell r="U1017" t="str">
            <v>MVC</v>
          </cell>
          <cell r="V1017" t="str">
            <v>WRONG</v>
          </cell>
          <cell r="W1017" t="str">
            <v>DAP SZ</v>
          </cell>
          <cell r="X1017">
            <v>44372</v>
          </cell>
          <cell r="Y1017" t="str">
            <v>Yes</v>
          </cell>
          <cell r="Z1017"/>
          <cell r="AA1017"/>
          <cell r="AB1017"/>
          <cell r="AC1017" t="str">
            <v>C170529430</v>
          </cell>
          <cell r="AD1017">
            <v>313</v>
          </cell>
          <cell r="AE1017">
            <v>10</v>
          </cell>
          <cell r="AF1017">
            <v>301</v>
          </cell>
          <cell r="AG1017">
            <v>10</v>
          </cell>
          <cell r="AH1017"/>
          <cell r="AI1017"/>
          <cell r="AN1017"/>
          <cell r="AO1017" t="str">
            <v>Yes</v>
          </cell>
          <cell r="AP1017" t="str">
            <v>JAN 22</v>
          </cell>
        </row>
        <row r="1018">
          <cell r="A1018">
            <v>1414</v>
          </cell>
          <cell r="B1018" t="str">
            <v>已发货</v>
          </cell>
          <cell r="C1018" t="str">
            <v>C49</v>
          </cell>
          <cell r="D1018">
            <v>110708</v>
          </cell>
          <cell r="E1018" t="str">
            <v>Stock order(51%)</v>
          </cell>
          <cell r="F1018" t="str">
            <v>YSM20R-2</v>
          </cell>
          <cell r="G1018" t="str">
            <v>L-&gt;R</v>
          </cell>
          <cell r="H1018" t="str">
            <v>No</v>
          </cell>
          <cell r="I1018" t="str">
            <v>Y59428</v>
          </cell>
          <cell r="J1018">
            <v>1</v>
          </cell>
          <cell r="K1018" t="str">
            <v>前海保税区</v>
          </cell>
          <cell r="L1018">
            <v>44573</v>
          </cell>
          <cell r="M1018" t="str">
            <v>NM</v>
          </cell>
          <cell r="N1018" t="str">
            <v>JAN 22</v>
          </cell>
          <cell r="O1018"/>
          <cell r="P1018" t="str">
            <v>JPY</v>
          </cell>
          <cell r="Q1018" t="str">
            <v>C49SZX20210170DZ</v>
          </cell>
          <cell r="R1018" t="str">
            <v>鸿通宇</v>
          </cell>
          <cell r="S1018" t="str">
            <v>YSM20R-2</v>
          </cell>
          <cell r="T1018" t="str">
            <v>L-&gt;R</v>
          </cell>
          <cell r="U1018" t="str">
            <v>No</v>
          </cell>
          <cell r="V1018" t="str">
            <v>OK</v>
          </cell>
          <cell r="W1018" t="str">
            <v>DAP SZ</v>
          </cell>
          <cell r="X1018">
            <v>44358</v>
          </cell>
          <cell r="Y1018" t="str">
            <v>Yes</v>
          </cell>
          <cell r="Z1018"/>
          <cell r="AA1018"/>
          <cell r="AB1018"/>
          <cell r="AC1018" t="str">
            <v>C160526717</v>
          </cell>
          <cell r="AD1018">
            <v>313</v>
          </cell>
          <cell r="AE1018">
            <v>10</v>
          </cell>
          <cell r="AF1018">
            <v>301</v>
          </cell>
          <cell r="AG1018">
            <v>10</v>
          </cell>
          <cell r="AH1018"/>
          <cell r="AI1018"/>
          <cell r="AN1018"/>
          <cell r="AO1018" t="str">
            <v>Yes</v>
          </cell>
          <cell r="AP1018" t="str">
            <v>JAN 22</v>
          </cell>
        </row>
        <row r="1019">
          <cell r="A1019">
            <v>1475</v>
          </cell>
          <cell r="B1019" t="str">
            <v>已发货</v>
          </cell>
          <cell r="C1019" t="str">
            <v>C49</v>
          </cell>
          <cell r="D1019">
            <v>110708</v>
          </cell>
          <cell r="E1019" t="str">
            <v>Stock order(51%)</v>
          </cell>
          <cell r="F1019" t="str">
            <v>YSM20R-2</v>
          </cell>
          <cell r="G1019" t="str">
            <v>L-&gt;R</v>
          </cell>
          <cell r="H1019" t="str">
            <v>No</v>
          </cell>
          <cell r="I1019" t="str">
            <v>Y59429</v>
          </cell>
          <cell r="J1019">
            <v>1</v>
          </cell>
          <cell r="K1019" t="str">
            <v>前海保税区</v>
          </cell>
          <cell r="L1019">
            <v>44573</v>
          </cell>
          <cell r="M1019" t="str">
            <v>NM</v>
          </cell>
          <cell r="N1019" t="str">
            <v>JAN 22</v>
          </cell>
          <cell r="O1019"/>
          <cell r="P1019" t="str">
            <v>JPY</v>
          </cell>
          <cell r="Q1019" t="str">
            <v>C49SZX20210191DY</v>
          </cell>
          <cell r="R1019" t="str">
            <v>穗晖</v>
          </cell>
          <cell r="S1019" t="str">
            <v>YSM20R-2</v>
          </cell>
          <cell r="T1019" t="str">
            <v>L-&gt;R</v>
          </cell>
          <cell r="U1019" t="str">
            <v>No</v>
          </cell>
          <cell r="V1019" t="str">
            <v>OK</v>
          </cell>
          <cell r="W1019" t="str">
            <v>CIF HK</v>
          </cell>
          <cell r="X1019">
            <v>44452</v>
          </cell>
          <cell r="Y1019" t="str">
            <v>Yes</v>
          </cell>
          <cell r="Z1019"/>
          <cell r="AA1019"/>
          <cell r="AB1019"/>
          <cell r="AC1019" t="str">
            <v>C220141918</v>
          </cell>
          <cell r="AD1019">
            <v>303</v>
          </cell>
          <cell r="AE1019">
            <v>20</v>
          </cell>
          <cell r="AF1019"/>
          <cell r="AG1019"/>
          <cell r="AH1019"/>
          <cell r="AI1019"/>
          <cell r="AN1019"/>
          <cell r="AO1019" t="str">
            <v>Yes</v>
          </cell>
          <cell r="AP1019" t="str">
            <v>JAN 22</v>
          </cell>
        </row>
        <row r="1020">
          <cell r="A1020">
            <v>1707</v>
          </cell>
          <cell r="B1020" t="str">
            <v>已发货</v>
          </cell>
          <cell r="C1020" t="str">
            <v>C49</v>
          </cell>
          <cell r="D1020" t="str">
            <v>49F104131</v>
          </cell>
          <cell r="E1020" t="str">
            <v>正邦名义下单</v>
          </cell>
          <cell r="F1020" t="str">
            <v>YSM40R-4</v>
          </cell>
          <cell r="G1020" t="str">
            <v>L-&gt;R</v>
          </cell>
          <cell r="H1020" t="str">
            <v>No</v>
          </cell>
          <cell r="I1020" t="str">
            <v>Y57508</v>
          </cell>
          <cell r="J1020">
            <v>1</v>
          </cell>
          <cell r="K1020" t="str">
            <v>力合仓库(已经清关)</v>
          </cell>
          <cell r="L1020" t="str">
            <v>2022-1-17Yamaha 仓库</v>
          </cell>
          <cell r="M1020" t="str">
            <v>RMB 单</v>
          </cell>
          <cell r="N1020" t="str">
            <v>AUG 22</v>
          </cell>
          <cell r="O1020">
            <v>2021.6</v>
          </cell>
          <cell r="P1020" t="str">
            <v>RMB</v>
          </cell>
          <cell r="Q1020" t="str">
            <v>C49SZX20220083DZ</v>
          </cell>
          <cell r="R1020" t="str">
            <v>惠州耕创</v>
          </cell>
          <cell r="S1020" t="str">
            <v>YSM40R-4</v>
          </cell>
          <cell r="T1020" t="str">
            <v>L-&gt;R</v>
          </cell>
          <cell r="U1020" t="str">
            <v>No</v>
          </cell>
          <cell r="V1020" t="str">
            <v>OK</v>
          </cell>
          <cell r="W1020" t="str">
            <v>DDP HZ</v>
          </cell>
          <cell r="X1020">
            <v>44762</v>
          </cell>
          <cell r="Y1020" t="str">
            <v>Yes</v>
          </cell>
          <cell r="Z1020"/>
          <cell r="AA1020"/>
          <cell r="AB1020"/>
          <cell r="AC1020" t="str">
            <v>C220843546</v>
          </cell>
          <cell r="AD1020"/>
          <cell r="AE1020"/>
          <cell r="AF1020"/>
          <cell r="AG1020"/>
          <cell r="AH1020"/>
          <cell r="AI1020"/>
          <cell r="AJ1020"/>
          <cell r="AK1020"/>
          <cell r="AL1020"/>
          <cell r="AM1020"/>
          <cell r="AN1020"/>
          <cell r="AO1020" t="str">
            <v>Yes</v>
          </cell>
          <cell r="AP1020" t="str">
            <v>AUG 22</v>
          </cell>
        </row>
        <row r="1021">
          <cell r="A1021">
            <v>1708</v>
          </cell>
          <cell r="B1021" t="str">
            <v>已发货</v>
          </cell>
          <cell r="C1021" t="str">
            <v>C49</v>
          </cell>
          <cell r="D1021" t="str">
            <v>49F104131</v>
          </cell>
          <cell r="E1021" t="str">
            <v>正邦名义下单</v>
          </cell>
          <cell r="F1021" t="str">
            <v>YSM40R-4</v>
          </cell>
          <cell r="G1021" t="str">
            <v>L-&gt;R</v>
          </cell>
          <cell r="H1021" t="str">
            <v>No</v>
          </cell>
          <cell r="I1021" t="str">
            <v>Y57509</v>
          </cell>
          <cell r="J1021">
            <v>1</v>
          </cell>
          <cell r="K1021" t="str">
            <v>力合仓库(已经清关)</v>
          </cell>
          <cell r="L1021" t="str">
            <v>2022-1-17Yamaha 仓库</v>
          </cell>
          <cell r="M1021" t="str">
            <v>RMB 单</v>
          </cell>
          <cell r="N1021" t="str">
            <v>AUG 22</v>
          </cell>
          <cell r="O1021">
            <v>2021.6</v>
          </cell>
          <cell r="P1021" t="str">
            <v>RMB</v>
          </cell>
          <cell r="Q1021" t="str">
            <v>C49SZX20220083DZ</v>
          </cell>
          <cell r="R1021" t="str">
            <v>惠州耕创</v>
          </cell>
          <cell r="S1021" t="str">
            <v>YSM40R-4</v>
          </cell>
          <cell r="T1021" t="str">
            <v>L-&gt;R</v>
          </cell>
          <cell r="U1021" t="str">
            <v>No</v>
          </cell>
          <cell r="V1021" t="str">
            <v>OK</v>
          </cell>
          <cell r="W1021" t="str">
            <v>DDP HZ</v>
          </cell>
          <cell r="X1021">
            <v>44762</v>
          </cell>
          <cell r="Y1021" t="str">
            <v>Yes</v>
          </cell>
          <cell r="Z1021"/>
          <cell r="AA1021"/>
          <cell r="AB1021"/>
          <cell r="AC1021" t="str">
            <v>C220843546</v>
          </cell>
          <cell r="AD1021" t="str">
            <v>72GD</v>
          </cell>
          <cell r="AE1021">
            <v>72</v>
          </cell>
          <cell r="AF1021"/>
          <cell r="AG1021"/>
          <cell r="AH1021"/>
          <cell r="AI1021"/>
          <cell r="AJ1021"/>
          <cell r="AK1021"/>
          <cell r="AL1021"/>
          <cell r="AM1021"/>
          <cell r="AN1021"/>
          <cell r="AO1021" t="str">
            <v>Yes</v>
          </cell>
          <cell r="AP1021" t="str">
            <v>AUG 22</v>
          </cell>
        </row>
        <row r="1022">
          <cell r="A1022">
            <v>1540</v>
          </cell>
          <cell r="B1022" t="str">
            <v>已发货</v>
          </cell>
          <cell r="C1022" t="str">
            <v>C49</v>
          </cell>
          <cell r="D1022" t="str">
            <v>49F104147</v>
          </cell>
          <cell r="E1022" t="str">
            <v>快宇名义下单</v>
          </cell>
          <cell r="F1022" t="str">
            <v>YSM40R-4</v>
          </cell>
          <cell r="G1022" t="str">
            <v>L-&gt;R</v>
          </cell>
          <cell r="H1022" t="str">
            <v>No</v>
          </cell>
          <cell r="I1022" t="str">
            <v>Y58302</v>
          </cell>
          <cell r="J1022">
            <v>1</v>
          </cell>
          <cell r="K1022" t="str">
            <v>Yamaha 仓库</v>
          </cell>
          <cell r="L1022" t="str">
            <v>2022-1-17Yamaha 仓库</v>
          </cell>
          <cell r="M1022" t="str">
            <v>RMB 单</v>
          </cell>
          <cell r="N1022" t="str">
            <v>JAN 22</v>
          </cell>
          <cell r="O1022"/>
          <cell r="P1022" t="str">
            <v>RMB</v>
          </cell>
          <cell r="Q1022" t="str">
            <v>C49SZX20210222JL</v>
          </cell>
          <cell r="R1022" t="str">
            <v>深圳快宇</v>
          </cell>
          <cell r="S1022" t="str">
            <v>YSM40R-4</v>
          </cell>
          <cell r="T1022" t="str">
            <v>L-&gt;R</v>
          </cell>
          <cell r="U1022" t="str">
            <v>No</v>
          </cell>
          <cell r="V1022" t="str">
            <v>OK</v>
          </cell>
          <cell r="W1022" t="str">
            <v>DDP SZ</v>
          </cell>
          <cell r="X1022">
            <v>44557</v>
          </cell>
          <cell r="Y1022" t="str">
            <v>Yes</v>
          </cell>
          <cell r="Z1022"/>
          <cell r="AA1022"/>
          <cell r="AB1022"/>
          <cell r="AC1022" t="str">
            <v>IND</v>
          </cell>
          <cell r="AD1022"/>
          <cell r="AE1022"/>
          <cell r="AF1022"/>
          <cell r="AG1022"/>
          <cell r="AH1022"/>
          <cell r="AI1022"/>
          <cell r="AN1022"/>
          <cell r="AO1022" t="str">
            <v>Yes</v>
          </cell>
          <cell r="AP1022" t="str">
            <v>JAN 22</v>
          </cell>
        </row>
        <row r="1023">
          <cell r="A1023">
            <v>1541</v>
          </cell>
          <cell r="B1023" t="str">
            <v>已发货</v>
          </cell>
          <cell r="C1023" t="str">
            <v>C49</v>
          </cell>
          <cell r="D1023" t="str">
            <v>49F104157</v>
          </cell>
          <cell r="E1023" t="str">
            <v>世达威名义下单</v>
          </cell>
          <cell r="F1023" t="str">
            <v>YSM40R-4</v>
          </cell>
          <cell r="G1023" t="str">
            <v>L-&gt;R</v>
          </cell>
          <cell r="H1023" t="str">
            <v>No</v>
          </cell>
          <cell r="I1023" t="str">
            <v>Y58295</v>
          </cell>
          <cell r="J1023">
            <v>1</v>
          </cell>
          <cell r="K1023" t="str">
            <v>Yamaha 仓库</v>
          </cell>
          <cell r="L1023" t="str">
            <v>2022-1-17Yamaha 仓库</v>
          </cell>
          <cell r="M1023" t="str">
            <v>RMB 单</v>
          </cell>
          <cell r="N1023"/>
          <cell r="O1023"/>
          <cell r="P1023" t="str">
            <v>RMB</v>
          </cell>
          <cell r="Q1023" t="str">
            <v>C49SZX20220001SS</v>
          </cell>
          <cell r="R1023" t="str">
            <v>深圳世达威</v>
          </cell>
          <cell r="S1023" t="str">
            <v>YSM40R-4</v>
          </cell>
          <cell r="T1023" t="str">
            <v>L-&gt;R</v>
          </cell>
          <cell r="U1023" t="str">
            <v>No</v>
          </cell>
          <cell r="V1023" t="str">
            <v>OK</v>
          </cell>
          <cell r="W1023" t="str">
            <v>DDP SZ</v>
          </cell>
          <cell r="X1023">
            <v>44565</v>
          </cell>
          <cell r="Y1023" t="str">
            <v>Yes</v>
          </cell>
          <cell r="Z1023"/>
          <cell r="AA1023"/>
          <cell r="AB1023"/>
          <cell r="AC1023" t="str">
            <v>IND</v>
          </cell>
          <cell r="AD1023"/>
          <cell r="AE1023"/>
          <cell r="AF1023"/>
          <cell r="AG1023"/>
          <cell r="AH1023"/>
          <cell r="AI1023"/>
          <cell r="AN1023"/>
          <cell r="AO1023" t="str">
            <v>Yes</v>
          </cell>
          <cell r="AP1023" t="str">
            <v>blank</v>
          </cell>
        </row>
        <row r="1024">
          <cell r="A1024">
            <v>1543</v>
          </cell>
          <cell r="B1024" t="str">
            <v>已发货</v>
          </cell>
          <cell r="C1024" t="str">
            <v>C49</v>
          </cell>
          <cell r="D1024" t="str">
            <v>49F104161</v>
          </cell>
          <cell r="E1024" t="str">
            <v>龙大名义下单</v>
          </cell>
          <cell r="F1024" t="str">
            <v>YSM40R-4</v>
          </cell>
          <cell r="G1024" t="str">
            <v>L-&gt;R</v>
          </cell>
          <cell r="H1024" t="str">
            <v>No</v>
          </cell>
          <cell r="I1024" t="str">
            <v>Y58296</v>
          </cell>
          <cell r="J1024">
            <v>1</v>
          </cell>
          <cell r="K1024" t="str">
            <v>Yamaha 深圳仓库</v>
          </cell>
          <cell r="L1024" t="str">
            <v>2022-1-17Yamaha 仓库</v>
          </cell>
          <cell r="M1024" t="str">
            <v>RMB 单</v>
          </cell>
          <cell r="N1024" t="str">
            <v>FEB 22</v>
          </cell>
          <cell r="O1024"/>
          <cell r="P1024" t="str">
            <v>RMB</v>
          </cell>
          <cell r="Q1024" t="str">
            <v>C49SZX20220005SS</v>
          </cell>
          <cell r="R1024" t="str">
            <v>龙大光电</v>
          </cell>
          <cell r="S1024" t="str">
            <v>YSM40R-4</v>
          </cell>
          <cell r="T1024" t="str">
            <v>L-&gt;R</v>
          </cell>
          <cell r="U1024" t="str">
            <v>No</v>
          </cell>
          <cell r="V1024" t="str">
            <v>OK</v>
          </cell>
          <cell r="W1024" t="str">
            <v>DDP SZ</v>
          </cell>
          <cell r="X1024">
            <v>44572</v>
          </cell>
          <cell r="Y1024" t="str">
            <v>Yes</v>
          </cell>
          <cell r="Z1024"/>
          <cell r="AA1024"/>
          <cell r="AB1024"/>
          <cell r="AC1024" t="str">
            <v>IND</v>
          </cell>
          <cell r="AD1024"/>
          <cell r="AE1024"/>
          <cell r="AF1024"/>
          <cell r="AG1024"/>
          <cell r="AH1024"/>
          <cell r="AI1024"/>
          <cell r="AN1024"/>
          <cell r="AO1024" t="str">
            <v>Yes</v>
          </cell>
          <cell r="AP1024" t="str">
            <v>FEB 22</v>
          </cell>
        </row>
        <row r="1025">
          <cell r="A1025">
            <v>1544</v>
          </cell>
          <cell r="B1025" t="str">
            <v>已发货</v>
          </cell>
          <cell r="C1025" t="str">
            <v>C49</v>
          </cell>
          <cell r="D1025" t="str">
            <v>49F104161</v>
          </cell>
          <cell r="E1025" t="str">
            <v>龙大名义下单</v>
          </cell>
          <cell r="F1025" t="str">
            <v>YSM40R-4</v>
          </cell>
          <cell r="G1025" t="str">
            <v>L-&gt;R</v>
          </cell>
          <cell r="H1025" t="str">
            <v>No</v>
          </cell>
          <cell r="I1025" t="str">
            <v>Y58297</v>
          </cell>
          <cell r="J1025">
            <v>1</v>
          </cell>
          <cell r="K1025" t="str">
            <v>Yamaha 深圳仓库</v>
          </cell>
          <cell r="L1025" t="str">
            <v>2022-1-17Yamaha 仓库</v>
          </cell>
          <cell r="M1025" t="str">
            <v>RMB 单</v>
          </cell>
          <cell r="N1025" t="str">
            <v>FEB 22</v>
          </cell>
          <cell r="O1025"/>
          <cell r="P1025" t="str">
            <v>RMB</v>
          </cell>
          <cell r="Q1025" t="str">
            <v>C49SZX20220005SS</v>
          </cell>
          <cell r="R1025" t="str">
            <v>龙大光电</v>
          </cell>
          <cell r="S1025" t="str">
            <v>YSM40R-4</v>
          </cell>
          <cell r="T1025" t="str">
            <v>L-&gt;R</v>
          </cell>
          <cell r="U1025" t="str">
            <v>No</v>
          </cell>
          <cell r="V1025" t="str">
            <v>OK</v>
          </cell>
          <cell r="W1025" t="str">
            <v>DDP SZ</v>
          </cell>
          <cell r="X1025">
            <v>44572</v>
          </cell>
          <cell r="Y1025" t="str">
            <v>Yes</v>
          </cell>
          <cell r="Z1025"/>
          <cell r="AA1025"/>
          <cell r="AB1025"/>
          <cell r="AC1025" t="str">
            <v>IND</v>
          </cell>
          <cell r="AD1025"/>
          <cell r="AE1025"/>
          <cell r="AF1025"/>
          <cell r="AG1025"/>
          <cell r="AH1025"/>
          <cell r="AI1025"/>
          <cell r="AN1025"/>
          <cell r="AO1025" t="str">
            <v>Yes</v>
          </cell>
          <cell r="AP1025" t="str">
            <v>FEB 22</v>
          </cell>
        </row>
        <row r="1026">
          <cell r="A1026">
            <v>1545</v>
          </cell>
          <cell r="B1026" t="str">
            <v>已发货</v>
          </cell>
          <cell r="C1026" t="str">
            <v>C49</v>
          </cell>
          <cell r="D1026" t="str">
            <v>49F104161</v>
          </cell>
          <cell r="E1026" t="str">
            <v>龙大名义下单</v>
          </cell>
          <cell r="F1026" t="str">
            <v>YSM40R-4</v>
          </cell>
          <cell r="G1026" t="str">
            <v>L-&gt;R</v>
          </cell>
          <cell r="H1026" t="str">
            <v>No</v>
          </cell>
          <cell r="I1026" t="str">
            <v>Y58298</v>
          </cell>
          <cell r="J1026">
            <v>1</v>
          </cell>
          <cell r="K1026" t="str">
            <v>Yamaha 深圳仓库</v>
          </cell>
          <cell r="L1026" t="str">
            <v>2022-1-17Yamaha 仓库</v>
          </cell>
          <cell r="M1026" t="str">
            <v>RMB 单</v>
          </cell>
          <cell r="N1026" t="str">
            <v>FEB 22</v>
          </cell>
          <cell r="O1026"/>
          <cell r="P1026" t="str">
            <v>RMB</v>
          </cell>
          <cell r="Q1026" t="str">
            <v>C49SZX20220005SS</v>
          </cell>
          <cell r="R1026" t="str">
            <v>龙大光电</v>
          </cell>
          <cell r="S1026" t="str">
            <v>YSM40R-4</v>
          </cell>
          <cell r="T1026" t="str">
            <v>L-&gt;R</v>
          </cell>
          <cell r="U1026" t="str">
            <v>No</v>
          </cell>
          <cell r="V1026" t="str">
            <v>OK</v>
          </cell>
          <cell r="W1026" t="str">
            <v>DDP SZ</v>
          </cell>
          <cell r="X1026">
            <v>44572</v>
          </cell>
          <cell r="Y1026" t="str">
            <v>Yes</v>
          </cell>
          <cell r="Z1026"/>
          <cell r="AA1026"/>
          <cell r="AB1026"/>
          <cell r="AC1026" t="str">
            <v>IND</v>
          </cell>
          <cell r="AD1026"/>
          <cell r="AE1026"/>
          <cell r="AF1026"/>
          <cell r="AG1026"/>
          <cell r="AH1026"/>
          <cell r="AI1026"/>
          <cell r="AN1026"/>
          <cell r="AO1026" t="str">
            <v>Yes</v>
          </cell>
          <cell r="AP1026" t="str">
            <v>FEB 22</v>
          </cell>
        </row>
        <row r="1027">
          <cell r="A1027">
            <v>1546</v>
          </cell>
          <cell r="B1027" t="str">
            <v>已发货</v>
          </cell>
          <cell r="C1027" t="str">
            <v>C49</v>
          </cell>
          <cell r="D1027" t="str">
            <v>49F104161</v>
          </cell>
          <cell r="E1027" t="str">
            <v>龙大名义下单</v>
          </cell>
          <cell r="F1027" t="str">
            <v>YSM40R-4</v>
          </cell>
          <cell r="G1027" t="str">
            <v>L-&gt;R</v>
          </cell>
          <cell r="H1027" t="str">
            <v>No</v>
          </cell>
          <cell r="I1027" t="str">
            <v>Y58299</v>
          </cell>
          <cell r="J1027">
            <v>1</v>
          </cell>
          <cell r="K1027" t="str">
            <v>Yamaha 深圳仓库</v>
          </cell>
          <cell r="L1027" t="str">
            <v>2022-1-17Yamaha 仓库</v>
          </cell>
          <cell r="M1027" t="str">
            <v>RMB 单</v>
          </cell>
          <cell r="N1027" t="str">
            <v>FEB 22</v>
          </cell>
          <cell r="O1027"/>
          <cell r="P1027" t="str">
            <v>RMB</v>
          </cell>
          <cell r="Q1027" t="str">
            <v>C49SZX20220005SS</v>
          </cell>
          <cell r="R1027" t="str">
            <v>龙大光电</v>
          </cell>
          <cell r="S1027" t="str">
            <v>YSM40R-4</v>
          </cell>
          <cell r="T1027" t="str">
            <v>L-&gt;R</v>
          </cell>
          <cell r="U1027" t="str">
            <v>No</v>
          </cell>
          <cell r="V1027" t="str">
            <v>OK</v>
          </cell>
          <cell r="W1027" t="str">
            <v>DDP SZ</v>
          </cell>
          <cell r="X1027">
            <v>44572</v>
          </cell>
          <cell r="Y1027" t="str">
            <v>Yes</v>
          </cell>
          <cell r="Z1027"/>
          <cell r="AA1027"/>
          <cell r="AB1027"/>
          <cell r="AC1027" t="str">
            <v>IND</v>
          </cell>
          <cell r="AD1027"/>
          <cell r="AE1027"/>
          <cell r="AF1027"/>
          <cell r="AG1027"/>
          <cell r="AH1027"/>
          <cell r="AI1027"/>
          <cell r="AN1027"/>
          <cell r="AO1027" t="str">
            <v>Yes</v>
          </cell>
          <cell r="AP1027" t="str">
            <v>FEB 22</v>
          </cell>
        </row>
        <row r="1028">
          <cell r="A1028">
            <v>1547</v>
          </cell>
          <cell r="B1028" t="str">
            <v>已发货</v>
          </cell>
          <cell r="C1028" t="str">
            <v>C49</v>
          </cell>
          <cell r="D1028" t="str">
            <v>49F104161</v>
          </cell>
          <cell r="E1028" t="str">
            <v>龙大名义下单</v>
          </cell>
          <cell r="F1028" t="str">
            <v>YSM40R-4</v>
          </cell>
          <cell r="G1028" t="str">
            <v>L-&gt;R</v>
          </cell>
          <cell r="H1028" t="str">
            <v>No</v>
          </cell>
          <cell r="I1028" t="str">
            <v>Y58300</v>
          </cell>
          <cell r="J1028">
            <v>1</v>
          </cell>
          <cell r="K1028" t="str">
            <v>Yamaha 深圳仓库</v>
          </cell>
          <cell r="L1028" t="str">
            <v>2022-1-17Yamaha 仓库</v>
          </cell>
          <cell r="M1028" t="str">
            <v>RMB 单</v>
          </cell>
          <cell r="N1028" t="str">
            <v>FEB 22</v>
          </cell>
          <cell r="O1028"/>
          <cell r="P1028" t="str">
            <v>RMB</v>
          </cell>
          <cell r="Q1028" t="str">
            <v>C49SZX20220005SS</v>
          </cell>
          <cell r="R1028" t="str">
            <v>龙大光电</v>
          </cell>
          <cell r="S1028" t="str">
            <v>YSM40R-4</v>
          </cell>
          <cell r="T1028" t="str">
            <v>L-&gt;R</v>
          </cell>
          <cell r="U1028" t="str">
            <v>No</v>
          </cell>
          <cell r="V1028" t="str">
            <v>OK</v>
          </cell>
          <cell r="W1028" t="str">
            <v>DDP SZ</v>
          </cell>
          <cell r="X1028">
            <v>44572</v>
          </cell>
          <cell r="Y1028" t="str">
            <v>Yes</v>
          </cell>
          <cell r="Z1028"/>
          <cell r="AA1028"/>
          <cell r="AB1028"/>
          <cell r="AC1028" t="str">
            <v>IND</v>
          </cell>
          <cell r="AD1028"/>
          <cell r="AE1028"/>
          <cell r="AF1028"/>
          <cell r="AG1028"/>
          <cell r="AH1028"/>
          <cell r="AI1028"/>
          <cell r="AN1028"/>
          <cell r="AO1028" t="str">
            <v>Yes</v>
          </cell>
          <cell r="AP1028" t="str">
            <v>FEB 22</v>
          </cell>
        </row>
        <row r="1029">
          <cell r="A1029">
            <v>1529</v>
          </cell>
          <cell r="B1029" t="str">
            <v>已发货</v>
          </cell>
          <cell r="C1029" t="str">
            <v>C49</v>
          </cell>
          <cell r="D1029" t="str">
            <v>49F104167</v>
          </cell>
          <cell r="E1029" t="str">
            <v>新亚胜名义下单</v>
          </cell>
          <cell r="F1029" t="str">
            <v>YSM40R-4</v>
          </cell>
          <cell r="G1029" t="str">
            <v>L-&gt;R</v>
          </cell>
          <cell r="H1029" t="str">
            <v>No</v>
          </cell>
          <cell r="I1029" t="str">
            <v>Y58305</v>
          </cell>
          <cell r="J1029">
            <v>1</v>
          </cell>
          <cell r="K1029" t="str">
            <v>Yamaha 苏州仓库</v>
          </cell>
          <cell r="L1029" t="str">
            <v>2022-1-17Yamaha 仓库</v>
          </cell>
          <cell r="M1029" t="str">
            <v>RMB 单</v>
          </cell>
          <cell r="N1029" t="str">
            <v>MAR 22</v>
          </cell>
          <cell r="O1029"/>
          <cell r="P1029" t="str">
            <v>RMB</v>
          </cell>
          <cell r="Q1029" t="str">
            <v>C49SZX20210210DZ</v>
          </cell>
          <cell r="R1029" t="str">
            <v>湖南新亚胜</v>
          </cell>
          <cell r="S1029" t="str">
            <v>YSM40R-4</v>
          </cell>
          <cell r="T1029" t="str">
            <v>L-&gt;R</v>
          </cell>
          <cell r="U1029" t="str">
            <v>No</v>
          </cell>
          <cell r="V1029" t="str">
            <v>OK</v>
          </cell>
          <cell r="W1029" t="str">
            <v>DDP CS</v>
          </cell>
          <cell r="X1029">
            <v>44546</v>
          </cell>
          <cell r="Y1029" t="str">
            <v>Yes</v>
          </cell>
          <cell r="Z1029"/>
          <cell r="AA1029"/>
          <cell r="AB1029"/>
          <cell r="AC1029" t="str">
            <v>IND</v>
          </cell>
          <cell r="AD1029"/>
          <cell r="AE1029"/>
          <cell r="AF1029"/>
          <cell r="AG1029"/>
          <cell r="AH1029"/>
          <cell r="AI1029"/>
          <cell r="AN1029"/>
          <cell r="AO1029" t="str">
            <v>Yes</v>
          </cell>
          <cell r="AP1029" t="str">
            <v>MAR 22</v>
          </cell>
        </row>
        <row r="1030">
          <cell r="A1030">
            <v>1530</v>
          </cell>
          <cell r="B1030" t="str">
            <v>已发货</v>
          </cell>
          <cell r="C1030" t="str">
            <v>C49</v>
          </cell>
          <cell r="D1030" t="str">
            <v>49F104167</v>
          </cell>
          <cell r="E1030" t="str">
            <v>新亚胜名义下单</v>
          </cell>
          <cell r="F1030" t="str">
            <v>YSM40R-4</v>
          </cell>
          <cell r="G1030" t="str">
            <v>L-&gt;R</v>
          </cell>
          <cell r="H1030" t="str">
            <v>No</v>
          </cell>
          <cell r="I1030" t="str">
            <v>Y58306</v>
          </cell>
          <cell r="J1030">
            <v>1</v>
          </cell>
          <cell r="K1030" t="str">
            <v>Yamaha 苏州仓库</v>
          </cell>
          <cell r="L1030" t="str">
            <v>2022-1-17Yamaha 仓库</v>
          </cell>
          <cell r="M1030" t="str">
            <v>RMB 单</v>
          </cell>
          <cell r="N1030" t="str">
            <v>MAR 22</v>
          </cell>
          <cell r="O1030"/>
          <cell r="P1030" t="str">
            <v>RMB</v>
          </cell>
          <cell r="Q1030" t="str">
            <v>C49SZX20210210DZ</v>
          </cell>
          <cell r="R1030" t="str">
            <v>湖南新亚胜</v>
          </cell>
          <cell r="S1030" t="str">
            <v>YSM40R-4</v>
          </cell>
          <cell r="T1030" t="str">
            <v>L-&gt;R</v>
          </cell>
          <cell r="U1030" t="str">
            <v>No</v>
          </cell>
          <cell r="V1030" t="str">
            <v>OK</v>
          </cell>
          <cell r="W1030" t="str">
            <v>DDP CS</v>
          </cell>
          <cell r="X1030">
            <v>44546</v>
          </cell>
          <cell r="Y1030" t="str">
            <v>Yes</v>
          </cell>
          <cell r="Z1030"/>
          <cell r="AA1030"/>
          <cell r="AB1030"/>
          <cell r="AC1030" t="str">
            <v>IND</v>
          </cell>
          <cell r="AD1030"/>
          <cell r="AE1030"/>
          <cell r="AF1030"/>
          <cell r="AG1030"/>
          <cell r="AH1030"/>
          <cell r="AI1030"/>
          <cell r="AN1030"/>
          <cell r="AO1030" t="str">
            <v>Yes</v>
          </cell>
          <cell r="AP1030" t="str">
            <v>MAR 22</v>
          </cell>
        </row>
        <row r="1031">
          <cell r="A1031">
            <v>1512</v>
          </cell>
          <cell r="B1031" t="str">
            <v>已发货</v>
          </cell>
          <cell r="C1031" t="str">
            <v>C49</v>
          </cell>
          <cell r="D1031" t="str">
            <v>49F104104</v>
          </cell>
          <cell r="E1031" t="str">
            <v>易通名义下单</v>
          </cell>
          <cell r="F1031" t="str">
            <v>YSM10</v>
          </cell>
          <cell r="G1031" t="str">
            <v>R-&gt;L</v>
          </cell>
          <cell r="H1031" t="str">
            <v>No</v>
          </cell>
          <cell r="I1031" t="str">
            <v>Y59701</v>
          </cell>
          <cell r="J1031">
            <v>1</v>
          </cell>
          <cell r="K1031" t="str">
            <v>Yamaha 苏州仓库</v>
          </cell>
          <cell r="L1031" t="str">
            <v>2022-1-17Yamaha 仓库</v>
          </cell>
          <cell r="M1031" t="str">
            <v>RMB 单</v>
          </cell>
          <cell r="N1031" t="str">
            <v>FEB 22</v>
          </cell>
          <cell r="O1031"/>
          <cell r="P1031" t="str">
            <v>RMB</v>
          </cell>
          <cell r="Q1031" t="str">
            <v>C49SZX20210216AY</v>
          </cell>
          <cell r="R1031" t="str">
            <v>勃旭</v>
          </cell>
          <cell r="S1031" t="str">
            <v>YSM10</v>
          </cell>
          <cell r="T1031" t="str">
            <v>L-&gt;R</v>
          </cell>
          <cell r="U1031" t="str">
            <v>MVC</v>
          </cell>
          <cell r="V1031" t="str">
            <v>WRONG</v>
          </cell>
          <cell r="W1031" t="str">
            <v>DDP SZ</v>
          </cell>
          <cell r="X1031">
            <v>44537</v>
          </cell>
          <cell r="Y1031" t="str">
            <v>Yes</v>
          </cell>
          <cell r="Z1031"/>
          <cell r="AA1031"/>
          <cell r="AB1031"/>
          <cell r="AC1031" t="str">
            <v>C210941086</v>
          </cell>
          <cell r="AD1031">
            <v>302</v>
          </cell>
          <cell r="AE1031">
            <v>10</v>
          </cell>
          <cell r="AF1031"/>
          <cell r="AG1031"/>
          <cell r="AH1031"/>
          <cell r="AI1031"/>
          <cell r="AN1031"/>
          <cell r="AO1031" t="str">
            <v>Yes</v>
          </cell>
          <cell r="AP1031" t="str">
            <v>FEB 22</v>
          </cell>
        </row>
        <row r="1032">
          <cell r="A1032">
            <v>1484</v>
          </cell>
          <cell r="B1032" t="str">
            <v>已发货</v>
          </cell>
          <cell r="C1032" t="str">
            <v>C49</v>
          </cell>
          <cell r="D1032" t="str">
            <v>49F104105</v>
          </cell>
          <cell r="E1032" t="str">
            <v>英托邦名义下单</v>
          </cell>
          <cell r="F1032" t="str">
            <v>YSM10</v>
          </cell>
          <cell r="G1032" t="str">
            <v>R-&gt;L</v>
          </cell>
          <cell r="H1032" t="str">
            <v>No</v>
          </cell>
          <cell r="I1032" t="str">
            <v xml:space="preserve">Y59702 </v>
          </cell>
          <cell r="J1032">
            <v>1</v>
          </cell>
          <cell r="K1032" t="str">
            <v>力合仓库(已经清关)</v>
          </cell>
          <cell r="L1032" t="str">
            <v>2022-1-17Yamaha 仓库</v>
          </cell>
          <cell r="M1032" t="str">
            <v>RMB 单</v>
          </cell>
          <cell r="N1032" t="str">
            <v>MAR 22</v>
          </cell>
          <cell r="O1032"/>
          <cell r="P1032" t="str">
            <v>RMB</v>
          </cell>
          <cell r="Q1032" t="str">
            <v>C49SZX20210197JY</v>
          </cell>
          <cell r="R1032" t="str">
            <v>高华（End user:龙高）</v>
          </cell>
          <cell r="S1032" t="str">
            <v>YSM10</v>
          </cell>
          <cell r="T1032" t="str">
            <v>L-&gt;R</v>
          </cell>
          <cell r="U1032" t="str">
            <v>MVC</v>
          </cell>
          <cell r="V1032" t="str">
            <v>WRONG</v>
          </cell>
          <cell r="W1032" t="str">
            <v>DDP FS</v>
          </cell>
          <cell r="X1032">
            <v>44490</v>
          </cell>
          <cell r="Y1032" t="str">
            <v>Yes</v>
          </cell>
          <cell r="Z1032"/>
          <cell r="AA1032"/>
          <cell r="AB1032"/>
          <cell r="AC1032" t="str">
            <v>C151225623</v>
          </cell>
          <cell r="AD1032">
            <v>301</v>
          </cell>
          <cell r="AE1032">
            <v>10</v>
          </cell>
          <cell r="AF1032"/>
          <cell r="AG1032"/>
          <cell r="AH1032"/>
          <cell r="AI1032"/>
          <cell r="AN1032"/>
          <cell r="AO1032" t="str">
            <v>Yes</v>
          </cell>
          <cell r="AP1032" t="str">
            <v>MAR 22</v>
          </cell>
        </row>
        <row r="1033">
          <cell r="A1033">
            <v>1599</v>
          </cell>
          <cell r="B1033" t="str">
            <v>已发货</v>
          </cell>
          <cell r="C1033" t="str">
            <v>C49</v>
          </cell>
          <cell r="D1033" t="str">
            <v>49F104103</v>
          </cell>
          <cell r="E1033" t="str">
            <v>勃旭名义下单</v>
          </cell>
          <cell r="F1033" t="str">
            <v>YSM20R-2</v>
          </cell>
          <cell r="G1033" t="str">
            <v>L-&gt;R</v>
          </cell>
          <cell r="H1033" t="str">
            <v>No</v>
          </cell>
          <cell r="I1033" t="str">
            <v xml:space="preserve">Y59781 </v>
          </cell>
          <cell r="J1033">
            <v>1</v>
          </cell>
          <cell r="K1033" t="str">
            <v>力合仓库(已经清关)</v>
          </cell>
          <cell r="L1033" t="str">
            <v>2022-1-17Yamaha 仓库</v>
          </cell>
          <cell r="M1033" t="str">
            <v>RMB 单</v>
          </cell>
          <cell r="N1033" t="str">
            <v>MAR 22</v>
          </cell>
          <cell r="O1033"/>
          <cell r="P1033" t="str">
            <v>JPY</v>
          </cell>
          <cell r="Q1033" t="str">
            <v>C49SZX20220017JL</v>
          </cell>
          <cell r="R1033" t="str">
            <v>英特莱</v>
          </cell>
          <cell r="S1033" t="str">
            <v>YSM20R-2</v>
          </cell>
          <cell r="T1033" t="str">
            <v>L-&gt;R</v>
          </cell>
          <cell r="U1033" t="str">
            <v>No</v>
          </cell>
          <cell r="V1033" t="str">
            <v>OK</v>
          </cell>
          <cell r="W1033" t="str">
            <v>DAP SZ</v>
          </cell>
          <cell r="X1033">
            <v>44616</v>
          </cell>
          <cell r="Y1033" t="str">
            <v>Yes</v>
          </cell>
          <cell r="Z1033"/>
          <cell r="AA1033"/>
          <cell r="AB1033"/>
          <cell r="AC1033" t="str">
            <v>C220342344</v>
          </cell>
          <cell r="AD1033">
            <v>302</v>
          </cell>
          <cell r="AE1033">
            <v>10</v>
          </cell>
          <cell r="AF1033">
            <v>301</v>
          </cell>
          <cell r="AG1033">
            <v>10</v>
          </cell>
          <cell r="AH1033"/>
          <cell r="AI1033"/>
          <cell r="AN1033"/>
          <cell r="AO1033" t="str">
            <v>Yes</v>
          </cell>
          <cell r="AP1033" t="str">
            <v>MAR 22</v>
          </cell>
        </row>
        <row r="1034">
          <cell r="A1034">
            <v>1382</v>
          </cell>
          <cell r="B1034" t="str">
            <v>已发货</v>
          </cell>
          <cell r="C1034" t="str">
            <v>C49</v>
          </cell>
          <cell r="D1034" t="str">
            <v>49F104103</v>
          </cell>
          <cell r="E1034" t="str">
            <v>勃旭名义下单</v>
          </cell>
          <cell r="F1034" t="str">
            <v>YSM10</v>
          </cell>
          <cell r="G1034" t="str">
            <v>R-&gt;L</v>
          </cell>
          <cell r="H1034" t="str">
            <v>No</v>
          </cell>
          <cell r="I1034" t="str">
            <v xml:space="preserve">Y59704 </v>
          </cell>
          <cell r="J1034">
            <v>1</v>
          </cell>
          <cell r="K1034" t="str">
            <v>力合仓库(已经清关)</v>
          </cell>
          <cell r="L1034" t="str">
            <v>2022-1-17Yamaha 仓库</v>
          </cell>
          <cell r="M1034" t="str">
            <v>RMB 单</v>
          </cell>
          <cell r="N1034" t="str">
            <v>MAR 22</v>
          </cell>
          <cell r="O1034">
            <v>2022.1</v>
          </cell>
          <cell r="P1034" t="str">
            <v>JPY</v>
          </cell>
          <cell r="Q1034" t="str">
            <v>C49SZX20210155MZR1</v>
          </cell>
          <cell r="R1034" t="str">
            <v>巨能</v>
          </cell>
          <cell r="S1034" t="str">
            <v>YSM10</v>
          </cell>
          <cell r="T1034" t="str">
            <v>L-&gt;R</v>
          </cell>
          <cell r="U1034" t="str">
            <v>MVC</v>
          </cell>
          <cell r="V1034" t="str">
            <v>WRONG</v>
          </cell>
          <cell r="W1034" t="str">
            <v>DAP SZ</v>
          </cell>
          <cell r="X1034">
            <v>44337</v>
          </cell>
          <cell r="Y1034" t="str">
            <v>Yes</v>
          </cell>
          <cell r="Z1034"/>
          <cell r="AA1034"/>
          <cell r="AB1034"/>
          <cell r="AC1034" t="str">
            <v>C210640437</v>
          </cell>
          <cell r="AD1034">
            <v>302</v>
          </cell>
          <cell r="AE1034">
            <v>10</v>
          </cell>
          <cell r="AF1034"/>
          <cell r="AG1034"/>
          <cell r="AH1034"/>
          <cell r="AI1034"/>
          <cell r="AJ1034"/>
          <cell r="AK1034"/>
          <cell r="AL1034"/>
          <cell r="AM1034"/>
          <cell r="AN1034"/>
          <cell r="AO1034" t="str">
            <v>Yes</v>
          </cell>
          <cell r="AP1034" t="str">
            <v>MAR 22</v>
          </cell>
        </row>
        <row r="1035">
          <cell r="A1035">
            <v>1383</v>
          </cell>
          <cell r="B1035" t="str">
            <v>已发货</v>
          </cell>
          <cell r="C1035" t="str">
            <v>C49</v>
          </cell>
          <cell r="D1035" t="str">
            <v>49F104105</v>
          </cell>
          <cell r="E1035" t="str">
            <v>英托邦名义下单</v>
          </cell>
          <cell r="F1035" t="str">
            <v>YSM10</v>
          </cell>
          <cell r="G1035" t="str">
            <v>R-&gt;L</v>
          </cell>
          <cell r="H1035" t="str">
            <v>No</v>
          </cell>
          <cell r="I1035" t="str">
            <v>Y59703</v>
          </cell>
          <cell r="J1035">
            <v>1</v>
          </cell>
          <cell r="K1035" t="str">
            <v>力合仓库(已经清关)</v>
          </cell>
          <cell r="L1035" t="str">
            <v>2022-1-17Yamaha 仓库</v>
          </cell>
          <cell r="M1035" t="str">
            <v>RMB 单</v>
          </cell>
          <cell r="N1035" t="str">
            <v>MAR 22</v>
          </cell>
          <cell r="O1035">
            <v>2022.1</v>
          </cell>
          <cell r="P1035" t="str">
            <v>JPY</v>
          </cell>
          <cell r="Q1035" t="str">
            <v>C49SZX20210182MZ</v>
          </cell>
          <cell r="R1035" t="str">
            <v>巨能</v>
          </cell>
          <cell r="S1035" t="str">
            <v>YSM10</v>
          </cell>
          <cell r="T1035" t="str">
            <v>L-&gt;R</v>
          </cell>
          <cell r="U1035" t="str">
            <v>MVC</v>
          </cell>
          <cell r="V1035" t="str">
            <v>WRONG</v>
          </cell>
          <cell r="W1035" t="str">
            <v>DAP SZ</v>
          </cell>
          <cell r="X1035">
            <v>44337</v>
          </cell>
          <cell r="Y1035" t="str">
            <v>Yes</v>
          </cell>
          <cell r="Z1035"/>
          <cell r="AA1035"/>
          <cell r="AB1035"/>
          <cell r="AC1035" t="str">
            <v>C210640437</v>
          </cell>
          <cell r="AD1035">
            <v>302</v>
          </cell>
          <cell r="AE1035">
            <v>10</v>
          </cell>
          <cell r="AF1035"/>
          <cell r="AG1035"/>
          <cell r="AH1035"/>
          <cell r="AI1035"/>
          <cell r="AJ1035"/>
          <cell r="AK1035"/>
          <cell r="AL1035"/>
          <cell r="AM1035"/>
          <cell r="AN1035"/>
          <cell r="AO1035" t="str">
            <v>Yes</v>
          </cell>
          <cell r="AP1035" t="str">
            <v>MAR 22</v>
          </cell>
        </row>
        <row r="1036">
          <cell r="A1036">
            <v>1606</v>
          </cell>
          <cell r="B1036" t="str">
            <v>已发货</v>
          </cell>
          <cell r="C1036" t="str">
            <v>C28.</v>
          </cell>
          <cell r="D1036">
            <v>110666</v>
          </cell>
          <cell r="E1036" t="str">
            <v>STOCK order</v>
          </cell>
          <cell r="F1036" t="str">
            <v>YSi-V</v>
          </cell>
          <cell r="G1036" t="str">
            <v>R-&gt;L</v>
          </cell>
          <cell r="H1036" t="str">
            <v>Repair Station+P-Tool AOI</v>
          </cell>
          <cell r="I1036" t="str">
            <v>Y59610</v>
          </cell>
          <cell r="J1036">
            <v>1</v>
          </cell>
          <cell r="K1036" t="str">
            <v>前海保税区</v>
          </cell>
          <cell r="L1036">
            <v>44587</v>
          </cell>
          <cell r="M1036" t="str">
            <v>NM</v>
          </cell>
          <cell r="N1036" t="str">
            <v>JUN 22</v>
          </cell>
          <cell r="O1036">
            <v>2021.12</v>
          </cell>
          <cell r="P1036" t="str">
            <v>JPY</v>
          </cell>
          <cell r="Q1036" t="str">
            <v>C49SZX20220028R1SX</v>
          </cell>
          <cell r="R1036" t="str">
            <v>通达科信</v>
          </cell>
          <cell r="S1036" t="str">
            <v>YSi-V</v>
          </cell>
          <cell r="T1036" t="str">
            <v>L-&gt;R</v>
          </cell>
          <cell r="U1036" t="str">
            <v>No</v>
          </cell>
          <cell r="V1036" t="str">
            <v>WRONG</v>
          </cell>
          <cell r="W1036" t="str">
            <v>CIF HK</v>
          </cell>
          <cell r="X1036">
            <v>44627</v>
          </cell>
          <cell r="Y1036" t="str">
            <v>Yes</v>
          </cell>
          <cell r="Z1036"/>
          <cell r="AA1036"/>
          <cell r="AB1036"/>
          <cell r="AC1036" t="str">
            <v>C220543032</v>
          </cell>
          <cell r="AD1036"/>
          <cell r="AE1036"/>
          <cell r="AF1036"/>
          <cell r="AG1036"/>
          <cell r="AH1036"/>
          <cell r="AI1036"/>
          <cell r="AN1036"/>
          <cell r="AO1036" t="str">
            <v>Yes</v>
          </cell>
          <cell r="AP1036" t="str">
            <v>JUN 22</v>
          </cell>
        </row>
        <row r="1037">
          <cell r="A1037" t="str">
            <v>上海禾川预留</v>
          </cell>
          <cell r="B1037" t="str">
            <v>已发货</v>
          </cell>
          <cell r="C1037" t="str">
            <v>C28.</v>
          </cell>
          <cell r="D1037">
            <v>110666</v>
          </cell>
          <cell r="E1037" t="str">
            <v>STOCK order</v>
          </cell>
          <cell r="F1037" t="str">
            <v>YSi-V</v>
          </cell>
          <cell r="G1037" t="str">
            <v>L-&gt;R</v>
          </cell>
          <cell r="H1037" t="str">
            <v>Repair Station+P-Tool AOI</v>
          </cell>
          <cell r="I1037" t="str">
            <v>Y59611</v>
          </cell>
          <cell r="J1037">
            <v>1</v>
          </cell>
          <cell r="K1037" t="str">
            <v>前海保税区</v>
          </cell>
          <cell r="L1037">
            <v>44587</v>
          </cell>
          <cell r="M1037" t="str">
            <v>NM</v>
          </cell>
          <cell r="N1037"/>
          <cell r="O1037">
            <v>2021.12</v>
          </cell>
          <cell r="P1037" t="str">
            <v>RMB</v>
          </cell>
          <cell r="Q1037" t="str">
            <v>C49SHA20220306/LQM</v>
          </cell>
          <cell r="R1037" t="str">
            <v>浙江禾川</v>
          </cell>
          <cell r="S1037" t="str">
            <v>YSi-V</v>
          </cell>
          <cell r="T1037" t="str">
            <v>L-&gt;R</v>
          </cell>
          <cell r="U1037" t="str">
            <v>Repair Station+P-Tool AOI</v>
          </cell>
          <cell r="V1037" t="str">
            <v>OK</v>
          </cell>
          <cell r="W1037" t="str">
            <v>DDP 浙江</v>
          </cell>
          <cell r="X1037">
            <v>44646</v>
          </cell>
          <cell r="Y1037" t="e">
            <v>#N/A</v>
          </cell>
          <cell r="Z1037"/>
          <cell r="AA1037"/>
          <cell r="AB1037"/>
          <cell r="AC1037" t="str">
            <v>C211141465</v>
          </cell>
          <cell r="AD1037"/>
          <cell r="AE1037"/>
          <cell r="AF1037"/>
          <cell r="AG1037"/>
          <cell r="AH1037"/>
          <cell r="AI1037"/>
          <cell r="AJ1037"/>
          <cell r="AK1037"/>
          <cell r="AL1037"/>
          <cell r="AM1037"/>
          <cell r="AN1037"/>
          <cell r="AO1037" t="str">
            <v>NA</v>
          </cell>
          <cell r="AP1037" t="str">
            <v>blank</v>
          </cell>
        </row>
        <row r="1038">
          <cell r="A1038">
            <v>1482</v>
          </cell>
          <cell r="B1038" t="str">
            <v>已发货</v>
          </cell>
          <cell r="C1038" t="str">
            <v>C49</v>
          </cell>
          <cell r="D1038" t="str">
            <v>110665(拆单110801）</v>
          </cell>
          <cell r="E1038" t="str">
            <v>Stock order(51%)</v>
          </cell>
          <cell r="F1038" t="str">
            <v>YSM20R-2</v>
          </cell>
          <cell r="G1038" t="str">
            <v>L-&gt;R</v>
          </cell>
          <cell r="H1038" t="str">
            <v>cATS10+MVC+special layout</v>
          </cell>
          <cell r="I1038" t="str">
            <v>Y59430</v>
          </cell>
          <cell r="J1038">
            <v>1</v>
          </cell>
          <cell r="K1038" t="str">
            <v>前海保税区</v>
          </cell>
          <cell r="L1038">
            <v>44596</v>
          </cell>
          <cell r="M1038">
            <v>5.6099999999999997E-2</v>
          </cell>
          <cell r="N1038" t="str">
            <v>FEB 22</v>
          </cell>
          <cell r="O1038"/>
          <cell r="P1038" t="str">
            <v>RMB</v>
          </cell>
          <cell r="Q1038" t="str">
            <v>C49SZX20210196MZ</v>
          </cell>
          <cell r="R1038" t="str">
            <v>派诺</v>
          </cell>
          <cell r="S1038" t="str">
            <v>YSM20R-2</v>
          </cell>
          <cell r="T1038" t="str">
            <v>L-&gt;R</v>
          </cell>
          <cell r="U1038" t="str">
            <v>cATS10+MVC+Feeder Carriage</v>
          </cell>
          <cell r="V1038" t="str">
            <v>WRONG</v>
          </cell>
          <cell r="W1038" t="str">
            <v>DDP ZH</v>
          </cell>
          <cell r="X1038">
            <v>44465</v>
          </cell>
          <cell r="Y1038" t="str">
            <v>Yes</v>
          </cell>
          <cell r="Z1038"/>
          <cell r="AA1038"/>
          <cell r="AB1038"/>
          <cell r="AC1038" t="str">
            <v>C120111315</v>
          </cell>
          <cell r="AD1038">
            <v>302</v>
          </cell>
          <cell r="AE1038">
            <v>10</v>
          </cell>
          <cell r="AF1038">
            <v>301</v>
          </cell>
          <cell r="AG1038">
            <v>10</v>
          </cell>
          <cell r="AH1038"/>
          <cell r="AI1038"/>
          <cell r="AN1038"/>
          <cell r="AO1038" t="str">
            <v>Yes</v>
          </cell>
          <cell r="AP1038" t="str">
            <v>FEB 22</v>
          </cell>
        </row>
        <row r="1039">
          <cell r="A1039">
            <v>1751</v>
          </cell>
          <cell r="B1039" t="str">
            <v>已发货</v>
          </cell>
          <cell r="C1039" t="str">
            <v>C49</v>
          </cell>
          <cell r="D1039">
            <v>110665</v>
          </cell>
          <cell r="E1039" t="str">
            <v>Stock order(51%)</v>
          </cell>
          <cell r="F1039" t="str">
            <v>YSM20R-2</v>
          </cell>
          <cell r="G1039" t="str">
            <v>L-&gt;R</v>
          </cell>
          <cell r="H1039" t="str">
            <v>cATS10+MVC+special layout</v>
          </cell>
          <cell r="I1039" t="str">
            <v>Y59431</v>
          </cell>
          <cell r="J1039">
            <v>1</v>
          </cell>
          <cell r="K1039" t="str">
            <v>力合仓库(已经清关)</v>
          </cell>
          <cell r="L1039">
            <v>44596</v>
          </cell>
          <cell r="M1039">
            <v>5.3449999999999998E-2</v>
          </cell>
          <cell r="N1039" t="str">
            <v>NOV 22</v>
          </cell>
          <cell r="O1039">
            <v>2021.12</v>
          </cell>
          <cell r="P1039" t="str">
            <v>RMB</v>
          </cell>
          <cell r="Q1039" t="str">
            <v>C49SZX20220113DZ</v>
          </cell>
          <cell r="R1039" t="str">
            <v>比泰利</v>
          </cell>
          <cell r="S1039" t="str">
            <v>YSM20R-2</v>
          </cell>
          <cell r="T1039" t="str">
            <v>L-&gt;R</v>
          </cell>
          <cell r="U1039" t="str">
            <v>cATS10+MVC(F&amp;R)+special layout</v>
          </cell>
          <cell r="V1039" t="str">
            <v>WRONG</v>
          </cell>
          <cell r="W1039" t="str">
            <v>DDP SZ</v>
          </cell>
          <cell r="X1039">
            <v>44867</v>
          </cell>
          <cell r="Y1039" t="str">
            <v>Yes</v>
          </cell>
          <cell r="Z1039"/>
          <cell r="AA1039"/>
          <cell r="AB1039"/>
          <cell r="AC1039" t="str">
            <v>C211141606</v>
          </cell>
          <cell r="AD1039">
            <v>302</v>
          </cell>
          <cell r="AE1039">
            <v>10</v>
          </cell>
          <cell r="AF1039">
            <v>301</v>
          </cell>
          <cell r="AG1039">
            <v>10</v>
          </cell>
          <cell r="AH1039"/>
          <cell r="AI1039"/>
          <cell r="AJ1039"/>
          <cell r="AK1039"/>
          <cell r="AL1039"/>
          <cell r="AM1039"/>
          <cell r="AN1039"/>
          <cell r="AO1039" t="str">
            <v>Yes</v>
          </cell>
          <cell r="AP1039" t="str">
            <v>NOV 22</v>
          </cell>
        </row>
        <row r="1040">
          <cell r="A1040">
            <v>1636</v>
          </cell>
          <cell r="B1040" t="str">
            <v>已发货</v>
          </cell>
          <cell r="C1040" t="str">
            <v>C49</v>
          </cell>
          <cell r="D1040">
            <v>110693</v>
          </cell>
          <cell r="E1040" t="str">
            <v>深圳领德创下单</v>
          </cell>
          <cell r="F1040" t="str">
            <v>YSM20R-2</v>
          </cell>
          <cell r="G1040" t="str">
            <v>L-&gt;R</v>
          </cell>
          <cell r="H1040" t="str">
            <v>No</v>
          </cell>
          <cell r="I1040" t="str">
            <v>Y59644</v>
          </cell>
          <cell r="J1040">
            <v>1</v>
          </cell>
          <cell r="K1040" t="str">
            <v>前海保税区</v>
          </cell>
          <cell r="L1040">
            <v>44596</v>
          </cell>
          <cell r="M1040" t="str">
            <v>Yamaha RMB单，Y57088益田名义报关</v>
          </cell>
          <cell r="N1040" t="str">
            <v>APR 22</v>
          </cell>
          <cell r="O1040">
            <v>2021.12</v>
          </cell>
          <cell r="P1040" t="str">
            <v>RMB</v>
          </cell>
          <cell r="Q1040" t="str">
            <v>C49SZX20220043SQ</v>
          </cell>
          <cell r="R1040" t="str">
            <v>有泽</v>
          </cell>
          <cell r="S1040" t="str">
            <v>YSM20R-2</v>
          </cell>
          <cell r="T1040" t="str">
            <v>L-&gt;R</v>
          </cell>
          <cell r="U1040" t="str">
            <v>No</v>
          </cell>
          <cell r="V1040" t="str">
            <v>OK</v>
          </cell>
          <cell r="W1040" t="str">
            <v>DDP SZ</v>
          </cell>
          <cell r="X1040">
            <v>44659</v>
          </cell>
          <cell r="Y1040" t="str">
            <v>Yes</v>
          </cell>
          <cell r="Z1040"/>
          <cell r="AA1040"/>
          <cell r="AB1040"/>
          <cell r="AC1040" t="str">
            <v>C220442699</v>
          </cell>
          <cell r="AD1040">
            <v>302</v>
          </cell>
          <cell r="AE1040">
            <v>10</v>
          </cell>
          <cell r="AF1040">
            <v>301</v>
          </cell>
          <cell r="AG1040">
            <v>10</v>
          </cell>
          <cell r="AH1040"/>
          <cell r="AI1040"/>
          <cell r="AN1040"/>
          <cell r="AO1040" t="str">
            <v>Yes</v>
          </cell>
          <cell r="AP1040" t="str">
            <v>APR 22</v>
          </cell>
        </row>
        <row r="1041">
          <cell r="A1041">
            <v>1634</v>
          </cell>
          <cell r="B1041" t="str">
            <v>已发货</v>
          </cell>
          <cell r="C1041" t="str">
            <v>C49</v>
          </cell>
          <cell r="D1041">
            <v>110693</v>
          </cell>
          <cell r="E1041" t="str">
            <v>深圳领德创下单</v>
          </cell>
          <cell r="F1041" t="str">
            <v>YSM20R-2</v>
          </cell>
          <cell r="G1041" t="str">
            <v>L-&gt;R</v>
          </cell>
          <cell r="H1041" t="str">
            <v>No</v>
          </cell>
          <cell r="I1041" t="str">
            <v>Y59645</v>
          </cell>
          <cell r="J1041">
            <v>1</v>
          </cell>
          <cell r="K1041" t="str">
            <v>力合仓库(已经清关)</v>
          </cell>
          <cell r="L1041">
            <v>44596</v>
          </cell>
          <cell r="M1041" t="str">
            <v>Yamaha RMB单</v>
          </cell>
          <cell r="N1041" t="str">
            <v>APR 22</v>
          </cell>
          <cell r="O1041">
            <v>2021.12</v>
          </cell>
          <cell r="P1041" t="str">
            <v>RMB</v>
          </cell>
          <cell r="Q1041" t="str">
            <v>C49SZX20220039JY</v>
          </cell>
          <cell r="R1041" t="str">
            <v>顺禾</v>
          </cell>
          <cell r="S1041" t="str">
            <v>YSM20R-2</v>
          </cell>
          <cell r="T1041" t="str">
            <v>L-&gt;R</v>
          </cell>
          <cell r="U1041" t="str">
            <v>MVC</v>
          </cell>
          <cell r="V1041" t="str">
            <v>WRONG</v>
          </cell>
          <cell r="W1041" t="str">
            <v>DDP SZ</v>
          </cell>
          <cell r="X1041">
            <v>44644</v>
          </cell>
          <cell r="Y1041" t="str">
            <v>Yes</v>
          </cell>
          <cell r="Z1041"/>
          <cell r="AA1041"/>
          <cell r="AB1041"/>
          <cell r="AC1041" t="str">
            <v xml:space="preserve"> C220442618 </v>
          </cell>
          <cell r="AD1041">
            <v>302</v>
          </cell>
          <cell r="AE1041">
            <v>10</v>
          </cell>
          <cell r="AF1041">
            <v>301</v>
          </cell>
          <cell r="AG1041">
            <v>10</v>
          </cell>
          <cell r="AH1041"/>
          <cell r="AI1041"/>
          <cell r="AN1041"/>
          <cell r="AO1041" t="str">
            <v>Yes</v>
          </cell>
          <cell r="AP1041" t="str">
            <v>APR 22</v>
          </cell>
        </row>
        <row r="1042">
          <cell r="A1042">
            <v>1598</v>
          </cell>
          <cell r="B1042" t="str">
            <v>已发货</v>
          </cell>
          <cell r="C1042" t="str">
            <v>C49</v>
          </cell>
          <cell r="D1042">
            <v>110694</v>
          </cell>
          <cell r="E1042" t="str">
            <v>SZ 聚亮兴业</v>
          </cell>
          <cell r="F1042" t="str">
            <v>YSM20R-2</v>
          </cell>
          <cell r="G1042" t="str">
            <v>L-&gt;R</v>
          </cell>
          <cell r="H1042" t="str">
            <v>No</v>
          </cell>
          <cell r="I1042" t="str">
            <v>Y59650</v>
          </cell>
          <cell r="J1042">
            <v>1</v>
          </cell>
          <cell r="K1042" t="str">
            <v>力合仓库(已经清关)</v>
          </cell>
          <cell r="L1042">
            <v>44598</v>
          </cell>
          <cell r="M1042" t="str">
            <v>0.0568,RMB清关</v>
          </cell>
          <cell r="N1042" t="str">
            <v>MAR 22</v>
          </cell>
          <cell r="O1042"/>
          <cell r="P1042" t="str">
            <v>RMB</v>
          </cell>
          <cell r="Q1042" t="str">
            <v>C49SZX20220023SX</v>
          </cell>
          <cell r="R1042" t="str">
            <v>拓新伟业</v>
          </cell>
          <cell r="S1042" t="str">
            <v>YSM20R-2</v>
          </cell>
          <cell r="T1042" t="str">
            <v>L-&gt;R</v>
          </cell>
          <cell r="U1042" t="str">
            <v>MVC</v>
          </cell>
          <cell r="V1042" t="str">
            <v>WRONG</v>
          </cell>
          <cell r="W1042" t="str">
            <v>DDP SZ</v>
          </cell>
          <cell r="X1042">
            <v>44615</v>
          </cell>
          <cell r="Y1042" t="str">
            <v>Yes</v>
          </cell>
          <cell r="Z1042"/>
          <cell r="AA1042"/>
          <cell r="AB1042"/>
          <cell r="AC1042" t="str">
            <v>C210239202</v>
          </cell>
          <cell r="AD1042">
            <v>313</v>
          </cell>
          <cell r="AE1042">
            <v>20</v>
          </cell>
          <cell r="AF1042"/>
          <cell r="AG1042"/>
          <cell r="AH1042"/>
          <cell r="AI1042"/>
          <cell r="AN1042"/>
          <cell r="AO1042" t="str">
            <v>Yes</v>
          </cell>
          <cell r="AP1042" t="str">
            <v>MAR 22</v>
          </cell>
        </row>
        <row r="1043">
          <cell r="A1043">
            <v>1567</v>
          </cell>
          <cell r="B1043" t="str">
            <v>已发货</v>
          </cell>
          <cell r="C1043" t="str">
            <v>C49</v>
          </cell>
          <cell r="D1043">
            <v>110695</v>
          </cell>
          <cell r="E1043" t="str">
            <v>SZ 狂热者</v>
          </cell>
          <cell r="F1043" t="str">
            <v>YSM20R-2</v>
          </cell>
          <cell r="G1043" t="str">
            <v>L-&gt;R</v>
          </cell>
          <cell r="H1043" t="str">
            <v>No</v>
          </cell>
          <cell r="I1043" t="str">
            <v>Y59654</v>
          </cell>
          <cell r="J1043">
            <v>1</v>
          </cell>
          <cell r="K1043" t="str">
            <v>力合中转仓</v>
          </cell>
          <cell r="L1043">
            <v>44598</v>
          </cell>
          <cell r="M1043" t="str">
            <v>NM</v>
          </cell>
          <cell r="N1043" t="str">
            <v>FEB 22</v>
          </cell>
          <cell r="O1043"/>
          <cell r="P1043" t="str">
            <v>JPY</v>
          </cell>
          <cell r="Q1043" t="str">
            <v>C49SZX20220014JL</v>
          </cell>
          <cell r="R1043" t="str">
            <v>捷舜诚</v>
          </cell>
          <cell r="S1043" t="str">
            <v>YSM20R-2</v>
          </cell>
          <cell r="T1043" t="str">
            <v>L-&gt;R</v>
          </cell>
          <cell r="U1043" t="str">
            <v>MVC</v>
          </cell>
          <cell r="V1043" t="str">
            <v>WRONG</v>
          </cell>
          <cell r="W1043" t="str">
            <v>DAP SZ</v>
          </cell>
          <cell r="X1043">
            <v>44586</v>
          </cell>
          <cell r="Y1043" t="str">
            <v>Yes</v>
          </cell>
          <cell r="Z1043"/>
          <cell r="AA1043"/>
          <cell r="AB1043"/>
          <cell r="AC1043" t="str">
            <v>C170629728</v>
          </cell>
          <cell r="AD1043">
            <v>303</v>
          </cell>
          <cell r="AE1043">
            <v>20</v>
          </cell>
          <cell r="AF1043"/>
          <cell r="AG1043"/>
          <cell r="AH1043"/>
          <cell r="AI1043"/>
          <cell r="AN1043"/>
          <cell r="AO1043" t="str">
            <v>Yes</v>
          </cell>
          <cell r="AP1043" t="str">
            <v>FEB 22</v>
          </cell>
        </row>
        <row r="1044">
          <cell r="A1044">
            <v>1504</v>
          </cell>
          <cell r="B1044" t="str">
            <v>已发货</v>
          </cell>
          <cell r="C1044" t="str">
            <v>C49</v>
          </cell>
          <cell r="D1044">
            <v>110697</v>
          </cell>
          <cell r="E1044" t="str">
            <v>SZ 融创新合</v>
          </cell>
          <cell r="F1044" t="str">
            <v>YSM20R-2</v>
          </cell>
          <cell r="G1044" t="str">
            <v>L-&gt;R</v>
          </cell>
          <cell r="H1044" t="str">
            <v>No</v>
          </cell>
          <cell r="I1044" t="str">
            <v>Y59662</v>
          </cell>
          <cell r="J1044">
            <v>1</v>
          </cell>
          <cell r="K1044" t="str">
            <v>前海保税区</v>
          </cell>
          <cell r="L1044">
            <v>44598</v>
          </cell>
          <cell r="M1044" t="str">
            <v>NM</v>
          </cell>
          <cell r="N1044" t="str">
            <v>MAY 22</v>
          </cell>
          <cell r="O1044">
            <v>2022.1</v>
          </cell>
          <cell r="P1044" t="str">
            <v>JPY</v>
          </cell>
          <cell r="Q1044" t="str">
            <v>C49SZX20210103MZ</v>
          </cell>
          <cell r="R1044" t="str">
            <v>河南融创</v>
          </cell>
          <cell r="S1044" t="str">
            <v>YSM20R-2</v>
          </cell>
          <cell r="T1044" t="str">
            <v>L-&gt;R</v>
          </cell>
          <cell r="U1044" t="str">
            <v>No</v>
          </cell>
          <cell r="V1044" t="str">
            <v>OK</v>
          </cell>
          <cell r="W1044" t="str">
            <v>CIF HK</v>
          </cell>
          <cell r="X1044">
            <v>44524</v>
          </cell>
          <cell r="Y1044" t="str">
            <v>Yes</v>
          </cell>
          <cell r="Z1044"/>
          <cell r="AA1044"/>
          <cell r="AB1044"/>
          <cell r="AC1044" t="str">
            <v>C220242164</v>
          </cell>
          <cell r="AD1044">
            <v>304</v>
          </cell>
          <cell r="AE1044">
            <v>20</v>
          </cell>
          <cell r="AF1044"/>
          <cell r="AG1044"/>
          <cell r="AH1044"/>
          <cell r="AI1044"/>
          <cell r="AJ1044"/>
          <cell r="AK1044"/>
          <cell r="AL1044"/>
          <cell r="AM1044"/>
          <cell r="AN1044"/>
          <cell r="AO1044" t="str">
            <v>Yes</v>
          </cell>
          <cell r="AP1044" t="str">
            <v>MAY 22</v>
          </cell>
        </row>
        <row r="1045">
          <cell r="A1045">
            <v>1514</v>
          </cell>
          <cell r="B1045" t="str">
            <v>已发货</v>
          </cell>
          <cell r="C1045" t="str">
            <v>C49</v>
          </cell>
          <cell r="D1045">
            <v>110696</v>
          </cell>
          <cell r="E1045" t="str">
            <v>SZ 晨鑫达</v>
          </cell>
          <cell r="F1045" t="str">
            <v>YSM20R-2</v>
          </cell>
          <cell r="G1045" t="str">
            <v>L-&gt;R</v>
          </cell>
          <cell r="H1045" t="str">
            <v>No</v>
          </cell>
          <cell r="I1045" t="str">
            <v>Y59655</v>
          </cell>
          <cell r="J1045">
            <v>1</v>
          </cell>
          <cell r="K1045" t="str">
            <v>力合中转仓</v>
          </cell>
          <cell r="L1045">
            <v>44597</v>
          </cell>
          <cell r="M1045" t="str">
            <v>NM</v>
          </cell>
          <cell r="N1045" t="str">
            <v>APR 22</v>
          </cell>
          <cell r="O1045">
            <v>2021.12</v>
          </cell>
          <cell r="P1045" t="str">
            <v>JPY</v>
          </cell>
          <cell r="Q1045" t="str">
            <v>C49SZX20210206MZ</v>
          </cell>
          <cell r="R1045" t="str">
            <v>魔乐视</v>
          </cell>
          <cell r="S1045" t="str">
            <v>YSM20R-2</v>
          </cell>
          <cell r="T1045" t="str">
            <v>L-&gt;R</v>
          </cell>
          <cell r="U1045" t="str">
            <v>No</v>
          </cell>
          <cell r="V1045" t="str">
            <v>OK</v>
          </cell>
          <cell r="W1045" t="str">
            <v>DAP SZ</v>
          </cell>
          <cell r="X1045">
            <v>44540</v>
          </cell>
          <cell r="Y1045" t="str">
            <v>Yes</v>
          </cell>
          <cell r="Z1045"/>
          <cell r="AA1045"/>
          <cell r="AB1045"/>
          <cell r="AC1045" t="str">
            <v>C220342452</v>
          </cell>
          <cell r="AD1045">
            <v>301</v>
          </cell>
          <cell r="AE1045">
            <v>10</v>
          </cell>
          <cell r="AF1045">
            <v>313</v>
          </cell>
          <cell r="AG1045">
            <v>10</v>
          </cell>
          <cell r="AH1045"/>
          <cell r="AI1045"/>
          <cell r="AJ1045"/>
          <cell r="AK1045"/>
          <cell r="AL1045"/>
          <cell r="AM1045"/>
          <cell r="AN1045"/>
          <cell r="AO1045" t="str">
            <v>Yes</v>
          </cell>
          <cell r="AP1045" t="str">
            <v>APR 22</v>
          </cell>
        </row>
        <row r="1046">
          <cell r="A1046">
            <v>1515</v>
          </cell>
          <cell r="B1046" t="str">
            <v>已发货</v>
          </cell>
          <cell r="C1046" t="str">
            <v>C49</v>
          </cell>
          <cell r="D1046">
            <v>110696</v>
          </cell>
          <cell r="E1046" t="str">
            <v>SZ 晨鑫达</v>
          </cell>
          <cell r="F1046" t="str">
            <v>YSM20R-2</v>
          </cell>
          <cell r="G1046" t="str">
            <v>L-&gt;R</v>
          </cell>
          <cell r="H1046" t="str">
            <v>No</v>
          </cell>
          <cell r="I1046" t="str">
            <v>Y59656</v>
          </cell>
          <cell r="J1046">
            <v>1</v>
          </cell>
          <cell r="K1046" t="str">
            <v>力合中转仓</v>
          </cell>
          <cell r="L1046">
            <v>44597</v>
          </cell>
          <cell r="M1046" t="str">
            <v>NM</v>
          </cell>
          <cell r="N1046" t="str">
            <v>APR 22</v>
          </cell>
          <cell r="O1046">
            <v>2022.1</v>
          </cell>
          <cell r="P1046" t="str">
            <v>JPY</v>
          </cell>
          <cell r="Q1046" t="str">
            <v>C49SZX20210206MZ</v>
          </cell>
          <cell r="R1046" t="str">
            <v>魔乐视</v>
          </cell>
          <cell r="S1046" t="str">
            <v>YSM20R-2</v>
          </cell>
          <cell r="T1046" t="str">
            <v>L-&gt;R</v>
          </cell>
          <cell r="U1046" t="str">
            <v>No</v>
          </cell>
          <cell r="V1046" t="str">
            <v>OK</v>
          </cell>
          <cell r="W1046" t="str">
            <v>DAP SZ</v>
          </cell>
          <cell r="X1046">
            <v>44540</v>
          </cell>
          <cell r="Y1046" t="str">
            <v>Yes</v>
          </cell>
          <cell r="Z1046"/>
          <cell r="AA1046"/>
          <cell r="AB1046"/>
          <cell r="AC1046" t="str">
            <v>C220342452</v>
          </cell>
          <cell r="AD1046">
            <v>301</v>
          </cell>
          <cell r="AE1046">
            <v>10</v>
          </cell>
          <cell r="AF1046">
            <v>313</v>
          </cell>
          <cell r="AG1046">
            <v>10</v>
          </cell>
          <cell r="AH1046"/>
          <cell r="AI1046"/>
          <cell r="AJ1046"/>
          <cell r="AK1046"/>
          <cell r="AL1046"/>
          <cell r="AM1046"/>
          <cell r="AN1046"/>
          <cell r="AO1046" t="str">
            <v>Yes</v>
          </cell>
          <cell r="AP1046" t="str">
            <v>APR 22</v>
          </cell>
        </row>
        <row r="1047">
          <cell r="A1047">
            <v>1497</v>
          </cell>
          <cell r="B1047" t="str">
            <v>已发货</v>
          </cell>
          <cell r="C1047" t="str">
            <v>C49</v>
          </cell>
          <cell r="D1047">
            <v>110698</v>
          </cell>
          <cell r="E1047" t="str">
            <v>SZ 魔乐视</v>
          </cell>
          <cell r="F1047" t="str">
            <v>YSM20R-2</v>
          </cell>
          <cell r="G1047" t="str">
            <v>L-&gt;R</v>
          </cell>
          <cell r="H1047" t="str">
            <v>No</v>
          </cell>
          <cell r="I1047" t="str">
            <v>Y59657</v>
          </cell>
          <cell r="J1047">
            <v>1</v>
          </cell>
          <cell r="K1047" t="str">
            <v>力合中转仓</v>
          </cell>
          <cell r="L1047">
            <v>44597</v>
          </cell>
          <cell r="M1047" t="str">
            <v>NM</v>
          </cell>
          <cell r="N1047" t="str">
            <v>FEB 22</v>
          </cell>
          <cell r="O1047"/>
          <cell r="P1047" t="str">
            <v>JPY</v>
          </cell>
          <cell r="Q1047" t="str">
            <v>C49SZX20210203EC</v>
          </cell>
          <cell r="R1047" t="str">
            <v>领德创</v>
          </cell>
          <cell r="S1047" t="str">
            <v>YSM20R-2</v>
          </cell>
          <cell r="T1047" t="str">
            <v>L-&gt;R</v>
          </cell>
          <cell r="U1047" t="str">
            <v>No</v>
          </cell>
          <cell r="V1047" t="str">
            <v>OK</v>
          </cell>
          <cell r="W1047" t="str">
            <v>DAP SZ</v>
          </cell>
          <cell r="X1047">
            <v>44511</v>
          </cell>
          <cell r="Y1047" t="str">
            <v>Yes</v>
          </cell>
          <cell r="Z1047"/>
          <cell r="AA1047"/>
          <cell r="AB1047"/>
          <cell r="AC1047" t="str">
            <v>C200737683</v>
          </cell>
          <cell r="AD1047">
            <v>302</v>
          </cell>
          <cell r="AE1047">
            <v>10</v>
          </cell>
          <cell r="AF1047">
            <v>301</v>
          </cell>
          <cell r="AG1047">
            <v>10</v>
          </cell>
          <cell r="AH1047"/>
          <cell r="AI1047"/>
          <cell r="AN1047"/>
          <cell r="AO1047" t="str">
            <v>Yes</v>
          </cell>
          <cell r="AP1047" t="str">
            <v>FEB 22</v>
          </cell>
        </row>
        <row r="1048">
          <cell r="A1048">
            <v>1498</v>
          </cell>
          <cell r="B1048" t="str">
            <v>已发货</v>
          </cell>
          <cell r="C1048" t="str">
            <v>C49</v>
          </cell>
          <cell r="D1048">
            <v>110698</v>
          </cell>
          <cell r="E1048" t="str">
            <v>SZ 魔乐视</v>
          </cell>
          <cell r="F1048" t="str">
            <v>YSM20R-2</v>
          </cell>
          <cell r="G1048" t="str">
            <v>L-&gt;R</v>
          </cell>
          <cell r="H1048" t="str">
            <v>No</v>
          </cell>
          <cell r="I1048" t="str">
            <v>Y59658</v>
          </cell>
          <cell r="J1048">
            <v>1</v>
          </cell>
          <cell r="K1048" t="str">
            <v>力合中转仓</v>
          </cell>
          <cell r="L1048">
            <v>44597</v>
          </cell>
          <cell r="M1048" t="str">
            <v>NM</v>
          </cell>
          <cell r="N1048" t="str">
            <v>FEB 22</v>
          </cell>
          <cell r="O1048"/>
          <cell r="P1048" t="str">
            <v>JPY</v>
          </cell>
          <cell r="Q1048" t="str">
            <v>C49SZX20210203EC</v>
          </cell>
          <cell r="R1048" t="str">
            <v>领德创</v>
          </cell>
          <cell r="S1048" t="str">
            <v>YSM20R-2</v>
          </cell>
          <cell r="T1048" t="str">
            <v>L-&gt;R</v>
          </cell>
          <cell r="U1048" t="str">
            <v>No</v>
          </cell>
          <cell r="V1048" t="str">
            <v>OK</v>
          </cell>
          <cell r="W1048" t="str">
            <v>DAP SZ</v>
          </cell>
          <cell r="X1048">
            <v>44511</v>
          </cell>
          <cell r="Y1048" t="str">
            <v>Yes</v>
          </cell>
          <cell r="Z1048"/>
          <cell r="AA1048"/>
          <cell r="AB1048"/>
          <cell r="AC1048" t="str">
            <v>C200737683</v>
          </cell>
          <cell r="AD1048">
            <v>302</v>
          </cell>
          <cell r="AE1048">
            <v>10</v>
          </cell>
          <cell r="AF1048">
            <v>301</v>
          </cell>
          <cell r="AG1048">
            <v>10</v>
          </cell>
          <cell r="AH1048"/>
          <cell r="AI1048"/>
          <cell r="AN1048"/>
          <cell r="AO1048" t="str">
            <v>Yes</v>
          </cell>
          <cell r="AP1048" t="str">
            <v>FEB 22</v>
          </cell>
        </row>
        <row r="1049">
          <cell r="A1049">
            <v>1579</v>
          </cell>
          <cell r="B1049" t="str">
            <v>已发货</v>
          </cell>
          <cell r="C1049" t="str">
            <v>C49</v>
          </cell>
          <cell r="D1049">
            <v>110734</v>
          </cell>
          <cell r="E1049" t="str">
            <v>SZ 正讯</v>
          </cell>
          <cell r="F1049" t="str">
            <v>YSM20R-2</v>
          </cell>
          <cell r="G1049" t="str">
            <v>L-&gt;R</v>
          </cell>
          <cell r="H1049" t="str">
            <v>MVC F&amp;R</v>
          </cell>
          <cell r="I1049" t="str">
            <v>Y59959</v>
          </cell>
          <cell r="J1049">
            <v>1</v>
          </cell>
          <cell r="K1049" t="str">
            <v>力合中转仓</v>
          </cell>
          <cell r="L1049">
            <v>44600</v>
          </cell>
          <cell r="M1049" t="str">
            <v>NM 110865</v>
          </cell>
          <cell r="N1049" t="str">
            <v>JUN 22</v>
          </cell>
          <cell r="O1049">
            <v>2022.1</v>
          </cell>
          <cell r="P1049" t="str">
            <v>JPY</v>
          </cell>
          <cell r="Q1049" t="str">
            <v>C49SZX20220016JL</v>
          </cell>
          <cell r="R1049" t="str">
            <v>伯莱科</v>
          </cell>
          <cell r="S1049" t="str">
            <v>YSM20R-2</v>
          </cell>
          <cell r="T1049" t="str">
            <v>L-&gt;R</v>
          </cell>
          <cell r="U1049" t="str">
            <v>No</v>
          </cell>
          <cell r="V1049" t="str">
            <v>WRONG</v>
          </cell>
          <cell r="W1049" t="str">
            <v>DAP SZ</v>
          </cell>
          <cell r="X1049">
            <v>44607</v>
          </cell>
          <cell r="Y1049" t="str">
            <v>Yes</v>
          </cell>
          <cell r="Z1049"/>
          <cell r="AA1049"/>
          <cell r="AB1049"/>
          <cell r="AC1049" t="str">
            <v>C170128496</v>
          </cell>
          <cell r="AD1049">
            <v>301</v>
          </cell>
          <cell r="AE1049">
            <v>10</v>
          </cell>
          <cell r="AF1049">
            <v>303</v>
          </cell>
          <cell r="AG1049">
            <v>10</v>
          </cell>
          <cell r="AH1049"/>
          <cell r="AI1049"/>
          <cell r="AN1049"/>
          <cell r="AO1049" t="str">
            <v>Yes</v>
          </cell>
          <cell r="AP1049" t="str">
            <v>JUN 22</v>
          </cell>
        </row>
        <row r="1050">
          <cell r="A1050">
            <v>1531</v>
          </cell>
          <cell r="B1050" t="str">
            <v>已发货</v>
          </cell>
          <cell r="C1050" t="str">
            <v>C49</v>
          </cell>
          <cell r="D1050">
            <v>110731</v>
          </cell>
          <cell r="E1050" t="str">
            <v>深圳傲尔</v>
          </cell>
          <cell r="F1050" t="str">
            <v>YSM20R-2</v>
          </cell>
          <cell r="G1050" t="str">
            <v>R-&gt;L</v>
          </cell>
          <cell r="H1050" t="str">
            <v>No</v>
          </cell>
          <cell r="I1050" t="str">
            <v>Y59950</v>
          </cell>
          <cell r="J1050">
            <v>1</v>
          </cell>
          <cell r="K1050" t="str">
            <v>前海保税区</v>
          </cell>
          <cell r="L1050">
            <v>44600</v>
          </cell>
          <cell r="M1050" t="str">
            <v>NM</v>
          </cell>
          <cell r="N1050" t="str">
            <v>FEB 22</v>
          </cell>
          <cell r="O1050"/>
          <cell r="P1050" t="str">
            <v>JPY</v>
          </cell>
          <cell r="Q1050" t="str">
            <v>C49SZX20210223MZR1</v>
          </cell>
          <cell r="R1050" t="str">
            <v>东莞鸿楠</v>
          </cell>
          <cell r="S1050" t="str">
            <v>YSM20R-2</v>
          </cell>
          <cell r="T1050" t="str">
            <v>R-&gt;L</v>
          </cell>
          <cell r="U1050" t="str">
            <v>No</v>
          </cell>
          <cell r="V1050" t="str">
            <v>OK</v>
          </cell>
          <cell r="W1050" t="str">
            <v>CIF  HK</v>
          </cell>
          <cell r="X1050">
            <v>45120</v>
          </cell>
          <cell r="Y1050" t="str">
            <v>Yes</v>
          </cell>
          <cell r="Z1050"/>
          <cell r="AA1050"/>
          <cell r="AB1050"/>
          <cell r="AC1050" t="str">
            <v>C220242115</v>
          </cell>
          <cell r="AD1050">
            <v>301</v>
          </cell>
          <cell r="AE1050">
            <v>10</v>
          </cell>
          <cell r="AF1050">
            <v>302</v>
          </cell>
          <cell r="AG1050">
            <v>10</v>
          </cell>
          <cell r="AH1050"/>
          <cell r="AI1050"/>
          <cell r="AN1050"/>
          <cell r="AO1050" t="str">
            <v>Yes</v>
          </cell>
          <cell r="AP1050" t="str">
            <v>FEB 22</v>
          </cell>
        </row>
        <row r="1051">
          <cell r="A1051">
            <v>1499</v>
          </cell>
          <cell r="B1051" t="str">
            <v>已发货</v>
          </cell>
          <cell r="C1051" t="str">
            <v>C49</v>
          </cell>
          <cell r="D1051">
            <v>110689</v>
          </cell>
          <cell r="E1051" t="str">
            <v>深圳领德创下单</v>
          </cell>
          <cell r="F1051" t="str">
            <v>YSM10</v>
          </cell>
          <cell r="G1051" t="str">
            <v>R-&gt;L</v>
          </cell>
          <cell r="H1051" t="str">
            <v>MVC F&amp;R+ATS15</v>
          </cell>
          <cell r="I1051" t="str">
            <v>Y59643</v>
          </cell>
          <cell r="J1051">
            <v>1</v>
          </cell>
          <cell r="K1051" t="str">
            <v>力合中转仓</v>
          </cell>
          <cell r="L1051">
            <v>44600</v>
          </cell>
          <cell r="M1051" t="str">
            <v>NM</v>
          </cell>
          <cell r="N1051" t="str">
            <v>FEB 22</v>
          </cell>
          <cell r="O1051"/>
          <cell r="P1051" t="str">
            <v>JPY</v>
          </cell>
          <cell r="Q1051" t="str">
            <v>C49SZX20210203EC</v>
          </cell>
          <cell r="R1051" t="str">
            <v>领德创</v>
          </cell>
          <cell r="S1051" t="str">
            <v>YSM10</v>
          </cell>
          <cell r="T1051" t="str">
            <v>L-&gt;R</v>
          </cell>
          <cell r="U1051" t="str">
            <v>MVC+ATS15</v>
          </cell>
          <cell r="V1051" t="str">
            <v>WRONG</v>
          </cell>
          <cell r="W1051" t="str">
            <v>DAP SZ</v>
          </cell>
          <cell r="X1051">
            <v>44511</v>
          </cell>
          <cell r="Y1051" t="str">
            <v>Yes</v>
          </cell>
          <cell r="Z1051"/>
          <cell r="AA1051"/>
          <cell r="AB1051"/>
          <cell r="AC1051" t="str">
            <v>IND</v>
          </cell>
          <cell r="AD1051">
            <v>302</v>
          </cell>
          <cell r="AE1051">
            <v>10</v>
          </cell>
          <cell r="AF1051"/>
          <cell r="AG1051"/>
          <cell r="AH1051"/>
          <cell r="AI1051"/>
          <cell r="AN1051"/>
          <cell r="AO1051" t="str">
            <v>Yes</v>
          </cell>
          <cell r="AP1051" t="str">
            <v>FEB 22</v>
          </cell>
        </row>
        <row r="1052">
          <cell r="A1052">
            <v>1564</v>
          </cell>
          <cell r="B1052" t="str">
            <v>已发货</v>
          </cell>
          <cell r="C1052" t="str">
            <v>C49</v>
          </cell>
          <cell r="D1052">
            <v>110690</v>
          </cell>
          <cell r="E1052" t="str">
            <v>狂热者下单</v>
          </cell>
          <cell r="F1052" t="str">
            <v>YSM10</v>
          </cell>
          <cell r="G1052" t="str">
            <v>R-&gt;L</v>
          </cell>
          <cell r="H1052" t="str">
            <v>MVC F&amp;R+ATS15</v>
          </cell>
          <cell r="I1052" t="str">
            <v>Y59653</v>
          </cell>
          <cell r="J1052">
            <v>1</v>
          </cell>
          <cell r="K1052" t="str">
            <v>前海保税区</v>
          </cell>
          <cell r="L1052">
            <v>44600</v>
          </cell>
          <cell r="M1052" t="str">
            <v>NM</v>
          </cell>
          <cell r="N1052" t="str">
            <v>MAY 22</v>
          </cell>
          <cell r="O1052">
            <v>2022.1</v>
          </cell>
          <cell r="P1052" t="str">
            <v>JPY</v>
          </cell>
          <cell r="Q1052" t="str">
            <v>C49SZX20220003EC</v>
          </cell>
          <cell r="R1052" t="str">
            <v>海红天远</v>
          </cell>
          <cell r="S1052" t="str">
            <v>YSM10</v>
          </cell>
          <cell r="T1052" t="str">
            <v>L-&gt;R</v>
          </cell>
          <cell r="U1052" t="str">
            <v>MVC+ATS15</v>
          </cell>
          <cell r="V1052" t="str">
            <v>WRONG</v>
          </cell>
          <cell r="W1052" t="str">
            <v>CIF HK</v>
          </cell>
          <cell r="X1052">
            <v>44585</v>
          </cell>
          <cell r="Y1052" t="str">
            <v>Yes</v>
          </cell>
          <cell r="Z1052"/>
          <cell r="AA1052"/>
          <cell r="AB1052"/>
          <cell r="AC1052" t="str">
            <v>C200737827</v>
          </cell>
          <cell r="AD1052">
            <v>302</v>
          </cell>
          <cell r="AE1052">
            <v>10</v>
          </cell>
          <cell r="AF1052"/>
          <cell r="AG1052"/>
          <cell r="AH1052"/>
          <cell r="AI1052"/>
          <cell r="AJ1052"/>
          <cell r="AK1052"/>
          <cell r="AL1052"/>
          <cell r="AM1052"/>
          <cell r="AN1052"/>
          <cell r="AO1052" t="str">
            <v>Yes</v>
          </cell>
          <cell r="AP1052" t="str">
            <v>MAY 22</v>
          </cell>
        </row>
        <row r="1053">
          <cell r="A1053">
            <v>1474</v>
          </cell>
          <cell r="B1053" t="str">
            <v>已发货</v>
          </cell>
          <cell r="C1053" t="str">
            <v>C49</v>
          </cell>
          <cell r="D1053">
            <v>110630</v>
          </cell>
          <cell r="E1053" t="str">
            <v>健科名义下单</v>
          </cell>
          <cell r="F1053" t="str">
            <v>YRH10</v>
          </cell>
          <cell r="G1053" t="str">
            <v>L-&gt;R</v>
          </cell>
          <cell r="H1053" t="str">
            <v>No</v>
          </cell>
          <cell r="I1053" t="str">
            <v>Y59216</v>
          </cell>
          <cell r="J1053">
            <v>1</v>
          </cell>
          <cell r="K1053" t="str">
            <v>力合仓库(已经清关)</v>
          </cell>
          <cell r="L1053">
            <v>44600</v>
          </cell>
          <cell r="M1053" t="str">
            <v>NM</v>
          </cell>
          <cell r="N1053" t="str">
            <v>FEB 22</v>
          </cell>
          <cell r="O1053"/>
          <cell r="P1053" t="str">
            <v>JPY</v>
          </cell>
          <cell r="Q1053" t="str">
            <v>C49SZX20210189DZ</v>
          </cell>
          <cell r="R1053" t="str">
            <v>长沙健科</v>
          </cell>
          <cell r="S1053" t="str">
            <v>YRH10</v>
          </cell>
          <cell r="T1053" t="str">
            <v>L-&gt;R</v>
          </cell>
          <cell r="U1053" t="str">
            <v>No</v>
          </cell>
          <cell r="V1053" t="str">
            <v>OK</v>
          </cell>
          <cell r="W1053" t="str">
            <v>DAP CS</v>
          </cell>
          <cell r="X1053">
            <v>44447</v>
          </cell>
          <cell r="Y1053" t="str">
            <v>Yes</v>
          </cell>
          <cell r="Z1053"/>
          <cell r="AA1053"/>
          <cell r="AB1053"/>
          <cell r="AC1053" t="str">
            <v>IND</v>
          </cell>
          <cell r="AD1053">
            <v>8106</v>
          </cell>
          <cell r="AE1053">
            <v>2</v>
          </cell>
          <cell r="AF1053">
            <v>8107</v>
          </cell>
          <cell r="AG1053">
            <v>2</v>
          </cell>
          <cell r="AH1053">
            <v>8108</v>
          </cell>
          <cell r="AI1053">
            <v>5</v>
          </cell>
          <cell r="AJ1053">
            <v>8151</v>
          </cell>
          <cell r="AK1053">
            <v>1</v>
          </cell>
          <cell r="AN1053"/>
          <cell r="AO1053" t="str">
            <v>Yes</v>
          </cell>
          <cell r="AP1053" t="str">
            <v>FEB 22</v>
          </cell>
        </row>
        <row r="1054">
          <cell r="A1054">
            <v>1591</v>
          </cell>
          <cell r="B1054" t="str">
            <v>已发货</v>
          </cell>
          <cell r="C1054" t="str">
            <v>C49</v>
          </cell>
          <cell r="D1054">
            <v>110691</v>
          </cell>
          <cell r="E1054" t="str">
            <v>方案集下单</v>
          </cell>
          <cell r="F1054" t="str">
            <v>YSM10</v>
          </cell>
          <cell r="G1054" t="str">
            <v>R-&gt;L</v>
          </cell>
          <cell r="H1054" t="str">
            <v>MVC F&amp;R+ATS15</v>
          </cell>
          <cell r="I1054" t="str">
            <v>Y59648</v>
          </cell>
          <cell r="J1054">
            <v>1</v>
          </cell>
          <cell r="K1054" t="str">
            <v>CY仓库</v>
          </cell>
          <cell r="L1054">
            <v>44600</v>
          </cell>
          <cell r="M1054" t="str">
            <v>NM</v>
          </cell>
          <cell r="N1054" t="str">
            <v>MAY 22</v>
          </cell>
          <cell r="O1054">
            <v>2022.1</v>
          </cell>
          <cell r="P1054" t="str">
            <v>JPY</v>
          </cell>
          <cell r="Q1054" t="str">
            <v>C49SZX20220013DZ</v>
          </cell>
          <cell r="R1054" t="str">
            <v>朗特</v>
          </cell>
          <cell r="S1054" t="str">
            <v>YSM10</v>
          </cell>
          <cell r="T1054" t="str">
            <v>R-&gt;L</v>
          </cell>
          <cell r="U1054" t="str">
            <v>MVC+ATS15</v>
          </cell>
          <cell r="V1054" t="str">
            <v>WRONG</v>
          </cell>
          <cell r="W1054" t="str">
            <v>CIF HK</v>
          </cell>
          <cell r="X1054">
            <v>44614</v>
          </cell>
          <cell r="Y1054" t="str">
            <v>Yes</v>
          </cell>
          <cell r="Z1054"/>
          <cell r="AA1054"/>
          <cell r="AB1054"/>
          <cell r="AC1054" t="str">
            <v>C200637456</v>
          </cell>
          <cell r="AD1054">
            <v>302</v>
          </cell>
          <cell r="AE1054">
            <v>10</v>
          </cell>
          <cell r="AF1054"/>
          <cell r="AG1054"/>
          <cell r="AH1054"/>
          <cell r="AI1054"/>
          <cell r="AN1054"/>
          <cell r="AO1054" t="str">
            <v>Yes</v>
          </cell>
          <cell r="AP1054" t="str">
            <v>MAY 22</v>
          </cell>
        </row>
        <row r="1055">
          <cell r="A1055">
            <v>1248</v>
          </cell>
          <cell r="B1055" t="str">
            <v>已发货</v>
          </cell>
          <cell r="C1055" t="str">
            <v>C49</v>
          </cell>
          <cell r="D1055">
            <v>110692</v>
          </cell>
          <cell r="E1055" t="str">
            <v>祥弘瑞下单</v>
          </cell>
          <cell r="F1055" t="str">
            <v>YSM10</v>
          </cell>
          <cell r="G1055" t="str">
            <v>R-&gt;L</v>
          </cell>
          <cell r="H1055" t="str">
            <v>MVC F&amp;R+大板相机</v>
          </cell>
          <cell r="I1055" t="str">
            <v>Y59646</v>
          </cell>
          <cell r="J1055">
            <v>1</v>
          </cell>
          <cell r="K1055" t="str">
            <v>前海保税区</v>
          </cell>
          <cell r="L1055">
            <v>44600</v>
          </cell>
          <cell r="M1055" t="str">
            <v>NM</v>
          </cell>
          <cell r="N1055" t="str">
            <v>FEB 22</v>
          </cell>
          <cell r="O1055"/>
          <cell r="P1055" t="str">
            <v>JPY</v>
          </cell>
          <cell r="Q1055" t="str">
            <v>C49SZX20210072SS</v>
          </cell>
          <cell r="R1055" t="str">
            <v>祥弘瑞</v>
          </cell>
          <cell r="S1055" t="str">
            <v>YSM10</v>
          </cell>
          <cell r="T1055" t="str">
            <v>L-&gt;R</v>
          </cell>
          <cell r="U1055" t="str">
            <v>MVC</v>
          </cell>
          <cell r="V1055" t="str">
            <v>WRONG</v>
          </cell>
          <cell r="W1055" t="str">
            <v>DAP SZ</v>
          </cell>
          <cell r="X1055">
            <v>44266</v>
          </cell>
          <cell r="Y1055" t="str">
            <v>Yes</v>
          </cell>
          <cell r="Z1055"/>
          <cell r="AA1055"/>
          <cell r="AB1055"/>
          <cell r="AC1055" t="str">
            <v>IND</v>
          </cell>
          <cell r="AD1055">
            <v>301</v>
          </cell>
          <cell r="AE1055">
            <v>10</v>
          </cell>
          <cell r="AF1055"/>
          <cell r="AG1055"/>
          <cell r="AH1055"/>
          <cell r="AI1055"/>
          <cell r="AN1055"/>
          <cell r="AO1055" t="str">
            <v>Yes</v>
          </cell>
          <cell r="AP1055" t="str">
            <v>FEB 22</v>
          </cell>
        </row>
        <row r="1056">
          <cell r="A1056">
            <v>1506</v>
          </cell>
          <cell r="B1056" t="str">
            <v>已发货</v>
          </cell>
          <cell r="C1056" t="str">
            <v>C49</v>
          </cell>
          <cell r="D1056">
            <v>110726</v>
          </cell>
          <cell r="E1056" t="str">
            <v>河南融创</v>
          </cell>
          <cell r="F1056" t="str">
            <v>YSM10</v>
          </cell>
          <cell r="G1056" t="str">
            <v>R-&gt;L</v>
          </cell>
          <cell r="H1056" t="str">
            <v>MVC F&amp;R+ATS15</v>
          </cell>
          <cell r="I1056" t="str">
            <v>Y59930</v>
          </cell>
          <cell r="J1056">
            <v>1</v>
          </cell>
          <cell r="K1056" t="str">
            <v>前海保税区</v>
          </cell>
          <cell r="L1056">
            <v>44613</v>
          </cell>
          <cell r="M1056" t="str">
            <v>NM</v>
          </cell>
          <cell r="N1056" t="str">
            <v>MAR 22</v>
          </cell>
          <cell r="O1056">
            <v>2022.1</v>
          </cell>
          <cell r="P1056" t="str">
            <v>JPY</v>
          </cell>
          <cell r="Q1056" t="str">
            <v>C49SZX20210103MZ</v>
          </cell>
          <cell r="R1056" t="str">
            <v>河南融创</v>
          </cell>
          <cell r="S1056" t="str">
            <v>YSM10</v>
          </cell>
          <cell r="T1056" t="str">
            <v>L-&gt;R</v>
          </cell>
          <cell r="U1056" t="str">
            <v>MVC+ATS15</v>
          </cell>
          <cell r="V1056" t="str">
            <v>WRONG</v>
          </cell>
          <cell r="W1056" t="str">
            <v>CIF HK</v>
          </cell>
          <cell r="X1056">
            <v>44524</v>
          </cell>
          <cell r="Y1056" t="str">
            <v>Yes</v>
          </cell>
          <cell r="Z1056"/>
          <cell r="AA1056"/>
          <cell r="AB1056"/>
          <cell r="AC1056" t="str">
            <v>C220242164</v>
          </cell>
          <cell r="AD1056">
            <v>302</v>
          </cell>
          <cell r="AE1056">
            <v>10</v>
          </cell>
          <cell r="AF1056"/>
          <cell r="AG1056"/>
          <cell r="AH1056"/>
          <cell r="AI1056"/>
          <cell r="AJ1056"/>
          <cell r="AK1056"/>
          <cell r="AL1056"/>
          <cell r="AM1056"/>
          <cell r="AN1056"/>
          <cell r="AO1056" t="str">
            <v>Yes</v>
          </cell>
          <cell r="AP1056" t="str">
            <v>MAR 22</v>
          </cell>
        </row>
        <row r="1057">
          <cell r="A1057">
            <v>1507</v>
          </cell>
          <cell r="B1057" t="str">
            <v>已发货</v>
          </cell>
          <cell r="C1057" t="str">
            <v>C49</v>
          </cell>
          <cell r="D1057">
            <v>110726</v>
          </cell>
          <cell r="E1057" t="str">
            <v>河南融创</v>
          </cell>
          <cell r="F1057" t="str">
            <v>YSM10</v>
          </cell>
          <cell r="G1057" t="str">
            <v>R-&gt;L</v>
          </cell>
          <cell r="H1057" t="str">
            <v>MVC F&amp;R+ATS15</v>
          </cell>
          <cell r="I1057" t="str">
            <v>Y59931</v>
          </cell>
          <cell r="J1057">
            <v>1</v>
          </cell>
          <cell r="K1057" t="str">
            <v>前海保税区</v>
          </cell>
          <cell r="L1057">
            <v>44613</v>
          </cell>
          <cell r="M1057" t="str">
            <v>NM</v>
          </cell>
          <cell r="N1057" t="str">
            <v>MAY 22</v>
          </cell>
          <cell r="O1057">
            <v>2022.1</v>
          </cell>
          <cell r="P1057" t="str">
            <v>JPY</v>
          </cell>
          <cell r="Q1057" t="str">
            <v>C49SZX20210103MZ</v>
          </cell>
          <cell r="R1057" t="str">
            <v>河南融创</v>
          </cell>
          <cell r="S1057" t="str">
            <v>YSM10</v>
          </cell>
          <cell r="T1057" t="str">
            <v>L-&gt;R</v>
          </cell>
          <cell r="U1057" t="str">
            <v>MVC+ATS15</v>
          </cell>
          <cell r="V1057" t="str">
            <v>WRONG</v>
          </cell>
          <cell r="W1057" t="str">
            <v>CIF HK</v>
          </cell>
          <cell r="X1057">
            <v>44524</v>
          </cell>
          <cell r="Y1057" t="str">
            <v>Yes</v>
          </cell>
          <cell r="Z1057"/>
          <cell r="AA1057"/>
          <cell r="AB1057"/>
          <cell r="AC1057" t="str">
            <v>C220242164</v>
          </cell>
          <cell r="AD1057">
            <v>302</v>
          </cell>
          <cell r="AE1057">
            <v>10</v>
          </cell>
          <cell r="AF1057"/>
          <cell r="AG1057"/>
          <cell r="AH1057"/>
          <cell r="AI1057"/>
          <cell r="AJ1057"/>
          <cell r="AK1057"/>
          <cell r="AL1057"/>
          <cell r="AM1057"/>
          <cell r="AN1057"/>
          <cell r="AO1057" t="str">
            <v>Yes</v>
          </cell>
          <cell r="AP1057" t="str">
            <v>MAY 22</v>
          </cell>
        </row>
        <row r="1058">
          <cell r="A1058">
            <v>1225</v>
          </cell>
          <cell r="B1058" t="str">
            <v>已发货</v>
          </cell>
          <cell r="C1058" t="str">
            <v>C49</v>
          </cell>
          <cell r="D1058">
            <v>110727</v>
          </cell>
          <cell r="E1058" t="str">
            <v>SZ 海凌科达</v>
          </cell>
          <cell r="F1058" t="str">
            <v>YSM10</v>
          </cell>
          <cell r="G1058" t="str">
            <v>R-&gt;L</v>
          </cell>
          <cell r="H1058" t="str">
            <v>MVC F&amp;R</v>
          </cell>
          <cell r="I1058" t="str">
            <v>Y59932</v>
          </cell>
          <cell r="J1058">
            <v>1</v>
          </cell>
          <cell r="K1058" t="str">
            <v>前海保税区</v>
          </cell>
          <cell r="L1058">
            <v>44613</v>
          </cell>
          <cell r="M1058" t="str">
            <v>NM</v>
          </cell>
          <cell r="N1058" t="str">
            <v>MAR 22</v>
          </cell>
          <cell r="O1058"/>
          <cell r="P1058" t="str">
            <v>JPY</v>
          </cell>
          <cell r="Q1058" t="str">
            <v>C49SZX20210083SS</v>
          </cell>
          <cell r="R1058" t="str">
            <v>世启纳</v>
          </cell>
          <cell r="S1058" t="str">
            <v>YSM10</v>
          </cell>
          <cell r="T1058" t="str">
            <v>R-&gt;L</v>
          </cell>
          <cell r="U1058" t="str">
            <v>MVC</v>
          </cell>
          <cell r="V1058" t="str">
            <v>WRONG</v>
          </cell>
          <cell r="W1058" t="str">
            <v>DAP SZ</v>
          </cell>
          <cell r="X1058">
            <v>44264</v>
          </cell>
          <cell r="Y1058" t="str">
            <v>Yes</v>
          </cell>
          <cell r="Z1058"/>
          <cell r="AA1058"/>
          <cell r="AB1058"/>
          <cell r="AC1058" t="str">
            <v>C210640351</v>
          </cell>
          <cell r="AD1058">
            <v>301</v>
          </cell>
          <cell r="AE1058">
            <v>10</v>
          </cell>
          <cell r="AF1058"/>
          <cell r="AG1058"/>
          <cell r="AH1058"/>
          <cell r="AI1058"/>
          <cell r="AN1058"/>
          <cell r="AO1058" t="str">
            <v>Yes</v>
          </cell>
          <cell r="AP1058" t="str">
            <v>MAR 22</v>
          </cell>
        </row>
        <row r="1059">
          <cell r="A1059">
            <v>1226</v>
          </cell>
          <cell r="B1059" t="str">
            <v>已发货</v>
          </cell>
          <cell r="C1059" t="str">
            <v>C49</v>
          </cell>
          <cell r="D1059">
            <v>110727</v>
          </cell>
          <cell r="E1059" t="str">
            <v>SZ 海凌科达</v>
          </cell>
          <cell r="F1059" t="str">
            <v>YSM10</v>
          </cell>
          <cell r="G1059" t="str">
            <v>R-&gt;L</v>
          </cell>
          <cell r="H1059" t="str">
            <v>MVC F&amp;R</v>
          </cell>
          <cell r="I1059" t="str">
            <v>Y59933</v>
          </cell>
          <cell r="J1059">
            <v>1</v>
          </cell>
          <cell r="K1059" t="str">
            <v>前海保税区</v>
          </cell>
          <cell r="L1059">
            <v>44613</v>
          </cell>
          <cell r="M1059" t="str">
            <v>NM</v>
          </cell>
          <cell r="N1059" t="str">
            <v>MAR 22</v>
          </cell>
          <cell r="O1059"/>
          <cell r="P1059" t="str">
            <v>JPY</v>
          </cell>
          <cell r="Q1059" t="str">
            <v>C49SZX20210083SS</v>
          </cell>
          <cell r="R1059" t="str">
            <v>世启纳</v>
          </cell>
          <cell r="S1059" t="str">
            <v>YSM10</v>
          </cell>
          <cell r="T1059" t="str">
            <v>L-&gt;R</v>
          </cell>
          <cell r="U1059" t="str">
            <v>MVC</v>
          </cell>
          <cell r="V1059" t="str">
            <v>WRONG</v>
          </cell>
          <cell r="W1059" t="str">
            <v>DAP SZ</v>
          </cell>
          <cell r="X1059">
            <v>44264</v>
          </cell>
          <cell r="Y1059" t="str">
            <v>Yes</v>
          </cell>
          <cell r="Z1059"/>
          <cell r="AA1059"/>
          <cell r="AB1059"/>
          <cell r="AC1059" t="str">
            <v>C210640351</v>
          </cell>
          <cell r="AD1059">
            <v>301</v>
          </cell>
          <cell r="AE1059">
            <v>10</v>
          </cell>
          <cell r="AF1059"/>
          <cell r="AG1059"/>
          <cell r="AH1059"/>
          <cell r="AI1059"/>
          <cell r="AN1059"/>
          <cell r="AO1059" t="str">
            <v>Yes</v>
          </cell>
          <cell r="AP1059" t="str">
            <v>MAR 22</v>
          </cell>
        </row>
        <row r="1060">
          <cell r="A1060">
            <v>1369</v>
          </cell>
          <cell r="B1060" t="str">
            <v>已发货</v>
          </cell>
          <cell r="C1060" t="str">
            <v>C49</v>
          </cell>
          <cell r="D1060">
            <v>110729</v>
          </cell>
          <cell r="E1060" t="str">
            <v>SZ 鸿南电子</v>
          </cell>
          <cell r="F1060" t="str">
            <v>YSM20R-2</v>
          </cell>
          <cell r="G1060" t="str">
            <v>L-&gt;R</v>
          </cell>
          <cell r="H1060" t="str">
            <v>No</v>
          </cell>
          <cell r="I1060" t="str">
            <v>Y59936</v>
          </cell>
          <cell r="J1060">
            <v>1</v>
          </cell>
          <cell r="K1060" t="str">
            <v>前海保税区</v>
          </cell>
          <cell r="L1060">
            <v>44613</v>
          </cell>
          <cell r="M1060" t="str">
            <v>NM</v>
          </cell>
          <cell r="N1060" t="str">
            <v>MAR 22</v>
          </cell>
          <cell r="O1060">
            <v>2022.1</v>
          </cell>
          <cell r="P1060" t="str">
            <v>JPY</v>
          </cell>
          <cell r="Q1060" t="str">
            <v>C49SZX20210149DY</v>
          </cell>
          <cell r="R1060" t="str">
            <v>格隆</v>
          </cell>
          <cell r="S1060" t="str">
            <v>YSM20R-2</v>
          </cell>
          <cell r="T1060" t="str">
            <v>L-&gt;R</v>
          </cell>
          <cell r="U1060" t="str">
            <v>No</v>
          </cell>
          <cell r="V1060" t="str">
            <v>OK</v>
          </cell>
          <cell r="W1060" t="str">
            <v>CIF HK</v>
          </cell>
          <cell r="X1060">
            <v>44330</v>
          </cell>
          <cell r="Y1060" t="str">
            <v>Yes</v>
          </cell>
          <cell r="Z1060"/>
          <cell r="AA1060"/>
          <cell r="AB1060"/>
          <cell r="AC1060" t="str">
            <v>C210640305</v>
          </cell>
          <cell r="AD1060">
            <v>301</v>
          </cell>
          <cell r="AE1060">
            <v>10</v>
          </cell>
          <cell r="AF1060">
            <v>302</v>
          </cell>
          <cell r="AG1060">
            <v>10</v>
          </cell>
          <cell r="AH1060"/>
          <cell r="AI1060"/>
          <cell r="AJ1060"/>
          <cell r="AK1060"/>
          <cell r="AL1060"/>
          <cell r="AM1060"/>
          <cell r="AN1060"/>
          <cell r="AO1060" t="str">
            <v>Yes</v>
          </cell>
          <cell r="AP1060" t="str">
            <v>MAR 22</v>
          </cell>
        </row>
        <row r="1061">
          <cell r="A1061">
            <v>1487</v>
          </cell>
          <cell r="B1061" t="str">
            <v>已发货</v>
          </cell>
          <cell r="C1061" t="str">
            <v>C49</v>
          </cell>
          <cell r="D1061">
            <v>110729</v>
          </cell>
          <cell r="E1061" t="str">
            <v>SZ 鸿南电子</v>
          </cell>
          <cell r="F1061" t="str">
            <v>YSM20R-2</v>
          </cell>
          <cell r="G1061" t="str">
            <v>L-&gt;R</v>
          </cell>
          <cell r="H1061" t="str">
            <v>No</v>
          </cell>
          <cell r="I1061" t="str">
            <v>Y59937</v>
          </cell>
          <cell r="J1061">
            <v>1</v>
          </cell>
          <cell r="K1061" t="str">
            <v>前海保税区</v>
          </cell>
          <cell r="L1061">
            <v>44613</v>
          </cell>
          <cell r="M1061" t="str">
            <v>NM</v>
          </cell>
          <cell r="N1061" t="str">
            <v>MAR 22</v>
          </cell>
          <cell r="O1061"/>
          <cell r="P1061" t="str">
            <v>JPY</v>
          </cell>
          <cell r="Q1061" t="str">
            <v>C49SZX20210200JY</v>
          </cell>
          <cell r="R1061" t="str">
            <v>英拓邦（End user:深圳傲尔）</v>
          </cell>
          <cell r="S1061" t="str">
            <v>YSM20R-2</v>
          </cell>
          <cell r="T1061" t="str">
            <v>L-&gt;R</v>
          </cell>
          <cell r="U1061" t="str">
            <v>No</v>
          </cell>
          <cell r="V1061" t="str">
            <v>OK</v>
          </cell>
          <cell r="W1061" t="str">
            <v>CIF HK</v>
          </cell>
          <cell r="X1061">
            <v>44496</v>
          </cell>
          <cell r="Y1061" t="str">
            <v>Yes</v>
          </cell>
          <cell r="Z1061"/>
          <cell r="AA1061"/>
          <cell r="AB1061"/>
          <cell r="AC1061" t="str">
            <v>C211241741</v>
          </cell>
          <cell r="AD1061">
            <v>313</v>
          </cell>
          <cell r="AE1061">
            <v>20</v>
          </cell>
          <cell r="AF1061"/>
          <cell r="AG1061"/>
          <cell r="AH1061"/>
          <cell r="AI1061"/>
          <cell r="AN1061"/>
          <cell r="AO1061" t="str">
            <v>Yes</v>
          </cell>
          <cell r="AP1061" t="str">
            <v>MAR 22</v>
          </cell>
        </row>
        <row r="1062">
          <cell r="A1062">
            <v>1273</v>
          </cell>
          <cell r="B1062" t="str">
            <v>已发货</v>
          </cell>
          <cell r="C1062" t="str">
            <v>C49</v>
          </cell>
          <cell r="D1062">
            <v>110729</v>
          </cell>
          <cell r="E1062" t="str">
            <v>SZ 鸿南电子</v>
          </cell>
          <cell r="F1062" t="str">
            <v>YSM10</v>
          </cell>
          <cell r="G1062" t="str">
            <v>R-&gt;L</v>
          </cell>
          <cell r="H1062" t="str">
            <v>MVC F&amp;R</v>
          </cell>
          <cell r="I1062" t="str">
            <v>Y59934</v>
          </cell>
          <cell r="J1062">
            <v>1</v>
          </cell>
          <cell r="K1062" t="str">
            <v>前海保税区</v>
          </cell>
          <cell r="L1062">
            <v>44613</v>
          </cell>
          <cell r="M1062" t="str">
            <v>NM</v>
          </cell>
          <cell r="N1062" t="str">
            <v>MAR 22</v>
          </cell>
          <cell r="O1062"/>
          <cell r="P1062" t="str">
            <v>JPY</v>
          </cell>
          <cell r="Q1062" t="str">
            <v>C49SZX20210086JL</v>
          </cell>
          <cell r="R1062" t="str">
            <v>鹏鑫达（end user：晶昌鸿业）</v>
          </cell>
          <cell r="S1062" t="str">
            <v>YSM10</v>
          </cell>
          <cell r="T1062" t="str">
            <v>L-&gt;R</v>
          </cell>
          <cell r="U1062" t="str">
            <v>MVC</v>
          </cell>
          <cell r="V1062" t="str">
            <v>WRONG</v>
          </cell>
          <cell r="W1062" t="str">
            <v>DAP SZ</v>
          </cell>
          <cell r="X1062">
            <v>44274</v>
          </cell>
          <cell r="Y1062" t="str">
            <v>Yes</v>
          </cell>
          <cell r="Z1062"/>
          <cell r="AA1062"/>
          <cell r="AB1062"/>
          <cell r="AC1062" t="str">
            <v>C150122206</v>
          </cell>
          <cell r="AD1062">
            <v>301</v>
          </cell>
          <cell r="AE1062">
            <v>10</v>
          </cell>
          <cell r="AF1062"/>
          <cell r="AG1062"/>
          <cell r="AH1062"/>
          <cell r="AI1062"/>
          <cell r="AN1062"/>
          <cell r="AO1062" t="str">
            <v>Yes</v>
          </cell>
          <cell r="AP1062" t="str">
            <v>MAR 22</v>
          </cell>
        </row>
        <row r="1063">
          <cell r="A1063">
            <v>1274</v>
          </cell>
          <cell r="B1063" t="str">
            <v>已发货</v>
          </cell>
          <cell r="C1063" t="str">
            <v>C49</v>
          </cell>
          <cell r="D1063">
            <v>110729</v>
          </cell>
          <cell r="E1063" t="str">
            <v>SZ 鸿南电子</v>
          </cell>
          <cell r="F1063" t="str">
            <v>YSM10</v>
          </cell>
          <cell r="G1063" t="str">
            <v>R-&gt;L</v>
          </cell>
          <cell r="H1063" t="str">
            <v>MVC F&amp;R</v>
          </cell>
          <cell r="I1063" t="str">
            <v>Y59935</v>
          </cell>
          <cell r="J1063">
            <v>1</v>
          </cell>
          <cell r="K1063" t="str">
            <v>前海保税区</v>
          </cell>
          <cell r="L1063">
            <v>44613</v>
          </cell>
          <cell r="M1063" t="str">
            <v>NM</v>
          </cell>
          <cell r="N1063" t="str">
            <v>MAR 22</v>
          </cell>
          <cell r="O1063"/>
          <cell r="P1063" t="str">
            <v>JPY</v>
          </cell>
          <cell r="Q1063" t="str">
            <v>C49SZX20210086JL</v>
          </cell>
          <cell r="R1063" t="str">
            <v>鹏鑫达（end user：晶昌鸿业）</v>
          </cell>
          <cell r="S1063" t="str">
            <v>YSM10</v>
          </cell>
          <cell r="T1063" t="str">
            <v>L-&gt;R</v>
          </cell>
          <cell r="U1063" t="str">
            <v>MVC</v>
          </cell>
          <cell r="V1063" t="str">
            <v>WRONG</v>
          </cell>
          <cell r="W1063" t="str">
            <v>DAP SZ</v>
          </cell>
          <cell r="X1063">
            <v>44274</v>
          </cell>
          <cell r="Y1063" t="str">
            <v>Yes</v>
          </cell>
          <cell r="Z1063"/>
          <cell r="AA1063"/>
          <cell r="AB1063"/>
          <cell r="AC1063" t="str">
            <v>C150122206</v>
          </cell>
          <cell r="AD1063">
            <v>301</v>
          </cell>
          <cell r="AE1063">
            <v>10</v>
          </cell>
          <cell r="AF1063"/>
          <cell r="AG1063"/>
          <cell r="AH1063"/>
          <cell r="AI1063"/>
          <cell r="AN1063"/>
          <cell r="AO1063" t="str">
            <v>Yes</v>
          </cell>
          <cell r="AP1063" t="str">
            <v>MAR 22</v>
          </cell>
        </row>
        <row r="1064">
          <cell r="A1064">
            <v>1468</v>
          </cell>
          <cell r="B1064" t="str">
            <v>已发货</v>
          </cell>
          <cell r="C1064" t="str">
            <v>C49</v>
          </cell>
          <cell r="D1064">
            <v>110733</v>
          </cell>
          <cell r="E1064" t="str">
            <v>珠海派诺</v>
          </cell>
          <cell r="F1064" t="str">
            <v>YSM20R-2</v>
          </cell>
          <cell r="G1064" t="str">
            <v>L-&gt;R</v>
          </cell>
          <cell r="H1064" t="str">
            <v>cATS10+MVC+special layout</v>
          </cell>
          <cell r="I1064" t="str">
            <v>Y59956</v>
          </cell>
          <cell r="J1064">
            <v>1</v>
          </cell>
          <cell r="K1064" t="str">
            <v>力合中转仓</v>
          </cell>
          <cell r="L1064">
            <v>44622</v>
          </cell>
          <cell r="M1064" t="str">
            <v>NM</v>
          </cell>
          <cell r="N1064" t="str">
            <v>MAR 22</v>
          </cell>
          <cell r="O1064">
            <v>2022.2</v>
          </cell>
          <cell r="P1064" t="str">
            <v>JPY</v>
          </cell>
          <cell r="Q1064" t="str">
            <v>C49SZX20210185DZ</v>
          </cell>
          <cell r="R1064" t="str">
            <v>宝捷信</v>
          </cell>
          <cell r="S1064" t="str">
            <v>YSM20R-2</v>
          </cell>
          <cell r="T1064" t="str">
            <v>L-&gt;R</v>
          </cell>
          <cell r="U1064" t="str">
            <v>cATS10+MVC+Feeder Carriage</v>
          </cell>
          <cell r="V1064" t="str">
            <v>WRONG</v>
          </cell>
          <cell r="W1064" t="str">
            <v>DAP HZ</v>
          </cell>
          <cell r="X1064">
            <v>44410</v>
          </cell>
          <cell r="Y1064" t="str">
            <v>Yes</v>
          </cell>
          <cell r="Z1064"/>
          <cell r="AA1064"/>
          <cell r="AB1064"/>
          <cell r="AC1064" t="str">
            <v>C210540203</v>
          </cell>
          <cell r="AD1064">
            <v>301</v>
          </cell>
          <cell r="AE1064">
            <v>10</v>
          </cell>
          <cell r="AF1064">
            <v>302</v>
          </cell>
          <cell r="AG1064">
            <v>10</v>
          </cell>
          <cell r="AH1064"/>
          <cell r="AI1064"/>
          <cell r="AJ1064"/>
          <cell r="AK1064"/>
          <cell r="AL1064"/>
          <cell r="AM1064"/>
          <cell r="AN1064"/>
          <cell r="AO1064" t="str">
            <v>Yes</v>
          </cell>
          <cell r="AP1064" t="str">
            <v>MAR 22</v>
          </cell>
        </row>
        <row r="1065">
          <cell r="A1065">
            <v>1093</v>
          </cell>
          <cell r="B1065" t="str">
            <v>已发货</v>
          </cell>
          <cell r="C1065" t="str">
            <v>C49</v>
          </cell>
          <cell r="D1065">
            <v>110800</v>
          </cell>
          <cell r="E1065" t="str">
            <v>Stock order</v>
          </cell>
          <cell r="F1065" t="str">
            <v>YSM10</v>
          </cell>
          <cell r="G1065" t="str">
            <v>R-&gt;L</v>
          </cell>
          <cell r="H1065" t="str">
            <v>No</v>
          </cell>
          <cell r="I1065" t="str">
            <v>Y56514</v>
          </cell>
          <cell r="J1065">
            <v>1</v>
          </cell>
          <cell r="K1065" t="str">
            <v>力合仓库(已经清关)</v>
          </cell>
          <cell r="L1065">
            <v>44622</v>
          </cell>
          <cell r="M1065" t="str">
            <v>NM</v>
          </cell>
          <cell r="N1065" t="str">
            <v>APR 22</v>
          </cell>
          <cell r="O1065">
            <v>2022.2</v>
          </cell>
          <cell r="P1065" t="str">
            <v>JPY</v>
          </cell>
          <cell r="Q1065" t="str">
            <v>C49SZX20210031SX</v>
          </cell>
          <cell r="R1065" t="str">
            <v>益田科技</v>
          </cell>
          <cell r="S1065" t="str">
            <v>YSM10</v>
          </cell>
          <cell r="T1065" t="str">
            <v>R-&gt;L</v>
          </cell>
          <cell r="U1065" t="str">
            <v>No</v>
          </cell>
          <cell r="V1065" t="str">
            <v>OK</v>
          </cell>
          <cell r="W1065" t="str">
            <v>DAP SZ</v>
          </cell>
          <cell r="X1065">
            <v>44222</v>
          </cell>
          <cell r="Y1065" t="str">
            <v>Yes</v>
          </cell>
          <cell r="Z1065"/>
          <cell r="AA1065"/>
          <cell r="AB1065"/>
          <cell r="AC1065" t="str">
            <v>C200938214</v>
          </cell>
          <cell r="AD1065">
            <v>301</v>
          </cell>
          <cell r="AE1065">
            <v>10</v>
          </cell>
          <cell r="AF1065"/>
          <cell r="AG1065"/>
          <cell r="AH1065"/>
          <cell r="AI1065"/>
          <cell r="AJ1065"/>
          <cell r="AK1065"/>
          <cell r="AL1065"/>
          <cell r="AM1065"/>
          <cell r="AN1065"/>
          <cell r="AO1065" t="str">
            <v>Yes</v>
          </cell>
          <cell r="AP1065" t="str">
            <v>APR 22</v>
          </cell>
        </row>
        <row r="1066">
          <cell r="A1066">
            <v>1502</v>
          </cell>
          <cell r="B1066" t="str">
            <v>已发货</v>
          </cell>
          <cell r="C1066" t="str">
            <v>C49</v>
          </cell>
          <cell r="D1066">
            <v>110800</v>
          </cell>
          <cell r="E1066" t="str">
            <v>Stock order</v>
          </cell>
          <cell r="F1066" t="str">
            <v>YSM10</v>
          </cell>
          <cell r="G1066" t="str">
            <v>R-&gt;L</v>
          </cell>
          <cell r="H1066" t="str">
            <v>No</v>
          </cell>
          <cell r="I1066" t="str">
            <v>Y56515</v>
          </cell>
          <cell r="J1066">
            <v>1</v>
          </cell>
          <cell r="K1066" t="str">
            <v>力合中转仓</v>
          </cell>
          <cell r="L1066">
            <v>44622</v>
          </cell>
          <cell r="M1066" t="str">
            <v>NM</v>
          </cell>
          <cell r="N1066" t="str">
            <v>MAR 22</v>
          </cell>
          <cell r="O1066"/>
          <cell r="P1066" t="str">
            <v>JPY</v>
          </cell>
          <cell r="Q1066" t="str">
            <v>C49SZX20210205SS</v>
          </cell>
          <cell r="R1066" t="str">
            <v>嘉力达</v>
          </cell>
          <cell r="S1066" t="str">
            <v>YSM10</v>
          </cell>
          <cell r="T1066" t="str">
            <v>L-&gt;R</v>
          </cell>
          <cell r="U1066" t="str">
            <v>MVC</v>
          </cell>
          <cell r="V1066" t="str">
            <v>WRONG</v>
          </cell>
          <cell r="W1066" t="str">
            <v>DAP HZ</v>
          </cell>
          <cell r="X1066">
            <v>44513</v>
          </cell>
          <cell r="Y1066" t="str">
            <v>Yes</v>
          </cell>
          <cell r="Z1066"/>
          <cell r="AA1066"/>
          <cell r="AB1066"/>
          <cell r="AC1066" t="str">
            <v>C211141608</v>
          </cell>
          <cell r="AD1066">
            <v>301</v>
          </cell>
          <cell r="AE1066">
            <v>10</v>
          </cell>
          <cell r="AF1066"/>
          <cell r="AG1066"/>
          <cell r="AH1066"/>
          <cell r="AI1066"/>
          <cell r="AJ1066"/>
          <cell r="AK1066"/>
          <cell r="AL1066"/>
          <cell r="AM1066"/>
          <cell r="AN1066"/>
          <cell r="AO1066" t="str">
            <v>Yes</v>
          </cell>
          <cell r="AP1066" t="str">
            <v>MAR 22</v>
          </cell>
        </row>
        <row r="1067">
          <cell r="A1067">
            <v>1517</v>
          </cell>
          <cell r="B1067" t="str">
            <v>已发货</v>
          </cell>
          <cell r="C1067" t="str">
            <v>C49</v>
          </cell>
          <cell r="D1067">
            <v>110771</v>
          </cell>
          <cell r="E1067" t="str">
            <v>Stock order</v>
          </cell>
          <cell r="F1067" t="str">
            <v>YSM10</v>
          </cell>
          <cell r="G1067" t="str">
            <v>R-&gt;L</v>
          </cell>
          <cell r="H1067" t="str">
            <v>MVC+ATS15</v>
          </cell>
          <cell r="I1067" t="str">
            <v>Y57567</v>
          </cell>
          <cell r="J1067">
            <v>1</v>
          </cell>
          <cell r="K1067" t="str">
            <v>力合中转仓</v>
          </cell>
          <cell r="L1067">
            <v>44622</v>
          </cell>
          <cell r="M1067" t="str">
            <v>NM</v>
          </cell>
          <cell r="N1067" t="str">
            <v>APR 22</v>
          </cell>
          <cell r="O1067">
            <v>2022.2</v>
          </cell>
          <cell r="P1067" t="str">
            <v>JPY</v>
          </cell>
          <cell r="Q1067" t="str">
            <v>C49SZX20210206MZ</v>
          </cell>
          <cell r="R1067" t="str">
            <v>魔乐视</v>
          </cell>
          <cell r="S1067" t="str">
            <v>YSM10</v>
          </cell>
          <cell r="T1067" t="str">
            <v>L-&gt;R</v>
          </cell>
          <cell r="U1067" t="str">
            <v>MVC+ATS15</v>
          </cell>
          <cell r="V1067" t="str">
            <v>WRONG</v>
          </cell>
          <cell r="W1067" t="str">
            <v>DAP SZ</v>
          </cell>
          <cell r="X1067">
            <v>44540</v>
          </cell>
          <cell r="Y1067" t="str">
            <v>Yes</v>
          </cell>
          <cell r="Z1067"/>
          <cell r="AA1067"/>
          <cell r="AB1067"/>
          <cell r="AC1067" t="str">
            <v>C220342452</v>
          </cell>
          <cell r="AD1067">
            <v>301</v>
          </cell>
          <cell r="AE1067">
            <v>10</v>
          </cell>
          <cell r="AF1067"/>
          <cell r="AG1067"/>
          <cell r="AH1067"/>
          <cell r="AI1067"/>
          <cell r="AJ1067"/>
          <cell r="AK1067"/>
          <cell r="AL1067"/>
          <cell r="AM1067"/>
          <cell r="AN1067"/>
          <cell r="AO1067" t="str">
            <v>Yes</v>
          </cell>
          <cell r="AP1067" t="str">
            <v>APR 22</v>
          </cell>
        </row>
        <row r="1068">
          <cell r="A1068">
            <v>1492</v>
          </cell>
          <cell r="B1068" t="str">
            <v>已发货</v>
          </cell>
          <cell r="C1068" t="str">
            <v>C49</v>
          </cell>
          <cell r="D1068">
            <v>110771</v>
          </cell>
          <cell r="E1068" t="str">
            <v>Stock order</v>
          </cell>
          <cell r="F1068" t="str">
            <v>YSM10</v>
          </cell>
          <cell r="G1068" t="str">
            <v>R-&gt;L</v>
          </cell>
          <cell r="H1068" t="str">
            <v>No</v>
          </cell>
          <cell r="I1068" t="str">
            <v>Y57568</v>
          </cell>
          <cell r="J1068">
            <v>1</v>
          </cell>
          <cell r="K1068" t="str">
            <v>力合仓库(已经清关)</v>
          </cell>
          <cell r="L1068">
            <v>44622</v>
          </cell>
          <cell r="M1068">
            <v>5.5100000000000003E-2</v>
          </cell>
          <cell r="N1068" t="str">
            <v>APR 22</v>
          </cell>
          <cell r="O1068">
            <v>2022.2</v>
          </cell>
          <cell r="P1068" t="str">
            <v>JPY</v>
          </cell>
          <cell r="Q1068" t="str">
            <v>C49SZX20210194SQ</v>
          </cell>
          <cell r="R1068" t="str">
            <v>旭协（End user 驰电）</v>
          </cell>
          <cell r="S1068" t="str">
            <v>YSM10</v>
          </cell>
          <cell r="T1068" t="str">
            <v>R-&gt;L</v>
          </cell>
          <cell r="U1068" t="str">
            <v>MVC</v>
          </cell>
          <cell r="V1068" t="str">
            <v>WRONG</v>
          </cell>
          <cell r="W1068" t="str">
            <v>DAPSZ</v>
          </cell>
          <cell r="X1068">
            <v>44499</v>
          </cell>
          <cell r="Y1068" t="str">
            <v>Yes</v>
          </cell>
          <cell r="Z1068"/>
          <cell r="AA1068"/>
          <cell r="AB1068"/>
          <cell r="AC1068" t="str">
            <v>C210840857</v>
          </cell>
          <cell r="AD1068">
            <v>301</v>
          </cell>
          <cell r="AE1068">
            <v>10</v>
          </cell>
          <cell r="AF1068"/>
          <cell r="AG1068"/>
          <cell r="AH1068"/>
          <cell r="AI1068"/>
          <cell r="AJ1068"/>
          <cell r="AK1068"/>
          <cell r="AL1068"/>
          <cell r="AM1068"/>
          <cell r="AN1068"/>
          <cell r="AO1068" t="str">
            <v>Yes</v>
          </cell>
          <cell r="AP1068" t="str">
            <v>APR 22</v>
          </cell>
        </row>
        <row r="1069">
          <cell r="A1069">
            <v>1469</v>
          </cell>
          <cell r="B1069" t="str">
            <v>已发货</v>
          </cell>
          <cell r="C1069" t="str">
            <v>C49</v>
          </cell>
          <cell r="D1069">
            <v>110728</v>
          </cell>
          <cell r="E1069" t="str">
            <v>SZ 恒泰创新</v>
          </cell>
          <cell r="F1069" t="str">
            <v>YSM20R-2</v>
          </cell>
          <cell r="G1069" t="str">
            <v>L-&gt;R</v>
          </cell>
          <cell r="H1069" t="str">
            <v>No</v>
          </cell>
          <cell r="I1069" t="str">
            <v>Y59927</v>
          </cell>
          <cell r="J1069">
            <v>1</v>
          </cell>
          <cell r="K1069" t="str">
            <v>力合中转仓</v>
          </cell>
          <cell r="L1069">
            <v>44622</v>
          </cell>
          <cell r="M1069" t="str">
            <v>Yamaha RMB单49F104105</v>
          </cell>
          <cell r="N1069" t="str">
            <v>MAR 22</v>
          </cell>
          <cell r="O1069">
            <v>2022.1</v>
          </cell>
          <cell r="P1069" t="str">
            <v>JPY</v>
          </cell>
          <cell r="Q1069" t="str">
            <v>C49SZX20210185DZ</v>
          </cell>
          <cell r="R1069" t="str">
            <v>宝捷信</v>
          </cell>
          <cell r="S1069" t="str">
            <v>YSM20R-2</v>
          </cell>
          <cell r="T1069" t="str">
            <v>L-&gt;R</v>
          </cell>
          <cell r="U1069" t="str">
            <v>No</v>
          </cell>
          <cell r="V1069" t="str">
            <v>OK</v>
          </cell>
          <cell r="W1069" t="str">
            <v>DAP HZ</v>
          </cell>
          <cell r="X1069">
            <v>44410</v>
          </cell>
          <cell r="Y1069" t="str">
            <v>Yes</v>
          </cell>
          <cell r="Z1069"/>
          <cell r="AA1069"/>
          <cell r="AB1069"/>
          <cell r="AC1069" t="str">
            <v>C210540203</v>
          </cell>
          <cell r="AD1069">
            <v>312</v>
          </cell>
          <cell r="AE1069">
            <v>20</v>
          </cell>
          <cell r="AF1069"/>
          <cell r="AG1069"/>
          <cell r="AH1069"/>
          <cell r="AI1069"/>
          <cell r="AJ1069"/>
          <cell r="AK1069"/>
          <cell r="AL1069"/>
          <cell r="AM1069"/>
          <cell r="AN1069"/>
          <cell r="AO1069" t="str">
            <v>Yes</v>
          </cell>
          <cell r="AP1069" t="str">
            <v>MAR 22</v>
          </cell>
        </row>
        <row r="1070">
          <cell r="A1070">
            <v>1489</v>
          </cell>
          <cell r="B1070" t="str">
            <v>已发货</v>
          </cell>
          <cell r="C1070" t="str">
            <v>C49</v>
          </cell>
          <cell r="D1070">
            <v>110728</v>
          </cell>
          <cell r="E1070" t="str">
            <v>SZ 恒泰创新</v>
          </cell>
          <cell r="F1070" t="str">
            <v>YSM10</v>
          </cell>
          <cell r="G1070" t="str">
            <v>R-&gt;L</v>
          </cell>
          <cell r="H1070" t="str">
            <v>MVC F&amp;R</v>
          </cell>
          <cell r="I1070" t="str">
            <v>Y59928</v>
          </cell>
          <cell r="J1070">
            <v>1</v>
          </cell>
          <cell r="K1070" t="str">
            <v>力合中转仓</v>
          </cell>
          <cell r="L1070">
            <v>44622</v>
          </cell>
          <cell r="M1070" t="str">
            <v>NM</v>
          </cell>
          <cell r="N1070" t="str">
            <v>MAR 22</v>
          </cell>
          <cell r="O1070"/>
          <cell r="P1070" t="str">
            <v>JPY</v>
          </cell>
          <cell r="Q1070" t="str">
            <v>C49SZX20210200JY</v>
          </cell>
          <cell r="R1070" t="str">
            <v>英拓邦（End user:深圳傲尔）</v>
          </cell>
          <cell r="S1070" t="str">
            <v>YSM10</v>
          </cell>
          <cell r="T1070" t="str">
            <v>L-&gt;R</v>
          </cell>
          <cell r="U1070" t="str">
            <v>MVC</v>
          </cell>
          <cell r="V1070" t="str">
            <v>WRONG</v>
          </cell>
          <cell r="W1070" t="str">
            <v>CIF HK</v>
          </cell>
          <cell r="X1070">
            <v>44496</v>
          </cell>
          <cell r="Y1070" t="str">
            <v>Yes</v>
          </cell>
          <cell r="Z1070"/>
          <cell r="AA1070"/>
          <cell r="AB1070"/>
          <cell r="AC1070" t="str">
            <v>C211241741</v>
          </cell>
          <cell r="AD1070">
            <v>312</v>
          </cell>
          <cell r="AE1070">
            <v>10</v>
          </cell>
          <cell r="AF1070"/>
          <cell r="AG1070"/>
          <cell r="AH1070"/>
          <cell r="AI1070"/>
          <cell r="AN1070"/>
          <cell r="AO1070" t="str">
            <v>Yes</v>
          </cell>
          <cell r="AP1070" t="str">
            <v>MAR 22</v>
          </cell>
        </row>
        <row r="1071">
          <cell r="A1071">
            <v>1320</v>
          </cell>
          <cell r="B1071" t="str">
            <v>已发货</v>
          </cell>
          <cell r="C1071" t="str">
            <v>C49</v>
          </cell>
          <cell r="D1071">
            <v>110472</v>
          </cell>
          <cell r="E1071" t="str">
            <v>Stock order</v>
          </cell>
          <cell r="F1071" t="str">
            <v>YSM10</v>
          </cell>
          <cell r="G1071" t="str">
            <v>R-&gt;L</v>
          </cell>
          <cell r="H1071" t="str">
            <v>MVC</v>
          </cell>
          <cell r="I1071" t="str">
            <v>Y57570</v>
          </cell>
          <cell r="J1071">
            <v>1</v>
          </cell>
          <cell r="K1071" t="str">
            <v>力合中转仓</v>
          </cell>
          <cell r="L1071">
            <v>44623</v>
          </cell>
          <cell r="M1071">
            <v>5.9499999999999997E-2</v>
          </cell>
          <cell r="N1071" t="str">
            <v>MAR 22</v>
          </cell>
          <cell r="O1071"/>
          <cell r="P1071" t="str">
            <v>JPY</v>
          </cell>
          <cell r="Q1071" t="str">
            <v>C49SZX20210111DZ</v>
          </cell>
          <cell r="R1071" t="str">
            <v>恒创兴</v>
          </cell>
          <cell r="S1071" t="str">
            <v>YSM10</v>
          </cell>
          <cell r="T1071" t="str">
            <v>L-&gt;R</v>
          </cell>
          <cell r="U1071" t="str">
            <v>MVC</v>
          </cell>
          <cell r="V1071" t="str">
            <v>WRONG</v>
          </cell>
          <cell r="W1071" t="str">
            <v>CIF HK</v>
          </cell>
          <cell r="X1071">
            <v>44295</v>
          </cell>
          <cell r="Y1071" t="str">
            <v>Yes</v>
          </cell>
          <cell r="Z1071"/>
          <cell r="AA1071"/>
          <cell r="AB1071"/>
          <cell r="AC1071" t="str">
            <v>C210640274</v>
          </cell>
          <cell r="AD1071">
            <v>301</v>
          </cell>
          <cell r="AE1071">
            <v>10</v>
          </cell>
          <cell r="AF1071"/>
          <cell r="AG1071"/>
          <cell r="AH1071"/>
          <cell r="AI1071"/>
          <cell r="AJ1071"/>
          <cell r="AK1071"/>
          <cell r="AL1071"/>
          <cell r="AM1071"/>
          <cell r="AN1071"/>
          <cell r="AO1071" t="str">
            <v>Yes</v>
          </cell>
          <cell r="AP1071" t="str">
            <v>MAR 22</v>
          </cell>
        </row>
        <row r="1072">
          <cell r="A1072">
            <v>1373</v>
          </cell>
          <cell r="B1072" t="str">
            <v>已发货</v>
          </cell>
          <cell r="C1072" t="str">
            <v>C49</v>
          </cell>
          <cell r="D1072">
            <v>110472</v>
          </cell>
          <cell r="E1072" t="str">
            <v>Stock order</v>
          </cell>
          <cell r="F1072" t="str">
            <v>YSM10</v>
          </cell>
          <cell r="G1072" t="str">
            <v>R-&gt;L</v>
          </cell>
          <cell r="H1072" t="str">
            <v>MVC</v>
          </cell>
          <cell r="I1072" t="str">
            <v>Y57571</v>
          </cell>
          <cell r="J1072">
            <v>1</v>
          </cell>
          <cell r="K1072" t="str">
            <v>力合中转仓</v>
          </cell>
          <cell r="L1072">
            <v>44623</v>
          </cell>
          <cell r="M1072">
            <v>5.9499999999999997E-2</v>
          </cell>
          <cell r="N1072" t="str">
            <v>MAR 22</v>
          </cell>
          <cell r="O1072"/>
          <cell r="P1072" t="str">
            <v>JPY</v>
          </cell>
          <cell r="Q1072" t="str">
            <v>C49SZX20210147DY</v>
          </cell>
          <cell r="R1072" t="str">
            <v>朗迅</v>
          </cell>
          <cell r="S1072" t="str">
            <v>YSM10</v>
          </cell>
          <cell r="T1072" t="str">
            <v>L-&gt;R</v>
          </cell>
          <cell r="U1072" t="str">
            <v>MVC</v>
          </cell>
          <cell r="V1072" t="str">
            <v>WRONG</v>
          </cell>
          <cell r="W1072" t="str">
            <v>DAP HZ</v>
          </cell>
          <cell r="X1072">
            <v>44333</v>
          </cell>
          <cell r="Y1072" t="str">
            <v>Yes</v>
          </cell>
          <cell r="Z1072"/>
          <cell r="AA1072"/>
          <cell r="AB1072"/>
          <cell r="AC1072" t="str">
            <v>C210640313</v>
          </cell>
          <cell r="AD1072">
            <v>301</v>
          </cell>
          <cell r="AE1072">
            <v>10</v>
          </cell>
          <cell r="AF1072"/>
          <cell r="AG1072"/>
          <cell r="AH1072"/>
          <cell r="AI1072"/>
          <cell r="AJ1072"/>
          <cell r="AK1072"/>
          <cell r="AL1072"/>
          <cell r="AM1072"/>
          <cell r="AN1072"/>
          <cell r="AO1072" t="str">
            <v>Yes</v>
          </cell>
          <cell r="AP1072" t="str">
            <v>MAR 22</v>
          </cell>
        </row>
        <row r="1073">
          <cell r="A1073">
            <v>1374</v>
          </cell>
          <cell r="B1073" t="str">
            <v>已发货</v>
          </cell>
          <cell r="C1073" t="str">
            <v>C49</v>
          </cell>
          <cell r="D1073">
            <v>110472</v>
          </cell>
          <cell r="E1073" t="str">
            <v>Stock order</v>
          </cell>
          <cell r="F1073" t="str">
            <v>YSM10</v>
          </cell>
          <cell r="G1073" t="str">
            <v>R-&gt;L</v>
          </cell>
          <cell r="H1073" t="str">
            <v>No</v>
          </cell>
          <cell r="I1073" t="str">
            <v>Y57569</v>
          </cell>
          <cell r="J1073">
            <v>1</v>
          </cell>
          <cell r="K1073" t="str">
            <v>力合中转仓</v>
          </cell>
          <cell r="L1073">
            <v>44623</v>
          </cell>
          <cell r="M1073">
            <v>5.9499999999999997E-2</v>
          </cell>
          <cell r="N1073" t="str">
            <v>MAR 22</v>
          </cell>
          <cell r="O1073"/>
          <cell r="P1073" t="str">
            <v>JPY</v>
          </cell>
          <cell r="Q1073" t="str">
            <v>C49SZX20210147DY</v>
          </cell>
          <cell r="R1073" t="str">
            <v>朗迅</v>
          </cell>
          <cell r="S1073" t="str">
            <v>YSM10</v>
          </cell>
          <cell r="T1073" t="str">
            <v>L-&gt;R</v>
          </cell>
          <cell r="U1073" t="str">
            <v>MVC</v>
          </cell>
          <cell r="V1073" t="str">
            <v>WRONG</v>
          </cell>
          <cell r="W1073" t="str">
            <v>DAP HZ</v>
          </cell>
          <cell r="X1073">
            <v>44333</v>
          </cell>
          <cell r="Y1073" t="str">
            <v>Yes</v>
          </cell>
          <cell r="Z1073"/>
          <cell r="AA1073"/>
          <cell r="AB1073"/>
          <cell r="AC1073" t="str">
            <v>C210640313</v>
          </cell>
          <cell r="AD1073">
            <v>301</v>
          </cell>
          <cell r="AE1073">
            <v>10</v>
          </cell>
          <cell r="AF1073"/>
          <cell r="AG1073"/>
          <cell r="AH1073"/>
          <cell r="AI1073"/>
          <cell r="AJ1073"/>
          <cell r="AK1073"/>
          <cell r="AL1073"/>
          <cell r="AM1073"/>
          <cell r="AN1073"/>
          <cell r="AO1073" t="str">
            <v>Yes</v>
          </cell>
          <cell r="AP1073" t="str">
            <v>MAR 22</v>
          </cell>
        </row>
        <row r="1074">
          <cell r="A1074">
            <v>1408</v>
          </cell>
          <cell r="B1074" t="str">
            <v>已发货</v>
          </cell>
          <cell r="C1074" t="str">
            <v>C49</v>
          </cell>
          <cell r="D1074">
            <v>110730</v>
          </cell>
          <cell r="E1074" t="str">
            <v>SZ 魔乐视</v>
          </cell>
          <cell r="F1074" t="str">
            <v>YSM20R-2</v>
          </cell>
          <cell r="G1074" t="str">
            <v>L-&gt;R</v>
          </cell>
          <cell r="H1074" t="str">
            <v>No</v>
          </cell>
          <cell r="I1074" t="str">
            <v>Y59946</v>
          </cell>
          <cell r="J1074">
            <v>1</v>
          </cell>
          <cell r="K1074" t="str">
            <v>力合中转仓</v>
          </cell>
          <cell r="L1074">
            <v>44623</v>
          </cell>
          <cell r="M1074" t="str">
            <v>NM</v>
          </cell>
          <cell r="N1074" t="str">
            <v>MAR 22</v>
          </cell>
          <cell r="O1074"/>
          <cell r="P1074" t="str">
            <v>JPY</v>
          </cell>
          <cell r="Q1074" t="str">
            <v>C49SZX20210166SX</v>
          </cell>
          <cell r="R1074" t="str">
            <v>晨鑫达</v>
          </cell>
          <cell r="S1074" t="str">
            <v>YSM20R-2</v>
          </cell>
          <cell r="T1074" t="str">
            <v>L-&gt;R</v>
          </cell>
          <cell r="U1074" t="str">
            <v>No</v>
          </cell>
          <cell r="V1074" t="str">
            <v>OK</v>
          </cell>
          <cell r="W1074" t="str">
            <v>DAP SZ</v>
          </cell>
          <cell r="X1074">
            <v>44356</v>
          </cell>
          <cell r="Y1074" t="str">
            <v>Yes</v>
          </cell>
          <cell r="Z1074"/>
          <cell r="AA1074"/>
          <cell r="AB1074"/>
          <cell r="AC1074" t="str">
            <v>C200537323</v>
          </cell>
          <cell r="AD1074">
            <v>301</v>
          </cell>
          <cell r="AE1074">
            <v>10</v>
          </cell>
          <cell r="AF1074">
            <v>304</v>
          </cell>
          <cell r="AG1074">
            <v>10</v>
          </cell>
          <cell r="AH1074"/>
          <cell r="AI1074"/>
          <cell r="AJ1074"/>
          <cell r="AK1074"/>
          <cell r="AL1074"/>
          <cell r="AM1074"/>
          <cell r="AN1074"/>
          <cell r="AO1074" t="str">
            <v>Yes</v>
          </cell>
          <cell r="AP1074" t="str">
            <v>MAR 22</v>
          </cell>
        </row>
        <row r="1075">
          <cell r="A1075">
            <v>1409</v>
          </cell>
          <cell r="B1075" t="str">
            <v>已发货</v>
          </cell>
          <cell r="C1075" t="str">
            <v>C49</v>
          </cell>
          <cell r="D1075">
            <v>110730</v>
          </cell>
          <cell r="E1075" t="str">
            <v>SZ 魔乐视</v>
          </cell>
          <cell r="F1075" t="str">
            <v>YSM20R-2</v>
          </cell>
          <cell r="G1075" t="str">
            <v>L-&gt;R</v>
          </cell>
          <cell r="H1075" t="str">
            <v>No</v>
          </cell>
          <cell r="I1075" t="str">
            <v>Y59947</v>
          </cell>
          <cell r="J1075">
            <v>1</v>
          </cell>
          <cell r="K1075" t="str">
            <v>力合中转仓</v>
          </cell>
          <cell r="L1075">
            <v>44623</v>
          </cell>
          <cell r="M1075" t="str">
            <v>NM</v>
          </cell>
          <cell r="N1075" t="str">
            <v>MAR 22</v>
          </cell>
          <cell r="O1075"/>
          <cell r="P1075" t="str">
            <v>JPY</v>
          </cell>
          <cell r="Q1075" t="str">
            <v>C49SZX20210166SX</v>
          </cell>
          <cell r="R1075" t="str">
            <v>晨鑫达</v>
          </cell>
          <cell r="S1075" t="str">
            <v>YSM20R-2</v>
          </cell>
          <cell r="T1075" t="str">
            <v>L-&gt;R</v>
          </cell>
          <cell r="U1075" t="str">
            <v>No</v>
          </cell>
          <cell r="V1075" t="str">
            <v>OK</v>
          </cell>
          <cell r="W1075" t="str">
            <v>DAP SZ</v>
          </cell>
          <cell r="X1075">
            <v>44356</v>
          </cell>
          <cell r="Y1075" t="str">
            <v>Yes</v>
          </cell>
          <cell r="Z1075"/>
          <cell r="AA1075"/>
          <cell r="AB1075"/>
          <cell r="AC1075" t="str">
            <v>C200537323</v>
          </cell>
          <cell r="AD1075">
            <v>302</v>
          </cell>
          <cell r="AE1075">
            <v>5</v>
          </cell>
          <cell r="AF1075">
            <v>304</v>
          </cell>
          <cell r="AG1075">
            <v>15</v>
          </cell>
          <cell r="AH1075"/>
          <cell r="AI1075"/>
          <cell r="AJ1075"/>
          <cell r="AK1075"/>
          <cell r="AL1075"/>
          <cell r="AM1075"/>
          <cell r="AN1075"/>
          <cell r="AO1075" t="str">
            <v>Yes</v>
          </cell>
          <cell r="AP1075" t="str">
            <v>MAR 22</v>
          </cell>
        </row>
        <row r="1076">
          <cell r="A1076">
            <v>1410</v>
          </cell>
          <cell r="B1076" t="str">
            <v>已发货</v>
          </cell>
          <cell r="C1076" t="str">
            <v>C49</v>
          </cell>
          <cell r="D1076">
            <v>110730</v>
          </cell>
          <cell r="E1076" t="str">
            <v>SZ 魔乐视</v>
          </cell>
          <cell r="F1076" t="str">
            <v>YSM10</v>
          </cell>
          <cell r="G1076" t="str">
            <v>R-&gt;L</v>
          </cell>
          <cell r="H1076" t="str">
            <v>MVC F&amp;R+ATS15</v>
          </cell>
          <cell r="I1076" t="str">
            <v>Y59948</v>
          </cell>
          <cell r="J1076">
            <v>1</v>
          </cell>
          <cell r="K1076" t="str">
            <v>力合中转仓</v>
          </cell>
          <cell r="L1076">
            <v>44623</v>
          </cell>
          <cell r="M1076" t="str">
            <v>NM</v>
          </cell>
          <cell r="N1076" t="str">
            <v>MAR 22</v>
          </cell>
          <cell r="O1076"/>
          <cell r="P1076" t="str">
            <v>JPY</v>
          </cell>
          <cell r="Q1076" t="str">
            <v>C49SZX20210166SX</v>
          </cell>
          <cell r="R1076" t="str">
            <v>晨鑫达</v>
          </cell>
          <cell r="S1076" t="str">
            <v>YSM10</v>
          </cell>
          <cell r="T1076" t="str">
            <v>L-&gt;R</v>
          </cell>
          <cell r="U1076" t="str">
            <v>MVC F&amp;R+ATS15</v>
          </cell>
          <cell r="V1076" t="str">
            <v>WRONG</v>
          </cell>
          <cell r="W1076" t="str">
            <v>DAP SZ</v>
          </cell>
          <cell r="X1076">
            <v>44356</v>
          </cell>
          <cell r="Y1076" t="str">
            <v>Yes</v>
          </cell>
          <cell r="Z1076"/>
          <cell r="AA1076"/>
          <cell r="AB1076"/>
          <cell r="AC1076" t="str">
            <v>C200537323</v>
          </cell>
          <cell r="AD1076">
            <v>312</v>
          </cell>
          <cell r="AE1076">
            <v>10</v>
          </cell>
          <cell r="AF1076"/>
          <cell r="AG1076"/>
          <cell r="AH1076"/>
          <cell r="AI1076"/>
          <cell r="AJ1076"/>
          <cell r="AK1076"/>
          <cell r="AL1076"/>
          <cell r="AM1076"/>
          <cell r="AN1076"/>
          <cell r="AO1076" t="str">
            <v>Yes</v>
          </cell>
          <cell r="AP1076" t="str">
            <v>MAR 22</v>
          </cell>
        </row>
        <row r="1077">
          <cell r="A1077">
            <v>1559</v>
          </cell>
          <cell r="B1077" t="str">
            <v>已发货</v>
          </cell>
          <cell r="C1077" t="str">
            <v>C49</v>
          </cell>
          <cell r="D1077">
            <v>110730</v>
          </cell>
          <cell r="E1077" t="str">
            <v>SZ 魔乐视</v>
          </cell>
          <cell r="F1077" t="str">
            <v>YSM10</v>
          </cell>
          <cell r="G1077" t="str">
            <v>R-&gt;L</v>
          </cell>
          <cell r="H1077" t="str">
            <v>MVC F&amp;R+ATS15</v>
          </cell>
          <cell r="I1077" t="str">
            <v>Y59949</v>
          </cell>
          <cell r="J1077">
            <v>1</v>
          </cell>
          <cell r="K1077" t="str">
            <v>力合中转仓</v>
          </cell>
          <cell r="L1077">
            <v>44623</v>
          </cell>
          <cell r="M1077" t="str">
            <v>NM，要DAP合同走货带ATS15</v>
          </cell>
          <cell r="N1077" t="str">
            <v>APR 22</v>
          </cell>
          <cell r="O1077">
            <v>2022.1</v>
          </cell>
          <cell r="P1077" t="str">
            <v>JPY</v>
          </cell>
          <cell r="Q1077" t="str">
            <v>C49SZX20220010SQ</v>
          </cell>
          <cell r="R1077" t="str">
            <v>达锂</v>
          </cell>
          <cell r="S1077" t="str">
            <v>YSM10</v>
          </cell>
          <cell r="T1077" t="str">
            <v>L-&gt;R</v>
          </cell>
          <cell r="U1077" t="str">
            <v>MVC+ATS15</v>
          </cell>
          <cell r="V1077" t="str">
            <v>WRONG</v>
          </cell>
          <cell r="W1077" t="str">
            <v>DAP DG</v>
          </cell>
          <cell r="X1077">
            <v>44581</v>
          </cell>
          <cell r="Y1077" t="str">
            <v>Yes</v>
          </cell>
          <cell r="Z1077"/>
          <cell r="AA1077"/>
          <cell r="AB1077"/>
          <cell r="AC1077" t="str">
            <v>C220141989</v>
          </cell>
          <cell r="AD1077">
            <v>312</v>
          </cell>
          <cell r="AE1077">
            <v>10</v>
          </cell>
          <cell r="AF1077"/>
          <cell r="AG1077"/>
          <cell r="AH1077"/>
          <cell r="AI1077"/>
          <cell r="AJ1077"/>
          <cell r="AK1077"/>
          <cell r="AL1077"/>
          <cell r="AM1077"/>
          <cell r="AN1077"/>
          <cell r="AO1077" t="str">
            <v>Yes</v>
          </cell>
          <cell r="AP1077" t="str">
            <v>APR 22</v>
          </cell>
        </row>
        <row r="1078">
          <cell r="A1078">
            <v>1288</v>
          </cell>
          <cell r="B1078" t="str">
            <v>已发货</v>
          </cell>
          <cell r="C1078" t="str">
            <v>C49</v>
          </cell>
          <cell r="D1078">
            <v>110732</v>
          </cell>
          <cell r="E1078" t="str">
            <v>SZ 宝捷时计</v>
          </cell>
          <cell r="F1078" t="str">
            <v>YSM20R-2</v>
          </cell>
          <cell r="G1078" t="str">
            <v>L-&gt;R</v>
          </cell>
          <cell r="H1078" t="str">
            <v>cATS10+MVC+special layout</v>
          </cell>
          <cell r="I1078" t="str">
            <v>Y59951</v>
          </cell>
          <cell r="J1078">
            <v>1</v>
          </cell>
          <cell r="K1078" t="str">
            <v>力合中转仓</v>
          </cell>
          <cell r="L1078">
            <v>44627</v>
          </cell>
          <cell r="M1078" t="str">
            <v>NM</v>
          </cell>
          <cell r="N1078" t="str">
            <v>APR 22</v>
          </cell>
          <cell r="O1078">
            <v>2022.2</v>
          </cell>
          <cell r="P1078" t="str">
            <v>JPY</v>
          </cell>
          <cell r="Q1078" t="str">
            <v>C49SZX20210092MZ</v>
          </cell>
          <cell r="R1078" t="str">
            <v>懿美莱</v>
          </cell>
          <cell r="S1078" t="str">
            <v>YSM20R-2</v>
          </cell>
          <cell r="T1078" t="str">
            <v>L-&gt;R</v>
          </cell>
          <cell r="U1078" t="str">
            <v>cATS10+MVC+special layout</v>
          </cell>
          <cell r="V1078" t="str">
            <v>OK</v>
          </cell>
          <cell r="W1078" t="str">
            <v>DAP SZ</v>
          </cell>
          <cell r="X1078">
            <v>44285</v>
          </cell>
          <cell r="Y1078" t="str">
            <v>Yes</v>
          </cell>
          <cell r="Z1078"/>
          <cell r="AA1078"/>
          <cell r="AB1078"/>
          <cell r="AC1078" t="str">
            <v>C220342350</v>
          </cell>
          <cell r="AD1078">
            <v>303</v>
          </cell>
          <cell r="AE1078">
            <v>5</v>
          </cell>
          <cell r="AF1078">
            <v>304</v>
          </cell>
          <cell r="AG1078">
            <v>5</v>
          </cell>
          <cell r="AH1078">
            <v>312</v>
          </cell>
          <cell r="AI1078">
            <v>10</v>
          </cell>
          <cell r="AJ1078"/>
          <cell r="AK1078"/>
          <cell r="AL1078"/>
          <cell r="AM1078"/>
          <cell r="AN1078"/>
          <cell r="AO1078" t="str">
            <v>Yes</v>
          </cell>
          <cell r="AP1078" t="str">
            <v>APR 22</v>
          </cell>
        </row>
        <row r="1079">
          <cell r="A1079">
            <v>1291</v>
          </cell>
          <cell r="B1079" t="str">
            <v>已发货</v>
          </cell>
          <cell r="C1079" t="str">
            <v>C49</v>
          </cell>
          <cell r="D1079">
            <v>110773</v>
          </cell>
          <cell r="E1079" t="str">
            <v>Stock order</v>
          </cell>
          <cell r="F1079" t="str">
            <v>YSM20R-2</v>
          </cell>
          <cell r="G1079" t="str">
            <v>L-&gt;R</v>
          </cell>
          <cell r="H1079" t="str">
            <v>MVC</v>
          </cell>
          <cell r="I1079" t="str">
            <v>Y57247</v>
          </cell>
          <cell r="J1079">
            <v>1</v>
          </cell>
          <cell r="K1079" t="str">
            <v>力合中转仓</v>
          </cell>
          <cell r="L1079">
            <v>44627</v>
          </cell>
          <cell r="M1079" t="str">
            <v>NM</v>
          </cell>
          <cell r="N1079" t="str">
            <v>APR 22</v>
          </cell>
          <cell r="O1079">
            <v>2022.2</v>
          </cell>
          <cell r="P1079" t="str">
            <v>JPY</v>
          </cell>
          <cell r="Q1079" t="str">
            <v>C49SZX20210092MZ</v>
          </cell>
          <cell r="R1079" t="str">
            <v>懿美莱</v>
          </cell>
          <cell r="S1079" t="str">
            <v>YSM20R-2</v>
          </cell>
          <cell r="T1079" t="str">
            <v>L-&gt;R</v>
          </cell>
          <cell r="U1079" t="str">
            <v>No</v>
          </cell>
          <cell r="V1079" t="str">
            <v>WRONG</v>
          </cell>
          <cell r="W1079" t="str">
            <v>DAP SZ</v>
          </cell>
          <cell r="X1079">
            <v>44285</v>
          </cell>
          <cell r="Y1079" t="str">
            <v>Yes</v>
          </cell>
          <cell r="Z1079"/>
          <cell r="AA1079"/>
          <cell r="AB1079"/>
          <cell r="AC1079" t="str">
            <v>C220342350</v>
          </cell>
          <cell r="AD1079">
            <v>302</v>
          </cell>
          <cell r="AE1079">
            <v>10</v>
          </cell>
          <cell r="AF1079">
            <v>302</v>
          </cell>
          <cell r="AG1079">
            <v>10</v>
          </cell>
          <cell r="AH1079"/>
          <cell r="AI1079"/>
          <cell r="AJ1079"/>
          <cell r="AK1079"/>
          <cell r="AL1079"/>
          <cell r="AM1079"/>
          <cell r="AN1079"/>
          <cell r="AO1079" t="str">
            <v>Yes</v>
          </cell>
          <cell r="AP1079" t="str">
            <v>APR 22</v>
          </cell>
        </row>
        <row r="1080">
          <cell r="A1080">
            <v>1558</v>
          </cell>
          <cell r="B1080" t="str">
            <v>已发货</v>
          </cell>
          <cell r="C1080" t="str">
            <v>C49</v>
          </cell>
          <cell r="D1080">
            <v>110737</v>
          </cell>
          <cell r="E1080" t="str">
            <v>SZ 英拓邦</v>
          </cell>
          <cell r="F1080" t="str">
            <v>YSM20R-2</v>
          </cell>
          <cell r="G1080" t="str">
            <v>L-&gt;R</v>
          </cell>
          <cell r="H1080" t="str">
            <v>No</v>
          </cell>
          <cell r="I1080" t="str">
            <v>Y59985</v>
          </cell>
          <cell r="J1080">
            <v>1</v>
          </cell>
          <cell r="K1080" t="str">
            <v>力合中转仓</v>
          </cell>
          <cell r="L1080">
            <v>44627</v>
          </cell>
          <cell r="M1080" t="str">
            <v>NM</v>
          </cell>
          <cell r="N1080" t="str">
            <v>APR 22</v>
          </cell>
          <cell r="O1080">
            <v>2022.2</v>
          </cell>
          <cell r="P1080" t="str">
            <v>JPY</v>
          </cell>
          <cell r="Q1080" t="str">
            <v>C49SZX20220010SQ</v>
          </cell>
          <cell r="R1080" t="str">
            <v>达锂</v>
          </cell>
          <cell r="S1080" t="str">
            <v>YSM20R-2</v>
          </cell>
          <cell r="T1080" t="str">
            <v>L-&gt;R</v>
          </cell>
          <cell r="U1080" t="str">
            <v>No</v>
          </cell>
          <cell r="V1080" t="str">
            <v>OK</v>
          </cell>
          <cell r="W1080" t="str">
            <v>DAP DG</v>
          </cell>
          <cell r="X1080">
            <v>44581</v>
          </cell>
          <cell r="Y1080" t="str">
            <v>Yes</v>
          </cell>
          <cell r="Z1080"/>
          <cell r="AA1080"/>
          <cell r="AB1080"/>
          <cell r="AC1080" t="str">
            <v>C220141989</v>
          </cell>
          <cell r="AD1080">
            <v>301</v>
          </cell>
          <cell r="AE1080">
            <v>10</v>
          </cell>
          <cell r="AF1080">
            <v>302</v>
          </cell>
          <cell r="AG1080">
            <v>10</v>
          </cell>
          <cell r="AH1080"/>
          <cell r="AI1080"/>
          <cell r="AJ1080"/>
          <cell r="AK1080"/>
          <cell r="AL1080"/>
          <cell r="AM1080"/>
          <cell r="AN1080"/>
          <cell r="AO1080" t="str">
            <v>Yes</v>
          </cell>
          <cell r="AP1080" t="str">
            <v>APR 22</v>
          </cell>
        </row>
        <row r="1081">
          <cell r="A1081">
            <v>1289</v>
          </cell>
          <cell r="B1081" t="str">
            <v>已发货</v>
          </cell>
          <cell r="C1081" t="str">
            <v>C49</v>
          </cell>
          <cell r="D1081">
            <v>110774</v>
          </cell>
          <cell r="E1081" t="str">
            <v>Stock order</v>
          </cell>
          <cell r="F1081" t="str">
            <v>YSM20R-2</v>
          </cell>
          <cell r="G1081" t="str">
            <v>L-&gt;R</v>
          </cell>
          <cell r="H1081" t="str">
            <v>cATS10+MVC+special layout</v>
          </cell>
          <cell r="I1081" t="str">
            <v>Y58089</v>
          </cell>
          <cell r="J1081">
            <v>1</v>
          </cell>
          <cell r="K1081" t="str">
            <v>力合中转仓</v>
          </cell>
          <cell r="L1081">
            <v>44640</v>
          </cell>
          <cell r="M1081" t="str">
            <v>NM</v>
          </cell>
          <cell r="N1081" t="str">
            <v>APR 22</v>
          </cell>
          <cell r="O1081">
            <v>2022.2</v>
          </cell>
          <cell r="P1081" t="str">
            <v>JPY</v>
          </cell>
          <cell r="Q1081" t="str">
            <v>C49SZX20210092MZ</v>
          </cell>
          <cell r="R1081" t="str">
            <v>懿美莱</v>
          </cell>
          <cell r="S1081" t="str">
            <v>YSM20R-2</v>
          </cell>
          <cell r="T1081" t="str">
            <v>L-&gt;R</v>
          </cell>
          <cell r="U1081" t="str">
            <v>cATS10+MVC+special layout</v>
          </cell>
          <cell r="V1081" t="str">
            <v>OK</v>
          </cell>
          <cell r="W1081" t="str">
            <v>DAP SZ</v>
          </cell>
          <cell r="X1081">
            <v>44285</v>
          </cell>
          <cell r="Y1081" t="str">
            <v>Yes</v>
          </cell>
          <cell r="Z1081"/>
          <cell r="AA1081"/>
          <cell r="AB1081"/>
          <cell r="AC1081" t="str">
            <v>C220342350</v>
          </cell>
          <cell r="AD1081">
            <v>301</v>
          </cell>
          <cell r="AE1081">
            <v>10</v>
          </cell>
          <cell r="AF1081">
            <v>311</v>
          </cell>
          <cell r="AG1081">
            <v>10</v>
          </cell>
          <cell r="AH1081"/>
          <cell r="AI1081"/>
          <cell r="AJ1081"/>
          <cell r="AK1081"/>
          <cell r="AL1081"/>
          <cell r="AM1081"/>
          <cell r="AN1081"/>
          <cell r="AO1081" t="str">
            <v>Yes</v>
          </cell>
          <cell r="AP1081" t="str">
            <v>APR 22</v>
          </cell>
        </row>
        <row r="1082">
          <cell r="A1082">
            <v>1445</v>
          </cell>
          <cell r="B1082" t="str">
            <v>已发货</v>
          </cell>
          <cell r="C1082" t="str">
            <v>C49</v>
          </cell>
          <cell r="D1082">
            <v>110775</v>
          </cell>
          <cell r="E1082" t="str">
            <v>Stock order</v>
          </cell>
          <cell r="F1082" t="str">
            <v>YSM20R-2</v>
          </cell>
          <cell r="G1082" t="str">
            <v>R-&gt;L</v>
          </cell>
          <cell r="H1082" t="str">
            <v>No</v>
          </cell>
          <cell r="I1082" t="str">
            <v>Y58088</v>
          </cell>
          <cell r="J1082">
            <v>1</v>
          </cell>
          <cell r="K1082" t="str">
            <v>力合中转仓</v>
          </cell>
          <cell r="L1082">
            <v>44640</v>
          </cell>
          <cell r="M1082" t="str">
            <v>NM</v>
          </cell>
          <cell r="N1082" t="str">
            <v>APR 22</v>
          </cell>
          <cell r="O1082">
            <v>2022.2</v>
          </cell>
          <cell r="P1082" t="str">
            <v>JPY</v>
          </cell>
          <cell r="Q1082" t="str">
            <v>C49SZX20210177SS</v>
          </cell>
          <cell r="R1082" t="str">
            <v>乐凡电子</v>
          </cell>
          <cell r="S1082" t="str">
            <v>YSM20R-2</v>
          </cell>
          <cell r="T1082" t="str">
            <v>R-&gt;L</v>
          </cell>
          <cell r="U1082" t="str">
            <v>No</v>
          </cell>
          <cell r="V1082" t="str">
            <v>OK</v>
          </cell>
          <cell r="W1082" t="str">
            <v>DAP SZ</v>
          </cell>
          <cell r="X1082">
            <v>44372</v>
          </cell>
          <cell r="Y1082" t="str">
            <v>Yes</v>
          </cell>
          <cell r="Z1082"/>
          <cell r="AA1082"/>
          <cell r="AB1082"/>
          <cell r="AC1082" t="str">
            <v>C200236762</v>
          </cell>
          <cell r="AD1082">
            <v>301</v>
          </cell>
          <cell r="AE1082">
            <v>10</v>
          </cell>
          <cell r="AF1082">
            <v>311</v>
          </cell>
          <cell r="AG1082">
            <v>10</v>
          </cell>
          <cell r="AH1082"/>
          <cell r="AI1082"/>
          <cell r="AJ1082"/>
          <cell r="AK1082"/>
          <cell r="AL1082"/>
          <cell r="AM1082"/>
          <cell r="AN1082"/>
          <cell r="AO1082" t="str">
            <v>Yes</v>
          </cell>
          <cell r="AP1082" t="str">
            <v>APR 22</v>
          </cell>
        </row>
        <row r="1083">
          <cell r="A1083">
            <v>1002</v>
          </cell>
          <cell r="B1083" t="str">
            <v>已发货</v>
          </cell>
          <cell r="C1083" t="str">
            <v>C49</v>
          </cell>
          <cell r="D1083">
            <v>110775</v>
          </cell>
          <cell r="E1083" t="str">
            <v>Stock order</v>
          </cell>
          <cell r="F1083" t="str">
            <v>YSM20R-2</v>
          </cell>
          <cell r="G1083" t="str">
            <v>L-&gt;R</v>
          </cell>
          <cell r="H1083" t="str">
            <v>MVC</v>
          </cell>
          <cell r="I1083" t="str">
            <v>Y58090</v>
          </cell>
          <cell r="J1083">
            <v>1</v>
          </cell>
          <cell r="K1083" t="str">
            <v>力合中转仓</v>
          </cell>
          <cell r="L1083">
            <v>44640</v>
          </cell>
          <cell r="M1083" t="str">
            <v>NM</v>
          </cell>
          <cell r="N1083" t="str">
            <v>APR 22</v>
          </cell>
          <cell r="O1083">
            <v>2022.2</v>
          </cell>
          <cell r="P1083" t="str">
            <v>JPY</v>
          </cell>
          <cell r="Q1083" t="str">
            <v>C49SZX20200233JL</v>
          </cell>
          <cell r="R1083" t="str">
            <v>瑞福联</v>
          </cell>
          <cell r="S1083" t="str">
            <v>YSM20R-2</v>
          </cell>
          <cell r="T1083" t="str">
            <v>L-&gt;R</v>
          </cell>
          <cell r="U1083" t="str">
            <v>No</v>
          </cell>
          <cell r="V1083" t="str">
            <v>WRONG</v>
          </cell>
          <cell r="W1083" t="str">
            <v>CIF HK</v>
          </cell>
          <cell r="X1083">
            <v>44175</v>
          </cell>
          <cell r="Y1083" t="str">
            <v>Yes</v>
          </cell>
          <cell r="Z1083"/>
          <cell r="AA1083"/>
          <cell r="AB1083"/>
          <cell r="AC1083" t="str">
            <v>C220242050</v>
          </cell>
          <cell r="AD1083">
            <v>301</v>
          </cell>
          <cell r="AE1083">
            <v>10</v>
          </cell>
          <cell r="AF1083">
            <v>311</v>
          </cell>
          <cell r="AG1083">
            <v>10</v>
          </cell>
          <cell r="AH1083"/>
          <cell r="AI1083"/>
          <cell r="AJ1083"/>
          <cell r="AK1083"/>
          <cell r="AL1083"/>
          <cell r="AM1083"/>
          <cell r="AN1083"/>
          <cell r="AO1083" t="str">
            <v>Yes</v>
          </cell>
          <cell r="AP1083" t="str">
            <v>APR 22</v>
          </cell>
        </row>
        <row r="1084">
          <cell r="A1084">
            <v>1381</v>
          </cell>
          <cell r="B1084" t="str">
            <v>已发货</v>
          </cell>
          <cell r="C1084" t="str">
            <v>C49</v>
          </cell>
          <cell r="D1084">
            <v>110775</v>
          </cell>
          <cell r="E1084" t="str">
            <v>Stock order</v>
          </cell>
          <cell r="F1084" t="str">
            <v>YSM20R-2</v>
          </cell>
          <cell r="G1084" t="str">
            <v>L-&gt;R</v>
          </cell>
          <cell r="H1084" t="str">
            <v>No</v>
          </cell>
          <cell r="I1084" t="str">
            <v>Y58091</v>
          </cell>
          <cell r="J1084">
            <v>1</v>
          </cell>
          <cell r="K1084" t="str">
            <v>力合中转仓</v>
          </cell>
          <cell r="L1084">
            <v>44640</v>
          </cell>
          <cell r="M1084" t="str">
            <v>NM</v>
          </cell>
          <cell r="N1084" t="str">
            <v>APR 22</v>
          </cell>
          <cell r="O1084">
            <v>2022.2</v>
          </cell>
          <cell r="P1084" t="str">
            <v>JPY</v>
          </cell>
          <cell r="Q1084" t="str">
            <v>C49SZX20210182MZ</v>
          </cell>
          <cell r="R1084" t="str">
            <v>巨能</v>
          </cell>
          <cell r="S1084" t="str">
            <v>YSM20R-2</v>
          </cell>
          <cell r="T1084" t="str">
            <v>L-&gt;R</v>
          </cell>
          <cell r="U1084" t="str">
            <v>No</v>
          </cell>
          <cell r="V1084" t="str">
            <v>OK</v>
          </cell>
          <cell r="W1084" t="str">
            <v>DAP SZ</v>
          </cell>
          <cell r="X1084">
            <v>44337</v>
          </cell>
          <cell r="Y1084" t="str">
            <v>Yes</v>
          </cell>
          <cell r="Z1084"/>
          <cell r="AA1084"/>
          <cell r="AB1084"/>
          <cell r="AC1084" t="str">
            <v>C210640437</v>
          </cell>
          <cell r="AD1084">
            <v>301</v>
          </cell>
          <cell r="AE1084">
            <v>10</v>
          </cell>
          <cell r="AF1084">
            <v>311</v>
          </cell>
          <cell r="AG1084">
            <v>10</v>
          </cell>
          <cell r="AH1084"/>
          <cell r="AI1084"/>
          <cell r="AJ1084"/>
          <cell r="AK1084"/>
          <cell r="AL1084"/>
          <cell r="AM1084"/>
          <cell r="AN1084"/>
          <cell r="AO1084" t="str">
            <v>Yes</v>
          </cell>
          <cell r="AP1084" t="str">
            <v>APR 22</v>
          </cell>
        </row>
        <row r="1085">
          <cell r="A1085">
            <v>1090</v>
          </cell>
          <cell r="B1085" t="str">
            <v>已发货</v>
          </cell>
          <cell r="C1085" t="str">
            <v>C49</v>
          </cell>
          <cell r="D1085">
            <v>110249</v>
          </cell>
          <cell r="E1085" t="str">
            <v>Stock order</v>
          </cell>
          <cell r="F1085" t="str">
            <v>YSM20R-2</v>
          </cell>
          <cell r="G1085" t="str">
            <v>L-&gt;R</v>
          </cell>
          <cell r="H1085" t="str">
            <v>No</v>
          </cell>
          <cell r="I1085" t="str">
            <v>Y57088</v>
          </cell>
          <cell r="J1085">
            <v>1</v>
          </cell>
          <cell r="K1085" t="str">
            <v>力合中转仓</v>
          </cell>
          <cell r="L1085">
            <v>44640</v>
          </cell>
          <cell r="M1085" t="str">
            <v>NM，</v>
          </cell>
          <cell r="N1085" t="str">
            <v>APR 22</v>
          </cell>
          <cell r="O1085">
            <v>2022.2</v>
          </cell>
          <cell r="P1085" t="str">
            <v>JPY</v>
          </cell>
          <cell r="Q1085" t="str">
            <v>C49SZX20210031SX</v>
          </cell>
          <cell r="R1085" t="str">
            <v>益田科技</v>
          </cell>
          <cell r="S1085" t="str">
            <v>YSM20R-2</v>
          </cell>
          <cell r="T1085" t="str">
            <v>L-&gt;R</v>
          </cell>
          <cell r="U1085" t="str">
            <v>No</v>
          </cell>
          <cell r="V1085" t="str">
            <v>OK</v>
          </cell>
          <cell r="W1085" t="str">
            <v>DAP SZ</v>
          </cell>
          <cell r="X1085">
            <v>44222</v>
          </cell>
          <cell r="Y1085" t="str">
            <v>Yes</v>
          </cell>
          <cell r="Z1085"/>
          <cell r="AA1085"/>
          <cell r="AB1085"/>
          <cell r="AC1085" t="str">
            <v>C200938214</v>
          </cell>
          <cell r="AD1085">
            <v>302</v>
          </cell>
          <cell r="AE1085">
            <v>10</v>
          </cell>
          <cell r="AF1085">
            <v>302</v>
          </cell>
          <cell r="AG1085">
            <v>10</v>
          </cell>
          <cell r="AH1085"/>
          <cell r="AI1085"/>
          <cell r="AJ1085"/>
          <cell r="AK1085"/>
          <cell r="AL1085"/>
          <cell r="AM1085"/>
          <cell r="AN1085"/>
          <cell r="AO1085" t="str">
            <v>Yes</v>
          </cell>
          <cell r="AP1085" t="str">
            <v>APR 22</v>
          </cell>
        </row>
        <row r="1086">
          <cell r="A1086">
            <v>1557</v>
          </cell>
          <cell r="B1086" t="str">
            <v>已发货</v>
          </cell>
          <cell r="C1086" t="str">
            <v>C49</v>
          </cell>
          <cell r="D1086">
            <v>110755</v>
          </cell>
          <cell r="E1086" t="str">
            <v>DG 维益</v>
          </cell>
          <cell r="F1086" t="str">
            <v>YSM10</v>
          </cell>
          <cell r="G1086" t="str">
            <v>R-&gt;L</v>
          </cell>
          <cell r="H1086" t="str">
            <v>MVC</v>
          </cell>
          <cell r="I1086" t="str">
            <v>Y60236</v>
          </cell>
          <cell r="J1086">
            <v>1</v>
          </cell>
          <cell r="K1086" t="str">
            <v>力合中转仓</v>
          </cell>
          <cell r="L1086">
            <v>44642</v>
          </cell>
          <cell r="M1086" t="str">
            <v>NM</v>
          </cell>
          <cell r="N1086" t="str">
            <v>MAR 22</v>
          </cell>
          <cell r="O1086">
            <v>2022.2</v>
          </cell>
          <cell r="P1086" t="str">
            <v>JPY</v>
          </cell>
          <cell r="Q1086" t="str">
            <v>C49SZX20220002BX</v>
          </cell>
          <cell r="R1086" t="str">
            <v>渝溢三甲</v>
          </cell>
          <cell r="S1086" t="str">
            <v>YSM10</v>
          </cell>
          <cell r="T1086" t="str">
            <v>R-&gt;L</v>
          </cell>
          <cell r="U1086" t="str">
            <v>No</v>
          </cell>
          <cell r="V1086" t="str">
            <v>WRONG</v>
          </cell>
          <cell r="W1086" t="str">
            <v>DAP HZ</v>
          </cell>
          <cell r="X1086">
            <v>44567</v>
          </cell>
          <cell r="Y1086" t="str">
            <v>Yes</v>
          </cell>
          <cell r="Z1086"/>
          <cell r="AA1086"/>
          <cell r="AB1086"/>
          <cell r="AC1086" t="str">
            <v>C220141927</v>
          </cell>
          <cell r="AD1086">
            <v>301</v>
          </cell>
          <cell r="AE1086">
            <v>10</v>
          </cell>
          <cell r="AF1086"/>
          <cell r="AG1086"/>
          <cell r="AH1086"/>
          <cell r="AI1086"/>
          <cell r="AJ1086"/>
          <cell r="AK1086"/>
          <cell r="AL1086"/>
          <cell r="AM1086"/>
          <cell r="AN1086"/>
          <cell r="AO1086" t="str">
            <v>Yes</v>
          </cell>
          <cell r="AP1086" t="str">
            <v>MAR 22</v>
          </cell>
        </row>
        <row r="1087">
          <cell r="A1087">
            <v>1292</v>
          </cell>
          <cell r="B1087" t="str">
            <v>已发货</v>
          </cell>
          <cell r="C1087" t="str">
            <v>C49</v>
          </cell>
          <cell r="D1087">
            <v>110756</v>
          </cell>
          <cell r="E1087" t="str">
            <v>HZ 朗迅</v>
          </cell>
          <cell r="F1087" t="str">
            <v>YSM10</v>
          </cell>
          <cell r="G1087" t="str">
            <v>R-&gt;L</v>
          </cell>
          <cell r="H1087" t="str">
            <v>MVC</v>
          </cell>
          <cell r="I1087" t="str">
            <v>Y60238</v>
          </cell>
          <cell r="J1087">
            <v>1</v>
          </cell>
          <cell r="K1087" t="str">
            <v>力合中转仓</v>
          </cell>
          <cell r="L1087">
            <v>44642</v>
          </cell>
          <cell r="M1087" t="str">
            <v>NM</v>
          </cell>
          <cell r="N1087" t="str">
            <v>APR 22</v>
          </cell>
          <cell r="O1087">
            <v>2022.3</v>
          </cell>
          <cell r="P1087" t="str">
            <v>JPY</v>
          </cell>
          <cell r="Q1087" t="str">
            <v>C49SZX20210091SS</v>
          </cell>
          <cell r="R1087" t="str">
            <v>乘扬</v>
          </cell>
          <cell r="S1087" t="str">
            <v>YSM10</v>
          </cell>
          <cell r="T1087" t="str">
            <v>L-&gt;R</v>
          </cell>
          <cell r="U1087" t="str">
            <v>MVC</v>
          </cell>
          <cell r="V1087" t="str">
            <v>WRONG</v>
          </cell>
          <cell r="W1087" t="str">
            <v>CIF HK</v>
          </cell>
          <cell r="X1087">
            <v>44285</v>
          </cell>
          <cell r="Y1087" t="str">
            <v>Yes</v>
          </cell>
          <cell r="Z1087"/>
          <cell r="AA1087"/>
          <cell r="AB1087"/>
          <cell r="AC1087" t="str">
            <v>C200437242</v>
          </cell>
          <cell r="AD1087">
            <v>301</v>
          </cell>
          <cell r="AE1087">
            <v>10</v>
          </cell>
          <cell r="AF1087"/>
          <cell r="AG1087"/>
          <cell r="AH1087"/>
          <cell r="AI1087"/>
          <cell r="AJ1087"/>
          <cell r="AK1087"/>
          <cell r="AL1087"/>
          <cell r="AM1087"/>
          <cell r="AN1087"/>
          <cell r="AO1087" t="str">
            <v>Yes</v>
          </cell>
          <cell r="AP1087" t="str">
            <v>APR 22</v>
          </cell>
        </row>
        <row r="1088">
          <cell r="A1088">
            <v>1004</v>
          </cell>
          <cell r="B1088" t="str">
            <v>已发货</v>
          </cell>
          <cell r="C1088" t="str">
            <v>C49</v>
          </cell>
          <cell r="D1088">
            <v>110756</v>
          </cell>
          <cell r="E1088" t="str">
            <v>HZ 朗迅</v>
          </cell>
          <cell r="F1088" t="str">
            <v>YSM10</v>
          </cell>
          <cell r="G1088" t="str">
            <v>R-&gt;L</v>
          </cell>
          <cell r="H1088" t="str">
            <v>MVC</v>
          </cell>
          <cell r="I1088" t="str">
            <v>Y60239</v>
          </cell>
          <cell r="J1088">
            <v>1</v>
          </cell>
          <cell r="K1088" t="str">
            <v>力合中转仓</v>
          </cell>
          <cell r="L1088">
            <v>44642</v>
          </cell>
          <cell r="M1088" t="str">
            <v>NM</v>
          </cell>
          <cell r="N1088" t="str">
            <v>APR 22</v>
          </cell>
          <cell r="O1088">
            <v>2022.3</v>
          </cell>
          <cell r="P1088" t="str">
            <v>JPY</v>
          </cell>
          <cell r="Q1088" t="str">
            <v>C49SZX20200233JL</v>
          </cell>
          <cell r="R1088" t="str">
            <v>瑞福联</v>
          </cell>
          <cell r="S1088" t="str">
            <v>YSM10</v>
          </cell>
          <cell r="T1088" t="str">
            <v>L-&gt;R</v>
          </cell>
          <cell r="U1088" t="str">
            <v>MVC</v>
          </cell>
          <cell r="V1088" t="str">
            <v>WRONG</v>
          </cell>
          <cell r="W1088" t="str">
            <v>CIF HK</v>
          </cell>
          <cell r="X1088">
            <v>44175</v>
          </cell>
          <cell r="Y1088" t="str">
            <v>Yes</v>
          </cell>
          <cell r="Z1088"/>
          <cell r="AA1088"/>
          <cell r="AB1088"/>
          <cell r="AC1088" t="str">
            <v>C220242050</v>
          </cell>
          <cell r="AD1088">
            <v>302</v>
          </cell>
          <cell r="AE1088">
            <v>10</v>
          </cell>
          <cell r="AF1088"/>
          <cell r="AG1088"/>
          <cell r="AH1088"/>
          <cell r="AI1088"/>
          <cell r="AJ1088"/>
          <cell r="AK1088"/>
          <cell r="AL1088"/>
          <cell r="AM1088"/>
          <cell r="AN1088"/>
          <cell r="AO1088" t="str">
            <v>Yes</v>
          </cell>
          <cell r="AP1088" t="str">
            <v>APR 22</v>
          </cell>
        </row>
        <row r="1089">
          <cell r="A1089">
            <v>1415</v>
          </cell>
          <cell r="B1089" t="str">
            <v>已发货</v>
          </cell>
          <cell r="C1089" t="str">
            <v>C49</v>
          </cell>
          <cell r="D1089">
            <v>110770</v>
          </cell>
          <cell r="E1089" t="str">
            <v>SZ 鸿通宇（有补差额)</v>
          </cell>
          <cell r="F1089" t="str">
            <v>YSM20R-2</v>
          </cell>
          <cell r="G1089" t="str">
            <v>L-&gt;R</v>
          </cell>
          <cell r="H1089" t="str">
            <v>No</v>
          </cell>
          <cell r="I1089" t="str">
            <v>Y60000</v>
          </cell>
          <cell r="J1089">
            <v>1</v>
          </cell>
          <cell r="K1089" t="str">
            <v>力合中转仓</v>
          </cell>
          <cell r="L1089">
            <v>44642</v>
          </cell>
          <cell r="M1089" t="str">
            <v>0.0536，此台机器清关进来后要和鸿通宇的机器调换</v>
          </cell>
          <cell r="N1089" t="str">
            <v>APR 22</v>
          </cell>
          <cell r="O1089">
            <v>2022.3</v>
          </cell>
          <cell r="P1089" t="str">
            <v>JPY</v>
          </cell>
          <cell r="Q1089" t="str">
            <v>C49SZX20210170DZ</v>
          </cell>
          <cell r="R1089" t="str">
            <v>鸿通宇</v>
          </cell>
          <cell r="S1089" t="str">
            <v>YSM20R-2</v>
          </cell>
          <cell r="T1089" t="str">
            <v>L-&gt;R</v>
          </cell>
          <cell r="U1089" t="str">
            <v>No</v>
          </cell>
          <cell r="V1089" t="str">
            <v>OK</v>
          </cell>
          <cell r="W1089" t="str">
            <v>DAP SZ</v>
          </cell>
          <cell r="X1089">
            <v>44358</v>
          </cell>
          <cell r="Y1089" t="str">
            <v>Yes</v>
          </cell>
          <cell r="Z1089"/>
          <cell r="AA1089"/>
          <cell r="AB1089"/>
          <cell r="AC1089" t="str">
            <v>IND</v>
          </cell>
          <cell r="AD1089">
            <v>301</v>
          </cell>
          <cell r="AE1089">
            <v>10</v>
          </cell>
          <cell r="AF1089">
            <v>304</v>
          </cell>
          <cell r="AG1089">
            <v>10</v>
          </cell>
          <cell r="AI1089"/>
          <cell r="AL1089"/>
          <cell r="AM1089"/>
          <cell r="AN1089"/>
          <cell r="AO1089" t="str">
            <v>Yes</v>
          </cell>
          <cell r="AP1089" t="str">
            <v>APR 22</v>
          </cell>
        </row>
        <row r="1090">
          <cell r="A1090">
            <v>1380</v>
          </cell>
          <cell r="B1090" t="str">
            <v>已发货</v>
          </cell>
          <cell r="C1090" t="str">
            <v>C49</v>
          </cell>
          <cell r="D1090">
            <v>110769</v>
          </cell>
          <cell r="E1090" t="str">
            <v>SZ 魔乐视</v>
          </cell>
          <cell r="F1090" t="str">
            <v>YSM20R-2</v>
          </cell>
          <cell r="G1090" t="str">
            <v>L-&gt;R</v>
          </cell>
          <cell r="H1090" t="str">
            <v>No</v>
          </cell>
          <cell r="I1090" t="str">
            <v>Y60289</v>
          </cell>
          <cell r="J1090">
            <v>1</v>
          </cell>
          <cell r="K1090" t="str">
            <v>力合中转仓</v>
          </cell>
          <cell r="L1090">
            <v>44642</v>
          </cell>
          <cell r="M1090">
            <v>5.3600000000000002E-2</v>
          </cell>
          <cell r="N1090" t="str">
            <v>APR 22</v>
          </cell>
          <cell r="O1090">
            <v>2022.3</v>
          </cell>
          <cell r="P1090" t="str">
            <v>JPY</v>
          </cell>
          <cell r="Q1090" t="str">
            <v>C49SZX20210155MZR1</v>
          </cell>
          <cell r="R1090" t="str">
            <v>巨能</v>
          </cell>
          <cell r="S1090" t="str">
            <v>YSM20R-2</v>
          </cell>
          <cell r="T1090" t="str">
            <v>L-&gt;R</v>
          </cell>
          <cell r="U1090" t="str">
            <v>No</v>
          </cell>
          <cell r="V1090" t="str">
            <v>OK</v>
          </cell>
          <cell r="W1090" t="str">
            <v>DAP SZ</v>
          </cell>
          <cell r="X1090">
            <v>44337</v>
          </cell>
          <cell r="Y1090" t="str">
            <v>Yes</v>
          </cell>
          <cell r="Z1090"/>
          <cell r="AA1090"/>
          <cell r="AB1090"/>
          <cell r="AC1090" t="str">
            <v>C210640437</v>
          </cell>
          <cell r="AD1090">
            <v>303</v>
          </cell>
          <cell r="AE1090">
            <v>20</v>
          </cell>
          <cell r="AF1090"/>
          <cell r="AG1090"/>
          <cell r="AH1090"/>
          <cell r="AI1090"/>
          <cell r="AJ1090"/>
          <cell r="AK1090"/>
          <cell r="AL1090"/>
          <cell r="AM1090"/>
          <cell r="AN1090"/>
          <cell r="AO1090" t="str">
            <v>Yes</v>
          </cell>
          <cell r="AP1090" t="str">
            <v>APR 22</v>
          </cell>
        </row>
        <row r="1091">
          <cell r="A1091">
            <v>1405</v>
          </cell>
          <cell r="B1091" t="str">
            <v>已发货</v>
          </cell>
          <cell r="C1091" t="str">
            <v>C49</v>
          </cell>
          <cell r="D1091">
            <v>110813</v>
          </cell>
          <cell r="E1091" t="str">
            <v>深圳晶昌鸿业</v>
          </cell>
          <cell r="F1091" t="str">
            <v>YSM10</v>
          </cell>
          <cell r="G1091" t="str">
            <v>R-&gt;L</v>
          </cell>
          <cell r="H1091" t="str">
            <v>MVC</v>
          </cell>
          <cell r="I1091" t="str">
            <v>Y60589</v>
          </cell>
          <cell r="J1091">
            <v>1</v>
          </cell>
          <cell r="K1091" t="str">
            <v>力合中转仓</v>
          </cell>
          <cell r="L1091">
            <v>44646</v>
          </cell>
          <cell r="M1091" t="str">
            <v>NM</v>
          </cell>
          <cell r="N1091" t="str">
            <v>APR 22</v>
          </cell>
          <cell r="O1091">
            <v>2022.3</v>
          </cell>
          <cell r="P1091" t="str">
            <v>JPY</v>
          </cell>
          <cell r="Q1091" t="str">
            <v>C49SZX20210165R1SS</v>
          </cell>
          <cell r="R1091" t="str">
            <v>三步/End user新佰浚</v>
          </cell>
          <cell r="S1091" t="str">
            <v>YSM10</v>
          </cell>
          <cell r="T1091" t="str">
            <v>L-&gt;R</v>
          </cell>
          <cell r="U1091" t="str">
            <v>MVC</v>
          </cell>
          <cell r="V1091" t="str">
            <v>WRONG</v>
          </cell>
          <cell r="W1091" t="str">
            <v>DAP SZ</v>
          </cell>
          <cell r="X1091">
            <v>44364</v>
          </cell>
          <cell r="Y1091" t="str">
            <v>Yes</v>
          </cell>
          <cell r="Z1091"/>
          <cell r="AA1091"/>
          <cell r="AB1091"/>
          <cell r="AC1091" t="str">
            <v>C190133829</v>
          </cell>
          <cell r="AD1091">
            <v>301</v>
          </cell>
          <cell r="AE1091">
            <v>10</v>
          </cell>
          <cell r="AF1091"/>
          <cell r="AG1091"/>
          <cell r="AH1091"/>
          <cell r="AI1091"/>
          <cell r="AJ1091"/>
          <cell r="AK1091"/>
          <cell r="AL1091"/>
          <cell r="AM1091"/>
          <cell r="AN1091"/>
          <cell r="AO1091" t="str">
            <v>Yes</v>
          </cell>
          <cell r="AP1091" t="str">
            <v>APR 22</v>
          </cell>
        </row>
        <row r="1092">
          <cell r="A1092">
            <v>1490</v>
          </cell>
          <cell r="B1092" t="str">
            <v>已发货</v>
          </cell>
          <cell r="C1092" t="str">
            <v>C49</v>
          </cell>
          <cell r="D1092">
            <v>110813</v>
          </cell>
          <cell r="E1092" t="str">
            <v>深圳晶昌鸿业</v>
          </cell>
          <cell r="F1092" t="str">
            <v>YSM10</v>
          </cell>
          <cell r="G1092" t="str">
            <v>R-&gt;L</v>
          </cell>
          <cell r="H1092" t="str">
            <v>MVC</v>
          </cell>
          <cell r="I1092" t="str">
            <v>Y60590</v>
          </cell>
          <cell r="J1092">
            <v>1</v>
          </cell>
          <cell r="K1092" t="str">
            <v>力合中转仓</v>
          </cell>
          <cell r="L1092">
            <v>44646</v>
          </cell>
          <cell r="M1092" t="str">
            <v>NM</v>
          </cell>
          <cell r="N1092" t="str">
            <v>APR 22</v>
          </cell>
          <cell r="O1092">
            <v>2022.3</v>
          </cell>
          <cell r="P1092" t="str">
            <v>JPY</v>
          </cell>
          <cell r="Q1092" t="str">
            <v>C49SZX20210200JY</v>
          </cell>
          <cell r="R1092" t="str">
            <v>英拓邦（End user:深圳傲尔）</v>
          </cell>
          <cell r="S1092" t="str">
            <v>YSM10</v>
          </cell>
          <cell r="T1092" t="str">
            <v>L-&gt;R</v>
          </cell>
          <cell r="U1092" t="str">
            <v>MVC</v>
          </cell>
          <cell r="V1092" t="str">
            <v>WRONG</v>
          </cell>
          <cell r="W1092" t="str">
            <v>CIF HK</v>
          </cell>
          <cell r="X1092">
            <v>44496</v>
          </cell>
          <cell r="Y1092" t="str">
            <v>Yes</v>
          </cell>
          <cell r="Z1092"/>
          <cell r="AA1092"/>
          <cell r="AB1092"/>
          <cell r="AC1092" t="str">
            <v>C211241741</v>
          </cell>
          <cell r="AD1092">
            <v>302</v>
          </cell>
          <cell r="AE1092">
            <v>10</v>
          </cell>
          <cell r="AF1092"/>
          <cell r="AG1092"/>
          <cell r="AH1092"/>
          <cell r="AI1092"/>
          <cell r="AJ1092"/>
          <cell r="AK1092"/>
          <cell r="AL1092"/>
          <cell r="AM1092"/>
          <cell r="AN1092"/>
          <cell r="AO1092" t="str">
            <v>Yes</v>
          </cell>
          <cell r="AP1092" t="str">
            <v>APR 22</v>
          </cell>
        </row>
        <row r="1093">
          <cell r="A1093">
            <v>1478</v>
          </cell>
          <cell r="B1093" t="str">
            <v>已发货</v>
          </cell>
          <cell r="C1093" t="str">
            <v>C49</v>
          </cell>
          <cell r="D1093">
            <v>110758</v>
          </cell>
          <cell r="E1093" t="str">
            <v>深圳正讯</v>
          </cell>
          <cell r="F1093" t="str">
            <v>YSM10</v>
          </cell>
          <cell r="G1093" t="str">
            <v>R-&gt;L</v>
          </cell>
          <cell r="H1093" t="str">
            <v>MVC</v>
          </cell>
          <cell r="I1093" t="str">
            <v>Y60237</v>
          </cell>
          <cell r="J1093">
            <v>1</v>
          </cell>
          <cell r="K1093" t="str">
            <v>力合中转仓</v>
          </cell>
          <cell r="L1093">
            <v>44646</v>
          </cell>
          <cell r="M1093" t="str">
            <v>NM</v>
          </cell>
          <cell r="N1093" t="str">
            <v>APR 22</v>
          </cell>
          <cell r="O1093">
            <v>2022.3</v>
          </cell>
          <cell r="P1093" t="str">
            <v>JPY</v>
          </cell>
          <cell r="Q1093" t="str">
            <v>C49SZX20210192SX</v>
          </cell>
          <cell r="R1093" t="str">
            <v>正讯</v>
          </cell>
          <cell r="S1093" t="str">
            <v>YSM10</v>
          </cell>
          <cell r="T1093" t="str">
            <v>L-&gt;R</v>
          </cell>
          <cell r="U1093" t="str">
            <v>MVC</v>
          </cell>
          <cell r="V1093" t="str">
            <v>WRONG</v>
          </cell>
          <cell r="W1093" t="str">
            <v>DAP DG</v>
          </cell>
          <cell r="X1093">
            <v>44456</v>
          </cell>
          <cell r="Y1093" t="str">
            <v>Yes</v>
          </cell>
          <cell r="Z1093"/>
          <cell r="AA1093"/>
          <cell r="AB1093"/>
          <cell r="AC1093" t="str">
            <v>IND</v>
          </cell>
          <cell r="AD1093">
            <v>302</v>
          </cell>
          <cell r="AE1093">
            <v>10</v>
          </cell>
          <cell r="AF1093"/>
          <cell r="AG1093"/>
          <cell r="AH1093"/>
          <cell r="AI1093"/>
          <cell r="AJ1093"/>
          <cell r="AK1093"/>
          <cell r="AL1093"/>
          <cell r="AM1093"/>
          <cell r="AN1093"/>
          <cell r="AO1093" t="str">
            <v>Yes</v>
          </cell>
          <cell r="AP1093" t="str">
            <v>APR 22</v>
          </cell>
        </row>
        <row r="1094">
          <cell r="A1094">
            <v>1491</v>
          </cell>
          <cell r="B1094" t="str">
            <v>已发货</v>
          </cell>
          <cell r="C1094" t="str">
            <v>C49</v>
          </cell>
          <cell r="D1094">
            <v>110760</v>
          </cell>
          <cell r="E1094" t="str">
            <v>深圳恒创兴（有补差额）</v>
          </cell>
          <cell r="F1094" t="str">
            <v>YSM10</v>
          </cell>
          <cell r="G1094" t="str">
            <v>R-&gt;L</v>
          </cell>
          <cell r="H1094" t="str">
            <v>MVC</v>
          </cell>
          <cell r="I1094" t="str">
            <v>Y60297</v>
          </cell>
          <cell r="J1094">
            <v>1</v>
          </cell>
          <cell r="K1094" t="str">
            <v>力合中转仓</v>
          </cell>
          <cell r="L1094">
            <v>44646</v>
          </cell>
          <cell r="M1094" t="str">
            <v>NM</v>
          </cell>
          <cell r="N1094" t="str">
            <v>APR 22</v>
          </cell>
          <cell r="O1094">
            <v>2022.3</v>
          </cell>
          <cell r="P1094" t="str">
            <v>JPY</v>
          </cell>
          <cell r="Q1094" t="str">
            <v>C49SZX20210200JY</v>
          </cell>
          <cell r="R1094" t="str">
            <v>英拓邦（End user:深圳傲尔）</v>
          </cell>
          <cell r="S1094" t="str">
            <v>YSM10</v>
          </cell>
          <cell r="T1094" t="str">
            <v>R-&gt;L</v>
          </cell>
          <cell r="U1094" t="str">
            <v>MVC</v>
          </cell>
          <cell r="V1094" t="str">
            <v>OK</v>
          </cell>
          <cell r="W1094" t="str">
            <v>CIF HK</v>
          </cell>
          <cell r="X1094">
            <v>44496</v>
          </cell>
          <cell r="Y1094" t="str">
            <v>Yes</v>
          </cell>
          <cell r="Z1094"/>
          <cell r="AA1094"/>
          <cell r="AB1094"/>
          <cell r="AC1094" t="str">
            <v>C190634939</v>
          </cell>
          <cell r="AD1094">
            <v>301</v>
          </cell>
          <cell r="AE1094">
            <v>10</v>
          </cell>
          <cell r="AF1094"/>
          <cell r="AG1094"/>
          <cell r="AH1094"/>
          <cell r="AI1094"/>
          <cell r="AJ1094"/>
          <cell r="AK1094"/>
          <cell r="AL1094"/>
          <cell r="AM1094"/>
          <cell r="AN1094"/>
          <cell r="AO1094" t="str">
            <v>Yes</v>
          </cell>
          <cell r="AP1094" t="str">
            <v>APR 22</v>
          </cell>
        </row>
        <row r="1095">
          <cell r="A1095">
            <v>1510</v>
          </cell>
          <cell r="B1095" t="str">
            <v>已发货</v>
          </cell>
          <cell r="C1095" t="str">
            <v>C49</v>
          </cell>
          <cell r="D1095">
            <v>110762</v>
          </cell>
          <cell r="E1095" t="str">
            <v>深圳清禾</v>
          </cell>
          <cell r="F1095" t="str">
            <v>YSM10</v>
          </cell>
          <cell r="G1095" t="str">
            <v>R-&gt;L</v>
          </cell>
          <cell r="H1095" t="str">
            <v>MVC</v>
          </cell>
          <cell r="I1095" t="str">
            <v>Y60230</v>
          </cell>
          <cell r="J1095">
            <v>1</v>
          </cell>
          <cell r="K1095" t="str">
            <v>力合中转仓</v>
          </cell>
          <cell r="L1095">
            <v>44646</v>
          </cell>
          <cell r="M1095" t="str">
            <v>NM</v>
          </cell>
          <cell r="N1095" t="str">
            <v>APR 22</v>
          </cell>
          <cell r="O1095">
            <v>2022.3</v>
          </cell>
          <cell r="P1095" t="str">
            <v>JPY</v>
          </cell>
          <cell r="Q1095" t="str">
            <v>C49SZX20210213SS</v>
          </cell>
          <cell r="R1095" t="str">
            <v>维益</v>
          </cell>
          <cell r="S1095" t="str">
            <v>YSM10</v>
          </cell>
          <cell r="T1095" t="str">
            <v>R-&gt;L</v>
          </cell>
          <cell r="U1095" t="str">
            <v>MVC</v>
          </cell>
          <cell r="V1095" t="str">
            <v>OK</v>
          </cell>
          <cell r="W1095" t="str">
            <v>DAP DG</v>
          </cell>
          <cell r="X1095">
            <v>44532</v>
          </cell>
          <cell r="Y1095" t="str">
            <v>Yes</v>
          </cell>
          <cell r="Z1095"/>
          <cell r="AA1095"/>
          <cell r="AB1095"/>
          <cell r="AC1095" t="str">
            <v>C220442611</v>
          </cell>
          <cell r="AD1095">
            <v>301</v>
          </cell>
          <cell r="AE1095">
            <v>10</v>
          </cell>
          <cell r="AF1095"/>
          <cell r="AG1095"/>
          <cell r="AH1095"/>
          <cell r="AI1095"/>
          <cell r="AN1095"/>
          <cell r="AO1095" t="str">
            <v>Yes</v>
          </cell>
          <cell r="AP1095" t="str">
            <v>APR 22</v>
          </cell>
        </row>
        <row r="1096">
          <cell r="A1096">
            <v>1275</v>
          </cell>
          <cell r="B1096" t="str">
            <v>已发货</v>
          </cell>
          <cell r="C1096" t="str">
            <v>C49</v>
          </cell>
          <cell r="D1096">
            <v>110757</v>
          </cell>
          <cell r="E1096" t="str">
            <v>深圳晶昌鸿业(有补差额)</v>
          </cell>
          <cell r="F1096" t="str">
            <v>YSM10</v>
          </cell>
          <cell r="G1096" t="str">
            <v>R-&gt;L</v>
          </cell>
          <cell r="H1096" t="str">
            <v>MVC</v>
          </cell>
          <cell r="I1096" t="str">
            <v>Y60293</v>
          </cell>
          <cell r="J1096">
            <v>1</v>
          </cell>
          <cell r="K1096" t="str">
            <v>力合中转仓</v>
          </cell>
          <cell r="L1096">
            <v>44646</v>
          </cell>
          <cell r="M1096">
            <v>5.3600000000000002E-2</v>
          </cell>
          <cell r="N1096" t="str">
            <v>APR 22</v>
          </cell>
          <cell r="O1096">
            <v>2022.3</v>
          </cell>
          <cell r="P1096" t="str">
            <v>JPY</v>
          </cell>
          <cell r="Q1096" t="str">
            <v>C49SZX20210086JL</v>
          </cell>
          <cell r="R1096" t="str">
            <v>鹏鑫达（end user：晶昌鸿业）</v>
          </cell>
          <cell r="S1096" t="str">
            <v>YSM10</v>
          </cell>
          <cell r="T1096" t="str">
            <v>L-&gt;R</v>
          </cell>
          <cell r="U1096" t="str">
            <v>MVC</v>
          </cell>
          <cell r="V1096" t="str">
            <v>WRONG</v>
          </cell>
          <cell r="W1096" t="str">
            <v>DAP SZ</v>
          </cell>
          <cell r="X1096">
            <v>44274</v>
          </cell>
          <cell r="Y1096" t="str">
            <v>Yes</v>
          </cell>
          <cell r="Z1096"/>
          <cell r="AA1096"/>
          <cell r="AB1096"/>
          <cell r="AC1096" t="str">
            <v>IND</v>
          </cell>
          <cell r="AD1096">
            <v>301</v>
          </cell>
          <cell r="AE1096">
            <v>10</v>
          </cell>
          <cell r="AF1096"/>
          <cell r="AG1096"/>
          <cell r="AH1096"/>
          <cell r="AI1096"/>
          <cell r="AN1096"/>
          <cell r="AO1096" t="str">
            <v>Yes</v>
          </cell>
          <cell r="AP1096" t="str">
            <v>APR 22</v>
          </cell>
        </row>
        <row r="1097">
          <cell r="A1097">
            <v>1276</v>
          </cell>
          <cell r="B1097" t="str">
            <v>已发货</v>
          </cell>
          <cell r="C1097" t="str">
            <v>C49</v>
          </cell>
          <cell r="D1097">
            <v>110757</v>
          </cell>
          <cell r="E1097" t="str">
            <v>深圳晶昌鸿业(有补差额)</v>
          </cell>
          <cell r="F1097" t="str">
            <v>YSM10</v>
          </cell>
          <cell r="G1097" t="str">
            <v>R-&gt;L</v>
          </cell>
          <cell r="H1097" t="str">
            <v>MVC</v>
          </cell>
          <cell r="I1097" t="str">
            <v>Y60294</v>
          </cell>
          <cell r="J1097">
            <v>1</v>
          </cell>
          <cell r="K1097" t="str">
            <v>力合中转仓</v>
          </cell>
          <cell r="L1097">
            <v>44646</v>
          </cell>
          <cell r="M1097">
            <v>5.3600000000000002E-2</v>
          </cell>
          <cell r="N1097" t="str">
            <v>APR 22</v>
          </cell>
          <cell r="O1097">
            <v>2022.3</v>
          </cell>
          <cell r="P1097" t="str">
            <v>JPY</v>
          </cell>
          <cell r="Q1097" t="str">
            <v>C49SZX20210086JL</v>
          </cell>
          <cell r="R1097" t="str">
            <v>鹏鑫达（end user：晶昌鸿业）</v>
          </cell>
          <cell r="S1097" t="str">
            <v>YSM10</v>
          </cell>
          <cell r="T1097" t="str">
            <v>L-&gt;R</v>
          </cell>
          <cell r="U1097" t="str">
            <v>MVC</v>
          </cell>
          <cell r="V1097" t="str">
            <v>WRONG</v>
          </cell>
          <cell r="W1097" t="str">
            <v>DAP SZ</v>
          </cell>
          <cell r="X1097">
            <v>44274</v>
          </cell>
          <cell r="Y1097" t="str">
            <v>Yes</v>
          </cell>
          <cell r="Z1097"/>
          <cell r="AA1097"/>
          <cell r="AB1097"/>
          <cell r="AC1097" t="str">
            <v>IND</v>
          </cell>
          <cell r="AD1097">
            <v>302</v>
          </cell>
          <cell r="AE1097">
            <v>10</v>
          </cell>
          <cell r="AF1097"/>
          <cell r="AG1097"/>
          <cell r="AH1097"/>
          <cell r="AI1097"/>
          <cell r="AN1097"/>
          <cell r="AO1097" t="str">
            <v>Yes</v>
          </cell>
          <cell r="AP1097" t="str">
            <v>APR 22</v>
          </cell>
        </row>
        <row r="1098">
          <cell r="A1098">
            <v>1446</v>
          </cell>
          <cell r="B1098" t="str">
            <v>已发货</v>
          </cell>
          <cell r="C1098" t="str">
            <v>C49</v>
          </cell>
          <cell r="D1098">
            <v>110759</v>
          </cell>
          <cell r="E1098" t="str">
            <v>SZ 驰电</v>
          </cell>
          <cell r="F1098" t="str">
            <v>YSM10</v>
          </cell>
          <cell r="G1098" t="str">
            <v>R-&gt;L</v>
          </cell>
          <cell r="H1098" t="str">
            <v>MVC</v>
          </cell>
          <cell r="I1098" t="str">
            <v>Y60229</v>
          </cell>
          <cell r="J1098">
            <v>1</v>
          </cell>
          <cell r="K1098" t="str">
            <v>力合仓库(已经清关)</v>
          </cell>
          <cell r="L1098">
            <v>44645</v>
          </cell>
          <cell r="M1098" t="str">
            <v>NM</v>
          </cell>
          <cell r="N1098" t="str">
            <v>APR 22</v>
          </cell>
          <cell r="O1098">
            <v>2022.3</v>
          </cell>
          <cell r="P1098" t="str">
            <v>JPY</v>
          </cell>
          <cell r="Q1098" t="str">
            <v>C49SZX20210177SS</v>
          </cell>
          <cell r="R1098" t="str">
            <v>乐凡电子</v>
          </cell>
          <cell r="S1098" t="str">
            <v>YSM10</v>
          </cell>
          <cell r="T1098" t="str">
            <v>R-&gt;L</v>
          </cell>
          <cell r="U1098" t="str">
            <v>MVC</v>
          </cell>
          <cell r="V1098" t="str">
            <v>OK</v>
          </cell>
          <cell r="W1098" t="str">
            <v>DAP SZ</v>
          </cell>
          <cell r="X1098">
            <v>44372</v>
          </cell>
          <cell r="Y1098" t="str">
            <v>Yes</v>
          </cell>
          <cell r="Z1098"/>
          <cell r="AA1098"/>
          <cell r="AB1098"/>
          <cell r="AC1098" t="str">
            <v>C200236762</v>
          </cell>
          <cell r="AD1098">
            <v>302</v>
          </cell>
          <cell r="AE1098">
            <v>10</v>
          </cell>
          <cell r="AF1098"/>
          <cell r="AG1098"/>
          <cell r="AH1098"/>
          <cell r="AI1098"/>
          <cell r="AJ1098"/>
          <cell r="AK1098"/>
          <cell r="AL1098"/>
          <cell r="AM1098"/>
          <cell r="AN1098"/>
          <cell r="AO1098" t="str">
            <v>Yes</v>
          </cell>
          <cell r="AP1098" t="str">
            <v>APR 22</v>
          </cell>
        </row>
        <row r="1099">
          <cell r="A1099">
            <v>1441</v>
          </cell>
          <cell r="B1099" t="str">
            <v>已发货</v>
          </cell>
          <cell r="C1099" t="str">
            <v>C49</v>
          </cell>
          <cell r="D1099">
            <v>110761</v>
          </cell>
          <cell r="E1099" t="str">
            <v>深圳海松微（有补差额)</v>
          </cell>
          <cell r="F1099" t="str">
            <v>YSM10</v>
          </cell>
          <cell r="G1099" t="str">
            <v>R-&gt;L</v>
          </cell>
          <cell r="H1099" t="str">
            <v>MVC</v>
          </cell>
          <cell r="I1099" t="str">
            <v>Y60295</v>
          </cell>
          <cell r="J1099">
            <v>1</v>
          </cell>
          <cell r="K1099" t="str">
            <v>力合中转仓</v>
          </cell>
          <cell r="L1099">
            <v>44645</v>
          </cell>
          <cell r="M1099">
            <v>5.3600000000000002E-2</v>
          </cell>
          <cell r="N1099" t="str">
            <v>APR 22</v>
          </cell>
          <cell r="O1099">
            <v>2022.3</v>
          </cell>
          <cell r="P1099" t="str">
            <v>JPY</v>
          </cell>
          <cell r="Q1099" t="str">
            <v>C49SZX20210130R1JY</v>
          </cell>
          <cell r="R1099" t="str">
            <v>海松微</v>
          </cell>
          <cell r="S1099" t="str">
            <v>YSM10</v>
          </cell>
          <cell r="T1099" t="str">
            <v>L-&gt;R</v>
          </cell>
          <cell r="U1099" t="str">
            <v>MVC</v>
          </cell>
          <cell r="V1099" t="str">
            <v>WRONG</v>
          </cell>
          <cell r="W1099" t="str">
            <v>DAP SZ</v>
          </cell>
          <cell r="X1099">
            <v>44372</v>
          </cell>
          <cell r="Y1099" t="str">
            <v>Yes</v>
          </cell>
          <cell r="Z1099"/>
          <cell r="AA1099"/>
          <cell r="AB1099"/>
          <cell r="AC1099" t="str">
            <v>IND</v>
          </cell>
          <cell r="AD1099">
            <v>302</v>
          </cell>
          <cell r="AE1099">
            <v>10</v>
          </cell>
          <cell r="AF1099"/>
          <cell r="AG1099"/>
          <cell r="AH1099"/>
          <cell r="AI1099"/>
          <cell r="AJ1099"/>
          <cell r="AK1099"/>
          <cell r="AL1099"/>
          <cell r="AM1099"/>
          <cell r="AN1099"/>
          <cell r="AO1099" t="str">
            <v>Yes</v>
          </cell>
          <cell r="AP1099" t="str">
            <v>APR 22</v>
          </cell>
        </row>
        <row r="1100">
          <cell r="A1100">
            <v>1440</v>
          </cell>
          <cell r="B1100" t="str">
            <v>已发货</v>
          </cell>
          <cell r="C1100" t="str">
            <v>C49</v>
          </cell>
          <cell r="D1100">
            <v>110763</v>
          </cell>
          <cell r="E1100" t="str">
            <v>深圳傲尔</v>
          </cell>
          <cell r="F1100" t="str">
            <v>YSM10</v>
          </cell>
          <cell r="G1100" t="str">
            <v>R-&gt;L</v>
          </cell>
          <cell r="H1100" t="str">
            <v>MVC</v>
          </cell>
          <cell r="I1100" t="str">
            <v>Y60280</v>
          </cell>
          <cell r="J1100">
            <v>1</v>
          </cell>
          <cell r="K1100" t="str">
            <v>力合中转仓</v>
          </cell>
          <cell r="L1100">
            <v>44645</v>
          </cell>
          <cell r="M1100">
            <v>5.3600000000000002E-2</v>
          </cell>
          <cell r="N1100" t="str">
            <v>APR 22</v>
          </cell>
          <cell r="O1100">
            <v>2022.3</v>
          </cell>
          <cell r="P1100" t="str">
            <v>JPY</v>
          </cell>
          <cell r="Q1100" t="str">
            <v>C49SZX20210130R1JY</v>
          </cell>
          <cell r="R1100" t="str">
            <v>海松微（最终需要从C49SZX20210120R1JY中拆除YSM20R相机改为YSM10相机）</v>
          </cell>
          <cell r="S1100" t="str">
            <v>YSM10</v>
          </cell>
          <cell r="T1100" t="str">
            <v>L-&gt;R</v>
          </cell>
          <cell r="U1100" t="str">
            <v>No</v>
          </cell>
          <cell r="V1100" t="str">
            <v>WRONG</v>
          </cell>
          <cell r="W1100" t="str">
            <v>DAP SZ</v>
          </cell>
          <cell r="X1100">
            <v>44372</v>
          </cell>
          <cell r="Y1100" t="str">
            <v>Yes</v>
          </cell>
          <cell r="Z1100"/>
          <cell r="AA1100"/>
          <cell r="AB1100"/>
          <cell r="AC1100" t="str">
            <v>C210840934</v>
          </cell>
          <cell r="AD1100">
            <v>301</v>
          </cell>
          <cell r="AE1100">
            <v>10</v>
          </cell>
          <cell r="AF1100"/>
          <cell r="AG1100"/>
          <cell r="AH1100"/>
          <cell r="AI1100"/>
          <cell r="AJ1100"/>
          <cell r="AK1100"/>
          <cell r="AL1100"/>
          <cell r="AM1100"/>
          <cell r="AN1100"/>
          <cell r="AO1100" t="str">
            <v>Yes</v>
          </cell>
          <cell r="AP1100" t="str">
            <v>APR 22</v>
          </cell>
        </row>
        <row r="1101">
          <cell r="A1101">
            <v>1470</v>
          </cell>
          <cell r="B1101" t="str">
            <v>已发货</v>
          </cell>
          <cell r="C1101" t="str">
            <v>C49</v>
          </cell>
          <cell r="D1101">
            <v>110763</v>
          </cell>
          <cell r="E1101" t="str">
            <v>深圳傲尔</v>
          </cell>
          <cell r="F1101" t="str">
            <v>YSM10</v>
          </cell>
          <cell r="G1101" t="str">
            <v>R-&gt;L</v>
          </cell>
          <cell r="H1101" t="str">
            <v>MVC</v>
          </cell>
          <cell r="I1101" t="str">
            <v>Y60281</v>
          </cell>
          <cell r="J1101">
            <v>1</v>
          </cell>
          <cell r="K1101" t="str">
            <v>力合中转仓</v>
          </cell>
          <cell r="L1101">
            <v>44645</v>
          </cell>
          <cell r="M1101">
            <v>5.3600000000000002E-2</v>
          </cell>
          <cell r="N1101" t="str">
            <v>APR 22</v>
          </cell>
          <cell r="O1101">
            <v>2022.3</v>
          </cell>
          <cell r="P1101" t="str">
            <v>JPY</v>
          </cell>
          <cell r="Q1101" t="str">
            <v>C49SZX20210187SS</v>
          </cell>
          <cell r="R1101" t="str">
            <v>盈通恒翼</v>
          </cell>
          <cell r="S1101" t="str">
            <v>YSM10</v>
          </cell>
          <cell r="T1101" t="str">
            <v>L-&gt;R</v>
          </cell>
          <cell r="U1101" t="str">
            <v>No</v>
          </cell>
          <cell r="V1101" t="str">
            <v>WRONG</v>
          </cell>
          <cell r="W1101" t="str">
            <v>DAP SZ</v>
          </cell>
          <cell r="X1101">
            <v>44439</v>
          </cell>
          <cell r="Y1101" t="str">
            <v>Yes</v>
          </cell>
          <cell r="Z1101"/>
          <cell r="AA1101"/>
          <cell r="AB1101"/>
          <cell r="AC1101" t="str">
            <v>C210139067</v>
          </cell>
          <cell r="AD1101">
            <v>301</v>
          </cell>
          <cell r="AE1101">
            <v>10</v>
          </cell>
          <cell r="AF1101"/>
          <cell r="AG1101"/>
          <cell r="AH1101"/>
          <cell r="AI1101"/>
          <cell r="AJ1101"/>
          <cell r="AK1101"/>
          <cell r="AL1101"/>
          <cell r="AM1101"/>
          <cell r="AN1101"/>
          <cell r="AO1101" t="str">
            <v>Yes</v>
          </cell>
          <cell r="AP1101" t="str">
            <v>APR 22</v>
          </cell>
        </row>
        <row r="1102">
          <cell r="A1102">
            <v>1402</v>
          </cell>
          <cell r="B1102" t="str">
            <v>已发货</v>
          </cell>
          <cell r="C1102" t="str">
            <v>C49</v>
          </cell>
          <cell r="D1102">
            <v>110763</v>
          </cell>
          <cell r="E1102" t="str">
            <v>深圳傲尔</v>
          </cell>
          <cell r="F1102" t="str">
            <v>YSM10</v>
          </cell>
          <cell r="G1102" t="str">
            <v>R-&gt;L</v>
          </cell>
          <cell r="H1102" t="str">
            <v>MVC</v>
          </cell>
          <cell r="I1102" t="str">
            <v>Y60282</v>
          </cell>
          <cell r="J1102">
            <v>1</v>
          </cell>
          <cell r="K1102" t="str">
            <v>力合中转仓</v>
          </cell>
          <cell r="L1102">
            <v>44645</v>
          </cell>
          <cell r="M1102" t="str">
            <v>0.0536，用魔乐视名义清关归还RMB单</v>
          </cell>
          <cell r="N1102" t="str">
            <v>APR 22</v>
          </cell>
          <cell r="O1102">
            <v>2022.3</v>
          </cell>
          <cell r="P1102" t="str">
            <v>RMB</v>
          </cell>
          <cell r="Q1102" t="str">
            <v>C49SZX20220034AY</v>
          </cell>
          <cell r="R1102" t="str">
            <v>清禾</v>
          </cell>
          <cell r="S1102" t="str">
            <v>YSM10</v>
          </cell>
          <cell r="T1102" t="str">
            <v>L-&gt;R</v>
          </cell>
          <cell r="U1102" t="str">
            <v>MVC</v>
          </cell>
          <cell r="V1102" t="str">
            <v>WRONG</v>
          </cell>
          <cell r="W1102" t="str">
            <v>DDP SZ</v>
          </cell>
          <cell r="X1102">
            <v>44642</v>
          </cell>
          <cell r="Y1102" t="str">
            <v>Yes</v>
          </cell>
          <cell r="Z1102"/>
          <cell r="AA1102"/>
          <cell r="AB1102"/>
          <cell r="AC1102" t="str">
            <v>C220442563</v>
          </cell>
          <cell r="AD1102">
            <v>302</v>
          </cell>
          <cell r="AE1102">
            <v>10</v>
          </cell>
          <cell r="AF1102"/>
          <cell r="AG1102"/>
          <cell r="AH1102"/>
          <cell r="AI1102"/>
          <cell r="AJ1102"/>
          <cell r="AK1102"/>
          <cell r="AL1102"/>
          <cell r="AM1102"/>
          <cell r="AN1102"/>
          <cell r="AO1102" t="str">
            <v>Yes</v>
          </cell>
          <cell r="AP1102" t="str">
            <v>APR 22</v>
          </cell>
        </row>
        <row r="1103">
          <cell r="A1103">
            <v>1568</v>
          </cell>
          <cell r="B1103" t="str">
            <v>已发货</v>
          </cell>
          <cell r="C1103" t="str">
            <v>C49</v>
          </cell>
          <cell r="D1103">
            <v>110766</v>
          </cell>
          <cell r="E1103" t="str">
            <v>SZ 巨能</v>
          </cell>
          <cell r="F1103" t="str">
            <v>YSM20R-2</v>
          </cell>
          <cell r="G1103" t="str">
            <v>L-&gt;R</v>
          </cell>
          <cell r="H1103" t="str">
            <v>No</v>
          </cell>
          <cell r="I1103" t="str">
            <v>Y60291</v>
          </cell>
          <cell r="J1103">
            <v>1</v>
          </cell>
          <cell r="K1103" t="str">
            <v>力合中转仓</v>
          </cell>
          <cell r="L1103">
            <v>44648</v>
          </cell>
          <cell r="M1103" t="str">
            <v>0.0536，用益田名义报关，给捷舜诚</v>
          </cell>
          <cell r="N1103" t="str">
            <v>APR 22</v>
          </cell>
          <cell r="O1103">
            <v>2022.3</v>
          </cell>
          <cell r="P1103" t="str">
            <v>JPY</v>
          </cell>
          <cell r="Q1103" t="str">
            <v>C49SZX20220014JL</v>
          </cell>
          <cell r="R1103" t="str">
            <v>捷舜诚</v>
          </cell>
          <cell r="S1103" t="str">
            <v>YSM20R-2</v>
          </cell>
          <cell r="T1103" t="str">
            <v>L-&gt;R</v>
          </cell>
          <cell r="U1103" t="str">
            <v>MVC</v>
          </cell>
          <cell r="V1103" t="str">
            <v>WRONG</v>
          </cell>
          <cell r="W1103" t="str">
            <v>DAP SZ</v>
          </cell>
          <cell r="X1103">
            <v>44586</v>
          </cell>
          <cell r="Y1103" t="str">
            <v>Yes</v>
          </cell>
          <cell r="Z1103"/>
          <cell r="AA1103"/>
          <cell r="AB1103"/>
          <cell r="AC1103" t="str">
            <v>C170629728</v>
          </cell>
          <cell r="AD1103">
            <v>301</v>
          </cell>
          <cell r="AE1103">
            <v>20</v>
          </cell>
          <cell r="AF1103"/>
          <cell r="AG1103"/>
          <cell r="AH1103"/>
          <cell r="AI1103"/>
          <cell r="AJ1103"/>
          <cell r="AK1103"/>
          <cell r="AL1103"/>
          <cell r="AM1103"/>
          <cell r="AN1103"/>
          <cell r="AO1103" t="str">
            <v>Yes</v>
          </cell>
          <cell r="AP1103" t="str">
            <v>APR 22</v>
          </cell>
        </row>
        <row r="1104">
          <cell r="A1104">
            <v>1477</v>
          </cell>
          <cell r="B1104" t="str">
            <v>已发货</v>
          </cell>
          <cell r="C1104" t="str">
            <v>C49</v>
          </cell>
          <cell r="D1104">
            <v>110766</v>
          </cell>
          <cell r="E1104" t="str">
            <v>SZ 巨能</v>
          </cell>
          <cell r="F1104" t="str">
            <v>YSM20R-2</v>
          </cell>
          <cell r="G1104" t="str">
            <v>L-&gt;R</v>
          </cell>
          <cell r="H1104" t="str">
            <v>No</v>
          </cell>
          <cell r="I1104" t="str">
            <v>Y60292</v>
          </cell>
          <cell r="J1104">
            <v>1</v>
          </cell>
          <cell r="K1104" t="str">
            <v>力合中转仓</v>
          </cell>
          <cell r="L1104">
            <v>44648</v>
          </cell>
          <cell r="M1104" t="str">
            <v>0.0536，用懿美莱名义清关归还给正讯</v>
          </cell>
          <cell r="N1104" t="str">
            <v>APR 22</v>
          </cell>
          <cell r="O1104">
            <v>2022.3</v>
          </cell>
          <cell r="P1104" t="str">
            <v>JPY</v>
          </cell>
          <cell r="Q1104" t="str">
            <v>C49SZX20210192SX</v>
          </cell>
          <cell r="R1104" t="str">
            <v>正讯</v>
          </cell>
          <cell r="S1104" t="str">
            <v>YSM20R-2</v>
          </cell>
          <cell r="T1104" t="str">
            <v>L-&gt;R</v>
          </cell>
          <cell r="U1104" t="str">
            <v>No</v>
          </cell>
          <cell r="V1104" t="str">
            <v>OK</v>
          </cell>
          <cell r="W1104" t="str">
            <v>DAP DG</v>
          </cell>
          <cell r="X1104">
            <v>44456</v>
          </cell>
          <cell r="Y1104" t="str">
            <v>Yes</v>
          </cell>
          <cell r="Z1104"/>
          <cell r="AA1104"/>
          <cell r="AB1104"/>
          <cell r="AC1104" t="str">
            <v>C220442556</v>
          </cell>
          <cell r="AD1104">
            <v>304</v>
          </cell>
          <cell r="AE1104">
            <v>20</v>
          </cell>
          <cell r="AF1104"/>
          <cell r="AG1104"/>
          <cell r="AH1104"/>
          <cell r="AI1104"/>
          <cell r="AN1104"/>
          <cell r="AO1104" t="str">
            <v>Yes</v>
          </cell>
          <cell r="AP1104" t="str">
            <v>APR 22</v>
          </cell>
        </row>
        <row r="1105">
          <cell r="A1105">
            <v>1290</v>
          </cell>
          <cell r="B1105" t="str">
            <v>已发货</v>
          </cell>
          <cell r="C1105" t="str">
            <v>C49</v>
          </cell>
          <cell r="D1105">
            <v>110767</v>
          </cell>
          <cell r="E1105" t="str">
            <v>SZ 深圳傲尔</v>
          </cell>
          <cell r="F1105" t="str">
            <v>YSM20R-2</v>
          </cell>
          <cell r="G1105" t="str">
            <v>L-&gt;R</v>
          </cell>
          <cell r="H1105" t="str">
            <v>No</v>
          </cell>
          <cell r="I1105" t="str">
            <v>Y60283</v>
          </cell>
          <cell r="J1105">
            <v>1</v>
          </cell>
          <cell r="K1105" t="str">
            <v>力合中转仓</v>
          </cell>
          <cell r="L1105">
            <v>44648</v>
          </cell>
          <cell r="M1105">
            <v>5.3600000000000002E-2</v>
          </cell>
          <cell r="N1105" t="str">
            <v>APR 22</v>
          </cell>
          <cell r="O1105">
            <v>2022.3</v>
          </cell>
          <cell r="P1105" t="str">
            <v>JPY</v>
          </cell>
          <cell r="Q1105" t="str">
            <v>C49SZX20210092MZ</v>
          </cell>
          <cell r="R1105" t="str">
            <v>懿美莱</v>
          </cell>
          <cell r="S1105" t="str">
            <v>YSM20R-2</v>
          </cell>
          <cell r="T1105" t="str">
            <v>L-&gt;R</v>
          </cell>
          <cell r="U1105" t="str">
            <v>No</v>
          </cell>
          <cell r="V1105" t="str">
            <v>OK</v>
          </cell>
          <cell r="W1105" t="str">
            <v>DAP SZ</v>
          </cell>
          <cell r="X1105">
            <v>44285</v>
          </cell>
          <cell r="Y1105" t="str">
            <v>Yes</v>
          </cell>
          <cell r="Z1105"/>
          <cell r="AA1105"/>
          <cell r="AB1105"/>
          <cell r="AC1105" t="str">
            <v>C220342350</v>
          </cell>
          <cell r="AD1105">
            <v>304</v>
          </cell>
          <cell r="AE1105">
            <v>20</v>
          </cell>
          <cell r="AF1105"/>
          <cell r="AG1105"/>
          <cell r="AH1105"/>
          <cell r="AI1105"/>
          <cell r="AJ1105"/>
          <cell r="AK1105"/>
          <cell r="AL1105"/>
          <cell r="AM1105"/>
          <cell r="AN1105"/>
          <cell r="AO1105" t="str">
            <v>Yes</v>
          </cell>
          <cell r="AP1105" t="str">
            <v>APR 22</v>
          </cell>
        </row>
        <row r="1106">
          <cell r="A1106">
            <v>1471</v>
          </cell>
          <cell r="B1106" t="str">
            <v>已发货</v>
          </cell>
          <cell r="C1106" t="str">
            <v>C49</v>
          </cell>
          <cell r="D1106">
            <v>110767</v>
          </cell>
          <cell r="E1106" t="str">
            <v>SZ 深圳傲尔</v>
          </cell>
          <cell r="F1106" t="str">
            <v>YSM20R-2</v>
          </cell>
          <cell r="G1106" t="str">
            <v>L-&gt;R</v>
          </cell>
          <cell r="H1106" t="str">
            <v>No</v>
          </cell>
          <cell r="I1106" t="str">
            <v>Y60284</v>
          </cell>
          <cell r="J1106">
            <v>1</v>
          </cell>
          <cell r="K1106" t="str">
            <v>力合中转仓</v>
          </cell>
          <cell r="L1106">
            <v>44648</v>
          </cell>
          <cell r="M1106">
            <v>5.3600000000000002E-2</v>
          </cell>
          <cell r="N1106" t="str">
            <v>APR 22</v>
          </cell>
          <cell r="O1106">
            <v>2022.3</v>
          </cell>
          <cell r="P1106" t="str">
            <v>JPY</v>
          </cell>
          <cell r="Q1106" t="str">
            <v>C49SZX20210187SS</v>
          </cell>
          <cell r="R1106" t="str">
            <v>盈通恒翼</v>
          </cell>
          <cell r="S1106" t="str">
            <v>YSM20R-2</v>
          </cell>
          <cell r="T1106" t="str">
            <v>L-&gt;R</v>
          </cell>
          <cell r="U1106" t="str">
            <v>No</v>
          </cell>
          <cell r="V1106" t="str">
            <v>OK</v>
          </cell>
          <cell r="W1106" t="str">
            <v>DAP SZ</v>
          </cell>
          <cell r="X1106">
            <v>44439</v>
          </cell>
          <cell r="Y1106" t="str">
            <v>Yes</v>
          </cell>
          <cell r="Z1106"/>
          <cell r="AA1106"/>
          <cell r="AB1106"/>
          <cell r="AC1106" t="str">
            <v>C210139067</v>
          </cell>
          <cell r="AD1106">
            <v>303</v>
          </cell>
          <cell r="AE1106">
            <v>20</v>
          </cell>
          <cell r="AF1106"/>
          <cell r="AG1106"/>
          <cell r="AH1106"/>
          <cell r="AI1106"/>
          <cell r="AJ1106"/>
          <cell r="AK1106"/>
          <cell r="AL1106"/>
          <cell r="AM1106"/>
          <cell r="AN1106"/>
          <cell r="AO1106" t="str">
            <v>Yes</v>
          </cell>
          <cell r="AP1106" t="str">
            <v>APR 22</v>
          </cell>
        </row>
        <row r="1107">
          <cell r="A1107">
            <v>1486</v>
          </cell>
          <cell r="B1107" t="str">
            <v>已发货</v>
          </cell>
          <cell r="C1107" t="str">
            <v>C49</v>
          </cell>
          <cell r="D1107">
            <v>110768</v>
          </cell>
          <cell r="E1107" t="str">
            <v>SZ 益田科技</v>
          </cell>
          <cell r="F1107" t="str">
            <v>YSM20R-2</v>
          </cell>
          <cell r="G1107" t="str">
            <v>L-&gt;R</v>
          </cell>
          <cell r="H1107" t="str">
            <v>No</v>
          </cell>
          <cell r="I1107" t="str">
            <v>Y60240</v>
          </cell>
          <cell r="J1107">
            <v>1</v>
          </cell>
          <cell r="K1107" t="str">
            <v>力合中转仓</v>
          </cell>
          <cell r="L1107">
            <v>44648</v>
          </cell>
          <cell r="M1107">
            <v>5.3600000000000002E-2</v>
          </cell>
          <cell r="N1107" t="str">
            <v>APR 22</v>
          </cell>
          <cell r="O1107">
            <v>2022.3</v>
          </cell>
          <cell r="P1107" t="str">
            <v>JPY</v>
          </cell>
          <cell r="Q1107" t="str">
            <v>C49SZX20210180SX</v>
          </cell>
          <cell r="R1107" t="str">
            <v>恒磊</v>
          </cell>
          <cell r="S1107" t="str">
            <v>YSM20R-2</v>
          </cell>
          <cell r="T1107" t="str">
            <v>L-&gt;R</v>
          </cell>
          <cell r="U1107" t="str">
            <v>No</v>
          </cell>
          <cell r="V1107" t="str">
            <v>OK</v>
          </cell>
          <cell r="W1107" t="str">
            <v>DAP SZ</v>
          </cell>
          <cell r="X1107">
            <v>44496</v>
          </cell>
          <cell r="Y1107" t="str">
            <v>Yes</v>
          </cell>
          <cell r="Z1107"/>
          <cell r="AA1107"/>
          <cell r="AB1107"/>
          <cell r="AC1107" t="str">
            <v>C211241805</v>
          </cell>
          <cell r="AD1107">
            <v>303</v>
          </cell>
          <cell r="AE1107">
            <v>20</v>
          </cell>
          <cell r="AF1107"/>
          <cell r="AG1107"/>
          <cell r="AH1107"/>
          <cell r="AI1107"/>
          <cell r="AJ1107"/>
          <cell r="AK1107"/>
          <cell r="AL1107"/>
          <cell r="AM1107"/>
          <cell r="AN1107"/>
          <cell r="AO1107" t="str">
            <v>Yes</v>
          </cell>
          <cell r="AP1107" t="str">
            <v>APR 22</v>
          </cell>
        </row>
        <row r="1108">
          <cell r="A1108">
            <v>1569</v>
          </cell>
          <cell r="B1108" t="str">
            <v>已发货</v>
          </cell>
          <cell r="C1108" t="str">
            <v>C49</v>
          </cell>
          <cell r="D1108" t="str">
            <v>110808改49F104206</v>
          </cell>
          <cell r="E1108" t="str">
            <v>Dongguan Yidong</v>
          </cell>
          <cell r="F1108" t="str">
            <v>YSM10</v>
          </cell>
          <cell r="G1108" t="str">
            <v>R-&gt;L</v>
          </cell>
          <cell r="H1108" t="str">
            <v>MVC F&amp;R+大板相机</v>
          </cell>
          <cell r="I1108" t="str">
            <v>Y60548</v>
          </cell>
          <cell r="J1108">
            <v>1</v>
          </cell>
          <cell r="K1108" t="str">
            <v>力合仓库(已经清关)</v>
          </cell>
          <cell r="L1108" t="str">
            <v>2022/4/3深圳盐田港</v>
          </cell>
          <cell r="M1108">
            <v>5.5500000000000001E-2</v>
          </cell>
          <cell r="N1108" t="str">
            <v>APR 22</v>
          </cell>
          <cell r="O1108">
            <v>2022.3</v>
          </cell>
          <cell r="P1108" t="str">
            <v>RMB</v>
          </cell>
          <cell r="Q1108" t="str">
            <v>C49SZX20220012SX</v>
          </cell>
          <cell r="R1108" t="str">
            <v>奕东(End user:湖北奕宏)</v>
          </cell>
          <cell r="S1108" t="str">
            <v>YSM10</v>
          </cell>
          <cell r="T1108" t="str">
            <v>L-&gt;R</v>
          </cell>
          <cell r="U1108" t="str">
            <v>MVC（F&amp;R）+大板相机</v>
          </cell>
          <cell r="V1108" t="str">
            <v>WRONG</v>
          </cell>
          <cell r="W1108" t="str">
            <v>DDP HB</v>
          </cell>
          <cell r="X1108">
            <v>44588</v>
          </cell>
          <cell r="Y1108" t="str">
            <v>Yes</v>
          </cell>
          <cell r="Z1108"/>
          <cell r="AA1108"/>
          <cell r="AB1108"/>
          <cell r="AC1108" t="str">
            <v>C170930167</v>
          </cell>
          <cell r="AD1108">
            <v>302</v>
          </cell>
          <cell r="AE1108">
            <v>10</v>
          </cell>
          <cell r="AF1108"/>
          <cell r="AG1108"/>
          <cell r="AH1108"/>
          <cell r="AI1108"/>
          <cell r="AJ1108"/>
          <cell r="AK1108"/>
          <cell r="AL1108"/>
          <cell r="AM1108"/>
          <cell r="AN1108"/>
          <cell r="AO1108" t="str">
            <v>Yes</v>
          </cell>
          <cell r="AP1108" t="str">
            <v>APR 22</v>
          </cell>
        </row>
        <row r="1109">
          <cell r="A1109">
            <v>1570</v>
          </cell>
          <cell r="B1109" t="str">
            <v>已发货</v>
          </cell>
          <cell r="C1109" t="str">
            <v>C49</v>
          </cell>
          <cell r="D1109" t="str">
            <v>110808改49F104206</v>
          </cell>
          <cell r="E1109" t="str">
            <v>Dongguan Yidong</v>
          </cell>
          <cell r="F1109" t="str">
            <v>YSM10</v>
          </cell>
          <cell r="G1109" t="str">
            <v>R-&gt;L</v>
          </cell>
          <cell r="H1109" t="str">
            <v>MVC F&amp;R+大板相机</v>
          </cell>
          <cell r="I1109" t="str">
            <v>Y60549</v>
          </cell>
          <cell r="J1109">
            <v>1</v>
          </cell>
          <cell r="K1109" t="str">
            <v>力合仓库(已经清关)</v>
          </cell>
          <cell r="L1109" t="str">
            <v>2022/4/3深圳盐田港</v>
          </cell>
          <cell r="M1109">
            <v>5.5500000000000001E-2</v>
          </cell>
          <cell r="N1109" t="str">
            <v>APR 22</v>
          </cell>
          <cell r="O1109">
            <v>2022.3</v>
          </cell>
          <cell r="P1109" t="str">
            <v>RMB</v>
          </cell>
          <cell r="Q1109" t="str">
            <v>C49SZX20220012SX</v>
          </cell>
          <cell r="R1109" t="str">
            <v>奕东(End user:湖北奕宏)</v>
          </cell>
          <cell r="S1109" t="str">
            <v>YSM10</v>
          </cell>
          <cell r="T1109" t="str">
            <v>L-&gt;R</v>
          </cell>
          <cell r="U1109" t="str">
            <v>MVC（F&amp;R）+大板相机</v>
          </cell>
          <cell r="V1109" t="str">
            <v>WRONG</v>
          </cell>
          <cell r="W1109" t="str">
            <v>DDP HB</v>
          </cell>
          <cell r="X1109">
            <v>44588</v>
          </cell>
          <cell r="Y1109" t="str">
            <v>Yes</v>
          </cell>
          <cell r="Z1109"/>
          <cell r="AA1109"/>
          <cell r="AB1109"/>
          <cell r="AC1109" t="str">
            <v>C170930167</v>
          </cell>
          <cell r="AD1109">
            <v>302</v>
          </cell>
          <cell r="AE1109">
            <v>10</v>
          </cell>
          <cell r="AF1109"/>
          <cell r="AG1109"/>
          <cell r="AH1109"/>
          <cell r="AI1109"/>
          <cell r="AJ1109"/>
          <cell r="AK1109"/>
          <cell r="AL1109"/>
          <cell r="AM1109"/>
          <cell r="AN1109"/>
          <cell r="AO1109" t="str">
            <v>Yes</v>
          </cell>
          <cell r="AP1109" t="str">
            <v>APR 22</v>
          </cell>
        </row>
        <row r="1110">
          <cell r="A1110">
            <v>1571</v>
          </cell>
          <cell r="B1110" t="str">
            <v>已发货</v>
          </cell>
          <cell r="C1110" t="str">
            <v>C49</v>
          </cell>
          <cell r="D1110" t="str">
            <v>110808改49F104206</v>
          </cell>
          <cell r="E1110" t="str">
            <v>Dongguan Yidong</v>
          </cell>
          <cell r="F1110" t="str">
            <v>YSM10</v>
          </cell>
          <cell r="G1110" t="str">
            <v>R-&gt;L</v>
          </cell>
          <cell r="H1110" t="str">
            <v>MVC F&amp;R+大板相机</v>
          </cell>
          <cell r="I1110" t="str">
            <v>Y60550</v>
          </cell>
          <cell r="J1110">
            <v>1</v>
          </cell>
          <cell r="K1110" t="str">
            <v>力合仓库(已经清关)</v>
          </cell>
          <cell r="L1110" t="str">
            <v>2022/4/3深圳盐田港</v>
          </cell>
          <cell r="M1110">
            <v>5.5500000000000001E-2</v>
          </cell>
          <cell r="N1110" t="str">
            <v>APR 22</v>
          </cell>
          <cell r="O1110">
            <v>2022.3</v>
          </cell>
          <cell r="P1110" t="str">
            <v>RMB</v>
          </cell>
          <cell r="Q1110" t="str">
            <v>C49SZX20220012SX</v>
          </cell>
          <cell r="R1110" t="str">
            <v>奕东(End user:湖北奕宏)</v>
          </cell>
          <cell r="S1110" t="str">
            <v>YSM10</v>
          </cell>
          <cell r="T1110" t="str">
            <v>L-&gt;R</v>
          </cell>
          <cell r="U1110" t="str">
            <v>MVC（F&amp;R）+大板相机</v>
          </cell>
          <cell r="V1110" t="str">
            <v>WRONG</v>
          </cell>
          <cell r="W1110" t="str">
            <v>DDP HB</v>
          </cell>
          <cell r="X1110">
            <v>44588</v>
          </cell>
          <cell r="Y1110" t="str">
            <v>Yes</v>
          </cell>
          <cell r="Z1110"/>
          <cell r="AA1110"/>
          <cell r="AB1110"/>
          <cell r="AC1110" t="str">
            <v>C170930167</v>
          </cell>
          <cell r="AD1110">
            <v>301</v>
          </cell>
          <cell r="AE1110">
            <v>10</v>
          </cell>
          <cell r="AF1110"/>
          <cell r="AG1110"/>
          <cell r="AH1110"/>
          <cell r="AI1110"/>
          <cell r="AJ1110"/>
          <cell r="AK1110"/>
          <cell r="AL1110"/>
          <cell r="AM1110"/>
          <cell r="AN1110"/>
          <cell r="AO1110" t="str">
            <v>Yes</v>
          </cell>
          <cell r="AP1110" t="str">
            <v>APR 22</v>
          </cell>
        </row>
        <row r="1111">
          <cell r="A1111">
            <v>1572</v>
          </cell>
          <cell r="B1111" t="str">
            <v>已发货</v>
          </cell>
          <cell r="C1111" t="str">
            <v>C49</v>
          </cell>
          <cell r="D1111" t="str">
            <v>110808改49F104206</v>
          </cell>
          <cell r="E1111" t="str">
            <v>Dongguan Yidong</v>
          </cell>
          <cell r="F1111" t="str">
            <v>YSM10</v>
          </cell>
          <cell r="G1111" t="str">
            <v>R-&gt;L</v>
          </cell>
          <cell r="H1111" t="str">
            <v>MVC F&amp;R+大板相机</v>
          </cell>
          <cell r="I1111" t="str">
            <v>Y60551</v>
          </cell>
          <cell r="J1111">
            <v>1</v>
          </cell>
          <cell r="K1111" t="str">
            <v>力合仓库(已经清关)</v>
          </cell>
          <cell r="L1111" t="str">
            <v>2022/4/3深圳盐田港</v>
          </cell>
          <cell r="M1111">
            <v>5.5500000000000001E-2</v>
          </cell>
          <cell r="N1111" t="str">
            <v>APR 22</v>
          </cell>
          <cell r="O1111">
            <v>2022.3</v>
          </cell>
          <cell r="P1111" t="str">
            <v>RMB</v>
          </cell>
          <cell r="Q1111" t="str">
            <v>C49SZX20220012SX</v>
          </cell>
          <cell r="R1111" t="str">
            <v>奕东(End user:湖北奕宏)</v>
          </cell>
          <cell r="S1111" t="str">
            <v>YSM10</v>
          </cell>
          <cell r="T1111" t="str">
            <v>R-&gt;L</v>
          </cell>
          <cell r="U1111" t="str">
            <v>MVC（F&amp;R）+大板相机</v>
          </cell>
          <cell r="V1111" t="str">
            <v>WRONG</v>
          </cell>
          <cell r="W1111" t="str">
            <v>DDP HB</v>
          </cell>
          <cell r="X1111">
            <v>44588</v>
          </cell>
          <cell r="Y1111" t="str">
            <v>Yes</v>
          </cell>
          <cell r="Z1111"/>
          <cell r="AA1111"/>
          <cell r="AB1111"/>
          <cell r="AC1111" t="str">
            <v>C170930167</v>
          </cell>
          <cell r="AD1111">
            <v>301</v>
          </cell>
          <cell r="AE1111">
            <v>10</v>
          </cell>
          <cell r="AF1111"/>
          <cell r="AG1111"/>
          <cell r="AH1111"/>
          <cell r="AI1111"/>
          <cell r="AJ1111"/>
          <cell r="AK1111"/>
          <cell r="AL1111"/>
          <cell r="AM1111"/>
          <cell r="AN1111"/>
          <cell r="AO1111" t="str">
            <v>Yes</v>
          </cell>
          <cell r="AP1111" t="str">
            <v>APR 22</v>
          </cell>
        </row>
        <row r="1112">
          <cell r="A1112">
            <v>1573</v>
          </cell>
          <cell r="B1112" t="str">
            <v>已发货</v>
          </cell>
          <cell r="C1112" t="str">
            <v>C49</v>
          </cell>
          <cell r="D1112" t="str">
            <v>110808改49F104206</v>
          </cell>
          <cell r="E1112" t="str">
            <v>Dongguan Yidong</v>
          </cell>
          <cell r="F1112" t="str">
            <v>YSM10</v>
          </cell>
          <cell r="G1112" t="str">
            <v>R-&gt;L</v>
          </cell>
          <cell r="H1112" t="str">
            <v>MVC F&amp;R+大板相机</v>
          </cell>
          <cell r="I1112" t="str">
            <v>Y60552</v>
          </cell>
          <cell r="J1112">
            <v>1</v>
          </cell>
          <cell r="K1112" t="str">
            <v>力合仓库(已经清关)</v>
          </cell>
          <cell r="L1112" t="str">
            <v>2022/4/3深圳盐田港</v>
          </cell>
          <cell r="M1112">
            <v>5.5500000000000001E-2</v>
          </cell>
          <cell r="N1112" t="str">
            <v>APR 22</v>
          </cell>
          <cell r="O1112">
            <v>2022.3</v>
          </cell>
          <cell r="P1112" t="str">
            <v>RMB</v>
          </cell>
          <cell r="Q1112" t="str">
            <v>C49SZX20220012SX</v>
          </cell>
          <cell r="R1112" t="str">
            <v>奕东(End user:湖北奕宏)</v>
          </cell>
          <cell r="S1112" t="str">
            <v>YSM10</v>
          </cell>
          <cell r="T1112" t="str">
            <v>R-&gt;L</v>
          </cell>
          <cell r="U1112" t="str">
            <v>MVC（F&amp;R）+大板相机</v>
          </cell>
          <cell r="V1112" t="str">
            <v>WRONG</v>
          </cell>
          <cell r="W1112" t="str">
            <v>DDP HB</v>
          </cell>
          <cell r="X1112">
            <v>44588</v>
          </cell>
          <cell r="Y1112" t="str">
            <v>Yes</v>
          </cell>
          <cell r="Z1112"/>
          <cell r="AA1112"/>
          <cell r="AB1112"/>
          <cell r="AC1112" t="str">
            <v>C170930167</v>
          </cell>
          <cell r="AD1112">
            <v>311</v>
          </cell>
          <cell r="AE1112">
            <v>10</v>
          </cell>
          <cell r="AF1112"/>
          <cell r="AG1112"/>
          <cell r="AH1112"/>
          <cell r="AI1112"/>
          <cell r="AJ1112"/>
          <cell r="AK1112"/>
          <cell r="AL1112"/>
          <cell r="AM1112"/>
          <cell r="AN1112"/>
          <cell r="AO1112" t="str">
            <v>Yes</v>
          </cell>
          <cell r="AP1112" t="str">
            <v>APR 22</v>
          </cell>
        </row>
        <row r="1113">
          <cell r="A1113">
            <v>1516</v>
          </cell>
          <cell r="B1113" t="str">
            <v>已发货</v>
          </cell>
          <cell r="C1113" t="str">
            <v>C49</v>
          </cell>
          <cell r="D1113">
            <v>110764</v>
          </cell>
          <cell r="E1113" t="str">
            <v>深圳魔乐视</v>
          </cell>
          <cell r="F1113" t="str">
            <v>YSM10</v>
          </cell>
          <cell r="G1113" t="str">
            <v>R-&gt;L</v>
          </cell>
          <cell r="H1113" t="str">
            <v>MVC+ATS15</v>
          </cell>
          <cell r="I1113" t="str">
            <v>Y60288</v>
          </cell>
          <cell r="J1113">
            <v>1</v>
          </cell>
          <cell r="K1113" t="str">
            <v>力合中转仓</v>
          </cell>
          <cell r="L1113">
            <v>43928</v>
          </cell>
          <cell r="M1113" t="str">
            <v>NM</v>
          </cell>
          <cell r="N1113" t="str">
            <v>APR 22</v>
          </cell>
          <cell r="O1113">
            <v>2022.3</v>
          </cell>
          <cell r="P1113" t="str">
            <v>JPY</v>
          </cell>
          <cell r="Q1113" t="str">
            <v>C49SZX20210206MZ</v>
          </cell>
          <cell r="R1113" t="str">
            <v>魔乐视</v>
          </cell>
          <cell r="S1113" t="str">
            <v>YSM10</v>
          </cell>
          <cell r="T1113" t="str">
            <v>L-&gt;R</v>
          </cell>
          <cell r="U1113" t="str">
            <v>MVC+ATS15</v>
          </cell>
          <cell r="V1113" t="str">
            <v>WRONG</v>
          </cell>
          <cell r="W1113" t="str">
            <v>DAP SZ</v>
          </cell>
          <cell r="X1113">
            <v>44540</v>
          </cell>
          <cell r="Y1113" t="str">
            <v>Yes</v>
          </cell>
          <cell r="Z1113"/>
          <cell r="AA1113"/>
          <cell r="AB1113"/>
          <cell r="AC1113" t="str">
            <v>IND</v>
          </cell>
          <cell r="AD1113">
            <v>302</v>
          </cell>
          <cell r="AE1113">
            <v>10</v>
          </cell>
          <cell r="AF1113"/>
          <cell r="AG1113"/>
          <cell r="AH1113"/>
          <cell r="AI1113"/>
          <cell r="AJ1113"/>
          <cell r="AK1113"/>
          <cell r="AL1113"/>
          <cell r="AM1113"/>
          <cell r="AN1113"/>
          <cell r="AO1113" t="str">
            <v>Yes</v>
          </cell>
          <cell r="AP1113" t="str">
            <v>APR 22</v>
          </cell>
        </row>
        <row r="1114">
          <cell r="A1114">
            <v>1576</v>
          </cell>
          <cell r="B1114" t="str">
            <v>已发货</v>
          </cell>
          <cell r="C1114" t="str">
            <v>C49</v>
          </cell>
          <cell r="D1114">
            <v>110765</v>
          </cell>
          <cell r="E1114" t="str">
            <v>SZ 三丽</v>
          </cell>
          <cell r="F1114" t="str">
            <v>YSM10</v>
          </cell>
          <cell r="G1114" t="str">
            <v>R-&gt;L</v>
          </cell>
          <cell r="H1114" t="str">
            <v>MVC</v>
          </cell>
          <cell r="I1114" t="str">
            <v>Y60231</v>
          </cell>
          <cell r="J1114">
            <v>1</v>
          </cell>
          <cell r="K1114" t="str">
            <v>力合中转仓</v>
          </cell>
          <cell r="L1114">
            <v>43928</v>
          </cell>
          <cell r="M1114" t="str">
            <v>NM</v>
          </cell>
          <cell r="N1114" t="str">
            <v>MAY 22</v>
          </cell>
          <cell r="O1114">
            <v>2022.3</v>
          </cell>
          <cell r="P1114" t="str">
            <v>JPY</v>
          </cell>
          <cell r="Q1114" t="str">
            <v>C49SZX20220015SX</v>
          </cell>
          <cell r="R1114" t="str">
            <v>普德新星</v>
          </cell>
          <cell r="S1114" t="str">
            <v>YSM10</v>
          </cell>
          <cell r="T1114" t="str">
            <v>L-&gt;R</v>
          </cell>
          <cell r="U1114" t="str">
            <v>MVC</v>
          </cell>
          <cell r="V1114" t="str">
            <v>WRONG</v>
          </cell>
          <cell r="W1114" t="str">
            <v>DAP GX</v>
          </cell>
          <cell r="X1114">
            <v>44585</v>
          </cell>
          <cell r="Y1114" t="str">
            <v>Yes</v>
          </cell>
          <cell r="Z1114"/>
          <cell r="AA1114"/>
          <cell r="AB1114"/>
          <cell r="AC1114" t="str">
            <v>C220242116</v>
          </cell>
          <cell r="AD1114">
            <v>301</v>
          </cell>
          <cell r="AE1114">
            <v>10</v>
          </cell>
          <cell r="AF1114"/>
          <cell r="AG1114"/>
          <cell r="AH1114"/>
          <cell r="AI1114"/>
          <cell r="AJ1114"/>
          <cell r="AK1114"/>
          <cell r="AL1114"/>
          <cell r="AM1114"/>
          <cell r="AN1114"/>
          <cell r="AO1114" t="str">
            <v>Yes</v>
          </cell>
          <cell r="AP1114" t="str">
            <v>MAY 22</v>
          </cell>
        </row>
        <row r="1115">
          <cell r="A1115">
            <v>1578</v>
          </cell>
          <cell r="B1115" t="str">
            <v>已发货</v>
          </cell>
          <cell r="C1115" t="str">
            <v>C49</v>
          </cell>
          <cell r="D1115">
            <v>110812</v>
          </cell>
          <cell r="E1115" t="str">
            <v>Stock order</v>
          </cell>
          <cell r="F1115" t="str">
            <v>YSM10</v>
          </cell>
          <cell r="G1115" t="str">
            <v>R-&gt;L</v>
          </cell>
          <cell r="H1115" t="str">
            <v>No</v>
          </cell>
          <cell r="I1115" t="str">
            <v>Y56516</v>
          </cell>
          <cell r="J1115">
            <v>1</v>
          </cell>
          <cell r="K1115" t="str">
            <v>力合仓库(已经清关)</v>
          </cell>
          <cell r="L1115">
            <v>43928</v>
          </cell>
          <cell r="M1115" t="str">
            <v>0.0536 PO 110759。</v>
          </cell>
          <cell r="N1115" t="str">
            <v>APR 22</v>
          </cell>
          <cell r="O1115">
            <v>2022.3</v>
          </cell>
          <cell r="P1115" t="str">
            <v>RMB</v>
          </cell>
          <cell r="Q1115" t="str">
            <v>C49SZX20220011DZ</v>
          </cell>
          <cell r="R1115" t="str">
            <v>昌大</v>
          </cell>
          <cell r="S1115" t="str">
            <v>YSM10</v>
          </cell>
          <cell r="T1115" t="str">
            <v>L-&gt;R</v>
          </cell>
          <cell r="U1115" t="str">
            <v>No</v>
          </cell>
          <cell r="V1115" t="str">
            <v>WRONG</v>
          </cell>
          <cell r="W1115" t="str">
            <v>DDP JX</v>
          </cell>
          <cell r="X1115">
            <v>44585</v>
          </cell>
          <cell r="Y1115" t="str">
            <v>Yes</v>
          </cell>
          <cell r="Z1115"/>
          <cell r="AA1115"/>
          <cell r="AB1115"/>
          <cell r="AC1115" t="str">
            <v>C220242128</v>
          </cell>
          <cell r="AD1115">
            <v>301</v>
          </cell>
          <cell r="AE1115">
            <v>10</v>
          </cell>
          <cell r="AF1115"/>
          <cell r="AG1115"/>
          <cell r="AH1115"/>
          <cell r="AI1115"/>
          <cell r="AN1115"/>
          <cell r="AO1115" t="str">
            <v>Yes</v>
          </cell>
          <cell r="AP1115" t="str">
            <v>APR 22</v>
          </cell>
        </row>
        <row r="1116">
          <cell r="A1116">
            <v>1509</v>
          </cell>
          <cell r="B1116" t="str">
            <v>已发货</v>
          </cell>
          <cell r="C1116" t="str">
            <v>C49</v>
          </cell>
          <cell r="D1116">
            <v>110812</v>
          </cell>
          <cell r="E1116" t="str">
            <v>Stock order</v>
          </cell>
          <cell r="F1116" t="str">
            <v>YSM10</v>
          </cell>
          <cell r="G1116" t="str">
            <v>R-&gt;L</v>
          </cell>
          <cell r="H1116" t="str">
            <v>MVC</v>
          </cell>
          <cell r="I1116" t="str">
            <v>Y56517</v>
          </cell>
          <cell r="J1116">
            <v>1</v>
          </cell>
          <cell r="K1116" t="str">
            <v>力合中转仓</v>
          </cell>
          <cell r="L1116">
            <v>43928</v>
          </cell>
          <cell r="M1116" t="str">
            <v>NM</v>
          </cell>
          <cell r="N1116" t="str">
            <v>MAY 22</v>
          </cell>
          <cell r="O1116">
            <v>2022.3</v>
          </cell>
          <cell r="P1116" t="str">
            <v>JPY</v>
          </cell>
          <cell r="Q1116" t="str">
            <v>C49SZX20210207JY</v>
          </cell>
          <cell r="R1116" t="str">
            <v>海凌科达</v>
          </cell>
          <cell r="S1116" t="str">
            <v>YSM10</v>
          </cell>
          <cell r="T1116" t="str">
            <v>R-&gt;L</v>
          </cell>
          <cell r="U1116" t="str">
            <v>No</v>
          </cell>
          <cell r="V1116" t="str">
            <v>WRONG</v>
          </cell>
          <cell r="W1116" t="str">
            <v>CIF HK</v>
          </cell>
          <cell r="X1116">
            <v>44530</v>
          </cell>
          <cell r="Y1116" t="str">
            <v>Yes</v>
          </cell>
          <cell r="Z1116"/>
          <cell r="AA1116"/>
          <cell r="AB1116"/>
          <cell r="AC1116" t="str">
            <v>C190735224</v>
          </cell>
          <cell r="AD1116">
            <v>301</v>
          </cell>
          <cell r="AE1116">
            <v>10</v>
          </cell>
          <cell r="AF1116"/>
          <cell r="AG1116"/>
          <cell r="AH1116"/>
          <cell r="AI1116"/>
          <cell r="AJ1116"/>
          <cell r="AK1116"/>
          <cell r="AL1116"/>
          <cell r="AM1116"/>
          <cell r="AN1116"/>
          <cell r="AO1116" t="str">
            <v>Yes</v>
          </cell>
          <cell r="AP1116" t="str">
            <v>MAY 22</v>
          </cell>
        </row>
        <row r="1117">
          <cell r="A1117">
            <v>1596</v>
          </cell>
          <cell r="B1117" t="str">
            <v>已发货</v>
          </cell>
          <cell r="C1117" t="str">
            <v>C49</v>
          </cell>
          <cell r="D1117">
            <v>110812</v>
          </cell>
          <cell r="E1117" t="str">
            <v>Stock order</v>
          </cell>
          <cell r="F1117" t="str">
            <v>YSM10</v>
          </cell>
          <cell r="G1117" t="str">
            <v>R-&gt;L</v>
          </cell>
          <cell r="H1117" t="str">
            <v>No</v>
          </cell>
          <cell r="I1117" t="str">
            <v>Y56518</v>
          </cell>
          <cell r="J1117">
            <v>1</v>
          </cell>
          <cell r="K1117" t="str">
            <v>CY仓库</v>
          </cell>
          <cell r="L1117">
            <v>43928</v>
          </cell>
          <cell r="M1117" t="str">
            <v>NM</v>
          </cell>
          <cell r="N1117" t="str">
            <v>MAY 22</v>
          </cell>
          <cell r="O1117">
            <v>2022.3</v>
          </cell>
          <cell r="P1117" t="str">
            <v>JPY</v>
          </cell>
          <cell r="Q1117" t="str">
            <v>C49SZX20220013DZ</v>
          </cell>
          <cell r="R1117" t="str">
            <v>朗特</v>
          </cell>
          <cell r="S1117" t="str">
            <v>YSM10</v>
          </cell>
          <cell r="T1117" t="str">
            <v>R-&gt;L</v>
          </cell>
          <cell r="U1117" t="str">
            <v>MVC</v>
          </cell>
          <cell r="V1117" t="str">
            <v>WRONG</v>
          </cell>
          <cell r="W1117" t="str">
            <v>CIF HK</v>
          </cell>
          <cell r="X1117">
            <v>44614</v>
          </cell>
          <cell r="Y1117" t="str">
            <v>Yes</v>
          </cell>
          <cell r="Z1117"/>
          <cell r="AA1117"/>
          <cell r="AB1117"/>
          <cell r="AC1117" t="str">
            <v>C200637456</v>
          </cell>
          <cell r="AD1117">
            <v>301</v>
          </cell>
          <cell r="AE1117">
            <v>10</v>
          </cell>
          <cell r="AF1117"/>
          <cell r="AG1117"/>
          <cell r="AH1117"/>
          <cell r="AI1117"/>
          <cell r="AN1117"/>
          <cell r="AO1117" t="str">
            <v>Yes</v>
          </cell>
          <cell r="AP1117" t="str">
            <v>MAY 22</v>
          </cell>
        </row>
        <row r="1118">
          <cell r="A1118">
            <v>1574</v>
          </cell>
          <cell r="B1118" t="str">
            <v>已发货</v>
          </cell>
          <cell r="C1118" t="str">
            <v>C49</v>
          </cell>
          <cell r="D1118">
            <v>110519</v>
          </cell>
          <cell r="E1118" t="str">
            <v xml:space="preserve">SINRI Supplier </v>
          </cell>
          <cell r="F1118" t="str">
            <v>YSM20R-2</v>
          </cell>
          <cell r="G1118" t="str">
            <v>L-&gt;R</v>
          </cell>
          <cell r="H1118" t="str">
            <v>No</v>
          </cell>
          <cell r="I1118" t="str">
            <v>Y60220</v>
          </cell>
          <cell r="J1118">
            <v>1</v>
          </cell>
          <cell r="K1118" t="str">
            <v>力合中转仓</v>
          </cell>
          <cell r="L1118">
            <v>44662</v>
          </cell>
          <cell r="M1118" t="str">
            <v>NM</v>
          </cell>
          <cell r="N1118" t="str">
            <v>MAY 22</v>
          </cell>
          <cell r="O1118">
            <v>2022.3</v>
          </cell>
          <cell r="P1118" t="str">
            <v>JPY</v>
          </cell>
          <cell r="Q1118" t="str">
            <v>C49SZX20220015SX</v>
          </cell>
          <cell r="R1118" t="str">
            <v>普德新星</v>
          </cell>
          <cell r="S1118" t="str">
            <v>YSM20R-2</v>
          </cell>
          <cell r="T1118" t="str">
            <v>L-&gt;R</v>
          </cell>
          <cell r="U1118" t="str">
            <v>No</v>
          </cell>
          <cell r="V1118" t="str">
            <v>OK</v>
          </cell>
          <cell r="W1118" t="str">
            <v>DAP GX</v>
          </cell>
          <cell r="X1118">
            <v>44585</v>
          </cell>
          <cell r="Y1118" t="str">
            <v>Yes</v>
          </cell>
          <cell r="Z1118"/>
          <cell r="AA1118"/>
          <cell r="AB1118"/>
          <cell r="AC1118" t="str">
            <v>C220242116</v>
          </cell>
          <cell r="AD1118">
            <v>301</v>
          </cell>
          <cell r="AE1118">
            <v>20</v>
          </cell>
          <cell r="AF1118"/>
          <cell r="AG1118"/>
          <cell r="AH1118"/>
          <cell r="AI1118"/>
          <cell r="AJ1118"/>
          <cell r="AK1118"/>
          <cell r="AL1118"/>
          <cell r="AM1118"/>
          <cell r="AN1118"/>
          <cell r="AO1118" t="str">
            <v>Yes</v>
          </cell>
          <cell r="AP1118" t="str">
            <v>MAY 22</v>
          </cell>
        </row>
        <row r="1119">
          <cell r="A1119">
            <v>1575</v>
          </cell>
          <cell r="B1119" t="str">
            <v>已发货</v>
          </cell>
          <cell r="C1119" t="str">
            <v>C49</v>
          </cell>
          <cell r="D1119">
            <v>110519</v>
          </cell>
          <cell r="E1119" t="str">
            <v xml:space="preserve">SINRI Supplier </v>
          </cell>
          <cell r="F1119" t="str">
            <v>YSM20R-2</v>
          </cell>
          <cell r="G1119" t="str">
            <v>L-&gt;R</v>
          </cell>
          <cell r="H1119" t="str">
            <v>No</v>
          </cell>
          <cell r="I1119" t="str">
            <v>Y60221</v>
          </cell>
          <cell r="J1119">
            <v>1</v>
          </cell>
          <cell r="K1119" t="str">
            <v>力合中转仓</v>
          </cell>
          <cell r="L1119">
            <v>44662</v>
          </cell>
          <cell r="M1119" t="str">
            <v>NM</v>
          </cell>
          <cell r="N1119" t="str">
            <v>MAY 22</v>
          </cell>
          <cell r="O1119">
            <v>2022.3</v>
          </cell>
          <cell r="P1119" t="str">
            <v>JPY</v>
          </cell>
          <cell r="Q1119" t="str">
            <v>C49SZX20220015SX</v>
          </cell>
          <cell r="R1119" t="str">
            <v>普德新星</v>
          </cell>
          <cell r="S1119" t="str">
            <v>YSM20R-2</v>
          </cell>
          <cell r="T1119" t="str">
            <v>L-&gt;R</v>
          </cell>
          <cell r="U1119" t="str">
            <v>No</v>
          </cell>
          <cell r="V1119" t="str">
            <v>OK</v>
          </cell>
          <cell r="W1119" t="str">
            <v>DAP GX</v>
          </cell>
          <cell r="X1119">
            <v>44585</v>
          </cell>
          <cell r="Y1119" t="str">
            <v>Yes</v>
          </cell>
          <cell r="Z1119"/>
          <cell r="AA1119"/>
          <cell r="AB1119"/>
          <cell r="AC1119" t="str">
            <v>C220242116</v>
          </cell>
          <cell r="AD1119">
            <v>301</v>
          </cell>
          <cell r="AE1119">
            <v>10</v>
          </cell>
          <cell r="AF1119">
            <v>302</v>
          </cell>
          <cell r="AG1119">
            <v>10</v>
          </cell>
          <cell r="AH1119"/>
          <cell r="AI1119"/>
          <cell r="AJ1119"/>
          <cell r="AK1119"/>
          <cell r="AL1119"/>
          <cell r="AM1119"/>
          <cell r="AN1119"/>
          <cell r="AO1119" t="str">
            <v>Yes</v>
          </cell>
          <cell r="AP1119" t="str">
            <v>MAY 22</v>
          </cell>
        </row>
        <row r="1120">
          <cell r="A1120">
            <v>1577</v>
          </cell>
          <cell r="B1120" t="str">
            <v>已发货</v>
          </cell>
          <cell r="C1120" t="str">
            <v>C49</v>
          </cell>
          <cell r="D1120">
            <v>110519</v>
          </cell>
          <cell r="E1120" t="str">
            <v xml:space="preserve">SINRI Supplier </v>
          </cell>
          <cell r="F1120" t="str">
            <v>YSM10</v>
          </cell>
          <cell r="G1120" t="str">
            <v>L-&gt;R</v>
          </cell>
          <cell r="H1120" t="str">
            <v>MVC</v>
          </cell>
          <cell r="I1120" t="str">
            <v>Y60219</v>
          </cell>
          <cell r="J1120">
            <v>1</v>
          </cell>
          <cell r="K1120" t="str">
            <v>力合中转仓</v>
          </cell>
          <cell r="L1120">
            <v>44662</v>
          </cell>
          <cell r="M1120" t="str">
            <v>NM</v>
          </cell>
          <cell r="N1120" t="str">
            <v>MAY 22</v>
          </cell>
          <cell r="O1120">
            <v>2022.2</v>
          </cell>
          <cell r="P1120" t="str">
            <v>JPY</v>
          </cell>
          <cell r="Q1120" t="str">
            <v>C49SZX20220015SX</v>
          </cell>
          <cell r="R1120" t="str">
            <v>普德新星</v>
          </cell>
          <cell r="S1120" t="str">
            <v>YSM10</v>
          </cell>
          <cell r="T1120" t="str">
            <v>L-&gt;R</v>
          </cell>
          <cell r="U1120" t="str">
            <v>MVC</v>
          </cell>
          <cell r="V1120" t="str">
            <v>OK</v>
          </cell>
          <cell r="W1120" t="str">
            <v>DAP GX</v>
          </cell>
          <cell r="X1120">
            <v>44585</v>
          </cell>
          <cell r="Y1120" t="str">
            <v>Yes</v>
          </cell>
          <cell r="Z1120"/>
          <cell r="AA1120"/>
          <cell r="AB1120"/>
          <cell r="AC1120" t="str">
            <v>C220242116</v>
          </cell>
          <cell r="AD1120">
            <v>302</v>
          </cell>
          <cell r="AE1120">
            <v>10</v>
          </cell>
          <cell r="AF1120"/>
          <cell r="AG1120"/>
          <cell r="AH1120"/>
          <cell r="AI1120"/>
          <cell r="AJ1120"/>
          <cell r="AK1120"/>
          <cell r="AL1120"/>
          <cell r="AM1120"/>
          <cell r="AN1120"/>
          <cell r="AO1120" t="str">
            <v>Yes</v>
          </cell>
          <cell r="AP1120" t="str">
            <v>MAY 22</v>
          </cell>
        </row>
        <row r="1121">
          <cell r="A1121">
            <v>1548</v>
          </cell>
          <cell r="B1121" t="str">
            <v>已发货</v>
          </cell>
          <cell r="C1121" t="str">
            <v>C49</v>
          </cell>
          <cell r="D1121">
            <v>110803</v>
          </cell>
          <cell r="E1121" t="str">
            <v>广东微观名义下单</v>
          </cell>
          <cell r="F1121" t="str">
            <v>SIGMA-G5S2</v>
          </cell>
          <cell r="G1121" t="str">
            <v>L-&gt;R</v>
          </cell>
          <cell r="H1121" t="str">
            <v>No</v>
          </cell>
          <cell r="I1121" t="str">
            <v>Y60594</v>
          </cell>
          <cell r="J1121">
            <v>1</v>
          </cell>
          <cell r="K1121" t="str">
            <v>4月15日到盐田港</v>
          </cell>
          <cell r="L1121">
            <v>44664</v>
          </cell>
          <cell r="M1121" t="str">
            <v>NM</v>
          </cell>
          <cell r="N1121" t="str">
            <v>APR 22</v>
          </cell>
          <cell r="O1121">
            <v>2022.3</v>
          </cell>
          <cell r="P1121" t="str">
            <v>JPY</v>
          </cell>
          <cell r="Q1121" t="str">
            <v>C49SZX20220006SX</v>
          </cell>
          <cell r="R1121" t="str">
            <v>微观</v>
          </cell>
          <cell r="S1121" t="str">
            <v>SIGMA G5S2</v>
          </cell>
          <cell r="T1121" t="str">
            <v>L-&gt;R</v>
          </cell>
          <cell r="U1121" t="str">
            <v>No</v>
          </cell>
          <cell r="V1121" t="str">
            <v>OK</v>
          </cell>
          <cell r="W1121" t="str">
            <v>DAP ZS</v>
          </cell>
          <cell r="X1121">
            <v>44575</v>
          </cell>
          <cell r="Y1121" t="str">
            <v>Yes</v>
          </cell>
          <cell r="Z1121"/>
          <cell r="AA1121"/>
          <cell r="AB1121"/>
          <cell r="AC1121" t="str">
            <v>IND</v>
          </cell>
          <cell r="AD1121"/>
          <cell r="AE1121"/>
          <cell r="AF1121"/>
          <cell r="AG1121"/>
          <cell r="AH1121"/>
          <cell r="AI1121"/>
          <cell r="AJ1121"/>
          <cell r="AK1121"/>
          <cell r="AL1121"/>
          <cell r="AM1121"/>
          <cell r="AN1121"/>
          <cell r="AO1121" t="str">
            <v>Yes</v>
          </cell>
          <cell r="AP1121" t="str">
            <v>APR 22</v>
          </cell>
        </row>
        <row r="1122">
          <cell r="A1122">
            <v>1549</v>
          </cell>
          <cell r="B1122" t="str">
            <v>已发货</v>
          </cell>
          <cell r="C1122" t="str">
            <v>C49</v>
          </cell>
          <cell r="D1122">
            <v>110803</v>
          </cell>
          <cell r="E1122" t="str">
            <v>广东微观名义下单</v>
          </cell>
          <cell r="F1122" t="str">
            <v>SIGMA-G5S2</v>
          </cell>
          <cell r="G1122" t="str">
            <v>L-&gt;R</v>
          </cell>
          <cell r="H1122" t="str">
            <v>No</v>
          </cell>
          <cell r="I1122" t="str">
            <v>Y60595</v>
          </cell>
          <cell r="J1122">
            <v>1</v>
          </cell>
          <cell r="K1122" t="str">
            <v>4月15日到盐田港</v>
          </cell>
          <cell r="L1122">
            <v>44664</v>
          </cell>
          <cell r="M1122" t="str">
            <v>NM</v>
          </cell>
          <cell r="N1122" t="str">
            <v>APR 22</v>
          </cell>
          <cell r="O1122">
            <v>2022.3</v>
          </cell>
          <cell r="P1122" t="str">
            <v>JPY</v>
          </cell>
          <cell r="Q1122" t="str">
            <v>C49SZX20220006SX</v>
          </cell>
          <cell r="R1122" t="str">
            <v>微观</v>
          </cell>
          <cell r="S1122" t="str">
            <v>SIGMA G5S2</v>
          </cell>
          <cell r="T1122" t="str">
            <v>L-&gt;R</v>
          </cell>
          <cell r="U1122" t="str">
            <v>No</v>
          </cell>
          <cell r="V1122" t="str">
            <v>OK</v>
          </cell>
          <cell r="W1122" t="str">
            <v>DAP ZS</v>
          </cell>
          <cell r="X1122">
            <v>44575</v>
          </cell>
          <cell r="Y1122" t="str">
            <v>Yes</v>
          </cell>
          <cell r="Z1122"/>
          <cell r="AA1122"/>
          <cell r="AB1122"/>
          <cell r="AC1122" t="str">
            <v>IND</v>
          </cell>
          <cell r="AD1122"/>
          <cell r="AE1122"/>
          <cell r="AF1122"/>
          <cell r="AG1122"/>
          <cell r="AH1122"/>
          <cell r="AI1122"/>
          <cell r="AJ1122"/>
          <cell r="AK1122"/>
          <cell r="AL1122"/>
          <cell r="AM1122"/>
          <cell r="AN1122"/>
          <cell r="AO1122" t="str">
            <v>Yes</v>
          </cell>
          <cell r="AP1122" t="str">
            <v>APR 22</v>
          </cell>
        </row>
        <row r="1123">
          <cell r="A1123">
            <v>1550</v>
          </cell>
          <cell r="B1123" t="str">
            <v>已发货</v>
          </cell>
          <cell r="C1123" t="str">
            <v>C49</v>
          </cell>
          <cell r="D1123">
            <v>110803</v>
          </cell>
          <cell r="E1123" t="str">
            <v>广东微观名义下单</v>
          </cell>
          <cell r="F1123" t="str">
            <v>SIGMA-G5S2</v>
          </cell>
          <cell r="G1123" t="str">
            <v>L-&gt;R</v>
          </cell>
          <cell r="H1123" t="str">
            <v>No</v>
          </cell>
          <cell r="I1123" t="str">
            <v>Y60596</v>
          </cell>
          <cell r="J1123">
            <v>1</v>
          </cell>
          <cell r="K1123" t="str">
            <v>4月15日到盐田港</v>
          </cell>
          <cell r="L1123">
            <v>44664</v>
          </cell>
          <cell r="M1123" t="str">
            <v>NM</v>
          </cell>
          <cell r="N1123" t="str">
            <v>APR 22</v>
          </cell>
          <cell r="O1123">
            <v>2022.3</v>
          </cell>
          <cell r="P1123" t="str">
            <v>JPY</v>
          </cell>
          <cell r="Q1123" t="str">
            <v>C49SZX20220006SX</v>
          </cell>
          <cell r="R1123" t="str">
            <v>微观</v>
          </cell>
          <cell r="S1123" t="str">
            <v>SIGMA G5S2</v>
          </cell>
          <cell r="T1123" t="str">
            <v>L-&gt;R</v>
          </cell>
          <cell r="U1123" t="str">
            <v>No</v>
          </cell>
          <cell r="V1123" t="str">
            <v>OK</v>
          </cell>
          <cell r="W1123" t="str">
            <v>DAP ZS</v>
          </cell>
          <cell r="X1123">
            <v>44575</v>
          </cell>
          <cell r="Y1123" t="str">
            <v>Yes</v>
          </cell>
          <cell r="Z1123"/>
          <cell r="AA1123"/>
          <cell r="AB1123"/>
          <cell r="AC1123" t="str">
            <v>IND</v>
          </cell>
          <cell r="AD1123"/>
          <cell r="AE1123"/>
          <cell r="AF1123"/>
          <cell r="AG1123"/>
          <cell r="AH1123"/>
          <cell r="AI1123"/>
          <cell r="AJ1123"/>
          <cell r="AK1123"/>
          <cell r="AL1123"/>
          <cell r="AM1123"/>
          <cell r="AN1123"/>
          <cell r="AO1123" t="str">
            <v>Yes</v>
          </cell>
          <cell r="AP1123" t="str">
            <v>APR 22</v>
          </cell>
        </row>
        <row r="1124">
          <cell r="A1124">
            <v>1551</v>
          </cell>
          <cell r="B1124" t="str">
            <v>已发货</v>
          </cell>
          <cell r="C1124" t="str">
            <v>C49</v>
          </cell>
          <cell r="D1124">
            <v>110803</v>
          </cell>
          <cell r="E1124" t="str">
            <v>广东微观名义下单</v>
          </cell>
          <cell r="F1124" t="str">
            <v>SIGMA-G5S2</v>
          </cell>
          <cell r="G1124" t="str">
            <v>L-&gt;R</v>
          </cell>
          <cell r="H1124" t="str">
            <v>No</v>
          </cell>
          <cell r="I1124" t="str">
            <v>Y60597</v>
          </cell>
          <cell r="J1124">
            <v>1</v>
          </cell>
          <cell r="K1124" t="str">
            <v>4月15日到盐田港</v>
          </cell>
          <cell r="L1124">
            <v>44664</v>
          </cell>
          <cell r="M1124" t="str">
            <v>NM</v>
          </cell>
          <cell r="N1124" t="str">
            <v>APR 22</v>
          </cell>
          <cell r="O1124">
            <v>2022.3</v>
          </cell>
          <cell r="P1124" t="str">
            <v>JPY</v>
          </cell>
          <cell r="Q1124" t="str">
            <v>C49SZX20220006SX</v>
          </cell>
          <cell r="R1124" t="str">
            <v>微观</v>
          </cell>
          <cell r="S1124" t="str">
            <v>SIGMA G5S2</v>
          </cell>
          <cell r="T1124" t="str">
            <v>L-&gt;R</v>
          </cell>
          <cell r="U1124" t="str">
            <v>No</v>
          </cell>
          <cell r="V1124" t="str">
            <v>OK</v>
          </cell>
          <cell r="W1124" t="str">
            <v>DAP ZS</v>
          </cell>
          <cell r="X1124">
            <v>44575</v>
          </cell>
          <cell r="Y1124" t="str">
            <v>Yes</v>
          </cell>
          <cell r="Z1124"/>
          <cell r="AA1124"/>
          <cell r="AB1124"/>
          <cell r="AC1124" t="str">
            <v>IND</v>
          </cell>
          <cell r="AD1124"/>
          <cell r="AE1124"/>
          <cell r="AF1124"/>
          <cell r="AG1124"/>
          <cell r="AH1124"/>
          <cell r="AI1124"/>
          <cell r="AJ1124"/>
          <cell r="AK1124"/>
          <cell r="AL1124"/>
          <cell r="AM1124"/>
          <cell r="AN1124"/>
          <cell r="AO1124" t="str">
            <v>Yes</v>
          </cell>
          <cell r="AP1124" t="str">
            <v>APR 22</v>
          </cell>
        </row>
        <row r="1125">
          <cell r="A1125">
            <v>1552</v>
          </cell>
          <cell r="B1125" t="str">
            <v>已发货</v>
          </cell>
          <cell r="C1125" t="str">
            <v>C49</v>
          </cell>
          <cell r="D1125">
            <v>110803</v>
          </cell>
          <cell r="E1125" t="str">
            <v>广东微观名义下单</v>
          </cell>
          <cell r="F1125" t="str">
            <v>SIGMA-G5S2</v>
          </cell>
          <cell r="G1125" t="str">
            <v>L-&gt;R</v>
          </cell>
          <cell r="H1125" t="str">
            <v>No</v>
          </cell>
          <cell r="I1125" t="str">
            <v>Y60598</v>
          </cell>
          <cell r="J1125">
            <v>1</v>
          </cell>
          <cell r="K1125" t="str">
            <v>4月15日到盐田港</v>
          </cell>
          <cell r="L1125">
            <v>44664</v>
          </cell>
          <cell r="M1125" t="str">
            <v>NM</v>
          </cell>
          <cell r="N1125" t="str">
            <v>APR 22</v>
          </cell>
          <cell r="O1125">
            <v>2022.3</v>
          </cell>
          <cell r="P1125" t="str">
            <v>JPY</v>
          </cell>
          <cell r="Q1125" t="str">
            <v>C49SZX20220006SX</v>
          </cell>
          <cell r="R1125" t="str">
            <v>微观</v>
          </cell>
          <cell r="S1125" t="str">
            <v>SIGMA G5S2</v>
          </cell>
          <cell r="T1125" t="str">
            <v>L-&gt;R</v>
          </cell>
          <cell r="U1125" t="str">
            <v>No</v>
          </cell>
          <cell r="V1125" t="str">
            <v>OK</v>
          </cell>
          <cell r="W1125" t="str">
            <v>DAP ZS</v>
          </cell>
          <cell r="X1125">
            <v>44575</v>
          </cell>
          <cell r="Y1125" t="str">
            <v>Yes</v>
          </cell>
          <cell r="Z1125"/>
          <cell r="AA1125"/>
          <cell r="AB1125"/>
          <cell r="AC1125" t="str">
            <v>IND</v>
          </cell>
          <cell r="AD1125"/>
          <cell r="AE1125"/>
          <cell r="AF1125"/>
          <cell r="AG1125"/>
          <cell r="AH1125"/>
          <cell r="AI1125"/>
          <cell r="AJ1125"/>
          <cell r="AK1125"/>
          <cell r="AL1125"/>
          <cell r="AM1125"/>
          <cell r="AN1125"/>
          <cell r="AO1125" t="str">
            <v>Yes</v>
          </cell>
          <cell r="AP1125" t="str">
            <v>APR 22</v>
          </cell>
        </row>
        <row r="1126">
          <cell r="A1126">
            <v>1553</v>
          </cell>
          <cell r="B1126" t="str">
            <v>已发货</v>
          </cell>
          <cell r="C1126" t="str">
            <v>C49</v>
          </cell>
          <cell r="D1126">
            <v>110803</v>
          </cell>
          <cell r="E1126" t="str">
            <v>广东微观名义下单</v>
          </cell>
          <cell r="F1126" t="str">
            <v>SIGMA-G5S2</v>
          </cell>
          <cell r="G1126" t="str">
            <v>L-&gt;R</v>
          </cell>
          <cell r="H1126" t="str">
            <v>No</v>
          </cell>
          <cell r="I1126" t="str">
            <v>Y60599</v>
          </cell>
          <cell r="J1126">
            <v>1</v>
          </cell>
          <cell r="K1126" t="str">
            <v>4月15日到盐田港</v>
          </cell>
          <cell r="L1126">
            <v>44664</v>
          </cell>
          <cell r="M1126" t="str">
            <v>NM</v>
          </cell>
          <cell r="N1126" t="str">
            <v>APR 22</v>
          </cell>
          <cell r="O1126">
            <v>2022.3</v>
          </cell>
          <cell r="P1126" t="str">
            <v>JPY</v>
          </cell>
          <cell r="Q1126" t="str">
            <v>C49SZX20220006SX</v>
          </cell>
          <cell r="R1126" t="str">
            <v>微观</v>
          </cell>
          <cell r="S1126" t="str">
            <v>SIGMA G5S2</v>
          </cell>
          <cell r="T1126" t="str">
            <v>L-&gt;R</v>
          </cell>
          <cell r="U1126" t="str">
            <v>No</v>
          </cell>
          <cell r="V1126" t="str">
            <v>OK</v>
          </cell>
          <cell r="W1126" t="str">
            <v>DAP ZS</v>
          </cell>
          <cell r="X1126">
            <v>44575</v>
          </cell>
          <cell r="Y1126" t="str">
            <v>Yes</v>
          </cell>
          <cell r="Z1126"/>
          <cell r="AA1126"/>
          <cell r="AB1126"/>
          <cell r="AC1126" t="str">
            <v>IND</v>
          </cell>
          <cell r="AD1126"/>
          <cell r="AE1126"/>
          <cell r="AF1126"/>
          <cell r="AG1126"/>
          <cell r="AH1126"/>
          <cell r="AI1126"/>
          <cell r="AJ1126"/>
          <cell r="AK1126"/>
          <cell r="AL1126"/>
          <cell r="AM1126"/>
          <cell r="AN1126"/>
          <cell r="AO1126" t="str">
            <v>Yes</v>
          </cell>
          <cell r="AP1126" t="str">
            <v>APR 22</v>
          </cell>
        </row>
        <row r="1127">
          <cell r="A1127">
            <v>1538</v>
          </cell>
          <cell r="B1127" t="str">
            <v>已发货</v>
          </cell>
          <cell r="C1127" t="str">
            <v>C28.</v>
          </cell>
          <cell r="D1127">
            <v>110791</v>
          </cell>
          <cell r="E1127" t="str">
            <v>鸿楠名义下单</v>
          </cell>
          <cell r="F1127" t="str">
            <v>YSi-V</v>
          </cell>
          <cell r="G1127" t="str">
            <v>R-&gt;L</v>
          </cell>
          <cell r="H1127" t="str">
            <v>No</v>
          </cell>
          <cell r="I1127" t="str">
            <v>Y60443</v>
          </cell>
          <cell r="J1127">
            <v>1</v>
          </cell>
          <cell r="K1127" t="str">
            <v>力合中转仓</v>
          </cell>
          <cell r="L1127">
            <v>44664</v>
          </cell>
          <cell r="M1127" t="str">
            <v>NM</v>
          </cell>
          <cell r="N1127" t="str">
            <v>APR 22</v>
          </cell>
          <cell r="O1127">
            <v>2022.3</v>
          </cell>
          <cell r="P1127" t="str">
            <v>JPY</v>
          </cell>
          <cell r="Q1127" t="str">
            <v>C28SZX20210216MZ</v>
          </cell>
          <cell r="R1127" t="str">
            <v>东莞鸿楠</v>
          </cell>
          <cell r="S1127" t="str">
            <v>YSi-V</v>
          </cell>
          <cell r="T1127" t="str">
            <v>R-&gt;L</v>
          </cell>
          <cell r="U1127" t="str">
            <v>No</v>
          </cell>
          <cell r="V1127" t="str">
            <v>OK</v>
          </cell>
          <cell r="W1127" t="str">
            <v>CIF  HK</v>
          </cell>
          <cell r="X1127">
            <v>44557</v>
          </cell>
          <cell r="Y1127" t="str">
            <v>Yes</v>
          </cell>
          <cell r="Z1127"/>
          <cell r="AA1127"/>
          <cell r="AB1127"/>
          <cell r="AC1127" t="str">
            <v>IND</v>
          </cell>
          <cell r="AD1127"/>
          <cell r="AE1127"/>
          <cell r="AF1127"/>
          <cell r="AG1127"/>
          <cell r="AH1127"/>
          <cell r="AI1127"/>
          <cell r="AJ1127"/>
          <cell r="AK1127"/>
          <cell r="AL1127"/>
          <cell r="AM1127"/>
          <cell r="AN1127"/>
          <cell r="AO1127" t="str">
            <v>Yes</v>
          </cell>
          <cell r="AP1127" t="str">
            <v>APR 22</v>
          </cell>
        </row>
        <row r="1128">
          <cell r="A1128">
            <v>1563</v>
          </cell>
          <cell r="B1128" t="str">
            <v>已发货</v>
          </cell>
          <cell r="C1128" t="str">
            <v>C49</v>
          </cell>
          <cell r="D1128">
            <v>110824</v>
          </cell>
          <cell r="E1128" t="str">
            <v>超思维名义下单</v>
          </cell>
          <cell r="F1128" t="str">
            <v>YSM10</v>
          </cell>
          <cell r="G1128" t="str">
            <v>R-&gt;L</v>
          </cell>
          <cell r="H1128" t="str">
            <v>MVC F&amp;R+ATS15</v>
          </cell>
          <cell r="I1128" t="str">
            <v>Y57101</v>
          </cell>
          <cell r="J1128">
            <v>1</v>
          </cell>
          <cell r="K1128" t="str">
            <v>CY仓库</v>
          </cell>
          <cell r="L1128">
            <v>44664</v>
          </cell>
          <cell r="M1128" t="str">
            <v>NM</v>
          </cell>
          <cell r="N1128" t="str">
            <v>MAY 22</v>
          </cell>
          <cell r="O1128">
            <v>2022.3</v>
          </cell>
          <cell r="P1128" t="str">
            <v>JPY</v>
          </cell>
          <cell r="Q1128" t="str">
            <v>C49SZX20220003EC</v>
          </cell>
          <cell r="R1128" t="str">
            <v>海红天远</v>
          </cell>
          <cell r="S1128" t="str">
            <v>YSM10</v>
          </cell>
          <cell r="T1128" t="str">
            <v>L-&gt;R</v>
          </cell>
          <cell r="U1128" t="str">
            <v>MVC+ATS15</v>
          </cell>
          <cell r="V1128" t="str">
            <v>WRONG</v>
          </cell>
          <cell r="W1128" t="str">
            <v>CIF HK</v>
          </cell>
          <cell r="X1128">
            <v>44585</v>
          </cell>
          <cell r="Y1128" t="str">
            <v>Yes</v>
          </cell>
          <cell r="Z1128"/>
          <cell r="AA1128"/>
          <cell r="AB1128"/>
          <cell r="AC1128" t="str">
            <v>C200737827</v>
          </cell>
          <cell r="AD1128">
            <v>312</v>
          </cell>
          <cell r="AE1128">
            <v>10</v>
          </cell>
          <cell r="AF1128"/>
          <cell r="AG1128"/>
          <cell r="AH1128"/>
          <cell r="AI1128"/>
          <cell r="AN1128"/>
          <cell r="AO1128" t="str">
            <v>Yes</v>
          </cell>
          <cell r="AP1128" t="str">
            <v>MAY 22</v>
          </cell>
        </row>
        <row r="1129">
          <cell r="A1129">
            <v>1890</v>
          </cell>
          <cell r="B1129" t="str">
            <v>已发货</v>
          </cell>
          <cell r="C1129" t="str">
            <v>C49</v>
          </cell>
          <cell r="D1129">
            <v>110825</v>
          </cell>
          <cell r="E1129" t="str">
            <v>Shenzhen 力通威</v>
          </cell>
          <cell r="F1129" t="str">
            <v>YSM10</v>
          </cell>
          <cell r="G1129" t="str">
            <v>R-&gt;L</v>
          </cell>
          <cell r="H1129" t="str">
            <v xml:space="preserve">MVC+96 FEEDER PLATE (YSM10) </v>
          </cell>
          <cell r="I1129" t="str">
            <v>Y60840</v>
          </cell>
          <cell r="J1129">
            <v>1</v>
          </cell>
          <cell r="K1129" t="str">
            <v>力合仓库(已经清关)</v>
          </cell>
          <cell r="L1129">
            <v>44664</v>
          </cell>
          <cell r="M1129" t="str">
            <v>0.0512，RMB单清关</v>
          </cell>
          <cell r="N1129" t="str">
            <v>MAR 23</v>
          </cell>
          <cell r="O1129">
            <v>2022.3</v>
          </cell>
          <cell r="P1129" t="str">
            <v>RMB</v>
          </cell>
          <cell r="Q1129" t="str">
            <v>C49SZX20230033JL</v>
          </cell>
          <cell r="R1129" t="str">
            <v>力通威</v>
          </cell>
          <cell r="S1129" t="str">
            <v>YSM10</v>
          </cell>
          <cell r="T1129" t="str">
            <v>R-&gt;L</v>
          </cell>
          <cell r="U1129" t="str">
            <v xml:space="preserve">MVC+96 FEEDER PLATE (YSM10) </v>
          </cell>
          <cell r="V1129" t="str">
            <v>OK</v>
          </cell>
          <cell r="W1129" t="str">
            <v>DDP SZ</v>
          </cell>
          <cell r="X1129">
            <v>44994</v>
          </cell>
          <cell r="Y1129" t="str">
            <v>Yes</v>
          </cell>
          <cell r="Z1129"/>
          <cell r="AA1129"/>
          <cell r="AB1129"/>
          <cell r="AC1129" t="str">
            <v>IND</v>
          </cell>
          <cell r="AD1129">
            <v>301</v>
          </cell>
          <cell r="AE1129">
            <v>10</v>
          </cell>
          <cell r="AF1129"/>
          <cell r="AG1129"/>
          <cell r="AH1129"/>
          <cell r="AI1129"/>
          <cell r="AJ1129"/>
          <cell r="AK1129"/>
          <cell r="AL1129"/>
          <cell r="AM1129"/>
          <cell r="AN1129"/>
          <cell r="AO1129" t="str">
            <v>Yes</v>
          </cell>
          <cell r="AP1129" t="str">
            <v>MAR 23</v>
          </cell>
        </row>
        <row r="1130">
          <cell r="A1130">
            <v>1891</v>
          </cell>
          <cell r="B1130" t="str">
            <v>已发货</v>
          </cell>
          <cell r="C1130" t="str">
            <v>C49</v>
          </cell>
          <cell r="D1130">
            <v>110825</v>
          </cell>
          <cell r="E1130" t="str">
            <v>Shenzhen 力通威</v>
          </cell>
          <cell r="F1130" t="str">
            <v>YSM10</v>
          </cell>
          <cell r="G1130" t="str">
            <v>R-&gt;L</v>
          </cell>
          <cell r="H1130" t="str">
            <v xml:space="preserve">MVC+96 FEEDER PLATE (YSM10) </v>
          </cell>
          <cell r="I1130" t="str">
            <v>Y60841</v>
          </cell>
          <cell r="J1130">
            <v>1</v>
          </cell>
          <cell r="K1130" t="str">
            <v>力合仓库(已经清关)</v>
          </cell>
          <cell r="L1130">
            <v>44664</v>
          </cell>
          <cell r="M1130" t="str">
            <v>0.0512，RMB单清关</v>
          </cell>
          <cell r="N1130" t="str">
            <v>MAR 23</v>
          </cell>
          <cell r="O1130">
            <v>2022.3</v>
          </cell>
          <cell r="P1130" t="str">
            <v>RMB</v>
          </cell>
          <cell r="Q1130" t="str">
            <v>C49SZX20230033JL</v>
          </cell>
          <cell r="R1130" t="str">
            <v>力通威</v>
          </cell>
          <cell r="S1130" t="str">
            <v>YSM10</v>
          </cell>
          <cell r="T1130" t="str">
            <v>R-&gt;L</v>
          </cell>
          <cell r="U1130" t="str">
            <v xml:space="preserve">MVC+96 FEEDER PLATE (YSM10) </v>
          </cell>
          <cell r="V1130" t="str">
            <v>OK</v>
          </cell>
          <cell r="W1130" t="str">
            <v>DDP SZ</v>
          </cell>
          <cell r="X1130">
            <v>44994</v>
          </cell>
          <cell r="Y1130" t="str">
            <v>Yes</v>
          </cell>
          <cell r="Z1130"/>
          <cell r="AA1130"/>
          <cell r="AB1130"/>
          <cell r="AC1130" t="str">
            <v>IND</v>
          </cell>
          <cell r="AD1130">
            <v>301</v>
          </cell>
          <cell r="AE1130">
            <v>10</v>
          </cell>
          <cell r="AF1130"/>
          <cell r="AG1130"/>
          <cell r="AH1130"/>
          <cell r="AI1130"/>
          <cell r="AJ1130"/>
          <cell r="AK1130"/>
          <cell r="AL1130"/>
          <cell r="AM1130"/>
          <cell r="AN1130"/>
          <cell r="AO1130" t="str">
            <v>Yes</v>
          </cell>
          <cell r="AP1130" t="str">
            <v>MAR 23</v>
          </cell>
        </row>
        <row r="1131">
          <cell r="A1131">
            <v>1508</v>
          </cell>
          <cell r="B1131" t="str">
            <v>已发货</v>
          </cell>
          <cell r="C1131" t="str">
            <v>C49</v>
          </cell>
          <cell r="D1131">
            <v>110829</v>
          </cell>
          <cell r="E1131" t="str">
            <v>Shenzhen 清禾</v>
          </cell>
          <cell r="F1131" t="str">
            <v>YSM10</v>
          </cell>
          <cell r="G1131" t="str">
            <v>R-&gt;L</v>
          </cell>
          <cell r="H1131" t="str">
            <v>MVC F&amp;R</v>
          </cell>
          <cell r="I1131" t="str">
            <v>Y60826</v>
          </cell>
          <cell r="J1131">
            <v>1</v>
          </cell>
          <cell r="K1131" t="str">
            <v>力合中转仓</v>
          </cell>
          <cell r="L1131">
            <v>44664</v>
          </cell>
          <cell r="M1131">
            <v>5.45E-2</v>
          </cell>
          <cell r="N1131" t="str">
            <v>MAY 22</v>
          </cell>
          <cell r="O1131">
            <v>2022.3</v>
          </cell>
          <cell r="P1131" t="str">
            <v>JPY</v>
          </cell>
          <cell r="Q1131" t="str">
            <v>C49SZX20210207JY</v>
          </cell>
          <cell r="R1131" t="str">
            <v>海凌科达</v>
          </cell>
          <cell r="S1131" t="str">
            <v>YSM10</v>
          </cell>
          <cell r="T1131" t="str">
            <v>L-&gt;R</v>
          </cell>
          <cell r="U1131" t="str">
            <v>No</v>
          </cell>
          <cell r="V1131" t="str">
            <v>WRONG</v>
          </cell>
          <cell r="W1131" t="str">
            <v>CIF HK</v>
          </cell>
          <cell r="X1131">
            <v>44530</v>
          </cell>
          <cell r="Y1131" t="str">
            <v>Yes</v>
          </cell>
          <cell r="Z1131"/>
          <cell r="AA1131"/>
          <cell r="AB1131"/>
          <cell r="AC1131" t="str">
            <v>C190735224</v>
          </cell>
          <cell r="AD1131">
            <v>302</v>
          </cell>
          <cell r="AE1131">
            <v>10</v>
          </cell>
          <cell r="AF1131"/>
          <cell r="AG1131"/>
          <cell r="AH1131"/>
          <cell r="AI1131"/>
          <cell r="AJ1131"/>
          <cell r="AK1131"/>
          <cell r="AL1131"/>
          <cell r="AM1131"/>
          <cell r="AN1131"/>
          <cell r="AO1131" t="str">
            <v>Yes</v>
          </cell>
          <cell r="AP1131" t="str">
            <v>MAY 22</v>
          </cell>
        </row>
        <row r="1132">
          <cell r="A1132">
            <v>1590</v>
          </cell>
          <cell r="B1132" t="str">
            <v>已发货</v>
          </cell>
          <cell r="C1132" t="str">
            <v>C49</v>
          </cell>
          <cell r="D1132">
            <v>110831</v>
          </cell>
          <cell r="E1132" t="str">
            <v>Shenzhen 驰电</v>
          </cell>
          <cell r="F1132" t="str">
            <v>YSM10</v>
          </cell>
          <cell r="G1132" t="str">
            <v>R-&gt;L</v>
          </cell>
          <cell r="H1132" t="str">
            <v>MVC F&amp;R</v>
          </cell>
          <cell r="I1132" t="str">
            <v>Y60825</v>
          </cell>
          <cell r="J1132">
            <v>1</v>
          </cell>
          <cell r="K1132" t="str">
            <v>CY仓库</v>
          </cell>
          <cell r="L1132">
            <v>44664</v>
          </cell>
          <cell r="M1132">
            <v>5.45E-2</v>
          </cell>
          <cell r="N1132" t="str">
            <v>MAY 22</v>
          </cell>
          <cell r="O1132">
            <v>2022.3</v>
          </cell>
          <cell r="P1132" t="str">
            <v>JPY</v>
          </cell>
          <cell r="Q1132" t="str">
            <v>C49SZX20220013DZ</v>
          </cell>
          <cell r="R1132" t="str">
            <v>朗特</v>
          </cell>
          <cell r="S1132" t="str">
            <v>YSM10</v>
          </cell>
          <cell r="T1132" t="str">
            <v>R-&gt;L</v>
          </cell>
          <cell r="U1132" t="str">
            <v>No</v>
          </cell>
          <cell r="V1132" t="str">
            <v>WRONG</v>
          </cell>
          <cell r="W1132" t="str">
            <v>CIF HK</v>
          </cell>
          <cell r="X1132">
            <v>44614</v>
          </cell>
          <cell r="Y1132" t="str">
            <v>Yes</v>
          </cell>
          <cell r="Z1132"/>
          <cell r="AA1132"/>
          <cell r="AB1132"/>
          <cell r="AC1132" t="str">
            <v>C220342453</v>
          </cell>
          <cell r="AD1132">
            <v>301</v>
          </cell>
          <cell r="AE1132">
            <v>10</v>
          </cell>
          <cell r="AF1132"/>
          <cell r="AG1132"/>
          <cell r="AH1132"/>
          <cell r="AI1132"/>
          <cell r="AJ1132"/>
          <cell r="AK1132"/>
          <cell r="AL1132"/>
          <cell r="AM1132"/>
          <cell r="AN1132"/>
          <cell r="AO1132" t="str">
            <v>Yes</v>
          </cell>
          <cell r="AP1132" t="str">
            <v>MAY 22</v>
          </cell>
        </row>
        <row r="1133">
          <cell r="A1133">
            <v>1211</v>
          </cell>
          <cell r="B1133" t="str">
            <v>已发货</v>
          </cell>
          <cell r="C1133" t="str">
            <v>C49</v>
          </cell>
          <cell r="D1133">
            <v>110823</v>
          </cell>
          <cell r="E1133" t="str">
            <v>Stock order</v>
          </cell>
          <cell r="F1133" t="str">
            <v>YSM20R-2</v>
          </cell>
          <cell r="G1133" t="str">
            <v>L-&gt;R</v>
          </cell>
          <cell r="H1133" t="str">
            <v>No</v>
          </cell>
          <cell r="I1133" t="str">
            <v>Y58092</v>
          </cell>
          <cell r="J1133">
            <v>1</v>
          </cell>
          <cell r="K1133" t="str">
            <v>力合中转仓</v>
          </cell>
          <cell r="L1133">
            <v>44667</v>
          </cell>
          <cell r="M1133" t="str">
            <v>NM</v>
          </cell>
          <cell r="N1133" t="str">
            <v>APR 22</v>
          </cell>
          <cell r="O1133">
            <v>2022.3</v>
          </cell>
          <cell r="P1133" t="str">
            <v>JPY</v>
          </cell>
          <cell r="Q1133" t="str">
            <v>C49SZX20210125DZ</v>
          </cell>
          <cell r="R1133" t="str">
            <v>斯迈电子</v>
          </cell>
          <cell r="S1133" t="str">
            <v>YSM20R-2</v>
          </cell>
          <cell r="T1133" t="str">
            <v>L-&gt;R</v>
          </cell>
          <cell r="U1133" t="str">
            <v>MVC</v>
          </cell>
          <cell r="V1133" t="str">
            <v>WRONG</v>
          </cell>
          <cell r="W1133" t="str">
            <v>DAP GZ</v>
          </cell>
          <cell r="X1133">
            <v>44260</v>
          </cell>
          <cell r="Y1133" t="str">
            <v>Yes</v>
          </cell>
          <cell r="Z1133"/>
          <cell r="AA1133"/>
          <cell r="AB1133"/>
          <cell r="AC1133" t="str">
            <v>C210640294</v>
          </cell>
          <cell r="AD1133">
            <v>301</v>
          </cell>
          <cell r="AE1133">
            <v>10</v>
          </cell>
          <cell r="AF1133">
            <v>311</v>
          </cell>
          <cell r="AG1133">
            <v>10</v>
          </cell>
          <cell r="AH1133"/>
          <cell r="AI1133"/>
          <cell r="AN1133"/>
          <cell r="AO1133" t="str">
            <v>Yes</v>
          </cell>
          <cell r="AP1133" t="str">
            <v>APR 22</v>
          </cell>
        </row>
        <row r="1134">
          <cell r="A1134">
            <v>1215</v>
          </cell>
          <cell r="B1134" t="str">
            <v>已发货</v>
          </cell>
          <cell r="C1134" t="str">
            <v>C49</v>
          </cell>
          <cell r="D1134">
            <v>110823</v>
          </cell>
          <cell r="E1134" t="str">
            <v>Stock order</v>
          </cell>
          <cell r="F1134" t="str">
            <v>YSM20R-2</v>
          </cell>
          <cell r="G1134" t="str">
            <v>L-&gt;R</v>
          </cell>
          <cell r="H1134" t="str">
            <v>No</v>
          </cell>
          <cell r="I1134" t="str">
            <v>Y58093</v>
          </cell>
          <cell r="J1134">
            <v>1</v>
          </cell>
          <cell r="K1134" t="str">
            <v>力合中转仓</v>
          </cell>
          <cell r="L1134">
            <v>44667</v>
          </cell>
          <cell r="M1134" t="str">
            <v>NM</v>
          </cell>
          <cell r="N1134" t="str">
            <v>APR 22</v>
          </cell>
          <cell r="O1134">
            <v>2022.3</v>
          </cell>
          <cell r="P1134" t="str">
            <v>JPY</v>
          </cell>
          <cell r="Q1134" t="str">
            <v>C49SZX20210125DZ</v>
          </cell>
          <cell r="R1134" t="str">
            <v>斯迈电子</v>
          </cell>
          <cell r="S1134" t="str">
            <v>YSM20R-2</v>
          </cell>
          <cell r="T1134" t="str">
            <v>L-&gt;R</v>
          </cell>
          <cell r="U1134" t="str">
            <v>No</v>
          </cell>
          <cell r="V1134" t="str">
            <v>OK</v>
          </cell>
          <cell r="W1134" t="str">
            <v>DAP GZ</v>
          </cell>
          <cell r="X1134">
            <v>44260</v>
          </cell>
          <cell r="Y1134" t="str">
            <v>Yes</v>
          </cell>
          <cell r="Z1134"/>
          <cell r="AA1134"/>
          <cell r="AB1134"/>
          <cell r="AC1134" t="str">
            <v>C210640294</v>
          </cell>
          <cell r="AD1134">
            <v>301</v>
          </cell>
          <cell r="AE1134">
            <v>10</v>
          </cell>
          <cell r="AF1134">
            <v>313</v>
          </cell>
          <cell r="AG1134">
            <v>10</v>
          </cell>
          <cell r="AH1134"/>
          <cell r="AI1134"/>
          <cell r="AN1134"/>
          <cell r="AO1134" t="str">
            <v>Yes</v>
          </cell>
          <cell r="AP1134" t="str">
            <v>APR 22</v>
          </cell>
        </row>
        <row r="1135">
          <cell r="A1135">
            <v>1213</v>
          </cell>
          <cell r="B1135" t="str">
            <v>已发货</v>
          </cell>
          <cell r="C1135" t="str">
            <v>C49</v>
          </cell>
          <cell r="D1135">
            <v>110823</v>
          </cell>
          <cell r="E1135" t="str">
            <v>Stock order</v>
          </cell>
          <cell r="F1135" t="str">
            <v>YSM20R-2</v>
          </cell>
          <cell r="G1135" t="str">
            <v>L-&gt;R</v>
          </cell>
          <cell r="H1135" t="str">
            <v>No</v>
          </cell>
          <cell r="I1135" t="str">
            <v>Y58094</v>
          </cell>
          <cell r="J1135">
            <v>1</v>
          </cell>
          <cell r="K1135" t="str">
            <v>力合中转仓</v>
          </cell>
          <cell r="L1135">
            <v>44667</v>
          </cell>
          <cell r="M1135" t="str">
            <v>NM</v>
          </cell>
          <cell r="N1135" t="str">
            <v>APR 22</v>
          </cell>
          <cell r="O1135">
            <v>2022.3</v>
          </cell>
          <cell r="P1135" t="str">
            <v>JPY</v>
          </cell>
          <cell r="Q1135" t="str">
            <v>C49SZX20210125DZ</v>
          </cell>
          <cell r="R1135" t="str">
            <v>斯迈电子</v>
          </cell>
          <cell r="S1135" t="str">
            <v>YSM20R-2</v>
          </cell>
          <cell r="T1135" t="str">
            <v>L-&gt;R</v>
          </cell>
          <cell r="U1135" t="str">
            <v>MVC</v>
          </cell>
          <cell r="V1135" t="str">
            <v>WRONG</v>
          </cell>
          <cell r="W1135" t="str">
            <v>DAP GZ</v>
          </cell>
          <cell r="X1135">
            <v>44260</v>
          </cell>
          <cell r="Y1135" t="str">
            <v>Yes</v>
          </cell>
          <cell r="Z1135"/>
          <cell r="AA1135"/>
          <cell r="AB1135"/>
          <cell r="AC1135" t="str">
            <v>C210640294</v>
          </cell>
          <cell r="AD1135">
            <v>301</v>
          </cell>
          <cell r="AE1135">
            <v>10</v>
          </cell>
          <cell r="AF1135">
            <v>313</v>
          </cell>
          <cell r="AG1135">
            <v>10</v>
          </cell>
          <cell r="AH1135"/>
          <cell r="AI1135"/>
          <cell r="AN1135"/>
          <cell r="AO1135" t="str">
            <v>Yes</v>
          </cell>
          <cell r="AP1135" t="str">
            <v>APR 22</v>
          </cell>
        </row>
        <row r="1136">
          <cell r="A1136">
            <v>1595</v>
          </cell>
          <cell r="B1136" t="str">
            <v>已发货</v>
          </cell>
          <cell r="C1136" t="str">
            <v>C49</v>
          </cell>
          <cell r="D1136">
            <v>110830</v>
          </cell>
          <cell r="E1136" t="str">
            <v>Shenzhen 狂热者（有补差额，折扣约55.3%)</v>
          </cell>
          <cell r="F1136" t="str">
            <v>YSM10</v>
          </cell>
          <cell r="G1136" t="str">
            <v>R-&gt;L</v>
          </cell>
          <cell r="H1136" t="str">
            <v>MVC+ATS15</v>
          </cell>
          <cell r="I1136" t="str">
            <v>Y60982</v>
          </cell>
          <cell r="J1136">
            <v>1</v>
          </cell>
          <cell r="K1136" t="str">
            <v>CY仓库</v>
          </cell>
          <cell r="L1136">
            <v>44667</v>
          </cell>
          <cell r="M1136" t="str">
            <v>NM</v>
          </cell>
          <cell r="N1136" t="str">
            <v>MAY 22</v>
          </cell>
          <cell r="O1136">
            <v>2022.3</v>
          </cell>
          <cell r="P1136" t="str">
            <v>JPY</v>
          </cell>
          <cell r="Q1136" t="str">
            <v>C49SZX20220013DZ</v>
          </cell>
          <cell r="R1136" t="str">
            <v>朗特</v>
          </cell>
          <cell r="S1136" t="str">
            <v>YSM10</v>
          </cell>
          <cell r="T1136" t="str">
            <v>R-&gt;L</v>
          </cell>
          <cell r="U1136" t="str">
            <v>MVC+ATS15</v>
          </cell>
          <cell r="V1136" t="str">
            <v>OK</v>
          </cell>
          <cell r="W1136" t="str">
            <v>CIF HK</v>
          </cell>
          <cell r="X1136">
            <v>44614</v>
          </cell>
          <cell r="Y1136" t="str">
            <v>Yes</v>
          </cell>
          <cell r="Z1136"/>
          <cell r="AA1136"/>
          <cell r="AB1136"/>
          <cell r="AC1136" t="str">
            <v>C220342453</v>
          </cell>
          <cell r="AD1136">
            <v>302</v>
          </cell>
          <cell r="AE1136">
            <v>10</v>
          </cell>
          <cell r="AF1136"/>
          <cell r="AG1136"/>
          <cell r="AH1136"/>
          <cell r="AI1136"/>
          <cell r="AJ1136"/>
          <cell r="AK1136"/>
          <cell r="AL1136"/>
          <cell r="AM1136"/>
          <cell r="AN1136"/>
          <cell r="AO1136" t="str">
            <v>Yes</v>
          </cell>
          <cell r="AP1136" t="str">
            <v>MAY 22</v>
          </cell>
        </row>
        <row r="1137">
          <cell r="A1137">
            <v>1592</v>
          </cell>
          <cell r="B1137" t="str">
            <v>已发货</v>
          </cell>
          <cell r="C1137" t="str">
            <v>C49</v>
          </cell>
          <cell r="D1137">
            <v>110830</v>
          </cell>
          <cell r="E1137" t="str">
            <v>Shenzhen 狂热者（有补差额，折扣约55.3%)</v>
          </cell>
          <cell r="F1137" t="str">
            <v>YSM10</v>
          </cell>
          <cell r="G1137" t="str">
            <v>R-&gt;L</v>
          </cell>
          <cell r="H1137" t="str">
            <v>MVC+ATS15</v>
          </cell>
          <cell r="I1137" t="str">
            <v>Y60983</v>
          </cell>
          <cell r="J1137">
            <v>1</v>
          </cell>
          <cell r="K1137" t="str">
            <v>CY仓库</v>
          </cell>
          <cell r="L1137">
            <v>44667</v>
          </cell>
          <cell r="M1137" t="str">
            <v>NM</v>
          </cell>
          <cell r="N1137" t="str">
            <v>MAY 22</v>
          </cell>
          <cell r="O1137">
            <v>2022.3</v>
          </cell>
          <cell r="P1137" t="str">
            <v>JPY</v>
          </cell>
          <cell r="Q1137" t="str">
            <v>C49SZX20220013DZ</v>
          </cell>
          <cell r="R1137" t="str">
            <v>朗特</v>
          </cell>
          <cell r="S1137" t="str">
            <v>YSM10</v>
          </cell>
          <cell r="T1137" t="str">
            <v>R-&gt;L</v>
          </cell>
          <cell r="U1137" t="str">
            <v>MVC+ATS15</v>
          </cell>
          <cell r="V1137" t="str">
            <v>OK</v>
          </cell>
          <cell r="W1137" t="str">
            <v>CIF HK</v>
          </cell>
          <cell r="X1137">
            <v>44614</v>
          </cell>
          <cell r="Y1137" t="str">
            <v>Yes</v>
          </cell>
          <cell r="Z1137"/>
          <cell r="AA1137"/>
          <cell r="AB1137"/>
          <cell r="AC1137" t="str">
            <v>C220342453</v>
          </cell>
          <cell r="AD1137">
            <v>302</v>
          </cell>
          <cell r="AE1137">
            <v>10</v>
          </cell>
          <cell r="AF1137"/>
          <cell r="AG1137"/>
          <cell r="AH1137"/>
          <cell r="AI1137"/>
          <cell r="AJ1137"/>
          <cell r="AK1137"/>
          <cell r="AL1137"/>
          <cell r="AM1137"/>
          <cell r="AN1137"/>
          <cell r="AO1137" t="str">
            <v>Yes</v>
          </cell>
          <cell r="AP1137" t="str">
            <v>MAY 22</v>
          </cell>
        </row>
        <row r="1138">
          <cell r="A1138">
            <v>1651</v>
          </cell>
          <cell r="B1138" t="str">
            <v>已发货</v>
          </cell>
          <cell r="C1138" t="str">
            <v>C49</v>
          </cell>
          <cell r="D1138">
            <v>110826</v>
          </cell>
          <cell r="E1138" t="str">
            <v>Guangzhou 骏孚（有补差额，折扣约55.3%)</v>
          </cell>
          <cell r="F1138" t="str">
            <v>YSM10</v>
          </cell>
          <cell r="G1138" t="str">
            <v>R-&gt;L</v>
          </cell>
          <cell r="H1138" t="str">
            <v>MVC F&amp;R</v>
          </cell>
          <cell r="I1138" t="str">
            <v>Y60996</v>
          </cell>
          <cell r="J1138">
            <v>1</v>
          </cell>
          <cell r="K1138" t="str">
            <v>力合仓库(已经清关)</v>
          </cell>
          <cell r="L1138">
            <v>44667</v>
          </cell>
          <cell r="M1138" t="str">
            <v>0.0502，PO110810</v>
          </cell>
          <cell r="N1138" t="str">
            <v>JUN 22</v>
          </cell>
          <cell r="O1138">
            <v>2022.3</v>
          </cell>
          <cell r="P1138" t="str">
            <v>RMB</v>
          </cell>
          <cell r="Q1138" t="str">
            <v>C49SZX20220048SX</v>
          </cell>
          <cell r="R1138" t="str">
            <v>志华鑫</v>
          </cell>
          <cell r="S1138" t="str">
            <v>YSM10</v>
          </cell>
          <cell r="T1138" t="str">
            <v>R-&gt;L</v>
          </cell>
          <cell r="U1138" t="str">
            <v>MVC</v>
          </cell>
          <cell r="V1138" t="str">
            <v>WRONG</v>
          </cell>
          <cell r="W1138" t="str">
            <v>DDP SZ</v>
          </cell>
          <cell r="X1138">
            <v>44671</v>
          </cell>
          <cell r="Y1138" t="str">
            <v>Yes</v>
          </cell>
          <cell r="Z1138"/>
          <cell r="AA1138"/>
          <cell r="AB1138"/>
          <cell r="AC1138" t="str">
            <v>C201038384</v>
          </cell>
          <cell r="AD1138">
            <v>302</v>
          </cell>
          <cell r="AE1138">
            <v>10</v>
          </cell>
          <cell r="AF1138"/>
          <cell r="AG1138"/>
          <cell r="AH1138"/>
          <cell r="AI1138"/>
          <cell r="AN1138"/>
          <cell r="AO1138" t="str">
            <v>Yes</v>
          </cell>
          <cell r="AP1138" t="str">
            <v>JUN 22</v>
          </cell>
        </row>
        <row r="1139">
          <cell r="A1139">
            <v>1483</v>
          </cell>
          <cell r="B1139" t="str">
            <v>已发货</v>
          </cell>
          <cell r="C1139" t="str">
            <v>C49</v>
          </cell>
          <cell r="D1139">
            <v>110827</v>
          </cell>
          <cell r="E1139" t="str">
            <v>Jinxi 昌大（有补差额，折扣约55.3%)</v>
          </cell>
          <cell r="F1139" t="str">
            <v>YSM10</v>
          </cell>
          <cell r="G1139" t="str">
            <v>R-&gt;L</v>
          </cell>
          <cell r="H1139" t="str">
            <v>MVC</v>
          </cell>
          <cell r="I1139" t="str">
            <v>Y60994</v>
          </cell>
          <cell r="J1139">
            <v>1</v>
          </cell>
          <cell r="K1139" t="str">
            <v>力合仓库(已经清关)</v>
          </cell>
          <cell r="L1139">
            <v>44667</v>
          </cell>
          <cell r="M1139" t="str">
            <v>NM 110828</v>
          </cell>
          <cell r="N1139" t="str">
            <v>JUN 22</v>
          </cell>
          <cell r="O1139">
            <v>2022.3</v>
          </cell>
          <cell r="P1139" t="str">
            <v>JPY</v>
          </cell>
          <cell r="Q1139" t="str">
            <v>C49SZX20210198DZ</v>
          </cell>
          <cell r="R1139" t="str">
            <v>汇海通达</v>
          </cell>
          <cell r="S1139" t="str">
            <v>YSM10</v>
          </cell>
          <cell r="T1139" t="str">
            <v>L-&gt;R</v>
          </cell>
          <cell r="U1139" t="str">
            <v>No</v>
          </cell>
          <cell r="V1139" t="str">
            <v>WRONG</v>
          </cell>
          <cell r="W1139" t="str">
            <v>DAP SZ</v>
          </cell>
          <cell r="X1139">
            <v>44482</v>
          </cell>
          <cell r="Y1139" t="str">
            <v>Yes</v>
          </cell>
          <cell r="Z1139"/>
          <cell r="AA1139"/>
          <cell r="AB1139"/>
          <cell r="AC1139" t="str">
            <v>C220543032</v>
          </cell>
          <cell r="AD1139">
            <v>312</v>
          </cell>
          <cell r="AE1139">
            <v>10</v>
          </cell>
          <cell r="AF1139"/>
          <cell r="AG1139"/>
          <cell r="AH1139"/>
          <cell r="AI1139"/>
          <cell r="AJ1139"/>
          <cell r="AK1139"/>
          <cell r="AL1139"/>
          <cell r="AM1139"/>
          <cell r="AN1139"/>
          <cell r="AO1139" t="str">
            <v>Yes</v>
          </cell>
          <cell r="AP1139" t="str">
            <v>JUN 22</v>
          </cell>
        </row>
        <row r="1140">
          <cell r="A1140">
            <v>1678</v>
          </cell>
          <cell r="B1140" t="str">
            <v>已发货</v>
          </cell>
          <cell r="C1140" t="str">
            <v>C49</v>
          </cell>
          <cell r="D1140">
            <v>110828</v>
          </cell>
          <cell r="E1140" t="str">
            <v>Shenzhen 恒泰创新（有补差额，折扣约55.3%)</v>
          </cell>
          <cell r="F1140" t="str">
            <v>YSM10</v>
          </cell>
          <cell r="G1140" t="str">
            <v>R-&gt;L</v>
          </cell>
          <cell r="H1140" t="str">
            <v>MVC F&amp;R</v>
          </cell>
          <cell r="I1140" t="str">
            <v>Y61001</v>
          </cell>
          <cell r="J1140">
            <v>1</v>
          </cell>
          <cell r="K1140" t="str">
            <v>力合仓库(已经清关)</v>
          </cell>
          <cell r="L1140">
            <v>44667</v>
          </cell>
          <cell r="M1140" t="str">
            <v>0.0502 RMB清关 110810</v>
          </cell>
          <cell r="N1140" t="str">
            <v>JUN 22</v>
          </cell>
          <cell r="O1140">
            <v>2022.3</v>
          </cell>
          <cell r="P1140" t="str">
            <v>RMB</v>
          </cell>
          <cell r="Q1140" t="str">
            <v>C49SZX20220065SX</v>
          </cell>
          <cell r="R1140" t="str">
            <v>正讯</v>
          </cell>
          <cell r="S1140" t="str">
            <v>YSM10</v>
          </cell>
          <cell r="T1140" t="str">
            <v>R-&gt;L</v>
          </cell>
          <cell r="U1140" t="str">
            <v>MVC</v>
          </cell>
          <cell r="V1140" t="str">
            <v>WRONG</v>
          </cell>
          <cell r="W1140" t="str">
            <v>DDP SZ</v>
          </cell>
          <cell r="X1140">
            <v>44718</v>
          </cell>
          <cell r="Y1140" t="str">
            <v>Yes</v>
          </cell>
          <cell r="Z1140"/>
          <cell r="AA1140"/>
          <cell r="AB1140"/>
          <cell r="AC1140" t="str">
            <v>C220442556</v>
          </cell>
          <cell r="AD1140">
            <v>301</v>
          </cell>
          <cell r="AE1140">
            <v>10</v>
          </cell>
          <cell r="AF1140"/>
          <cell r="AG1140"/>
          <cell r="AH1140"/>
          <cell r="AI1140"/>
          <cell r="AN1140"/>
          <cell r="AO1140" t="str">
            <v>Yes</v>
          </cell>
          <cell r="AP1140" t="str">
            <v>JUN 22</v>
          </cell>
        </row>
        <row r="1141">
          <cell r="A1141">
            <v>1566</v>
          </cell>
          <cell r="B1141" t="str">
            <v>已发货</v>
          </cell>
          <cell r="C1141" t="str">
            <v>C49</v>
          </cell>
          <cell r="D1141">
            <v>110832</v>
          </cell>
          <cell r="E1141" t="str">
            <v>傲尔（有补差额，折扣约55.3%)</v>
          </cell>
          <cell r="F1141" t="str">
            <v>YSM10</v>
          </cell>
          <cell r="G1141" t="str">
            <v>R-&gt;L</v>
          </cell>
          <cell r="H1141" t="str">
            <v>MVC F&amp;R</v>
          </cell>
          <cell r="I1141" t="str">
            <v>Y60998</v>
          </cell>
          <cell r="J1141">
            <v>1</v>
          </cell>
          <cell r="K1141" t="str">
            <v>CY仓库</v>
          </cell>
          <cell r="L1141">
            <v>44667</v>
          </cell>
          <cell r="M1141" t="str">
            <v>NM</v>
          </cell>
          <cell r="N1141" t="str">
            <v>MAY 22</v>
          </cell>
          <cell r="O1141">
            <v>2022.3</v>
          </cell>
          <cell r="P1141" t="str">
            <v>JPY</v>
          </cell>
          <cell r="Q1141" t="str">
            <v>C49SZX20220003EC</v>
          </cell>
          <cell r="R1141" t="str">
            <v>海红天远</v>
          </cell>
          <cell r="S1141" t="str">
            <v>YSM10</v>
          </cell>
          <cell r="T1141" t="str">
            <v>R-&gt;L</v>
          </cell>
          <cell r="U1141" t="str">
            <v>No</v>
          </cell>
          <cell r="V1141" t="str">
            <v>WRONG</v>
          </cell>
          <cell r="W1141" t="str">
            <v>CIF HK</v>
          </cell>
          <cell r="X1141">
            <v>44585</v>
          </cell>
          <cell r="Y1141" t="str">
            <v>Yes</v>
          </cell>
          <cell r="Z1141"/>
          <cell r="AA1141"/>
          <cell r="AB1141"/>
          <cell r="AC1141" t="str">
            <v>C200737827</v>
          </cell>
          <cell r="AD1141">
            <v>301</v>
          </cell>
          <cell r="AE1141">
            <v>10</v>
          </cell>
          <cell r="AF1141"/>
          <cell r="AG1141"/>
          <cell r="AH1141"/>
          <cell r="AI1141"/>
          <cell r="AN1141"/>
          <cell r="AO1141" t="str">
            <v>Yes</v>
          </cell>
          <cell r="AP1141" t="str">
            <v>MAY 22</v>
          </cell>
        </row>
        <row r="1142">
          <cell r="A1142">
            <v>1565</v>
          </cell>
          <cell r="B1142" t="str">
            <v>已发货</v>
          </cell>
          <cell r="C1142" t="str">
            <v>C49</v>
          </cell>
          <cell r="D1142">
            <v>110832</v>
          </cell>
          <cell r="E1142" t="str">
            <v>傲尔（有补差额，折扣约55.3%)</v>
          </cell>
          <cell r="F1142" t="str">
            <v>YSM10</v>
          </cell>
          <cell r="G1142" t="str">
            <v>R-&gt;L</v>
          </cell>
          <cell r="H1142" t="str">
            <v>MVC F&amp;R</v>
          </cell>
          <cell r="I1142" t="str">
            <v>Y60999</v>
          </cell>
          <cell r="J1142">
            <v>1</v>
          </cell>
          <cell r="K1142" t="str">
            <v>CY仓库</v>
          </cell>
          <cell r="L1142">
            <v>44667</v>
          </cell>
          <cell r="M1142" t="str">
            <v>NM</v>
          </cell>
          <cell r="N1142" t="str">
            <v>MAY 22</v>
          </cell>
          <cell r="O1142">
            <v>2022.3</v>
          </cell>
          <cell r="P1142" t="str">
            <v>JPY</v>
          </cell>
          <cell r="Q1142" t="str">
            <v>C49SZX20220003EC</v>
          </cell>
          <cell r="R1142" t="str">
            <v>海红天远</v>
          </cell>
          <cell r="S1142" t="str">
            <v>YSM10</v>
          </cell>
          <cell r="T1142" t="str">
            <v>R-&gt;L</v>
          </cell>
          <cell r="U1142" t="str">
            <v>No</v>
          </cell>
          <cell r="V1142" t="str">
            <v>WRONG</v>
          </cell>
          <cell r="W1142" t="str">
            <v>CIF HK</v>
          </cell>
          <cell r="X1142">
            <v>44585</v>
          </cell>
          <cell r="Y1142" t="str">
            <v>Yes</v>
          </cell>
          <cell r="Z1142"/>
          <cell r="AA1142"/>
          <cell r="AB1142"/>
          <cell r="AC1142" t="str">
            <v>C200737827</v>
          </cell>
          <cell r="AD1142">
            <v>302</v>
          </cell>
          <cell r="AE1142">
            <v>10</v>
          </cell>
          <cell r="AF1142"/>
          <cell r="AG1142"/>
          <cell r="AH1142"/>
          <cell r="AI1142"/>
          <cell r="AN1142"/>
          <cell r="AO1142" t="str">
            <v>Yes</v>
          </cell>
          <cell r="AP1142" t="str">
            <v>MAY 22</v>
          </cell>
        </row>
        <row r="1143">
          <cell r="A1143">
            <v>1679</v>
          </cell>
          <cell r="B1143" t="str">
            <v>已发货</v>
          </cell>
          <cell r="C1143" t="str">
            <v>C49</v>
          </cell>
          <cell r="D1143">
            <v>110833</v>
          </cell>
          <cell r="E1143" t="str">
            <v>SZ 乐凡电子</v>
          </cell>
          <cell r="F1143" t="str">
            <v>YSM20R-2</v>
          </cell>
          <cell r="G1143" t="str">
            <v>R-&gt;L</v>
          </cell>
          <cell r="H1143" t="str">
            <v>No</v>
          </cell>
          <cell r="I1143" t="str">
            <v>Y60993</v>
          </cell>
          <cell r="J1143">
            <v>1</v>
          </cell>
          <cell r="K1143" t="str">
            <v>力合仓库(已经清关)</v>
          </cell>
          <cell r="L1143">
            <v>44680</v>
          </cell>
          <cell r="M1143" t="str">
            <v>YamahaRMB单49F104087,</v>
          </cell>
          <cell r="N1143" t="str">
            <v>JUN 22</v>
          </cell>
          <cell r="O1143">
            <v>2022.4</v>
          </cell>
          <cell r="P1143" t="str">
            <v>RMB</v>
          </cell>
          <cell r="Q1143" t="str">
            <v>C49SZX20220065SX</v>
          </cell>
          <cell r="R1143" t="str">
            <v>正讯</v>
          </cell>
          <cell r="S1143" t="str">
            <v>YSM20R-2</v>
          </cell>
          <cell r="T1143" t="str">
            <v>R-&gt;L</v>
          </cell>
          <cell r="U1143" t="str">
            <v>No</v>
          </cell>
          <cell r="V1143" t="str">
            <v>OK</v>
          </cell>
          <cell r="W1143" t="str">
            <v>DDP SZ</v>
          </cell>
          <cell r="X1143">
            <v>44718</v>
          </cell>
          <cell r="Y1143" t="str">
            <v>Yes</v>
          </cell>
          <cell r="Z1143"/>
          <cell r="AA1143"/>
          <cell r="AB1143"/>
          <cell r="AC1143" t="str">
            <v>C220442556</v>
          </cell>
          <cell r="AD1143">
            <v>301</v>
          </cell>
          <cell r="AE1143">
            <v>10</v>
          </cell>
          <cell r="AF1143">
            <v>302</v>
          </cell>
          <cell r="AG1143">
            <v>10</v>
          </cell>
          <cell r="AH1143"/>
          <cell r="AI1143"/>
          <cell r="AN1143"/>
          <cell r="AO1143" t="str">
            <v>Yes</v>
          </cell>
          <cell r="AP1143" t="str">
            <v>JUN 22</v>
          </cell>
        </row>
        <row r="1144">
          <cell r="A1144">
            <v>1562</v>
          </cell>
          <cell r="B1144" t="str">
            <v>已发货</v>
          </cell>
          <cell r="C1144" t="str">
            <v>C49</v>
          </cell>
          <cell r="D1144">
            <v>110835</v>
          </cell>
          <cell r="E1144" t="str">
            <v>SZ 捷舜诚</v>
          </cell>
          <cell r="F1144" t="str">
            <v>YSM20R-2</v>
          </cell>
          <cell r="G1144" t="str">
            <v>L-&gt;R</v>
          </cell>
          <cell r="H1144" t="str">
            <v>No</v>
          </cell>
          <cell r="I1144" t="str">
            <v>Y61013</v>
          </cell>
          <cell r="J1144">
            <v>1</v>
          </cell>
          <cell r="K1144" t="str">
            <v>CY仓库</v>
          </cell>
          <cell r="L1144">
            <v>44680</v>
          </cell>
          <cell r="M1144" t="str">
            <v>NM</v>
          </cell>
          <cell r="N1144" t="str">
            <v>MAY 22</v>
          </cell>
          <cell r="O1144">
            <v>2022.4</v>
          </cell>
          <cell r="P1144" t="str">
            <v>JPY</v>
          </cell>
          <cell r="Q1144" t="str">
            <v>C49SZX20220003EC</v>
          </cell>
          <cell r="R1144" t="str">
            <v>海红天远</v>
          </cell>
          <cell r="S1144" t="str">
            <v>YSM20R-2</v>
          </cell>
          <cell r="T1144" t="str">
            <v>L-&gt;R</v>
          </cell>
          <cell r="U1144" t="str">
            <v>No</v>
          </cell>
          <cell r="V1144" t="str">
            <v>OK</v>
          </cell>
          <cell r="W1144" t="str">
            <v>CIF HK</v>
          </cell>
          <cell r="X1144">
            <v>44585</v>
          </cell>
          <cell r="Y1144" t="str">
            <v>Yes</v>
          </cell>
          <cell r="Z1144"/>
          <cell r="AA1144"/>
          <cell r="AB1144"/>
          <cell r="AC1144" t="str">
            <v>C200737827</v>
          </cell>
          <cell r="AD1144">
            <v>304</v>
          </cell>
          <cell r="AE1144">
            <v>20</v>
          </cell>
          <cell r="AF1144"/>
          <cell r="AG1144"/>
          <cell r="AH1144"/>
          <cell r="AI1144"/>
          <cell r="AN1144"/>
          <cell r="AO1144" t="str">
            <v>Yes</v>
          </cell>
          <cell r="AP1144" t="str">
            <v>MAY 22</v>
          </cell>
        </row>
        <row r="1145">
          <cell r="A1145">
            <v>1594</v>
          </cell>
          <cell r="B1145" t="str">
            <v>已发货</v>
          </cell>
          <cell r="C1145" t="str">
            <v>C49</v>
          </cell>
          <cell r="D1145">
            <v>110837</v>
          </cell>
          <cell r="E1145" t="str">
            <v>SZ 海红天远</v>
          </cell>
          <cell r="F1145" t="str">
            <v>YSM20R-2</v>
          </cell>
          <cell r="G1145" t="str">
            <v>R-&gt;L</v>
          </cell>
          <cell r="H1145" t="str">
            <v>No</v>
          </cell>
          <cell r="I1145" t="str">
            <v>Y61016</v>
          </cell>
          <cell r="J1145">
            <v>1</v>
          </cell>
          <cell r="K1145" t="str">
            <v>CY仓库</v>
          </cell>
          <cell r="L1145">
            <v>44680</v>
          </cell>
          <cell r="M1145" t="str">
            <v>NM</v>
          </cell>
          <cell r="N1145" t="str">
            <v>MAY 22</v>
          </cell>
          <cell r="O1145">
            <v>2022.4</v>
          </cell>
          <cell r="P1145" t="str">
            <v>JPY</v>
          </cell>
          <cell r="Q1145" t="str">
            <v>C49SZX20220013DZ</v>
          </cell>
          <cell r="R1145" t="str">
            <v>朗特</v>
          </cell>
          <cell r="S1145" t="str">
            <v>YSM20R-2</v>
          </cell>
          <cell r="T1145" t="str">
            <v>R-&gt;L</v>
          </cell>
          <cell r="U1145" t="str">
            <v>No</v>
          </cell>
          <cell r="V1145" t="str">
            <v>OK</v>
          </cell>
          <cell r="W1145" t="str">
            <v>CIF HK</v>
          </cell>
          <cell r="X1145">
            <v>44614</v>
          </cell>
          <cell r="Y1145" t="str">
            <v>Yes</v>
          </cell>
          <cell r="Z1145"/>
          <cell r="AA1145"/>
          <cell r="AB1145"/>
          <cell r="AC1145" t="str">
            <v>C220342453</v>
          </cell>
          <cell r="AD1145">
            <v>301</v>
          </cell>
          <cell r="AE1145">
            <v>10</v>
          </cell>
          <cell r="AF1145">
            <v>302</v>
          </cell>
          <cell r="AG1145">
            <v>10</v>
          </cell>
          <cell r="AH1145"/>
          <cell r="AI1145"/>
          <cell r="AJ1145"/>
          <cell r="AK1145"/>
          <cell r="AL1145"/>
          <cell r="AM1145"/>
          <cell r="AN1145"/>
          <cell r="AO1145" t="str">
            <v>Yes</v>
          </cell>
          <cell r="AP1145" t="str">
            <v>MAY 22</v>
          </cell>
        </row>
        <row r="1146">
          <cell r="A1146">
            <v>1301</v>
          </cell>
          <cell r="B1146" t="str">
            <v>已发货</v>
          </cell>
          <cell r="C1146" t="str">
            <v>C49</v>
          </cell>
          <cell r="D1146">
            <v>110838</v>
          </cell>
          <cell r="E1146" t="str">
            <v>SZ 蓝极光</v>
          </cell>
          <cell r="F1146" t="str">
            <v>YSM20R-2</v>
          </cell>
          <cell r="G1146" t="str">
            <v>L-&gt;R</v>
          </cell>
          <cell r="H1146" t="str">
            <v>No</v>
          </cell>
          <cell r="I1146" t="str">
            <v>Y61017</v>
          </cell>
          <cell r="J1146">
            <v>1</v>
          </cell>
          <cell r="K1146" t="str">
            <v>力合中转仓</v>
          </cell>
          <cell r="L1146">
            <v>44680</v>
          </cell>
          <cell r="M1146" t="str">
            <v>NM</v>
          </cell>
          <cell r="N1146" t="str">
            <v>MAY 22</v>
          </cell>
          <cell r="O1146">
            <v>2022.4</v>
          </cell>
          <cell r="P1146" t="str">
            <v>JPY</v>
          </cell>
          <cell r="Q1146" t="str">
            <v>C49SZX20210106JY</v>
          </cell>
          <cell r="R1146" t="str">
            <v>辉拓</v>
          </cell>
          <cell r="S1146" t="str">
            <v>YSM20R-2</v>
          </cell>
          <cell r="T1146" t="str">
            <v>L-&gt;R</v>
          </cell>
          <cell r="U1146" t="str">
            <v>MVC</v>
          </cell>
          <cell r="V1146" t="str">
            <v>WRONG</v>
          </cell>
          <cell r="W1146" t="str">
            <v>DAP SZ</v>
          </cell>
          <cell r="X1146">
            <v>44293</v>
          </cell>
          <cell r="Y1146" t="str">
            <v>Yes</v>
          </cell>
          <cell r="Z1146"/>
          <cell r="AA1146"/>
          <cell r="AB1146"/>
          <cell r="AC1146" t="str">
            <v>C220442711</v>
          </cell>
          <cell r="AD1146">
            <v>301</v>
          </cell>
          <cell r="AE1146">
            <v>10</v>
          </cell>
          <cell r="AF1146">
            <v>302</v>
          </cell>
          <cell r="AG1146">
            <v>10</v>
          </cell>
          <cell r="AH1146"/>
          <cell r="AI1146"/>
          <cell r="AJ1146"/>
          <cell r="AK1146"/>
          <cell r="AL1146"/>
          <cell r="AM1146"/>
          <cell r="AN1146"/>
          <cell r="AO1146" t="str">
            <v>Yes</v>
          </cell>
          <cell r="AP1146" t="str">
            <v>MAY 22</v>
          </cell>
        </row>
        <row r="1147">
          <cell r="A1147">
            <v>1302</v>
          </cell>
          <cell r="B1147" t="str">
            <v>已发货</v>
          </cell>
          <cell r="C1147" t="str">
            <v>C49</v>
          </cell>
          <cell r="D1147">
            <v>110838</v>
          </cell>
          <cell r="E1147" t="str">
            <v>SZ 蓝极光</v>
          </cell>
          <cell r="F1147" t="str">
            <v>YSM20R-2</v>
          </cell>
          <cell r="G1147" t="str">
            <v>L-&gt;R</v>
          </cell>
          <cell r="H1147" t="str">
            <v>No</v>
          </cell>
          <cell r="I1147" t="str">
            <v>Y61018</v>
          </cell>
          <cell r="J1147">
            <v>1</v>
          </cell>
          <cell r="K1147" t="str">
            <v>力合中转仓</v>
          </cell>
          <cell r="L1147">
            <v>44680</v>
          </cell>
          <cell r="M1147" t="str">
            <v>NM</v>
          </cell>
          <cell r="N1147" t="str">
            <v>MAY 22</v>
          </cell>
          <cell r="O1147">
            <v>2022.4</v>
          </cell>
          <cell r="P1147" t="str">
            <v>JPY</v>
          </cell>
          <cell r="Q1147" t="str">
            <v>C49SZX20210106JY</v>
          </cell>
          <cell r="R1147" t="str">
            <v>辉拓</v>
          </cell>
          <cell r="S1147" t="str">
            <v>YSM20R-2</v>
          </cell>
          <cell r="T1147" t="str">
            <v>L-&gt;R</v>
          </cell>
          <cell r="U1147" t="str">
            <v>MVC</v>
          </cell>
          <cell r="V1147" t="str">
            <v>WRONG</v>
          </cell>
          <cell r="W1147" t="str">
            <v>DAP SZ</v>
          </cell>
          <cell r="X1147">
            <v>44293</v>
          </cell>
          <cell r="Y1147" t="str">
            <v>Yes</v>
          </cell>
          <cell r="Z1147"/>
          <cell r="AA1147"/>
          <cell r="AB1147"/>
          <cell r="AC1147" t="str">
            <v>C220442711</v>
          </cell>
          <cell r="AD1147">
            <v>301</v>
          </cell>
          <cell r="AE1147">
            <v>10</v>
          </cell>
          <cell r="AF1147">
            <v>302</v>
          </cell>
          <cell r="AG1147">
            <v>10</v>
          </cell>
          <cell r="AH1147"/>
          <cell r="AI1147"/>
          <cell r="AJ1147"/>
          <cell r="AK1147"/>
          <cell r="AL1147"/>
          <cell r="AM1147"/>
          <cell r="AN1147"/>
          <cell r="AO1147" t="str">
            <v>Yes</v>
          </cell>
          <cell r="AP1147" t="str">
            <v>MAY 22</v>
          </cell>
        </row>
        <row r="1148">
          <cell r="A1148">
            <v>1561</v>
          </cell>
          <cell r="B1148" t="str">
            <v>已发货</v>
          </cell>
          <cell r="C1148" t="str">
            <v>C49</v>
          </cell>
          <cell r="D1148">
            <v>110834</v>
          </cell>
          <cell r="E1148" t="str">
            <v>SZ 博新</v>
          </cell>
          <cell r="F1148" t="str">
            <v>YSM20R-2</v>
          </cell>
          <cell r="G1148" t="str">
            <v>R-&gt;L</v>
          </cell>
          <cell r="H1148" t="str">
            <v>No</v>
          </cell>
          <cell r="I1148" t="str">
            <v>Y61012</v>
          </cell>
          <cell r="J1148">
            <v>1</v>
          </cell>
          <cell r="K1148" t="str">
            <v>CY仓库</v>
          </cell>
          <cell r="L1148">
            <v>44680</v>
          </cell>
          <cell r="M1148" t="str">
            <v>NM</v>
          </cell>
          <cell r="N1148" t="str">
            <v>MAY 22</v>
          </cell>
          <cell r="O1148">
            <v>2022.4</v>
          </cell>
          <cell r="P1148" t="str">
            <v>JPY</v>
          </cell>
          <cell r="Q1148" t="str">
            <v>C49SZX20220003EC</v>
          </cell>
          <cell r="R1148" t="str">
            <v>海红天远</v>
          </cell>
          <cell r="S1148" t="str">
            <v>YSM20R-2</v>
          </cell>
          <cell r="T1148" t="str">
            <v>R-&gt;L</v>
          </cell>
          <cell r="U1148" t="str">
            <v>No</v>
          </cell>
          <cell r="V1148" t="str">
            <v>OK</v>
          </cell>
          <cell r="W1148" t="str">
            <v>CIF HK</v>
          </cell>
          <cell r="X1148">
            <v>44585</v>
          </cell>
          <cell r="Y1148" t="str">
            <v>Yes</v>
          </cell>
          <cell r="Z1148"/>
          <cell r="AA1148"/>
          <cell r="AB1148"/>
          <cell r="AC1148" t="str">
            <v>C200737827</v>
          </cell>
          <cell r="AD1148">
            <v>303</v>
          </cell>
          <cell r="AE1148">
            <v>10</v>
          </cell>
          <cell r="AF1148">
            <v>304</v>
          </cell>
          <cell r="AG1148">
            <v>10</v>
          </cell>
          <cell r="AH1148"/>
          <cell r="AI1148"/>
          <cell r="AN1148"/>
          <cell r="AO1148" t="str">
            <v>Yes</v>
          </cell>
          <cell r="AP1148" t="str">
            <v>MAY 22</v>
          </cell>
        </row>
        <row r="1149">
          <cell r="A1149">
            <v>1588</v>
          </cell>
          <cell r="B1149" t="str">
            <v>已发货</v>
          </cell>
          <cell r="C1149" t="str">
            <v>C49</v>
          </cell>
          <cell r="D1149">
            <v>110836</v>
          </cell>
          <cell r="E1149" t="str">
            <v>SZ 易通</v>
          </cell>
          <cell r="F1149" t="str">
            <v>YSM20R-2</v>
          </cell>
          <cell r="G1149" t="str">
            <v>R-&gt;L</v>
          </cell>
          <cell r="H1149" t="str">
            <v>No</v>
          </cell>
          <cell r="I1149" t="str">
            <v>Y61014</v>
          </cell>
          <cell r="J1149">
            <v>1</v>
          </cell>
          <cell r="K1149" t="str">
            <v>CY仓库</v>
          </cell>
          <cell r="L1149">
            <v>44680</v>
          </cell>
          <cell r="M1149" t="str">
            <v>NM</v>
          </cell>
          <cell r="N1149" t="str">
            <v>MAY 22</v>
          </cell>
          <cell r="O1149">
            <v>2022.4</v>
          </cell>
          <cell r="P1149" t="str">
            <v>JPY</v>
          </cell>
          <cell r="Q1149" t="str">
            <v>C49SZX20220013DZ</v>
          </cell>
          <cell r="R1149" t="str">
            <v>朗特</v>
          </cell>
          <cell r="S1149" t="str">
            <v>YSM20R-2</v>
          </cell>
          <cell r="T1149" t="str">
            <v>R-&gt;L</v>
          </cell>
          <cell r="U1149" t="str">
            <v>No</v>
          </cell>
          <cell r="V1149" t="str">
            <v>OK</v>
          </cell>
          <cell r="W1149" t="str">
            <v>CIF HK</v>
          </cell>
          <cell r="X1149">
            <v>44614</v>
          </cell>
          <cell r="Y1149" t="str">
            <v>Yes</v>
          </cell>
          <cell r="Z1149"/>
          <cell r="AA1149"/>
          <cell r="AB1149"/>
          <cell r="AC1149" t="str">
            <v>C200637456</v>
          </cell>
          <cell r="AD1149">
            <v>301</v>
          </cell>
          <cell r="AE1149">
            <v>10</v>
          </cell>
          <cell r="AF1149">
            <v>302</v>
          </cell>
          <cell r="AG1149">
            <v>10</v>
          </cell>
          <cell r="AH1149"/>
          <cell r="AI1149"/>
          <cell r="AN1149"/>
          <cell r="AO1149" t="str">
            <v>Yes</v>
          </cell>
          <cell r="AP1149" t="str">
            <v>MAY 22</v>
          </cell>
        </row>
        <row r="1150">
          <cell r="A1150">
            <v>1637</v>
          </cell>
          <cell r="B1150" t="str">
            <v>已发货</v>
          </cell>
          <cell r="C1150" t="str">
            <v>C49</v>
          </cell>
          <cell r="D1150" t="str">
            <v>110810 拆分PO110913</v>
          </cell>
          <cell r="E1150" t="str">
            <v>Dongguan Yidong</v>
          </cell>
          <cell r="F1150" t="str">
            <v>YSM10</v>
          </cell>
          <cell r="G1150" t="str">
            <v>R-&gt;L</v>
          </cell>
          <cell r="H1150" t="str">
            <v>MVC</v>
          </cell>
          <cell r="I1150" t="str">
            <v>Y60553</v>
          </cell>
          <cell r="J1150">
            <v>1</v>
          </cell>
          <cell r="K1150" t="str">
            <v>力合仓库(已经清关)</v>
          </cell>
          <cell r="L1150">
            <v>44688</v>
          </cell>
          <cell r="M1150" t="str">
            <v>NM 110872</v>
          </cell>
          <cell r="N1150" t="str">
            <v>JUN 22</v>
          </cell>
          <cell r="O1150">
            <v>2022.4</v>
          </cell>
          <cell r="P1150" t="str">
            <v>JPY</v>
          </cell>
          <cell r="Q1150" t="str">
            <v>C49SZX20220045SX</v>
          </cell>
          <cell r="R1150" t="str">
            <v>恒磊</v>
          </cell>
          <cell r="S1150" t="str">
            <v>YSM10</v>
          </cell>
          <cell r="T1150" t="str">
            <v>L-&gt;R</v>
          </cell>
          <cell r="U1150" t="str">
            <v>MVC</v>
          </cell>
          <cell r="V1150" t="str">
            <v>WRONG</v>
          </cell>
          <cell r="W1150" t="str">
            <v>DAP SZ</v>
          </cell>
          <cell r="X1150">
            <v>44664</v>
          </cell>
          <cell r="Y1150" t="str">
            <v>Yes</v>
          </cell>
          <cell r="Z1150"/>
          <cell r="AA1150"/>
          <cell r="AB1150"/>
          <cell r="AC1150" t="str">
            <v>C211241805</v>
          </cell>
          <cell r="AD1150">
            <v>302</v>
          </cell>
          <cell r="AE1150">
            <v>10</v>
          </cell>
          <cell r="AF1150"/>
          <cell r="AG1150"/>
          <cell r="AH1150"/>
          <cell r="AI1150"/>
          <cell r="AN1150"/>
          <cell r="AO1150" t="str">
            <v>Yes</v>
          </cell>
          <cell r="AP1150" t="str">
            <v>JUN 22</v>
          </cell>
        </row>
        <row r="1151">
          <cell r="A1151">
            <v>1638</v>
          </cell>
          <cell r="B1151" t="str">
            <v>已发货</v>
          </cell>
          <cell r="C1151" t="str">
            <v>C49</v>
          </cell>
          <cell r="D1151" t="str">
            <v>110810 拆分PO110913</v>
          </cell>
          <cell r="E1151" t="str">
            <v>Dongguan Yidong</v>
          </cell>
          <cell r="F1151" t="str">
            <v>YSM10</v>
          </cell>
          <cell r="G1151" t="str">
            <v>R-&gt;L</v>
          </cell>
          <cell r="H1151" t="str">
            <v>MVC</v>
          </cell>
          <cell r="I1151" t="str">
            <v>Y60554</v>
          </cell>
          <cell r="J1151">
            <v>1</v>
          </cell>
          <cell r="K1151" t="str">
            <v>力合仓库(已经清关)</v>
          </cell>
          <cell r="L1151">
            <v>44688</v>
          </cell>
          <cell r="M1151" t="str">
            <v>NM 110872</v>
          </cell>
          <cell r="N1151" t="str">
            <v>JUN 22</v>
          </cell>
          <cell r="O1151">
            <v>2022.4</v>
          </cell>
          <cell r="P1151" t="str">
            <v>JPY</v>
          </cell>
          <cell r="Q1151" t="str">
            <v>C49SZX20220045SX</v>
          </cell>
          <cell r="R1151" t="str">
            <v>恒磊</v>
          </cell>
          <cell r="S1151" t="str">
            <v>YSM10</v>
          </cell>
          <cell r="T1151" t="str">
            <v>L-&gt;R</v>
          </cell>
          <cell r="U1151" t="str">
            <v>MVC</v>
          </cell>
          <cell r="V1151" t="str">
            <v>WRONG</v>
          </cell>
          <cell r="W1151" t="str">
            <v>DDP SZ</v>
          </cell>
          <cell r="X1151">
            <v>44664</v>
          </cell>
          <cell r="Y1151" t="str">
            <v>Yes</v>
          </cell>
          <cell r="Z1151"/>
          <cell r="AA1151"/>
          <cell r="AB1151"/>
          <cell r="AC1151" t="str">
            <v>C211241805</v>
          </cell>
          <cell r="AD1151">
            <v>302</v>
          </cell>
          <cell r="AE1151">
            <v>10</v>
          </cell>
          <cell r="AF1151"/>
          <cell r="AG1151"/>
          <cell r="AH1151"/>
          <cell r="AI1151"/>
          <cell r="AN1151"/>
          <cell r="AO1151" t="str">
            <v>Yes</v>
          </cell>
          <cell r="AP1151" t="str">
            <v>JUN 22</v>
          </cell>
        </row>
        <row r="1152">
          <cell r="A1152">
            <v>1667</v>
          </cell>
          <cell r="B1152" t="str">
            <v>已发货</v>
          </cell>
          <cell r="C1152" t="str">
            <v>C49</v>
          </cell>
          <cell r="D1152">
            <v>110810</v>
          </cell>
          <cell r="E1152" t="str">
            <v>Dongguan Yidong</v>
          </cell>
          <cell r="F1152" t="str">
            <v>YSM10</v>
          </cell>
          <cell r="G1152" t="str">
            <v>R-&gt;L</v>
          </cell>
          <cell r="H1152" t="str">
            <v>MVC F&amp;R</v>
          </cell>
          <cell r="I1152" t="str">
            <v>Y60559</v>
          </cell>
          <cell r="J1152">
            <v>1</v>
          </cell>
          <cell r="K1152" t="str">
            <v>力合仓库(已经清关)</v>
          </cell>
          <cell r="L1152">
            <v>44688</v>
          </cell>
          <cell r="M1152" t="str">
            <v>NM 110871</v>
          </cell>
          <cell r="N1152" t="str">
            <v>JUN 22</v>
          </cell>
          <cell r="O1152">
            <v>2022.4</v>
          </cell>
          <cell r="P1152" t="str">
            <v>JPY</v>
          </cell>
          <cell r="Q1152" t="str">
            <v>C49SZX20220056EC</v>
          </cell>
          <cell r="R1152" t="str">
            <v>鑫天泰</v>
          </cell>
          <cell r="S1152" t="str">
            <v>YSM10</v>
          </cell>
          <cell r="T1152" t="str">
            <v>L-&gt;R</v>
          </cell>
          <cell r="U1152" t="str">
            <v>MVC</v>
          </cell>
          <cell r="V1152" t="str">
            <v>WRONG</v>
          </cell>
          <cell r="W1152" t="str">
            <v>DAP SZ</v>
          </cell>
          <cell r="X1152">
            <v>44694</v>
          </cell>
          <cell r="Y1152" t="str">
            <v>Yes</v>
          </cell>
          <cell r="Z1152"/>
          <cell r="AA1152"/>
          <cell r="AB1152"/>
          <cell r="AC1152" t="str">
            <v>C190334130</v>
          </cell>
          <cell r="AD1152">
            <v>301</v>
          </cell>
          <cell r="AE1152">
            <v>10</v>
          </cell>
          <cell r="AF1152"/>
          <cell r="AG1152"/>
          <cell r="AH1152"/>
          <cell r="AI1152"/>
          <cell r="AN1152"/>
          <cell r="AO1152" t="str">
            <v>Yes</v>
          </cell>
          <cell r="AP1152" t="str">
            <v>JUN 22</v>
          </cell>
        </row>
        <row r="1153">
          <cell r="A1153">
            <v>1683</v>
          </cell>
          <cell r="B1153" t="str">
            <v>已发货</v>
          </cell>
          <cell r="C1153" t="str">
            <v>C49</v>
          </cell>
          <cell r="D1153">
            <v>110810</v>
          </cell>
          <cell r="E1153" t="str">
            <v>Dongguan Yidong</v>
          </cell>
          <cell r="F1153" t="str">
            <v>YSM10</v>
          </cell>
          <cell r="G1153" t="str">
            <v>R-&gt;L</v>
          </cell>
          <cell r="H1153" t="str">
            <v>MVC F&amp;R</v>
          </cell>
          <cell r="I1153" t="str">
            <v>Y60560</v>
          </cell>
          <cell r="J1153">
            <v>1</v>
          </cell>
          <cell r="K1153" t="str">
            <v>力合仓库(已经清关)</v>
          </cell>
          <cell r="L1153">
            <v>44688</v>
          </cell>
          <cell r="M1153" t="str">
            <v>0.0502,，RMB清关 PO110436</v>
          </cell>
          <cell r="N1153" t="str">
            <v>JUN 22</v>
          </cell>
          <cell r="O1153">
            <v>2022.4</v>
          </cell>
          <cell r="P1153" t="str">
            <v>RMB</v>
          </cell>
          <cell r="Q1153" t="str">
            <v>C49SZX20220063JY</v>
          </cell>
          <cell r="R1153" t="str">
            <v>芯联鑫</v>
          </cell>
          <cell r="S1153" t="str">
            <v>YSM10</v>
          </cell>
          <cell r="T1153" t="str">
            <v>L-&gt;R</v>
          </cell>
          <cell r="U1153" t="str">
            <v>No</v>
          </cell>
          <cell r="V1153" t="str">
            <v>WRONG</v>
          </cell>
          <cell r="W1153" t="str">
            <v>DDP GZ</v>
          </cell>
          <cell r="X1153">
            <v>44723</v>
          </cell>
          <cell r="Y1153" t="str">
            <v>Yes</v>
          </cell>
          <cell r="Z1153"/>
          <cell r="AA1153"/>
          <cell r="AB1153"/>
          <cell r="AC1153" t="str">
            <v>C200737845</v>
          </cell>
          <cell r="AD1153">
            <v>301</v>
          </cell>
          <cell r="AE1153">
            <v>10</v>
          </cell>
          <cell r="AF1153"/>
          <cell r="AG1153"/>
          <cell r="AH1153"/>
          <cell r="AI1153"/>
          <cell r="AJ1153"/>
          <cell r="AK1153"/>
          <cell r="AL1153"/>
          <cell r="AM1153"/>
          <cell r="AN1153"/>
          <cell r="AO1153" t="str">
            <v>Yes</v>
          </cell>
          <cell r="AP1153" t="str">
            <v>JUN 22</v>
          </cell>
        </row>
        <row r="1154">
          <cell r="A1154">
            <v>1684</v>
          </cell>
          <cell r="B1154" t="str">
            <v>已发货</v>
          </cell>
          <cell r="C1154" t="str">
            <v>C49</v>
          </cell>
          <cell r="D1154">
            <v>110810</v>
          </cell>
          <cell r="E1154" t="str">
            <v>Dongguan Yidong</v>
          </cell>
          <cell r="F1154" t="str">
            <v>YSM10</v>
          </cell>
          <cell r="G1154" t="str">
            <v>R-&gt;L</v>
          </cell>
          <cell r="H1154" t="str">
            <v>MVC F&amp;R</v>
          </cell>
          <cell r="I1154" t="str">
            <v>Y60561</v>
          </cell>
          <cell r="J1154">
            <v>1</v>
          </cell>
          <cell r="K1154" t="str">
            <v>力合仓库(已经清关)</v>
          </cell>
          <cell r="L1154">
            <v>44688</v>
          </cell>
          <cell r="M1154" t="str">
            <v>0.0502 RMB清关</v>
          </cell>
          <cell r="N1154" t="str">
            <v>JUN 22</v>
          </cell>
          <cell r="O1154">
            <v>2022.4</v>
          </cell>
          <cell r="P1154" t="str">
            <v>RMB</v>
          </cell>
          <cell r="Q1154" t="str">
            <v>C49SZX20220063JY</v>
          </cell>
          <cell r="R1154" t="str">
            <v>芯联鑫</v>
          </cell>
          <cell r="S1154" t="str">
            <v>YSM10</v>
          </cell>
          <cell r="T1154" t="str">
            <v>L-&gt;R</v>
          </cell>
          <cell r="U1154" t="str">
            <v>No</v>
          </cell>
          <cell r="V1154" t="str">
            <v>WRONG</v>
          </cell>
          <cell r="W1154" t="str">
            <v>DDP GZ</v>
          </cell>
          <cell r="X1154">
            <v>44723</v>
          </cell>
          <cell r="Y1154" t="str">
            <v>Yes</v>
          </cell>
          <cell r="Z1154"/>
          <cell r="AA1154"/>
          <cell r="AB1154"/>
          <cell r="AC1154" t="str">
            <v>C200737845</v>
          </cell>
          <cell r="AD1154">
            <v>301</v>
          </cell>
          <cell r="AE1154">
            <v>10</v>
          </cell>
          <cell r="AF1154"/>
          <cell r="AG1154"/>
          <cell r="AH1154"/>
          <cell r="AI1154"/>
          <cell r="AJ1154"/>
          <cell r="AK1154"/>
          <cell r="AL1154"/>
          <cell r="AM1154"/>
          <cell r="AN1154"/>
          <cell r="AO1154" t="str">
            <v>Yes</v>
          </cell>
          <cell r="AP1154" t="str">
            <v>JUN 22</v>
          </cell>
        </row>
        <row r="1155">
          <cell r="A1155">
            <v>1581</v>
          </cell>
          <cell r="B1155" t="str">
            <v>已发货</v>
          </cell>
          <cell r="C1155" t="str">
            <v>C49</v>
          </cell>
          <cell r="D1155" t="str">
            <v>110810 拆分PO110913</v>
          </cell>
          <cell r="E1155" t="str">
            <v>Dongguan Yidong</v>
          </cell>
          <cell r="F1155" t="str">
            <v>YSM10</v>
          </cell>
          <cell r="G1155" t="str">
            <v>R-&gt;L</v>
          </cell>
          <cell r="H1155" t="str">
            <v>MVC</v>
          </cell>
          <cell r="I1155" t="str">
            <v>Y60555</v>
          </cell>
          <cell r="J1155">
            <v>1</v>
          </cell>
          <cell r="K1155" t="str">
            <v>力合中转仓</v>
          </cell>
          <cell r="L1155">
            <v>44688</v>
          </cell>
          <cell r="M1155" t="str">
            <v>NM</v>
          </cell>
          <cell r="N1155" t="str">
            <v>MAY 22</v>
          </cell>
          <cell r="O1155">
            <v>2022.4</v>
          </cell>
          <cell r="P1155" t="str">
            <v>JPY</v>
          </cell>
          <cell r="Q1155" t="str">
            <v>C49SZX20220018SX</v>
          </cell>
          <cell r="R1155" t="str">
            <v>岚新</v>
          </cell>
          <cell r="S1155" t="str">
            <v>YSM10</v>
          </cell>
          <cell r="T1155" t="str">
            <v>L-&gt;R</v>
          </cell>
          <cell r="U1155" t="str">
            <v>MVC</v>
          </cell>
          <cell r="V1155" t="str">
            <v>WRONG</v>
          </cell>
          <cell r="W1155" t="str">
            <v>DAP SZ</v>
          </cell>
          <cell r="X1155">
            <v>44608</v>
          </cell>
          <cell r="Y1155" t="str">
            <v>Yes</v>
          </cell>
          <cell r="Z1155"/>
          <cell r="AA1155"/>
          <cell r="AB1155"/>
          <cell r="AC1155" t="str">
            <v>C220342284</v>
          </cell>
          <cell r="AD1155">
            <v>302</v>
          </cell>
          <cell r="AE1155">
            <v>10</v>
          </cell>
          <cell r="AF1155"/>
          <cell r="AG1155"/>
          <cell r="AH1155"/>
          <cell r="AI1155"/>
          <cell r="AJ1155"/>
          <cell r="AK1155"/>
          <cell r="AL1155"/>
          <cell r="AM1155"/>
          <cell r="AN1155"/>
          <cell r="AO1155" t="str">
            <v>Yes</v>
          </cell>
          <cell r="AP1155" t="str">
            <v>MAY 22</v>
          </cell>
        </row>
        <row r="1156">
          <cell r="A1156">
            <v>1582</v>
          </cell>
          <cell r="B1156" t="str">
            <v>已发货</v>
          </cell>
          <cell r="C1156" t="str">
            <v>C49</v>
          </cell>
          <cell r="D1156" t="str">
            <v>110810 拆分PO110913</v>
          </cell>
          <cell r="E1156" t="str">
            <v>Dongguan Yidong</v>
          </cell>
          <cell r="F1156" t="str">
            <v>YSM10</v>
          </cell>
          <cell r="G1156" t="str">
            <v>R-&gt;L</v>
          </cell>
          <cell r="H1156" t="str">
            <v>MVC</v>
          </cell>
          <cell r="I1156" t="str">
            <v>Y60556</v>
          </cell>
          <cell r="J1156">
            <v>1</v>
          </cell>
          <cell r="K1156" t="str">
            <v>力合中转仓</v>
          </cell>
          <cell r="L1156">
            <v>44688</v>
          </cell>
          <cell r="M1156" t="str">
            <v>NM</v>
          </cell>
          <cell r="N1156" t="str">
            <v>MAY 22</v>
          </cell>
          <cell r="O1156">
            <v>2022.4</v>
          </cell>
          <cell r="P1156" t="str">
            <v>JPY</v>
          </cell>
          <cell r="Q1156" t="str">
            <v>C49SZX20220018SX</v>
          </cell>
          <cell r="R1156" t="str">
            <v>岚新</v>
          </cell>
          <cell r="S1156" t="str">
            <v>YSM10</v>
          </cell>
          <cell r="T1156" t="str">
            <v>L-&gt;R</v>
          </cell>
          <cell r="U1156" t="str">
            <v>No</v>
          </cell>
          <cell r="V1156" t="str">
            <v>WRONG</v>
          </cell>
          <cell r="W1156" t="str">
            <v>DAP SZ</v>
          </cell>
          <cell r="X1156">
            <v>44608</v>
          </cell>
          <cell r="Y1156" t="str">
            <v>Yes</v>
          </cell>
          <cell r="Z1156"/>
          <cell r="AA1156"/>
          <cell r="AB1156"/>
          <cell r="AC1156" t="str">
            <v>C220342284</v>
          </cell>
          <cell r="AD1156">
            <v>312</v>
          </cell>
          <cell r="AE1156">
            <v>10</v>
          </cell>
          <cell r="AF1156"/>
          <cell r="AG1156"/>
          <cell r="AH1156"/>
          <cell r="AI1156"/>
          <cell r="AJ1156"/>
          <cell r="AK1156"/>
          <cell r="AL1156"/>
          <cell r="AM1156"/>
          <cell r="AN1156"/>
          <cell r="AO1156" t="str">
            <v>Yes</v>
          </cell>
          <cell r="AP1156" t="str">
            <v>MAY 22</v>
          </cell>
        </row>
        <row r="1157">
          <cell r="A1157">
            <v>1618</v>
          </cell>
          <cell r="B1157" t="str">
            <v>已发货</v>
          </cell>
          <cell r="C1157" t="str">
            <v>C49</v>
          </cell>
          <cell r="D1157">
            <v>110810</v>
          </cell>
          <cell r="E1157" t="str">
            <v>Dongguan Yidong</v>
          </cell>
          <cell r="F1157" t="str">
            <v>YSM10</v>
          </cell>
          <cell r="G1157" t="str">
            <v>R-&gt;L</v>
          </cell>
          <cell r="H1157" t="str">
            <v>MVC</v>
          </cell>
          <cell r="I1157" t="str">
            <v>Y60557</v>
          </cell>
          <cell r="J1157">
            <v>1</v>
          </cell>
          <cell r="K1157" t="str">
            <v>力合仓库(已经清关)</v>
          </cell>
          <cell r="L1157">
            <v>44688</v>
          </cell>
          <cell r="M1157">
            <v>5.0200000000000002E-2</v>
          </cell>
          <cell r="N1157"/>
          <cell r="O1157">
            <v>2022.4</v>
          </cell>
          <cell r="P1157" t="str">
            <v>RMB</v>
          </cell>
          <cell r="Q1157" t="str">
            <v>C49SZX20220025AY</v>
          </cell>
          <cell r="R1157" t="str">
            <v>创舰</v>
          </cell>
          <cell r="S1157" t="str">
            <v>YSM10</v>
          </cell>
          <cell r="T1157" t="str">
            <v>R-&gt;L</v>
          </cell>
          <cell r="U1157" t="str">
            <v>MVC</v>
          </cell>
          <cell r="V1157" t="str">
            <v>OK</v>
          </cell>
          <cell r="W1157" t="str">
            <v>DDP HZ</v>
          </cell>
          <cell r="X1157">
            <v>44634</v>
          </cell>
          <cell r="Y1157" t="str">
            <v>Yes</v>
          </cell>
          <cell r="Z1157"/>
          <cell r="AA1157"/>
          <cell r="AB1157"/>
          <cell r="AC1157" t="str">
            <v>C220442573</v>
          </cell>
          <cell r="AD1157">
            <v>312</v>
          </cell>
          <cell r="AE1157">
            <v>10</v>
          </cell>
          <cell r="AF1157"/>
          <cell r="AG1157"/>
          <cell r="AH1157"/>
          <cell r="AI1157"/>
          <cell r="AN1157"/>
          <cell r="AO1157" t="str">
            <v>Yes</v>
          </cell>
          <cell r="AP1157" t="str">
            <v>blank</v>
          </cell>
        </row>
        <row r="1158">
          <cell r="A1158">
            <v>1619</v>
          </cell>
          <cell r="B1158" t="str">
            <v>已发货</v>
          </cell>
          <cell r="C1158" t="str">
            <v>C49</v>
          </cell>
          <cell r="D1158">
            <v>110810</v>
          </cell>
          <cell r="E1158" t="str">
            <v>Dongguan Yidong</v>
          </cell>
          <cell r="F1158" t="str">
            <v>YSM10</v>
          </cell>
          <cell r="G1158" t="str">
            <v>R-&gt;L</v>
          </cell>
          <cell r="H1158" t="str">
            <v>MVC F&amp;R</v>
          </cell>
          <cell r="I1158" t="str">
            <v>Y60558</v>
          </cell>
          <cell r="J1158">
            <v>1</v>
          </cell>
          <cell r="K1158" t="str">
            <v>力合仓库(已经清关)</v>
          </cell>
          <cell r="L1158">
            <v>44688</v>
          </cell>
          <cell r="M1158">
            <v>5.0200000000000002E-2</v>
          </cell>
          <cell r="N1158"/>
          <cell r="O1158">
            <v>2022.4</v>
          </cell>
          <cell r="P1158" t="str">
            <v>RMB</v>
          </cell>
          <cell r="Q1158" t="str">
            <v>C49SZX20220025AY</v>
          </cell>
          <cell r="R1158" t="str">
            <v>创舰</v>
          </cell>
          <cell r="S1158" t="str">
            <v>YSM10</v>
          </cell>
          <cell r="T1158" t="str">
            <v>R-&gt;L</v>
          </cell>
          <cell r="U1158" t="str">
            <v>No</v>
          </cell>
          <cell r="V1158" t="str">
            <v>WRONG</v>
          </cell>
          <cell r="W1158" t="str">
            <v>DDP HZ</v>
          </cell>
          <cell r="X1158">
            <v>44634</v>
          </cell>
          <cell r="Y1158" t="str">
            <v>Yes</v>
          </cell>
          <cell r="Z1158"/>
          <cell r="AA1158"/>
          <cell r="AB1158"/>
          <cell r="AC1158" t="str">
            <v>C220442573</v>
          </cell>
          <cell r="AD1158">
            <v>302</v>
          </cell>
          <cell r="AE1158">
            <v>10</v>
          </cell>
          <cell r="AF1158"/>
          <cell r="AG1158"/>
          <cell r="AH1158"/>
          <cell r="AI1158"/>
          <cell r="AN1158"/>
          <cell r="AO1158" t="str">
            <v>Yes</v>
          </cell>
          <cell r="AP1158" t="str">
            <v>blank</v>
          </cell>
        </row>
        <row r="1159">
          <cell r="A1159">
            <v>1593</v>
          </cell>
          <cell r="B1159" t="str">
            <v>已发货</v>
          </cell>
          <cell r="C1159" t="str">
            <v>C49</v>
          </cell>
          <cell r="D1159">
            <v>110810</v>
          </cell>
          <cell r="E1159" t="str">
            <v>Dongguan Yidong</v>
          </cell>
          <cell r="F1159" t="str">
            <v>YSM10</v>
          </cell>
          <cell r="G1159" t="str">
            <v>R-&gt;L</v>
          </cell>
          <cell r="H1159" t="str">
            <v>MVC F&amp;R</v>
          </cell>
          <cell r="I1159" t="str">
            <v>Y60562</v>
          </cell>
          <cell r="J1159">
            <v>1</v>
          </cell>
          <cell r="K1159" t="str">
            <v>CY仓库</v>
          </cell>
          <cell r="L1159">
            <v>44688</v>
          </cell>
          <cell r="M1159" t="str">
            <v>NM PO110810拆分PO110913</v>
          </cell>
          <cell r="N1159" t="str">
            <v>JUN 22</v>
          </cell>
          <cell r="O1159">
            <v>2022.4</v>
          </cell>
          <cell r="P1159" t="str">
            <v>JPY</v>
          </cell>
          <cell r="Q1159" t="str">
            <v>C49SZX20220013DZ</v>
          </cell>
          <cell r="R1159" t="str">
            <v>朗特</v>
          </cell>
          <cell r="S1159" t="str">
            <v>YSM10</v>
          </cell>
          <cell r="T1159" t="str">
            <v>R-&gt;L</v>
          </cell>
          <cell r="U1159" t="str">
            <v>No</v>
          </cell>
          <cell r="V1159" t="str">
            <v>WRONG</v>
          </cell>
          <cell r="W1159" t="str">
            <v>CIF HK</v>
          </cell>
          <cell r="X1159">
            <v>44614</v>
          </cell>
          <cell r="Y1159" t="str">
            <v>Yes</v>
          </cell>
          <cell r="Z1159"/>
          <cell r="AA1159"/>
          <cell r="AB1159"/>
          <cell r="AC1159" t="str">
            <v>C220342453</v>
          </cell>
          <cell r="AD1159">
            <v>311</v>
          </cell>
          <cell r="AE1159">
            <v>10</v>
          </cell>
          <cell r="AF1159"/>
          <cell r="AG1159"/>
          <cell r="AH1159"/>
          <cell r="AI1159"/>
          <cell r="AJ1159"/>
          <cell r="AK1159"/>
          <cell r="AL1159"/>
          <cell r="AM1159"/>
          <cell r="AN1159"/>
          <cell r="AO1159" t="str">
            <v>Yes</v>
          </cell>
          <cell r="AP1159" t="str">
            <v>JUN 22</v>
          </cell>
        </row>
        <row r="1160">
          <cell r="A1160">
            <v>1583</v>
          </cell>
          <cell r="B1160" t="str">
            <v>已发货</v>
          </cell>
          <cell r="C1160" t="str">
            <v>C49</v>
          </cell>
          <cell r="D1160">
            <v>110436</v>
          </cell>
          <cell r="E1160" t="str">
            <v>Stock order</v>
          </cell>
          <cell r="F1160" t="str">
            <v>YSM10</v>
          </cell>
          <cell r="G1160" t="str">
            <v>R-&gt;L</v>
          </cell>
          <cell r="H1160" t="str">
            <v>No</v>
          </cell>
          <cell r="I1160" t="str">
            <v>Y56519</v>
          </cell>
          <cell r="J1160">
            <v>1</v>
          </cell>
          <cell r="K1160" t="str">
            <v>力合中转仓</v>
          </cell>
          <cell r="L1160">
            <v>44688</v>
          </cell>
          <cell r="M1160" t="str">
            <v>NM PO 110883</v>
          </cell>
          <cell r="N1160" t="str">
            <v>JUL 22</v>
          </cell>
          <cell r="O1160">
            <v>2022.4</v>
          </cell>
          <cell r="P1160" t="str">
            <v>JPY</v>
          </cell>
          <cell r="Q1160" t="str">
            <v>C49SZX20220020R1SS</v>
          </cell>
          <cell r="R1160" t="str">
            <v>弛瑞</v>
          </cell>
          <cell r="S1160" t="str">
            <v>YSM10</v>
          </cell>
          <cell r="T1160" t="str">
            <v>L-&gt;R</v>
          </cell>
          <cell r="U1160" t="str">
            <v>No</v>
          </cell>
          <cell r="V1160" t="str">
            <v>WRONG</v>
          </cell>
          <cell r="W1160" t="str">
            <v>DAP SZ</v>
          </cell>
          <cell r="X1160">
            <v>44614</v>
          </cell>
          <cell r="Y1160" t="str">
            <v>Yes</v>
          </cell>
          <cell r="Z1160"/>
          <cell r="AA1160"/>
          <cell r="AB1160"/>
          <cell r="AC1160" t="str">
            <v>C210439993</v>
          </cell>
          <cell r="AD1160">
            <v>301</v>
          </cell>
          <cell r="AE1160">
            <v>10</v>
          </cell>
          <cell r="AF1160"/>
          <cell r="AG1160"/>
          <cell r="AH1160"/>
          <cell r="AI1160"/>
          <cell r="AJ1160"/>
          <cell r="AK1160"/>
          <cell r="AL1160"/>
          <cell r="AM1160"/>
          <cell r="AN1160"/>
          <cell r="AO1160" t="str">
            <v>Yes</v>
          </cell>
          <cell r="AP1160" t="str">
            <v>JUL 22</v>
          </cell>
        </row>
        <row r="1161">
          <cell r="A1161">
            <v>1387</v>
          </cell>
          <cell r="B1161" t="str">
            <v>已发货</v>
          </cell>
          <cell r="C1161" t="str">
            <v>C49</v>
          </cell>
          <cell r="D1161">
            <v>110429</v>
          </cell>
          <cell r="E1161" t="str">
            <v>Stock order</v>
          </cell>
          <cell r="F1161" t="str">
            <v>YSM10</v>
          </cell>
          <cell r="G1161" t="str">
            <v>R-&gt;L</v>
          </cell>
          <cell r="H1161" t="str">
            <v>No</v>
          </cell>
          <cell r="I1161" t="str">
            <v>Y57572</v>
          </cell>
          <cell r="J1161">
            <v>1</v>
          </cell>
          <cell r="K1161" t="str">
            <v>力合中转仓</v>
          </cell>
          <cell r="L1161">
            <v>44694</v>
          </cell>
          <cell r="M1161">
            <v>6.0600000000000001E-2</v>
          </cell>
          <cell r="N1161" t="str">
            <v>MAY 22</v>
          </cell>
          <cell r="O1161">
            <v>2022.4</v>
          </cell>
          <cell r="P1161" t="str">
            <v>JPY</v>
          </cell>
          <cell r="Q1161" t="str">
            <v>C49SZX20220057DZ</v>
          </cell>
          <cell r="R1161" t="str">
            <v>广恒创新（enduser:深圳比尔乔）</v>
          </cell>
          <cell r="S1161" t="str">
            <v>YSM10</v>
          </cell>
          <cell r="T1161" t="str">
            <v>R-&gt;L</v>
          </cell>
          <cell r="U1161" t="str">
            <v>MVC</v>
          </cell>
          <cell r="V1161" t="str">
            <v>WRONG</v>
          </cell>
          <cell r="W1161" t="str">
            <v>CIF HK</v>
          </cell>
          <cell r="X1161">
            <v>44340</v>
          </cell>
          <cell r="Y1161" t="str">
            <v>Yes</v>
          </cell>
          <cell r="Z1161"/>
          <cell r="AA1161"/>
          <cell r="AB1161"/>
          <cell r="AC1161" t="str">
            <v>C210640373</v>
          </cell>
          <cell r="AD1161">
            <v>301</v>
          </cell>
          <cell r="AE1161">
            <v>10</v>
          </cell>
          <cell r="AF1161"/>
          <cell r="AG1161"/>
          <cell r="AH1161"/>
          <cell r="AI1161"/>
          <cell r="AN1161"/>
          <cell r="AO1161" t="str">
            <v>Yes</v>
          </cell>
          <cell r="AP1161" t="str">
            <v>MAY 22</v>
          </cell>
        </row>
        <row r="1162">
          <cell r="A1162">
            <v>1635</v>
          </cell>
          <cell r="B1162" t="str">
            <v>已发货</v>
          </cell>
          <cell r="C1162" t="str">
            <v>C49</v>
          </cell>
          <cell r="D1162">
            <v>110429</v>
          </cell>
          <cell r="E1162" t="str">
            <v>Stock order</v>
          </cell>
          <cell r="F1162" t="str">
            <v>YSM10</v>
          </cell>
          <cell r="G1162" t="str">
            <v>R-&gt;L</v>
          </cell>
          <cell r="H1162" t="str">
            <v>No</v>
          </cell>
          <cell r="I1162" t="str">
            <v>Y57573</v>
          </cell>
          <cell r="J1162">
            <v>1</v>
          </cell>
          <cell r="K1162" t="str">
            <v>力合中转仓</v>
          </cell>
          <cell r="L1162">
            <v>44694</v>
          </cell>
          <cell r="M1162">
            <v>6.0600000000000001E-2</v>
          </cell>
          <cell r="N1162" t="str">
            <v>MAY 22</v>
          </cell>
          <cell r="O1162">
            <v>2022.4</v>
          </cell>
          <cell r="P1162" t="str">
            <v>JPY</v>
          </cell>
          <cell r="Q1162" t="str">
            <v>C49SZX20220041SQ</v>
          </cell>
          <cell r="R1162" t="str">
            <v>华富快捷</v>
          </cell>
          <cell r="S1162" t="str">
            <v>YSM10</v>
          </cell>
          <cell r="T1162" t="str">
            <v>R-&gt;L</v>
          </cell>
          <cell r="U1162" t="str">
            <v>MVC</v>
          </cell>
          <cell r="V1162" t="str">
            <v>WRONG</v>
          </cell>
          <cell r="W1162" t="str">
            <v>DAP SZ</v>
          </cell>
          <cell r="X1162">
            <v>44650</v>
          </cell>
          <cell r="Y1162" t="str">
            <v>Yes</v>
          </cell>
          <cell r="Z1162"/>
          <cell r="AA1162"/>
          <cell r="AB1162"/>
          <cell r="AC1162" t="str">
            <v>C220442577</v>
          </cell>
          <cell r="AD1162">
            <v>301</v>
          </cell>
          <cell r="AE1162">
            <v>10</v>
          </cell>
          <cell r="AF1162"/>
          <cell r="AG1162"/>
          <cell r="AH1162"/>
          <cell r="AI1162"/>
          <cell r="AJ1162"/>
          <cell r="AK1162"/>
          <cell r="AL1162"/>
          <cell r="AM1162"/>
          <cell r="AN1162"/>
          <cell r="AO1162" t="str">
            <v>Yes</v>
          </cell>
          <cell r="AP1162" t="str">
            <v>MAY 22</v>
          </cell>
        </row>
        <row r="1163">
          <cell r="A1163">
            <v>1388</v>
          </cell>
          <cell r="B1163" t="str">
            <v>已发货</v>
          </cell>
          <cell r="C1163" t="str">
            <v>C49</v>
          </cell>
          <cell r="D1163">
            <v>110429</v>
          </cell>
          <cell r="E1163" t="str">
            <v>Stock order</v>
          </cell>
          <cell r="F1163" t="str">
            <v>YSM10</v>
          </cell>
          <cell r="G1163" t="str">
            <v>R-&gt;L</v>
          </cell>
          <cell r="H1163" t="str">
            <v>No</v>
          </cell>
          <cell r="I1163" t="str">
            <v>Y57574</v>
          </cell>
          <cell r="J1163">
            <v>1</v>
          </cell>
          <cell r="K1163" t="str">
            <v>力合中转仓</v>
          </cell>
          <cell r="L1163">
            <v>44694</v>
          </cell>
          <cell r="M1163">
            <v>6.0600000000000001E-2</v>
          </cell>
          <cell r="N1163" t="str">
            <v>MAY 22</v>
          </cell>
          <cell r="O1163">
            <v>2022.4</v>
          </cell>
          <cell r="P1163" t="str">
            <v>JPY</v>
          </cell>
          <cell r="Q1163" t="str">
            <v>C49SZX20220057DZ</v>
          </cell>
          <cell r="R1163" t="str">
            <v>广恒创新（enduser:深圳比尔乔）</v>
          </cell>
          <cell r="S1163" t="str">
            <v>YSM10</v>
          </cell>
          <cell r="T1163" t="str">
            <v>R-&gt;L</v>
          </cell>
          <cell r="U1163" t="str">
            <v>MVC</v>
          </cell>
          <cell r="V1163" t="str">
            <v>WRONG</v>
          </cell>
          <cell r="W1163" t="str">
            <v>CIF HK</v>
          </cell>
          <cell r="X1163">
            <v>44340</v>
          </cell>
          <cell r="Y1163" t="str">
            <v>Yes</v>
          </cell>
          <cell r="Z1163"/>
          <cell r="AA1163"/>
          <cell r="AB1163"/>
          <cell r="AC1163" t="str">
            <v>C210640373</v>
          </cell>
          <cell r="AD1163">
            <v>301</v>
          </cell>
          <cell r="AE1163">
            <v>10</v>
          </cell>
          <cell r="AF1163"/>
          <cell r="AG1163"/>
          <cell r="AH1163"/>
          <cell r="AI1163"/>
          <cell r="AN1163"/>
          <cell r="AO1163" t="str">
            <v>Yes</v>
          </cell>
          <cell r="AP1163" t="str">
            <v>MAY 22</v>
          </cell>
        </row>
        <row r="1164">
          <cell r="A1164">
            <v>1674</v>
          </cell>
          <cell r="B1164" t="str">
            <v>已发货</v>
          </cell>
          <cell r="C1164" t="str">
            <v>C49</v>
          </cell>
          <cell r="D1164">
            <v>110870</v>
          </cell>
          <cell r="E1164" t="str">
            <v>Dongguan 岚新</v>
          </cell>
          <cell r="F1164" t="str">
            <v>YSM10</v>
          </cell>
          <cell r="G1164" t="str">
            <v>R-&gt;L</v>
          </cell>
          <cell r="H1164" t="str">
            <v>MVC F&amp;R</v>
          </cell>
          <cell r="I1164" t="str">
            <v>Y61435</v>
          </cell>
          <cell r="J1164">
            <v>1</v>
          </cell>
          <cell r="K1164" t="str">
            <v>力合仓库(已经清关)</v>
          </cell>
          <cell r="L1164">
            <v>44694</v>
          </cell>
          <cell r="M1164">
            <v>5.21E-2</v>
          </cell>
          <cell r="N1164" t="str">
            <v>JUN 22</v>
          </cell>
          <cell r="O1164">
            <v>2022.4</v>
          </cell>
          <cell r="P1164" t="str">
            <v>RMB</v>
          </cell>
          <cell r="Q1164" t="str">
            <v>C49SZX20220062SS</v>
          </cell>
          <cell r="R1164" t="str">
            <v>世启纳</v>
          </cell>
          <cell r="S1164" t="str">
            <v>YSM10</v>
          </cell>
          <cell r="T1164" t="str">
            <v>L-&gt;R</v>
          </cell>
          <cell r="U1164" t="str">
            <v>MVC</v>
          </cell>
          <cell r="V1164" t="str">
            <v>WRONG</v>
          </cell>
          <cell r="W1164" t="str">
            <v>DDP SZ</v>
          </cell>
          <cell r="X1164">
            <v>44707</v>
          </cell>
          <cell r="Y1164" t="str">
            <v>Yes</v>
          </cell>
          <cell r="Z1164"/>
          <cell r="AA1164"/>
          <cell r="AB1164"/>
          <cell r="AC1164" t="str">
            <v>C210640351</v>
          </cell>
          <cell r="AD1164">
            <v>301</v>
          </cell>
          <cell r="AE1164">
            <v>10</v>
          </cell>
          <cell r="AF1164"/>
          <cell r="AG1164"/>
          <cell r="AH1164"/>
          <cell r="AI1164"/>
          <cell r="AJ1164"/>
          <cell r="AK1164"/>
          <cell r="AL1164"/>
          <cell r="AM1164"/>
          <cell r="AN1164"/>
          <cell r="AO1164" t="str">
            <v>Yes</v>
          </cell>
          <cell r="AP1164" t="str">
            <v>JUN 22</v>
          </cell>
        </row>
        <row r="1165">
          <cell r="A1165">
            <v>1677</v>
          </cell>
          <cell r="B1165" t="str">
            <v>已发货</v>
          </cell>
          <cell r="C1165" t="str">
            <v>C49</v>
          </cell>
          <cell r="D1165">
            <v>110870</v>
          </cell>
          <cell r="E1165" t="str">
            <v>Dongguan 岚新</v>
          </cell>
          <cell r="F1165" t="str">
            <v>YSM10</v>
          </cell>
          <cell r="G1165" t="str">
            <v>R-&gt;L</v>
          </cell>
          <cell r="H1165" t="str">
            <v>MVC F&amp;R</v>
          </cell>
          <cell r="I1165" t="str">
            <v>Y61436</v>
          </cell>
          <cell r="J1165">
            <v>1</v>
          </cell>
          <cell r="K1165" t="str">
            <v>力合仓库(已经清关)</v>
          </cell>
          <cell r="L1165">
            <v>44694</v>
          </cell>
          <cell r="M1165">
            <v>5.21E-2</v>
          </cell>
          <cell r="N1165" t="str">
            <v>JUN 22</v>
          </cell>
          <cell r="O1165">
            <v>2022.4</v>
          </cell>
          <cell r="P1165" t="str">
            <v>RMB</v>
          </cell>
          <cell r="Q1165" t="str">
            <v>C49SZX202200066SS</v>
          </cell>
          <cell r="R1165" t="str">
            <v>思迈</v>
          </cell>
          <cell r="S1165" t="str">
            <v>YSM10</v>
          </cell>
          <cell r="T1165" t="str">
            <v>L-&gt;R</v>
          </cell>
          <cell r="U1165" t="str">
            <v>MVC</v>
          </cell>
          <cell r="V1165" t="str">
            <v>WRONG</v>
          </cell>
          <cell r="W1165" t="str">
            <v>DDP SZ</v>
          </cell>
          <cell r="X1165">
            <v>44718</v>
          </cell>
          <cell r="Y1165" t="str">
            <v>Yes</v>
          </cell>
          <cell r="Z1165"/>
          <cell r="AA1165"/>
          <cell r="AB1165"/>
          <cell r="AC1165" t="str">
            <v>C180431770</v>
          </cell>
          <cell r="AD1165">
            <v>301</v>
          </cell>
          <cell r="AE1165">
            <v>10</v>
          </cell>
          <cell r="AF1165"/>
          <cell r="AG1165"/>
          <cell r="AH1165"/>
          <cell r="AI1165"/>
          <cell r="AN1165"/>
          <cell r="AO1165" t="str">
            <v>Yes</v>
          </cell>
          <cell r="AP1165" t="str">
            <v>JUN 22</v>
          </cell>
        </row>
        <row r="1166">
          <cell r="A1166">
            <v>1525</v>
          </cell>
          <cell r="B1166" t="str">
            <v>已发货</v>
          </cell>
          <cell r="C1166" t="str">
            <v>C49</v>
          </cell>
          <cell r="D1166">
            <v>110882</v>
          </cell>
          <cell r="E1166" t="str">
            <v>Stock order</v>
          </cell>
          <cell r="F1166" t="str">
            <v>YSM20R-2</v>
          </cell>
          <cell r="G1166" t="str">
            <v>L-&gt;R</v>
          </cell>
          <cell r="H1166" t="str">
            <v>MVC</v>
          </cell>
          <cell r="I1166" t="str">
            <v>Y58095</v>
          </cell>
          <cell r="J1166">
            <v>1</v>
          </cell>
          <cell r="K1166" t="str">
            <v>力合中转仓</v>
          </cell>
          <cell r="L1166">
            <v>44700</v>
          </cell>
          <cell r="M1166" t="str">
            <v>NM，110838</v>
          </cell>
          <cell r="N1166" t="str">
            <v>MAY 22</v>
          </cell>
          <cell r="O1166">
            <v>2022.4</v>
          </cell>
          <cell r="P1166" t="str">
            <v>JPY</v>
          </cell>
          <cell r="Q1166" t="str">
            <v>C49SZX20220030SS</v>
          </cell>
          <cell r="R1166" t="str">
            <v>微克（end user：蓝极光）</v>
          </cell>
          <cell r="S1166" t="str">
            <v>YSM20R-2</v>
          </cell>
          <cell r="T1166" t="str">
            <v>L-&gt;R</v>
          </cell>
          <cell r="U1166" t="str">
            <v>No</v>
          </cell>
          <cell r="V1166" t="str">
            <v>WRONG</v>
          </cell>
          <cell r="W1166" t="str">
            <v>DAP SZ</v>
          </cell>
          <cell r="X1166">
            <v>44551</v>
          </cell>
          <cell r="Y1166" t="str">
            <v>Yes</v>
          </cell>
          <cell r="Z1166"/>
          <cell r="AA1166"/>
          <cell r="AB1166"/>
          <cell r="AC1166" t="str">
            <v>C220242133</v>
          </cell>
          <cell r="AD1166">
            <v>301</v>
          </cell>
          <cell r="AE1166">
            <v>10</v>
          </cell>
          <cell r="AF1166">
            <v>313</v>
          </cell>
          <cell r="AG1166">
            <v>10</v>
          </cell>
          <cell r="AH1166"/>
          <cell r="AI1166"/>
          <cell r="AN1166"/>
          <cell r="AO1166" t="str">
            <v>Yes</v>
          </cell>
          <cell r="AP1166" t="str">
            <v>MAY 22</v>
          </cell>
        </row>
        <row r="1167">
          <cell r="A1167">
            <v>1526</v>
          </cell>
          <cell r="B1167" t="str">
            <v>已发货</v>
          </cell>
          <cell r="C1167" t="str">
            <v>C49</v>
          </cell>
          <cell r="D1167">
            <v>110882</v>
          </cell>
          <cell r="E1167" t="str">
            <v>Stock order</v>
          </cell>
          <cell r="F1167" t="str">
            <v>YSM20R-2</v>
          </cell>
          <cell r="G1167" t="str">
            <v>L-&gt;R</v>
          </cell>
          <cell r="H1167" t="str">
            <v>No</v>
          </cell>
          <cell r="I1167" t="str">
            <v>Y58096</v>
          </cell>
          <cell r="J1167">
            <v>1</v>
          </cell>
          <cell r="K1167" t="str">
            <v>力合中转仓</v>
          </cell>
          <cell r="L1167">
            <v>44700</v>
          </cell>
          <cell r="M1167" t="str">
            <v>NM，110838</v>
          </cell>
          <cell r="N1167" t="str">
            <v>MAY 22</v>
          </cell>
          <cell r="O1167">
            <v>2022.4</v>
          </cell>
          <cell r="P1167" t="str">
            <v>JPY</v>
          </cell>
          <cell r="Q1167" t="str">
            <v>C49SZX20220030SS</v>
          </cell>
          <cell r="R1167" t="str">
            <v>微克（end user：蓝极光）</v>
          </cell>
          <cell r="S1167" t="str">
            <v>YSM20R-2</v>
          </cell>
          <cell r="T1167" t="str">
            <v>L-&gt;R</v>
          </cell>
          <cell r="U1167" t="str">
            <v>No</v>
          </cell>
          <cell r="V1167" t="str">
            <v>OK</v>
          </cell>
          <cell r="W1167" t="str">
            <v>DAP SZ</v>
          </cell>
          <cell r="X1167">
            <v>44551</v>
          </cell>
          <cell r="Y1167" t="str">
            <v>Yes</v>
          </cell>
          <cell r="Z1167"/>
          <cell r="AA1167"/>
          <cell r="AB1167"/>
          <cell r="AC1167" t="str">
            <v>C220242133</v>
          </cell>
          <cell r="AD1167">
            <v>302</v>
          </cell>
          <cell r="AE1167">
            <v>10</v>
          </cell>
          <cell r="AF1167">
            <v>303</v>
          </cell>
          <cell r="AG1167">
            <v>10</v>
          </cell>
          <cell r="AH1167"/>
          <cell r="AI1167"/>
          <cell r="AN1167"/>
          <cell r="AO1167" t="str">
            <v>Yes</v>
          </cell>
          <cell r="AP1167" t="str">
            <v>MAY 22</v>
          </cell>
        </row>
        <row r="1168">
          <cell r="A1168">
            <v>1597</v>
          </cell>
          <cell r="B1168" t="str">
            <v>已发货</v>
          </cell>
          <cell r="C1168" t="str">
            <v>C49</v>
          </cell>
          <cell r="D1168">
            <v>110882</v>
          </cell>
          <cell r="E1168" t="str">
            <v>Stock order</v>
          </cell>
          <cell r="F1168" t="str">
            <v>YSM20R-2</v>
          </cell>
          <cell r="G1168" t="str">
            <v>L-&gt;R</v>
          </cell>
          <cell r="H1168" t="str">
            <v>No</v>
          </cell>
          <cell r="I1168" t="str">
            <v>Y58097</v>
          </cell>
          <cell r="J1168">
            <v>1</v>
          </cell>
          <cell r="K1168" t="str">
            <v>力合中转仓</v>
          </cell>
          <cell r="L1168">
            <v>44700</v>
          </cell>
          <cell r="M1168" t="str">
            <v>NM 110868</v>
          </cell>
          <cell r="N1168" t="str">
            <v>JUN 22</v>
          </cell>
          <cell r="O1168">
            <v>2022.4</v>
          </cell>
          <cell r="P1168" t="str">
            <v>JPY</v>
          </cell>
          <cell r="Q1168" t="str">
            <v>C49SZX20220021SS</v>
          </cell>
          <cell r="R1168" t="str">
            <v>钧溢电子</v>
          </cell>
          <cell r="S1168" t="str">
            <v>YSM20R-2</v>
          </cell>
          <cell r="T1168" t="str">
            <v>L-&gt;R</v>
          </cell>
          <cell r="U1168" t="str">
            <v>No</v>
          </cell>
          <cell r="V1168" t="str">
            <v>OK</v>
          </cell>
          <cell r="W1168" t="str">
            <v>DAP SZ</v>
          </cell>
          <cell r="X1168">
            <v>44617</v>
          </cell>
          <cell r="Y1168" t="str">
            <v>Yes</v>
          </cell>
          <cell r="Z1168"/>
          <cell r="AA1168"/>
          <cell r="AB1168"/>
          <cell r="AC1168" t="str">
            <v>C211241704</v>
          </cell>
          <cell r="AD1168">
            <v>302</v>
          </cell>
          <cell r="AE1168">
            <v>10</v>
          </cell>
          <cell r="AF1168">
            <v>303</v>
          </cell>
          <cell r="AG1168">
            <v>10</v>
          </cell>
          <cell r="AH1168"/>
          <cell r="AI1168"/>
          <cell r="AN1168"/>
          <cell r="AO1168" t="str">
            <v>Yes</v>
          </cell>
          <cell r="AP1168" t="str">
            <v>JUN 22</v>
          </cell>
        </row>
        <row r="1169">
          <cell r="A1169">
            <v>1655</v>
          </cell>
          <cell r="B1169" t="str">
            <v>已发货</v>
          </cell>
          <cell r="C1169" t="str">
            <v>C49</v>
          </cell>
          <cell r="D1169">
            <v>110873</v>
          </cell>
          <cell r="E1169" t="str">
            <v>Shenzhen Longtech</v>
          </cell>
          <cell r="F1169" t="str">
            <v>YSM10</v>
          </cell>
          <cell r="G1169" t="str">
            <v>R-&gt;L</v>
          </cell>
          <cell r="H1169" t="str">
            <v>MVC F&amp;R+ATS15</v>
          </cell>
          <cell r="I1169" t="str">
            <v>Y61377</v>
          </cell>
          <cell r="J1169">
            <v>1</v>
          </cell>
          <cell r="K1169" t="str">
            <v>力合中转仓</v>
          </cell>
          <cell r="L1169">
            <v>44702</v>
          </cell>
          <cell r="M1169" t="str">
            <v>NM  PO110920</v>
          </cell>
          <cell r="N1169" t="str">
            <v>AUG 22</v>
          </cell>
          <cell r="O1169">
            <v>2022.4</v>
          </cell>
          <cell r="P1169" t="str">
            <v>JPY</v>
          </cell>
          <cell r="Q1169" t="str">
            <v>C49SZX20220049JY</v>
          </cell>
          <cell r="R1169" t="str">
            <v>辉拓</v>
          </cell>
          <cell r="S1169" t="str">
            <v>YSM10</v>
          </cell>
          <cell r="T1169" t="str">
            <v>L-&gt;R</v>
          </cell>
          <cell r="U1169" t="str">
            <v>MVC F&amp;R+ATS15</v>
          </cell>
          <cell r="V1169" t="str">
            <v>WRONG</v>
          </cell>
          <cell r="W1169" t="str">
            <v>CIF HK</v>
          </cell>
          <cell r="X1169">
            <v>44672</v>
          </cell>
          <cell r="Y1169" t="str">
            <v>Yes</v>
          </cell>
          <cell r="Z1169"/>
          <cell r="AA1169"/>
          <cell r="AB1169"/>
          <cell r="AC1169" t="str">
            <v>C220442711</v>
          </cell>
          <cell r="AD1169">
            <v>302</v>
          </cell>
          <cell r="AE1169">
            <v>10</v>
          </cell>
          <cell r="AF1169"/>
          <cell r="AG1169"/>
          <cell r="AH1169"/>
          <cell r="AI1169"/>
          <cell r="AJ1169"/>
          <cell r="AK1169"/>
          <cell r="AL1169"/>
          <cell r="AM1169"/>
          <cell r="AN1169"/>
          <cell r="AO1169" t="str">
            <v>Yes</v>
          </cell>
          <cell r="AP1169" t="str">
            <v>AUG 22</v>
          </cell>
        </row>
        <row r="1170">
          <cell r="A1170">
            <v>1704</v>
          </cell>
          <cell r="B1170" t="str">
            <v>已发货</v>
          </cell>
          <cell r="C1170" t="str">
            <v>C49</v>
          </cell>
          <cell r="D1170">
            <v>110873</v>
          </cell>
          <cell r="E1170" t="str">
            <v>Shenzhen Longtech</v>
          </cell>
          <cell r="F1170" t="str">
            <v>YSM10</v>
          </cell>
          <cell r="G1170" t="str">
            <v>R-&gt;L</v>
          </cell>
          <cell r="H1170" t="str">
            <v>MVC F&amp;R+ATS15</v>
          </cell>
          <cell r="I1170" t="str">
            <v>Y61378</v>
          </cell>
          <cell r="J1170">
            <v>1</v>
          </cell>
          <cell r="K1170" t="str">
            <v>CY仓库</v>
          </cell>
          <cell r="L1170">
            <v>44702</v>
          </cell>
          <cell r="M1170" t="str">
            <v>NM,PO 110998</v>
          </cell>
          <cell r="N1170" t="str">
            <v>AUG 22</v>
          </cell>
          <cell r="O1170">
            <v>2022.4</v>
          </cell>
          <cell r="P1170" t="str">
            <v>JPY</v>
          </cell>
          <cell r="Q1170" t="str">
            <v>C49SZX20220073DZ</v>
          </cell>
          <cell r="R1170" t="str">
            <v>朗特</v>
          </cell>
          <cell r="S1170" t="str">
            <v>YSM10</v>
          </cell>
          <cell r="T1170" t="str">
            <v>L-&gt;R</v>
          </cell>
          <cell r="U1170" t="str">
            <v>MVC+ATS15</v>
          </cell>
          <cell r="V1170" t="str">
            <v>WRONG</v>
          </cell>
          <cell r="W1170" t="str">
            <v>CIF HK</v>
          </cell>
          <cell r="X1170">
            <v>44754</v>
          </cell>
          <cell r="Y1170" t="str">
            <v>Yes</v>
          </cell>
          <cell r="Z1170"/>
          <cell r="AA1170"/>
          <cell r="AB1170"/>
          <cell r="AC1170" t="str">
            <v>C190534728</v>
          </cell>
          <cell r="AD1170">
            <v>302</v>
          </cell>
          <cell r="AE1170">
            <v>10</v>
          </cell>
          <cell r="AF1170"/>
          <cell r="AG1170"/>
          <cell r="AH1170"/>
          <cell r="AI1170"/>
          <cell r="AN1170"/>
          <cell r="AO1170" t="str">
            <v>Yes</v>
          </cell>
          <cell r="AP1170" t="str">
            <v>AUG 22</v>
          </cell>
        </row>
        <row r="1171">
          <cell r="A1171">
            <v>1628</v>
          </cell>
          <cell r="B1171" t="str">
            <v>已发货</v>
          </cell>
          <cell r="C1171" t="str">
            <v>C49</v>
          </cell>
          <cell r="D1171">
            <v>110873</v>
          </cell>
          <cell r="E1171" t="str">
            <v>Shenzhen Longtech</v>
          </cell>
          <cell r="F1171" t="str">
            <v>YSM10</v>
          </cell>
          <cell r="G1171" t="str">
            <v>R-&gt;L</v>
          </cell>
          <cell r="H1171" t="str">
            <v>MVC F&amp;R</v>
          </cell>
          <cell r="I1171" t="str">
            <v>Y61379</v>
          </cell>
          <cell r="J1171">
            <v>1</v>
          </cell>
          <cell r="K1171" t="str">
            <v>力合中转仓</v>
          </cell>
          <cell r="L1171">
            <v>44702</v>
          </cell>
          <cell r="M1171" t="str">
            <v>NM</v>
          </cell>
          <cell r="N1171" t="str">
            <v>JUL 22</v>
          </cell>
          <cell r="O1171">
            <v>2022.4</v>
          </cell>
          <cell r="P1171" t="str">
            <v>JPY</v>
          </cell>
          <cell r="Q1171" t="str">
            <v>C49SZX20220035R1SS</v>
          </cell>
          <cell r="R1171" t="str">
            <v>中润互联</v>
          </cell>
          <cell r="S1171" t="str">
            <v>YSM10</v>
          </cell>
          <cell r="T1171" t="str">
            <v>R-&gt;L</v>
          </cell>
          <cell r="U1171" t="str">
            <v>MVC</v>
          </cell>
          <cell r="V1171" t="str">
            <v>WRONG</v>
          </cell>
          <cell r="W1171" t="str">
            <v>DAP SZ</v>
          </cell>
          <cell r="X1171">
            <v>44641</v>
          </cell>
          <cell r="Y1171" t="str">
            <v>Yes</v>
          </cell>
          <cell r="Z1171"/>
          <cell r="AA1171"/>
          <cell r="AB1171"/>
          <cell r="AC1171" t="str">
            <v>C220442706</v>
          </cell>
          <cell r="AD1171">
            <v>302</v>
          </cell>
          <cell r="AE1171">
            <v>10</v>
          </cell>
          <cell r="AF1171"/>
          <cell r="AG1171"/>
          <cell r="AH1171"/>
          <cell r="AI1171"/>
          <cell r="AJ1171"/>
          <cell r="AK1171"/>
          <cell r="AL1171"/>
          <cell r="AM1171"/>
          <cell r="AN1171"/>
          <cell r="AO1171" t="str">
            <v>Yes</v>
          </cell>
          <cell r="AP1171" t="str">
            <v>JUL 22</v>
          </cell>
        </row>
        <row r="1172">
          <cell r="A1172">
            <v>1580</v>
          </cell>
          <cell r="B1172" t="str">
            <v>已发货</v>
          </cell>
          <cell r="C1172" t="str">
            <v>C49</v>
          </cell>
          <cell r="D1172">
            <v>110874</v>
          </cell>
          <cell r="E1172" t="str">
            <v>Shenzhen 伯莱科</v>
          </cell>
          <cell r="F1172" t="str">
            <v>YSM10</v>
          </cell>
          <cell r="G1172" t="str">
            <v>R-&gt;L</v>
          </cell>
          <cell r="H1172" t="str">
            <v>MVC F&amp;R+ATS15</v>
          </cell>
          <cell r="I1172" t="str">
            <v>Y61440</v>
          </cell>
          <cell r="J1172">
            <v>1</v>
          </cell>
          <cell r="K1172" t="str">
            <v>力合中转仓</v>
          </cell>
          <cell r="L1172">
            <v>44702</v>
          </cell>
          <cell r="M1172" t="str">
            <v>NM</v>
          </cell>
          <cell r="N1172" t="str">
            <v>JUN 22</v>
          </cell>
          <cell r="O1172">
            <v>2022.4</v>
          </cell>
          <cell r="P1172" t="str">
            <v>JPY</v>
          </cell>
          <cell r="Q1172" t="str">
            <v>C49SZX20220016JL</v>
          </cell>
          <cell r="R1172" t="str">
            <v>伯莱科</v>
          </cell>
          <cell r="S1172" t="str">
            <v>YSM10</v>
          </cell>
          <cell r="T1172" t="str">
            <v>L-&gt;R</v>
          </cell>
          <cell r="U1172" t="str">
            <v>MVC+ATS15</v>
          </cell>
          <cell r="V1172" t="str">
            <v>WRONG</v>
          </cell>
          <cell r="W1172" t="str">
            <v>DAP SZ</v>
          </cell>
          <cell r="X1172">
            <v>44607</v>
          </cell>
          <cell r="Y1172" t="str">
            <v>Yes</v>
          </cell>
          <cell r="Z1172"/>
          <cell r="AA1172"/>
          <cell r="AB1172"/>
          <cell r="AC1172" t="str">
            <v>IND</v>
          </cell>
          <cell r="AD1172">
            <v>302</v>
          </cell>
          <cell r="AE1172">
            <v>10</v>
          </cell>
          <cell r="AF1172"/>
          <cell r="AG1172"/>
          <cell r="AH1172"/>
          <cell r="AI1172"/>
          <cell r="AN1172"/>
          <cell r="AO1172" t="str">
            <v>Yes</v>
          </cell>
          <cell r="AP1172" t="str">
            <v>JUN 22</v>
          </cell>
        </row>
        <row r="1173">
          <cell r="A1173">
            <v>1605</v>
          </cell>
          <cell r="B1173" t="str">
            <v>已发货</v>
          </cell>
          <cell r="C1173" t="str">
            <v>C49</v>
          </cell>
          <cell r="D1173">
            <v>110869</v>
          </cell>
          <cell r="E1173" t="str">
            <v>通达科信</v>
          </cell>
          <cell r="F1173" t="str">
            <v>YSM20R-2</v>
          </cell>
          <cell r="G1173" t="str">
            <v>L-&gt;R</v>
          </cell>
          <cell r="H1173" t="str">
            <v>cATS10+MVC+6pcs special layout</v>
          </cell>
          <cell r="I1173" t="str">
            <v>Y61330</v>
          </cell>
          <cell r="J1173">
            <v>1</v>
          </cell>
          <cell r="K1173" t="str">
            <v>CY仓库</v>
          </cell>
          <cell r="L1173">
            <v>44704</v>
          </cell>
          <cell r="M1173" t="str">
            <v>NM</v>
          </cell>
          <cell r="N1173" t="str">
            <v>JUN 22</v>
          </cell>
          <cell r="O1173">
            <v>2022.4</v>
          </cell>
          <cell r="P1173" t="str">
            <v>JPY</v>
          </cell>
          <cell r="Q1173" t="str">
            <v>C49SZX20220028R1SX</v>
          </cell>
          <cell r="R1173" t="str">
            <v>通达科信</v>
          </cell>
          <cell r="S1173" t="str">
            <v>YSM20R-2</v>
          </cell>
          <cell r="T1173" t="str">
            <v>L-&gt;R</v>
          </cell>
          <cell r="U1173" t="str">
            <v>cATS10+MVC+6pcs special layout</v>
          </cell>
          <cell r="V1173" t="str">
            <v>OK</v>
          </cell>
          <cell r="W1173" t="str">
            <v>CIF HK</v>
          </cell>
          <cell r="X1173">
            <v>44627</v>
          </cell>
          <cell r="Y1173" t="str">
            <v>Yes</v>
          </cell>
          <cell r="Z1173"/>
          <cell r="AA1173"/>
          <cell r="AB1173"/>
          <cell r="AC1173" t="str">
            <v>IND</v>
          </cell>
          <cell r="AD1173">
            <v>301</v>
          </cell>
          <cell r="AE1173">
            <v>20</v>
          </cell>
          <cell r="AF1173"/>
          <cell r="AG1173"/>
          <cell r="AH1173"/>
          <cell r="AI1173"/>
          <cell r="AN1173"/>
          <cell r="AO1173" t="str">
            <v>Yes</v>
          </cell>
          <cell r="AP1173" t="str">
            <v>JUN 22</v>
          </cell>
        </row>
        <row r="1174">
          <cell r="A1174">
            <v>1601</v>
          </cell>
          <cell r="B1174" t="str">
            <v>已发货</v>
          </cell>
          <cell r="C1174" t="str">
            <v>C49</v>
          </cell>
          <cell r="D1174">
            <v>110866</v>
          </cell>
          <cell r="E1174" t="str">
            <v>DG 普德新星</v>
          </cell>
          <cell r="F1174" t="str">
            <v>YSM20R-2</v>
          </cell>
          <cell r="G1174" t="str">
            <v>L-&gt;R</v>
          </cell>
          <cell r="H1174" t="str">
            <v>No</v>
          </cell>
          <cell r="I1174" t="str">
            <v>Y61448</v>
          </cell>
          <cell r="J1174">
            <v>1</v>
          </cell>
          <cell r="K1174" t="str">
            <v>力合中转仓</v>
          </cell>
          <cell r="L1174">
            <v>44704</v>
          </cell>
          <cell r="M1174" t="str">
            <v>NM</v>
          </cell>
          <cell r="N1174" t="str">
            <v>JUN 22</v>
          </cell>
          <cell r="O1174">
            <v>2022.4</v>
          </cell>
          <cell r="P1174" t="str">
            <v>JPY</v>
          </cell>
          <cell r="Q1174" t="str">
            <v>C49SZX20220026SX</v>
          </cell>
          <cell r="R1174" t="str">
            <v>骏仁达</v>
          </cell>
          <cell r="S1174" t="str">
            <v>YSM20R-2</v>
          </cell>
          <cell r="T1174" t="str">
            <v>L-&gt;R</v>
          </cell>
          <cell r="U1174" t="str">
            <v>No</v>
          </cell>
          <cell r="V1174" t="str">
            <v>OK</v>
          </cell>
          <cell r="W1174" t="str">
            <v>DAP SZ</v>
          </cell>
          <cell r="X1174">
            <v>44621</v>
          </cell>
          <cell r="Y1174" t="str">
            <v>Yes</v>
          </cell>
          <cell r="Z1174"/>
          <cell r="AA1174"/>
          <cell r="AB1174"/>
          <cell r="AC1174" t="str">
            <v>C180431793</v>
          </cell>
          <cell r="AD1174">
            <v>302</v>
          </cell>
          <cell r="AE1174">
            <v>20</v>
          </cell>
          <cell r="AF1174"/>
          <cell r="AG1174"/>
          <cell r="AH1174"/>
          <cell r="AI1174"/>
          <cell r="AJ1174"/>
          <cell r="AK1174"/>
          <cell r="AL1174"/>
          <cell r="AM1174"/>
          <cell r="AN1174"/>
          <cell r="AO1174" t="str">
            <v>Yes</v>
          </cell>
          <cell r="AP1174" t="str">
            <v>JUN 22</v>
          </cell>
        </row>
        <row r="1175">
          <cell r="A1175">
            <v>1528</v>
          </cell>
          <cell r="B1175" t="str">
            <v>已发货</v>
          </cell>
          <cell r="C1175" t="str">
            <v>C49</v>
          </cell>
          <cell r="D1175">
            <v>110866</v>
          </cell>
          <cell r="E1175" t="str">
            <v>DG 普德新星</v>
          </cell>
          <cell r="F1175" t="str">
            <v>YSM20R-2</v>
          </cell>
          <cell r="G1175" t="str">
            <v>L-&gt;R</v>
          </cell>
          <cell r="H1175" t="str">
            <v>No</v>
          </cell>
          <cell r="I1175" t="str">
            <v>Y61449</v>
          </cell>
          <cell r="J1175">
            <v>1</v>
          </cell>
          <cell r="K1175" t="str">
            <v>力合中转仓</v>
          </cell>
          <cell r="L1175">
            <v>44704</v>
          </cell>
          <cell r="M1175" t="str">
            <v>NM</v>
          </cell>
          <cell r="N1175" t="str">
            <v>MAY 22</v>
          </cell>
          <cell r="O1175">
            <v>2022.4</v>
          </cell>
          <cell r="P1175" t="str">
            <v>JPY</v>
          </cell>
          <cell r="Q1175" t="str">
            <v>C49SZX20220030SS</v>
          </cell>
          <cell r="R1175" t="str">
            <v>微克（end user：蓝极光）</v>
          </cell>
          <cell r="S1175" t="str">
            <v>YSM20R-2</v>
          </cell>
          <cell r="T1175" t="str">
            <v>L-&gt;R</v>
          </cell>
          <cell r="U1175" t="str">
            <v>No</v>
          </cell>
          <cell r="V1175" t="str">
            <v>OK</v>
          </cell>
          <cell r="W1175" t="str">
            <v>DAP SZ</v>
          </cell>
          <cell r="X1175">
            <v>44644</v>
          </cell>
          <cell r="Y1175" t="str">
            <v>Yes</v>
          </cell>
          <cell r="Z1175"/>
          <cell r="AA1175"/>
          <cell r="AB1175"/>
          <cell r="AC1175" t="str">
            <v>C220242133</v>
          </cell>
          <cell r="AD1175">
            <v>302</v>
          </cell>
          <cell r="AE1175">
            <v>20</v>
          </cell>
          <cell r="AF1175"/>
          <cell r="AG1175"/>
          <cell r="AH1175"/>
          <cell r="AI1175"/>
          <cell r="AN1175"/>
          <cell r="AO1175" t="str">
            <v>Yes</v>
          </cell>
          <cell r="AP1175" t="str">
            <v>MAY 22</v>
          </cell>
        </row>
        <row r="1176">
          <cell r="A1176">
            <v>1527</v>
          </cell>
          <cell r="B1176" t="str">
            <v>已发货</v>
          </cell>
          <cell r="C1176" t="str">
            <v>C49</v>
          </cell>
          <cell r="D1176">
            <v>110864</v>
          </cell>
          <cell r="E1176" t="str">
            <v>SZ 骏仁达</v>
          </cell>
          <cell r="F1176" t="str">
            <v>YSM20R-2</v>
          </cell>
          <cell r="G1176" t="str">
            <v>L-&gt;R</v>
          </cell>
          <cell r="H1176" t="str">
            <v>No</v>
          </cell>
          <cell r="I1176" t="str">
            <v>Y61438</v>
          </cell>
          <cell r="J1176">
            <v>1</v>
          </cell>
          <cell r="K1176" t="str">
            <v>力合中转仓</v>
          </cell>
          <cell r="L1176">
            <v>44704</v>
          </cell>
          <cell r="M1176" t="str">
            <v>NM</v>
          </cell>
          <cell r="N1176" t="str">
            <v>MAY 22</v>
          </cell>
          <cell r="O1176">
            <v>2022.4</v>
          </cell>
          <cell r="P1176" t="str">
            <v>JPY</v>
          </cell>
          <cell r="Q1176" t="str">
            <v>C49SZX20220030SS</v>
          </cell>
          <cell r="R1176" t="str">
            <v>微克（end user：蓝极光）</v>
          </cell>
          <cell r="S1176" t="str">
            <v>YSM20R-2</v>
          </cell>
          <cell r="T1176" t="str">
            <v>L-&gt;R</v>
          </cell>
          <cell r="U1176" t="str">
            <v>No</v>
          </cell>
          <cell r="V1176" t="str">
            <v>OK</v>
          </cell>
          <cell r="W1176" t="str">
            <v>DAP SZ</v>
          </cell>
          <cell r="X1176">
            <v>44551</v>
          </cell>
          <cell r="Y1176" t="str">
            <v>Yes</v>
          </cell>
          <cell r="Z1176"/>
          <cell r="AA1176"/>
          <cell r="AB1176"/>
          <cell r="AC1176" t="str">
            <v>C220242133</v>
          </cell>
          <cell r="AD1176">
            <v>301</v>
          </cell>
          <cell r="AE1176">
            <v>20</v>
          </cell>
          <cell r="AF1176"/>
          <cell r="AG1176"/>
          <cell r="AH1176"/>
          <cell r="AI1176"/>
          <cell r="AN1176"/>
          <cell r="AO1176" t="str">
            <v>Yes</v>
          </cell>
          <cell r="AP1176" t="str">
            <v>MAY 22</v>
          </cell>
        </row>
        <row r="1177">
          <cell r="A1177">
            <v>1687</v>
          </cell>
          <cell r="B1177" t="str">
            <v>已发货</v>
          </cell>
          <cell r="C1177" t="str">
            <v>C49</v>
          </cell>
          <cell r="D1177">
            <v>110867</v>
          </cell>
          <cell r="E1177" t="str">
            <v>Shenzhen Longtech</v>
          </cell>
          <cell r="F1177" t="str">
            <v>YSM20R-2</v>
          </cell>
          <cell r="G1177" t="str">
            <v>R-&gt;L</v>
          </cell>
          <cell r="H1177" t="str">
            <v>No</v>
          </cell>
          <cell r="I1177" t="str">
            <v>Y61004</v>
          </cell>
          <cell r="J1177">
            <v>1</v>
          </cell>
          <cell r="K1177" t="str">
            <v>力合仓库(已经清关)</v>
          </cell>
          <cell r="L1177">
            <v>44704</v>
          </cell>
          <cell r="M1177" t="str">
            <v>0.0521，RMB清关</v>
          </cell>
          <cell r="N1177" t="str">
            <v>JUL 22</v>
          </cell>
          <cell r="O1177">
            <v>2022.4</v>
          </cell>
          <cell r="P1177" t="str">
            <v>RMB</v>
          </cell>
          <cell r="Q1177" t="str">
            <v>C49SZX20220072DZ</v>
          </cell>
          <cell r="R1177" t="str">
            <v>朗特</v>
          </cell>
          <cell r="S1177" t="str">
            <v>YSM20R-2</v>
          </cell>
          <cell r="T1177" t="str">
            <v>R-&gt;L</v>
          </cell>
          <cell r="U1177" t="str">
            <v>No</v>
          </cell>
          <cell r="V1177" t="str">
            <v>OK</v>
          </cell>
          <cell r="W1177" t="str">
            <v>DDP SZ</v>
          </cell>
          <cell r="X1177">
            <v>44734</v>
          </cell>
          <cell r="Y1177" t="str">
            <v>Yes</v>
          </cell>
          <cell r="Z1177"/>
          <cell r="AA1177"/>
          <cell r="AB1177"/>
          <cell r="AC1177" t="str">
            <v>C220342453</v>
          </cell>
          <cell r="AD1177">
            <v>303</v>
          </cell>
          <cell r="AE1177">
            <v>10</v>
          </cell>
          <cell r="AF1177">
            <v>304</v>
          </cell>
          <cell r="AG1177">
            <v>10</v>
          </cell>
          <cell r="AH1177"/>
          <cell r="AI1177"/>
          <cell r="AJ1177"/>
          <cell r="AK1177"/>
          <cell r="AL1177"/>
          <cell r="AM1177"/>
          <cell r="AN1177"/>
          <cell r="AO1177" t="str">
            <v>Yes</v>
          </cell>
          <cell r="AP1177" t="str">
            <v>JUL 22</v>
          </cell>
        </row>
        <row r="1178">
          <cell r="A1178">
            <v>1633</v>
          </cell>
          <cell r="B1178" t="str">
            <v>已发货</v>
          </cell>
          <cell r="C1178" t="str">
            <v>C49</v>
          </cell>
          <cell r="D1178">
            <v>110867</v>
          </cell>
          <cell r="E1178" t="str">
            <v>Shenzhen Longtech</v>
          </cell>
          <cell r="F1178" t="str">
            <v>YSM20R-2</v>
          </cell>
          <cell r="G1178" t="str">
            <v>R-&gt;L</v>
          </cell>
          <cell r="H1178" t="str">
            <v>No</v>
          </cell>
          <cell r="I1178" t="str">
            <v>Y61375</v>
          </cell>
          <cell r="J1178">
            <v>1</v>
          </cell>
          <cell r="K1178" t="str">
            <v>力合仓库(已经清关)</v>
          </cell>
          <cell r="L1178">
            <v>44704</v>
          </cell>
          <cell r="M1178">
            <v>5.21E-2</v>
          </cell>
          <cell r="N1178" t="str">
            <v>JUN 22</v>
          </cell>
          <cell r="O1178">
            <v>2022.4</v>
          </cell>
          <cell r="P1178" t="str">
            <v>RMB</v>
          </cell>
          <cell r="Q1178" t="str">
            <v>C49SZX20220038JY</v>
          </cell>
          <cell r="R1178" t="str">
            <v>和创永泰</v>
          </cell>
          <cell r="S1178" t="str">
            <v>YSM20R-2</v>
          </cell>
          <cell r="T1178" t="str">
            <v>R-&gt;L</v>
          </cell>
          <cell r="U1178" t="str">
            <v>No</v>
          </cell>
          <cell r="V1178" t="str">
            <v>OK</v>
          </cell>
          <cell r="W1178" t="str">
            <v>DDP SZ</v>
          </cell>
          <cell r="X1178">
            <v>44644</v>
          </cell>
          <cell r="Y1178" t="str">
            <v>Yes</v>
          </cell>
          <cell r="Z1178"/>
          <cell r="AA1178"/>
          <cell r="AB1178"/>
          <cell r="AC1178" t="str">
            <v>C220342243</v>
          </cell>
          <cell r="AD1178">
            <v>303</v>
          </cell>
          <cell r="AE1178">
            <v>20</v>
          </cell>
          <cell r="AF1178"/>
          <cell r="AG1178"/>
          <cell r="AH1178"/>
          <cell r="AI1178"/>
          <cell r="AJ1178"/>
          <cell r="AK1178"/>
          <cell r="AL1178"/>
          <cell r="AM1178"/>
          <cell r="AN1178"/>
          <cell r="AO1178" t="str">
            <v>Yes</v>
          </cell>
          <cell r="AP1178" t="str">
            <v>JUN 22</v>
          </cell>
        </row>
        <row r="1179">
          <cell r="A1179">
            <v>1589</v>
          </cell>
          <cell r="B1179" t="str">
            <v>已发货</v>
          </cell>
          <cell r="C1179" t="str">
            <v>C49</v>
          </cell>
          <cell r="D1179">
            <v>110867</v>
          </cell>
          <cell r="E1179" t="str">
            <v>Shenzhen Longtech</v>
          </cell>
          <cell r="F1179" t="str">
            <v>YSM20R-2</v>
          </cell>
          <cell r="G1179" t="str">
            <v>R-&gt;L</v>
          </cell>
          <cell r="H1179" t="str">
            <v>No</v>
          </cell>
          <cell r="I1179" t="str">
            <v>Y61376</v>
          </cell>
          <cell r="J1179">
            <v>1</v>
          </cell>
          <cell r="K1179" t="str">
            <v>CY仓库</v>
          </cell>
          <cell r="L1179">
            <v>44704</v>
          </cell>
          <cell r="M1179">
            <v>5.21E-2</v>
          </cell>
          <cell r="N1179" t="str">
            <v>JUN 22</v>
          </cell>
          <cell r="O1179">
            <v>2022.4</v>
          </cell>
          <cell r="P1179" t="str">
            <v>JPY</v>
          </cell>
          <cell r="Q1179" t="str">
            <v>C49SZX20220013DZ</v>
          </cell>
          <cell r="R1179" t="str">
            <v>朗特</v>
          </cell>
          <cell r="S1179" t="str">
            <v>YSM20R-2</v>
          </cell>
          <cell r="T1179" t="str">
            <v>R-&gt;L</v>
          </cell>
          <cell r="U1179" t="str">
            <v>No</v>
          </cell>
          <cell r="V1179" t="str">
            <v>OK</v>
          </cell>
          <cell r="W1179" t="str">
            <v>CIF HK</v>
          </cell>
          <cell r="X1179">
            <v>44614</v>
          </cell>
          <cell r="Y1179" t="str">
            <v>Yes</v>
          </cell>
          <cell r="Z1179"/>
          <cell r="AA1179"/>
          <cell r="AB1179"/>
          <cell r="AC1179" t="str">
            <v>C220342453</v>
          </cell>
          <cell r="AD1179">
            <v>303</v>
          </cell>
          <cell r="AE1179">
            <v>20</v>
          </cell>
          <cell r="AF1179"/>
          <cell r="AG1179"/>
          <cell r="AH1179"/>
          <cell r="AI1179"/>
          <cell r="AJ1179"/>
          <cell r="AK1179"/>
          <cell r="AL1179"/>
          <cell r="AM1179"/>
          <cell r="AN1179"/>
          <cell r="AO1179" t="str">
            <v>Yes</v>
          </cell>
          <cell r="AP1179" t="str">
            <v>JUN 22</v>
          </cell>
        </row>
        <row r="1180">
          <cell r="A1180">
            <v>1602</v>
          </cell>
          <cell r="B1180" t="str">
            <v>已发货</v>
          </cell>
          <cell r="C1180" t="str">
            <v>C49</v>
          </cell>
          <cell r="D1180">
            <v>110883</v>
          </cell>
          <cell r="E1180" t="str">
            <v>拓普艾名义</v>
          </cell>
          <cell r="F1180" t="str">
            <v>YSM10</v>
          </cell>
          <cell r="G1180" t="str">
            <v>R-&gt;L</v>
          </cell>
          <cell r="H1180" t="str">
            <v>MVC</v>
          </cell>
          <cell r="I1180" t="str">
            <v>Y61539</v>
          </cell>
          <cell r="J1180">
            <v>1</v>
          </cell>
          <cell r="K1180" t="str">
            <v>力合中转仓</v>
          </cell>
          <cell r="L1180">
            <v>44704</v>
          </cell>
          <cell r="M1180" t="str">
            <v>NM</v>
          </cell>
          <cell r="N1180" t="str">
            <v>JUN 22</v>
          </cell>
          <cell r="O1180">
            <v>2022.4</v>
          </cell>
          <cell r="P1180" t="str">
            <v>JPY</v>
          </cell>
          <cell r="Q1180" t="str">
            <v>C49SZX20220026SX</v>
          </cell>
          <cell r="R1180" t="str">
            <v>骏仁达</v>
          </cell>
          <cell r="S1180" t="str">
            <v>YSM10</v>
          </cell>
          <cell r="T1180" t="str">
            <v>L-&gt;R</v>
          </cell>
          <cell r="U1180" t="str">
            <v>MVC</v>
          </cell>
          <cell r="V1180" t="str">
            <v>WRONG</v>
          </cell>
          <cell r="W1180" t="str">
            <v>DAP SZ</v>
          </cell>
          <cell r="X1180">
            <v>44621</v>
          </cell>
          <cell r="Y1180" t="str">
            <v>Yes</v>
          </cell>
          <cell r="Z1180"/>
          <cell r="AA1180"/>
          <cell r="AB1180"/>
          <cell r="AC1180" t="str">
            <v>C180431793</v>
          </cell>
          <cell r="AD1180">
            <v>301</v>
          </cell>
          <cell r="AE1180">
            <v>4</v>
          </cell>
          <cell r="AF1180">
            <v>302</v>
          </cell>
          <cell r="AG1180">
            <v>3</v>
          </cell>
          <cell r="AH1180">
            <v>303</v>
          </cell>
          <cell r="AI1180">
            <v>2</v>
          </cell>
          <cell r="AJ1180">
            <v>304</v>
          </cell>
          <cell r="AK1180">
            <v>1</v>
          </cell>
          <cell r="AL1180"/>
          <cell r="AM1180"/>
          <cell r="AN1180"/>
          <cell r="AO1180" t="str">
            <v>Yes</v>
          </cell>
          <cell r="AP1180" t="str">
            <v>JUN 22</v>
          </cell>
        </row>
        <row r="1181">
          <cell r="A1181">
            <v>1603</v>
          </cell>
          <cell r="B1181" t="str">
            <v>已发货</v>
          </cell>
          <cell r="C1181" t="str">
            <v>C49</v>
          </cell>
          <cell r="D1181">
            <v>110883</v>
          </cell>
          <cell r="E1181" t="str">
            <v>拓普艾名义</v>
          </cell>
          <cell r="F1181" t="str">
            <v>YSM10</v>
          </cell>
          <cell r="G1181" t="str">
            <v>R-&gt;L</v>
          </cell>
          <cell r="H1181" t="str">
            <v>MVC</v>
          </cell>
          <cell r="I1181" t="str">
            <v>Y61540</v>
          </cell>
          <cell r="J1181">
            <v>1</v>
          </cell>
          <cell r="K1181" t="str">
            <v>力合中转仓</v>
          </cell>
          <cell r="L1181">
            <v>44704</v>
          </cell>
          <cell r="M1181" t="str">
            <v>NM</v>
          </cell>
          <cell r="N1181" t="str">
            <v>JUN 22</v>
          </cell>
          <cell r="O1181">
            <v>2022.4</v>
          </cell>
          <cell r="P1181" t="str">
            <v>JPY</v>
          </cell>
          <cell r="Q1181" t="str">
            <v>C49SZX20220026SX</v>
          </cell>
          <cell r="R1181" t="str">
            <v>骏仁达</v>
          </cell>
          <cell r="S1181" t="str">
            <v>YSM10</v>
          </cell>
          <cell r="T1181" t="str">
            <v>R-&gt;L</v>
          </cell>
          <cell r="U1181" t="str">
            <v>MVC</v>
          </cell>
          <cell r="V1181" t="str">
            <v>OK</v>
          </cell>
          <cell r="W1181" t="str">
            <v>DAP SZ</v>
          </cell>
          <cell r="X1181">
            <v>44621</v>
          </cell>
          <cell r="Y1181" t="str">
            <v>Yes</v>
          </cell>
          <cell r="Z1181"/>
          <cell r="AA1181"/>
          <cell r="AB1181"/>
          <cell r="AC1181" t="str">
            <v>C180431793</v>
          </cell>
          <cell r="AD1181">
            <v>301</v>
          </cell>
          <cell r="AE1181">
            <v>4</v>
          </cell>
          <cell r="AF1181">
            <v>302</v>
          </cell>
          <cell r="AG1181">
            <v>3</v>
          </cell>
          <cell r="AH1181">
            <v>303</v>
          </cell>
          <cell r="AI1181">
            <v>2</v>
          </cell>
          <cell r="AJ1181">
            <v>304</v>
          </cell>
          <cell r="AK1181">
            <v>1</v>
          </cell>
          <cell r="AL1181"/>
          <cell r="AM1181"/>
          <cell r="AN1181"/>
          <cell r="AO1181" t="str">
            <v>Yes</v>
          </cell>
          <cell r="AP1181" t="str">
            <v>JUN 22</v>
          </cell>
        </row>
        <row r="1182">
          <cell r="A1182">
            <v>1645</v>
          </cell>
          <cell r="B1182" t="str">
            <v>已发货</v>
          </cell>
          <cell r="C1182" t="str">
            <v>C49</v>
          </cell>
          <cell r="D1182">
            <v>110883</v>
          </cell>
          <cell r="E1182" t="str">
            <v>拓普艾名义</v>
          </cell>
          <cell r="F1182" t="str">
            <v>YSM10</v>
          </cell>
          <cell r="G1182" t="str">
            <v>R-&gt;L</v>
          </cell>
          <cell r="H1182" t="str">
            <v>MVC</v>
          </cell>
          <cell r="I1182" t="str">
            <v>Y61567</v>
          </cell>
          <cell r="J1182">
            <v>1</v>
          </cell>
          <cell r="K1182" t="str">
            <v>力合中转仓</v>
          </cell>
          <cell r="L1182">
            <v>44704</v>
          </cell>
          <cell r="M1182" t="str">
            <v>NM PO 110810拆分PO110913</v>
          </cell>
          <cell r="N1182" t="str">
            <v>JUN 22</v>
          </cell>
          <cell r="O1182">
            <v>2022.4</v>
          </cell>
          <cell r="P1182" t="str">
            <v>JPY</v>
          </cell>
          <cell r="Q1182" t="str">
            <v>C49SZX20220046JL</v>
          </cell>
          <cell r="R1182" t="str">
            <v>快宇</v>
          </cell>
          <cell r="S1182" t="str">
            <v>YSM10</v>
          </cell>
          <cell r="T1182" t="str">
            <v>L-&gt;R</v>
          </cell>
          <cell r="U1182" t="str">
            <v>MVC</v>
          </cell>
          <cell r="V1182" t="str">
            <v>WRONG</v>
          </cell>
          <cell r="W1182" t="str">
            <v>DAP SZ</v>
          </cell>
          <cell r="X1182">
            <v>44669</v>
          </cell>
          <cell r="Y1182" t="str">
            <v>Yes</v>
          </cell>
          <cell r="Z1182"/>
          <cell r="AA1182"/>
          <cell r="AB1182"/>
          <cell r="AC1182" t="str">
            <v>C190935541</v>
          </cell>
          <cell r="AD1182">
            <v>301</v>
          </cell>
          <cell r="AE1182">
            <v>4</v>
          </cell>
          <cell r="AF1182">
            <v>302</v>
          </cell>
          <cell r="AG1182">
            <v>3</v>
          </cell>
          <cell r="AH1182">
            <v>303</v>
          </cell>
          <cell r="AI1182">
            <v>2</v>
          </cell>
          <cell r="AJ1182">
            <v>304</v>
          </cell>
          <cell r="AK1182">
            <v>1</v>
          </cell>
          <cell r="AN1182"/>
          <cell r="AO1182" t="str">
            <v>Yes</v>
          </cell>
          <cell r="AP1182" t="str">
            <v>JUN 22</v>
          </cell>
        </row>
        <row r="1183">
          <cell r="A1183">
            <v>1691</v>
          </cell>
          <cell r="B1183" t="str">
            <v>已发货</v>
          </cell>
          <cell r="C1183" t="str">
            <v>C49</v>
          </cell>
          <cell r="D1183">
            <v>110872</v>
          </cell>
          <cell r="E1183" t="str">
            <v>恒磊</v>
          </cell>
          <cell r="F1183" t="str">
            <v>YSM10</v>
          </cell>
          <cell r="G1183" t="str">
            <v>R-&gt;L</v>
          </cell>
          <cell r="H1183" t="str">
            <v>MVC F&amp;R</v>
          </cell>
          <cell r="I1183" t="str">
            <v>Y61444</v>
          </cell>
          <cell r="J1183">
            <v>1</v>
          </cell>
          <cell r="K1183" t="str">
            <v>力合仓库(已经清关)</v>
          </cell>
          <cell r="L1183">
            <v>44704</v>
          </cell>
          <cell r="M1183" t="str">
            <v xml:space="preserve"> 0.0502 RMB清关 110810</v>
          </cell>
          <cell r="N1183" t="str">
            <v>JUL 22</v>
          </cell>
          <cell r="O1183">
            <v>2022.4</v>
          </cell>
          <cell r="P1183" t="str">
            <v>RMB</v>
          </cell>
          <cell r="Q1183" t="str">
            <v>C49SZX20220075SX</v>
          </cell>
          <cell r="R1183" t="str">
            <v>柏星</v>
          </cell>
          <cell r="S1183" t="str">
            <v>YSM10</v>
          </cell>
          <cell r="T1183" t="str">
            <v>R-&gt;L</v>
          </cell>
          <cell r="U1183" t="str">
            <v>MVC</v>
          </cell>
          <cell r="V1183" t="str">
            <v>WRONG</v>
          </cell>
          <cell r="W1183" t="str">
            <v>DDP DG</v>
          </cell>
          <cell r="X1183">
            <v>44735</v>
          </cell>
          <cell r="Y1183" t="str">
            <v>Yes</v>
          </cell>
          <cell r="Z1183"/>
          <cell r="AA1183"/>
          <cell r="AB1183"/>
          <cell r="AC1183" t="str">
            <v>C181233636</v>
          </cell>
          <cell r="AD1183">
            <v>301</v>
          </cell>
          <cell r="AE1183">
            <v>10</v>
          </cell>
          <cell r="AF1183"/>
          <cell r="AG1183"/>
          <cell r="AH1183"/>
          <cell r="AI1183"/>
          <cell r="AJ1183"/>
          <cell r="AK1183"/>
          <cell r="AL1183"/>
          <cell r="AM1183"/>
          <cell r="AN1183"/>
          <cell r="AO1183" t="str">
            <v>Yes</v>
          </cell>
          <cell r="AP1183" t="str">
            <v>JUL 22</v>
          </cell>
        </row>
        <row r="1184">
          <cell r="A1184">
            <v>1164</v>
          </cell>
          <cell r="B1184" t="str">
            <v>已发货</v>
          </cell>
          <cell r="C1184" t="str">
            <v>C49</v>
          </cell>
          <cell r="D1184">
            <v>110872</v>
          </cell>
          <cell r="E1184" t="str">
            <v>恒磊</v>
          </cell>
          <cell r="F1184" t="str">
            <v>YSM10</v>
          </cell>
          <cell r="G1184" t="str">
            <v>R-&gt;L</v>
          </cell>
          <cell r="H1184" t="str">
            <v>MVC F&amp;R</v>
          </cell>
          <cell r="I1184" t="str">
            <v>Y61445</v>
          </cell>
          <cell r="J1184">
            <v>1</v>
          </cell>
          <cell r="K1184" t="str">
            <v>力合仓库(已经清关)</v>
          </cell>
          <cell r="L1184">
            <v>44704</v>
          </cell>
          <cell r="M1184" t="str">
            <v>NM PO110910 STK</v>
          </cell>
          <cell r="N1184" t="str">
            <v>JUL 22</v>
          </cell>
          <cell r="O1184">
            <v>2022.4</v>
          </cell>
          <cell r="P1184" t="str">
            <v>JPY</v>
          </cell>
          <cell r="Q1184" t="str">
            <v>C49SZX20210059EC</v>
          </cell>
          <cell r="R1184" t="str">
            <v>骏孚</v>
          </cell>
          <cell r="S1184" t="str">
            <v>YSM10</v>
          </cell>
          <cell r="T1184" t="str">
            <v>L-&gt;R</v>
          </cell>
          <cell r="U1184" t="str">
            <v>MVC</v>
          </cell>
          <cell r="V1184" t="str">
            <v>WRONG</v>
          </cell>
          <cell r="W1184" t="str">
            <v>DAP GZ</v>
          </cell>
          <cell r="X1184">
            <v>44256</v>
          </cell>
          <cell r="Y1184" t="str">
            <v>Yes</v>
          </cell>
          <cell r="Z1184"/>
          <cell r="AA1184"/>
          <cell r="AB1184"/>
          <cell r="AC1184" t="str">
            <v>C210439747</v>
          </cell>
          <cell r="AD1184">
            <v>301</v>
          </cell>
          <cell r="AE1184">
            <v>10</v>
          </cell>
          <cell r="AF1184"/>
          <cell r="AG1184"/>
          <cell r="AH1184"/>
          <cell r="AI1184"/>
          <cell r="AN1184"/>
          <cell r="AO1184" t="str">
            <v>Yes</v>
          </cell>
          <cell r="AP1184" t="str">
            <v>JUL 22</v>
          </cell>
        </row>
        <row r="1185">
          <cell r="A1185">
            <v>1689</v>
          </cell>
          <cell r="B1185" t="str">
            <v>已发货</v>
          </cell>
          <cell r="C1185" t="str">
            <v>C49</v>
          </cell>
          <cell r="D1185">
            <v>110896</v>
          </cell>
          <cell r="E1185" t="str">
            <v>Dongguan Yidong</v>
          </cell>
          <cell r="F1185" t="str">
            <v>YSM10</v>
          </cell>
          <cell r="G1185" t="str">
            <v>R-&gt;L</v>
          </cell>
          <cell r="H1185" t="str">
            <v>MVC+ATS15</v>
          </cell>
          <cell r="I1185" t="str">
            <v>Y60577</v>
          </cell>
          <cell r="J1185">
            <v>1</v>
          </cell>
          <cell r="K1185" t="str">
            <v>力合仓库(已经清关)</v>
          </cell>
          <cell r="L1185">
            <v>44714</v>
          </cell>
          <cell r="M1185" t="str">
            <v>0.0502，RMB清关</v>
          </cell>
          <cell r="N1185" t="str">
            <v>JUL 22</v>
          </cell>
          <cell r="O1185">
            <v>2022.4</v>
          </cell>
          <cell r="P1185" t="str">
            <v>RMB</v>
          </cell>
          <cell r="Q1185" t="str">
            <v>C49SZX20220072DZ</v>
          </cell>
          <cell r="R1185" t="str">
            <v>朗特</v>
          </cell>
          <cell r="S1185" t="str">
            <v>YSM10</v>
          </cell>
          <cell r="T1185" t="str">
            <v>R-&gt;L</v>
          </cell>
          <cell r="U1185" t="str">
            <v>MVC+ATS15</v>
          </cell>
          <cell r="V1185" t="str">
            <v>OK</v>
          </cell>
          <cell r="W1185" t="str">
            <v>DDP SZ</v>
          </cell>
          <cell r="X1185">
            <v>44734</v>
          </cell>
          <cell r="Y1185" t="str">
            <v>Yes</v>
          </cell>
          <cell r="Z1185"/>
          <cell r="AA1185"/>
          <cell r="AB1185"/>
          <cell r="AC1185" t="str">
            <v>C220342453</v>
          </cell>
          <cell r="AD1185">
            <v>302</v>
          </cell>
          <cell r="AE1185">
            <v>10</v>
          </cell>
          <cell r="AF1185"/>
          <cell r="AG1185"/>
          <cell r="AH1185"/>
          <cell r="AI1185"/>
          <cell r="AJ1185"/>
          <cell r="AK1185"/>
          <cell r="AL1185"/>
          <cell r="AM1185"/>
          <cell r="AN1185"/>
          <cell r="AO1185" t="str">
            <v>Yes</v>
          </cell>
          <cell r="AP1185" t="str">
            <v>JUL 22</v>
          </cell>
        </row>
        <row r="1186">
          <cell r="A1186">
            <v>1673</v>
          </cell>
          <cell r="B1186" t="str">
            <v>已发货</v>
          </cell>
          <cell r="C1186" t="str">
            <v>C49</v>
          </cell>
          <cell r="D1186">
            <v>110896</v>
          </cell>
          <cell r="E1186" t="str">
            <v>Dongguan Yidong</v>
          </cell>
          <cell r="F1186" t="str">
            <v>YSM10</v>
          </cell>
          <cell r="G1186" t="str">
            <v>R-&gt;L</v>
          </cell>
          <cell r="H1186" t="str">
            <v>MVC+ATS15</v>
          </cell>
          <cell r="I1186" t="str">
            <v>Y60578</v>
          </cell>
          <cell r="J1186">
            <v>1</v>
          </cell>
          <cell r="K1186" t="str">
            <v>力合中转仓</v>
          </cell>
          <cell r="L1186">
            <v>44714</v>
          </cell>
          <cell r="M1186" t="str">
            <v>NM,PO 110873</v>
          </cell>
          <cell r="N1186" t="str">
            <v>JUL 22</v>
          </cell>
          <cell r="O1186">
            <v>2022.4</v>
          </cell>
          <cell r="P1186" t="str">
            <v>JPY</v>
          </cell>
          <cell r="Q1186" t="str">
            <v>C49SZX20220060DZ</v>
          </cell>
          <cell r="R1186" t="str">
            <v>方案集</v>
          </cell>
          <cell r="S1186" t="str">
            <v>YSM10</v>
          </cell>
          <cell r="T1186" t="str">
            <v>L-&gt;R</v>
          </cell>
          <cell r="U1186" t="str">
            <v>MVC+ATS15</v>
          </cell>
          <cell r="V1186" t="str">
            <v>WRONG</v>
          </cell>
          <cell r="W1186" t="str">
            <v>CIF HK</v>
          </cell>
          <cell r="X1186">
            <v>44705</v>
          </cell>
          <cell r="Y1186" t="str">
            <v>Yes</v>
          </cell>
          <cell r="Z1186"/>
          <cell r="AA1186"/>
          <cell r="AB1186"/>
          <cell r="AC1186" t="str">
            <v>C200637592</v>
          </cell>
          <cell r="AD1186">
            <v>302</v>
          </cell>
          <cell r="AE1186">
            <v>10</v>
          </cell>
          <cell r="AF1186"/>
          <cell r="AG1186"/>
          <cell r="AH1186"/>
          <cell r="AI1186"/>
          <cell r="AJ1186"/>
          <cell r="AK1186"/>
          <cell r="AL1186"/>
          <cell r="AM1186"/>
          <cell r="AN1186"/>
          <cell r="AO1186" t="str">
            <v>Yes</v>
          </cell>
          <cell r="AP1186" t="str">
            <v>JUL 22</v>
          </cell>
        </row>
        <row r="1187">
          <cell r="A1187">
            <v>1614</v>
          </cell>
          <cell r="B1187" t="str">
            <v>已发货</v>
          </cell>
          <cell r="C1187" t="str">
            <v>C49</v>
          </cell>
          <cell r="D1187">
            <v>110896</v>
          </cell>
          <cell r="E1187" t="str">
            <v>Dongguan Yidong</v>
          </cell>
          <cell r="F1187" t="str">
            <v>YSM10</v>
          </cell>
          <cell r="G1187" t="str">
            <v>R-&gt;L</v>
          </cell>
          <cell r="H1187" t="str">
            <v>MVC+ATS15</v>
          </cell>
          <cell r="I1187" t="str">
            <v>Y60579</v>
          </cell>
          <cell r="J1187">
            <v>1</v>
          </cell>
          <cell r="K1187" t="str">
            <v>力合中转仓</v>
          </cell>
          <cell r="L1187">
            <v>44714</v>
          </cell>
          <cell r="M1187" t="str">
            <v>NM,PO110873</v>
          </cell>
          <cell r="N1187" t="str">
            <v>AUG 22</v>
          </cell>
          <cell r="O1187">
            <v>2022.5</v>
          </cell>
          <cell r="P1187" t="str">
            <v>JPY</v>
          </cell>
          <cell r="Q1187" t="str">
            <v>C49SZX20220033JL</v>
          </cell>
          <cell r="R1187" t="str">
            <v>拓普艾</v>
          </cell>
          <cell r="S1187" t="str">
            <v>YSM10</v>
          </cell>
          <cell r="T1187" t="str">
            <v>L-&gt;R</v>
          </cell>
          <cell r="U1187" t="str">
            <v>MVC+ATS15</v>
          </cell>
          <cell r="V1187" t="str">
            <v>WRONG</v>
          </cell>
          <cell r="W1187" t="str">
            <v>CIF HK</v>
          </cell>
          <cell r="X1187">
            <v>44630</v>
          </cell>
          <cell r="Y1187" t="str">
            <v>Yes</v>
          </cell>
          <cell r="Z1187"/>
          <cell r="AA1187"/>
          <cell r="AB1187"/>
          <cell r="AC1187" t="str">
            <v>C180632532</v>
          </cell>
          <cell r="AD1187">
            <v>302</v>
          </cell>
          <cell r="AE1187">
            <v>10</v>
          </cell>
          <cell r="AF1187"/>
          <cell r="AG1187"/>
          <cell r="AH1187"/>
          <cell r="AI1187"/>
          <cell r="AJ1187"/>
          <cell r="AK1187"/>
          <cell r="AL1187"/>
          <cell r="AM1187"/>
          <cell r="AN1187"/>
          <cell r="AO1187" t="str">
            <v>Yes</v>
          </cell>
          <cell r="AP1187" t="str">
            <v>AUG 22</v>
          </cell>
        </row>
        <row r="1188">
          <cell r="A1188">
            <v>1520</v>
          </cell>
          <cell r="B1188" t="str">
            <v>已发货</v>
          </cell>
          <cell r="C1188" t="str">
            <v>C49</v>
          </cell>
          <cell r="D1188">
            <v>110896</v>
          </cell>
          <cell r="E1188" t="str">
            <v>Dongguan Yidong</v>
          </cell>
          <cell r="F1188" t="str">
            <v>YSM10</v>
          </cell>
          <cell r="G1188" t="str">
            <v>R-&gt;L</v>
          </cell>
          <cell r="H1188" t="str">
            <v>MVC+ATS15</v>
          </cell>
          <cell r="I1188" t="str">
            <v>Y60580</v>
          </cell>
          <cell r="J1188">
            <v>1</v>
          </cell>
          <cell r="K1188" t="str">
            <v>力合仓库(已经清关)</v>
          </cell>
          <cell r="L1188">
            <v>44714</v>
          </cell>
          <cell r="M1188" t="str">
            <v>NM PO110995</v>
          </cell>
          <cell r="N1188" t="str">
            <v>SEP 22</v>
          </cell>
          <cell r="O1188">
            <v>2022.5</v>
          </cell>
          <cell r="P1188" t="str">
            <v>JPY</v>
          </cell>
          <cell r="Q1188" t="str">
            <v>C49SZX20210215MZ</v>
          </cell>
          <cell r="R1188" t="str">
            <v>魔乐视</v>
          </cell>
          <cell r="S1188" t="str">
            <v>YSM10</v>
          </cell>
          <cell r="T1188" t="str">
            <v>L-&gt;R</v>
          </cell>
          <cell r="U1188" t="str">
            <v>MVC+ATS15</v>
          </cell>
          <cell r="V1188" t="str">
            <v>WRONG</v>
          </cell>
          <cell r="W1188" t="str">
            <v>DAP SZ</v>
          </cell>
          <cell r="X1188">
            <v>44540</v>
          </cell>
          <cell r="Y1188" t="str">
            <v>Yes</v>
          </cell>
          <cell r="Z1188"/>
          <cell r="AA1188"/>
          <cell r="AB1188"/>
          <cell r="AC1188" t="str">
            <v>C220342452</v>
          </cell>
          <cell r="AD1188">
            <v>312</v>
          </cell>
          <cell r="AE1188">
            <v>10</v>
          </cell>
          <cell r="AF1188"/>
          <cell r="AG1188"/>
          <cell r="AH1188"/>
          <cell r="AI1188"/>
          <cell r="AJ1188"/>
          <cell r="AK1188"/>
          <cell r="AL1188"/>
          <cell r="AM1188"/>
          <cell r="AN1188"/>
          <cell r="AO1188" t="str">
            <v>Yes</v>
          </cell>
          <cell r="AP1188" t="str">
            <v>SEP 22</v>
          </cell>
        </row>
        <row r="1189">
          <cell r="A1189">
            <v>1521</v>
          </cell>
          <cell r="B1189" t="str">
            <v>已发货</v>
          </cell>
          <cell r="C1189" t="str">
            <v>C49</v>
          </cell>
          <cell r="D1189">
            <v>110896</v>
          </cell>
          <cell r="E1189" t="str">
            <v>Dongguan Yidong</v>
          </cell>
          <cell r="F1189" t="str">
            <v>YSM10</v>
          </cell>
          <cell r="G1189" t="str">
            <v>R-&gt;L</v>
          </cell>
          <cell r="H1189" t="str">
            <v>MVC+ATS15</v>
          </cell>
          <cell r="I1189" t="str">
            <v>Y60581</v>
          </cell>
          <cell r="J1189">
            <v>1</v>
          </cell>
          <cell r="K1189" t="str">
            <v>力合仓库(已经清关)</v>
          </cell>
          <cell r="L1189">
            <v>44714</v>
          </cell>
          <cell r="M1189" t="str">
            <v>NM PO110995</v>
          </cell>
          <cell r="N1189" t="str">
            <v>SEP 22</v>
          </cell>
          <cell r="O1189">
            <v>2022.5</v>
          </cell>
          <cell r="P1189" t="str">
            <v>JPY</v>
          </cell>
          <cell r="Q1189" t="str">
            <v>C49SZX20210215MZ</v>
          </cell>
          <cell r="R1189" t="str">
            <v>魔乐视</v>
          </cell>
          <cell r="S1189" t="str">
            <v>YSM10</v>
          </cell>
          <cell r="T1189" t="str">
            <v>L-&gt;R</v>
          </cell>
          <cell r="U1189" t="str">
            <v>MVC+ATS15</v>
          </cell>
          <cell r="V1189" t="str">
            <v>WRONG</v>
          </cell>
          <cell r="W1189" t="str">
            <v>DAP SZ</v>
          </cell>
          <cell r="X1189">
            <v>44540</v>
          </cell>
          <cell r="Y1189" t="str">
            <v>Yes</v>
          </cell>
          <cell r="Z1189"/>
          <cell r="AA1189"/>
          <cell r="AB1189"/>
          <cell r="AC1189" t="str">
            <v>C220342452</v>
          </cell>
          <cell r="AD1189">
            <v>312</v>
          </cell>
          <cell r="AE1189">
            <v>10</v>
          </cell>
          <cell r="AF1189"/>
          <cell r="AG1189"/>
          <cell r="AH1189"/>
          <cell r="AI1189"/>
          <cell r="AJ1189"/>
          <cell r="AK1189"/>
          <cell r="AL1189"/>
          <cell r="AM1189"/>
          <cell r="AN1189"/>
          <cell r="AO1189" t="str">
            <v>Yes</v>
          </cell>
          <cell r="AP1189" t="str">
            <v>SEP 22</v>
          </cell>
        </row>
        <row r="1190">
          <cell r="A1190">
            <v>1734</v>
          </cell>
          <cell r="B1190" t="str">
            <v>已发货</v>
          </cell>
          <cell r="C1190" t="str">
            <v>C49</v>
          </cell>
          <cell r="D1190">
            <v>110896</v>
          </cell>
          <cell r="E1190" t="str">
            <v>Dongguan Yidong</v>
          </cell>
          <cell r="F1190" t="str">
            <v>YSM10</v>
          </cell>
          <cell r="G1190" t="str">
            <v>R-&gt;L</v>
          </cell>
          <cell r="H1190" t="str">
            <v>MVC+ATS15</v>
          </cell>
          <cell r="I1190" t="str">
            <v>Y60582</v>
          </cell>
          <cell r="J1190">
            <v>1</v>
          </cell>
          <cell r="K1190" t="str">
            <v>力合仓库(已经清关)</v>
          </cell>
          <cell r="L1190">
            <v>44714</v>
          </cell>
          <cell r="M1190" t="str">
            <v>0.0502，RMB清关</v>
          </cell>
          <cell r="N1190" t="str">
            <v>SEP 22</v>
          </cell>
          <cell r="O1190">
            <v>2022.5</v>
          </cell>
          <cell r="P1190" t="str">
            <v>RMB</v>
          </cell>
          <cell r="Q1190" t="str">
            <v>C49SZX20220102DZ</v>
          </cell>
          <cell r="R1190" t="str">
            <v>朗特</v>
          </cell>
          <cell r="S1190" t="str">
            <v>YSM10</v>
          </cell>
          <cell r="T1190" t="str">
            <v>L-&gt;R</v>
          </cell>
          <cell r="U1190" t="str">
            <v>MVC+ATS15</v>
          </cell>
          <cell r="V1190" t="str">
            <v>WRONG</v>
          </cell>
          <cell r="W1190" t="str">
            <v>DDP JX</v>
          </cell>
          <cell r="X1190">
            <v>44834</v>
          </cell>
          <cell r="Y1190" t="str">
            <v>Yes</v>
          </cell>
          <cell r="Z1190"/>
          <cell r="AA1190"/>
          <cell r="AB1190"/>
          <cell r="AC1190" t="str">
            <v>C190534728</v>
          </cell>
          <cell r="AD1190">
            <v>312</v>
          </cell>
          <cell r="AE1190">
            <v>10</v>
          </cell>
          <cell r="AF1190"/>
          <cell r="AG1190"/>
          <cell r="AH1190"/>
          <cell r="AI1190"/>
          <cell r="AJ1190"/>
          <cell r="AK1190"/>
          <cell r="AL1190"/>
          <cell r="AM1190"/>
          <cell r="AN1190"/>
          <cell r="AO1190" t="str">
            <v>Yes</v>
          </cell>
          <cell r="AP1190" t="str">
            <v>SEP 22</v>
          </cell>
        </row>
        <row r="1191">
          <cell r="A1191" t="str">
            <v>上海预留</v>
          </cell>
          <cell r="B1191" t="str">
            <v>已发货</v>
          </cell>
          <cell r="C1191" t="str">
            <v>C49</v>
          </cell>
          <cell r="D1191">
            <v>110863</v>
          </cell>
          <cell r="E1191" t="str">
            <v>深圳比泰利</v>
          </cell>
          <cell r="F1191" t="str">
            <v>YSM20R-2</v>
          </cell>
          <cell r="G1191" t="str">
            <v>L-&gt;R</v>
          </cell>
          <cell r="H1191" t="str">
            <v>cATS10+MVC+special layout</v>
          </cell>
          <cell r="I1191" t="str">
            <v>Y61453</v>
          </cell>
          <cell r="J1191">
            <v>1</v>
          </cell>
          <cell r="K1191" t="str">
            <v>力合仓库(已经清关)</v>
          </cell>
          <cell r="L1191">
            <v>44714</v>
          </cell>
          <cell r="M1191" t="str">
            <v>0.05345，RMB清关</v>
          </cell>
          <cell r="N1191" t="str">
            <v>FEB 23</v>
          </cell>
          <cell r="O1191">
            <v>2022.5</v>
          </cell>
          <cell r="P1191" t="str">
            <v>RMB</v>
          </cell>
          <cell r="Q1191" t="str">
            <v>C49CTUSHA20221203/FZM</v>
          </cell>
          <cell r="R1191" t="str">
            <v>四川乃迁科技有限公司 LogBook.xlsx]Raw data'!$B:$Z,3,FALSE)</v>
          </cell>
          <cell r="S1191" t="str">
            <v>YSM20R-2</v>
          </cell>
          <cell r="T1191" t="str">
            <v>L-&gt;R</v>
          </cell>
          <cell r="U1191" t="str">
            <v>cATS10+MVC+special layout</v>
          </cell>
          <cell r="V1191" t="str">
            <v>OK</v>
          </cell>
          <cell r="W1191" t="e">
            <v>#N/A</v>
          </cell>
          <cell r="X1191" t="e">
            <v>#N/A</v>
          </cell>
          <cell r="Y1191" t="e">
            <v>#N/A</v>
          </cell>
          <cell r="Z1191"/>
          <cell r="AA1191"/>
          <cell r="AB1191"/>
          <cell r="AC1191" t="str">
            <v>SHA客户</v>
          </cell>
          <cell r="AD1191">
            <v>301</v>
          </cell>
          <cell r="AE1191">
            <v>20</v>
          </cell>
          <cell r="AF1191"/>
          <cell r="AG1191"/>
          <cell r="AH1191"/>
          <cell r="AI1191"/>
          <cell r="AJ1191"/>
          <cell r="AK1191"/>
          <cell r="AL1191"/>
          <cell r="AM1191"/>
          <cell r="AN1191"/>
          <cell r="AO1191" t="str">
            <v>NA</v>
          </cell>
          <cell r="AP1191" t="str">
            <v>FEB 23</v>
          </cell>
        </row>
        <row r="1192">
          <cell r="A1192">
            <v>1343</v>
          </cell>
          <cell r="B1192" t="str">
            <v>已发货</v>
          </cell>
          <cell r="C1192" t="str">
            <v>C49</v>
          </cell>
          <cell r="D1192">
            <v>110865</v>
          </cell>
          <cell r="E1192" t="str">
            <v>SZ 伯莱科</v>
          </cell>
          <cell r="F1192" t="str">
            <v>YSM20R-2</v>
          </cell>
          <cell r="G1192" t="str">
            <v>L-&gt;R</v>
          </cell>
          <cell r="H1192" t="str">
            <v>No</v>
          </cell>
          <cell r="I1192" t="str">
            <v>Y61441</v>
          </cell>
          <cell r="J1192">
            <v>1</v>
          </cell>
          <cell r="K1192" t="str">
            <v>力合仓库(已经清关)</v>
          </cell>
          <cell r="L1192">
            <v>44714</v>
          </cell>
          <cell r="M1192" t="str">
            <v>NM PO110949 STK</v>
          </cell>
          <cell r="N1192" t="str">
            <v>JUL 22</v>
          </cell>
          <cell r="O1192">
            <v>2022.5</v>
          </cell>
          <cell r="P1192" t="str">
            <v>JPY</v>
          </cell>
          <cell r="Q1192" t="str">
            <v>C49SZX20210118R1JY</v>
          </cell>
          <cell r="R1192" t="str">
            <v>精德鸿</v>
          </cell>
          <cell r="S1192" t="str">
            <v>YSM20R-2</v>
          </cell>
          <cell r="T1192" t="str">
            <v>L-&gt;R</v>
          </cell>
          <cell r="U1192" t="str">
            <v>No</v>
          </cell>
          <cell r="V1192" t="str">
            <v>OK</v>
          </cell>
          <cell r="W1192" t="str">
            <v>DAP SZ</v>
          </cell>
          <cell r="X1192">
            <v>44306</v>
          </cell>
          <cell r="Y1192" t="str">
            <v>Yes</v>
          </cell>
          <cell r="Z1192"/>
          <cell r="AA1192"/>
          <cell r="AB1192"/>
          <cell r="AC1192" t="str">
            <v>C210139127</v>
          </cell>
          <cell r="AD1192">
            <v>301</v>
          </cell>
          <cell r="AE1192">
            <v>20</v>
          </cell>
          <cell r="AF1192"/>
          <cell r="AG1192"/>
          <cell r="AH1192"/>
          <cell r="AI1192"/>
          <cell r="AJ1192"/>
          <cell r="AK1192"/>
          <cell r="AL1192"/>
          <cell r="AM1192"/>
          <cell r="AN1192"/>
          <cell r="AO1192" t="str">
            <v>Yes</v>
          </cell>
          <cell r="AP1192" t="str">
            <v>JUL 22</v>
          </cell>
        </row>
        <row r="1193">
          <cell r="A1193">
            <v>1643</v>
          </cell>
          <cell r="B1193" t="str">
            <v>已发货</v>
          </cell>
          <cell r="C1193" t="str">
            <v>C49</v>
          </cell>
          <cell r="D1193">
            <v>110868</v>
          </cell>
          <cell r="E1193" t="str">
            <v>SZ 盈通恒翼</v>
          </cell>
          <cell r="F1193" t="str">
            <v>YSM20R-2</v>
          </cell>
          <cell r="G1193" t="str">
            <v>L-&gt;R</v>
          </cell>
          <cell r="H1193" t="str">
            <v>No</v>
          </cell>
          <cell r="I1193" t="str">
            <v>Y61439</v>
          </cell>
          <cell r="J1193">
            <v>1</v>
          </cell>
          <cell r="K1193" t="str">
            <v>力合中转仓</v>
          </cell>
          <cell r="L1193">
            <v>44714</v>
          </cell>
          <cell r="M1193" t="str">
            <v>NM 110882 STOCK</v>
          </cell>
          <cell r="N1193" t="str">
            <v>JUN 22</v>
          </cell>
          <cell r="O1193">
            <v>2022.5</v>
          </cell>
          <cell r="P1193" t="str">
            <v>JPY</v>
          </cell>
          <cell r="Q1193" t="str">
            <v>C49SZX20220046JL</v>
          </cell>
          <cell r="R1193" t="str">
            <v>快宇</v>
          </cell>
          <cell r="S1193" t="str">
            <v>YSM20R-2</v>
          </cell>
          <cell r="T1193" t="str">
            <v>L-&gt;R</v>
          </cell>
          <cell r="U1193" t="str">
            <v>No</v>
          </cell>
          <cell r="V1193" t="str">
            <v>OK</v>
          </cell>
          <cell r="W1193" t="str">
            <v>DAP SZ</v>
          </cell>
          <cell r="X1193">
            <v>44669</v>
          </cell>
          <cell r="Y1193" t="str">
            <v>Yes</v>
          </cell>
          <cell r="Z1193"/>
          <cell r="AA1193"/>
          <cell r="AB1193"/>
          <cell r="AC1193" t="str">
            <v>C220141863</v>
          </cell>
          <cell r="AD1193">
            <v>301</v>
          </cell>
          <cell r="AE1193">
            <v>20</v>
          </cell>
          <cell r="AF1193"/>
          <cell r="AG1193"/>
          <cell r="AH1193"/>
          <cell r="AI1193"/>
          <cell r="AN1193"/>
          <cell r="AO1193" t="str">
            <v>Yes</v>
          </cell>
          <cell r="AP1193" t="str">
            <v>JUN 22</v>
          </cell>
        </row>
        <row r="1194">
          <cell r="A1194">
            <v>1604</v>
          </cell>
          <cell r="B1194" t="str">
            <v>已发货</v>
          </cell>
          <cell r="C1194" t="str">
            <v>C28.</v>
          </cell>
          <cell r="D1194">
            <v>110877</v>
          </cell>
          <cell r="E1194" t="str">
            <v>通达科信</v>
          </cell>
          <cell r="F1194" t="str">
            <v>YCP10</v>
          </cell>
          <cell r="G1194" t="str">
            <v>L-&gt;R</v>
          </cell>
          <cell r="H1194" t="str">
            <v>No</v>
          </cell>
          <cell r="I1194" t="str">
            <v>Y61691</v>
          </cell>
          <cell r="J1194">
            <v>1</v>
          </cell>
          <cell r="K1194" t="str">
            <v>CY仓库</v>
          </cell>
          <cell r="L1194">
            <v>44720</v>
          </cell>
          <cell r="M1194" t="str">
            <v>NM</v>
          </cell>
          <cell r="N1194" t="str">
            <v>JUN 22</v>
          </cell>
          <cell r="O1194">
            <v>2022.5</v>
          </cell>
          <cell r="P1194" t="str">
            <v>JPY</v>
          </cell>
          <cell r="Q1194" t="str">
            <v>C49SZX20220028R1SX</v>
          </cell>
          <cell r="R1194" t="str">
            <v>通达科信</v>
          </cell>
          <cell r="S1194" t="str">
            <v>YCP10</v>
          </cell>
          <cell r="T1194" t="str">
            <v>L-&gt;R</v>
          </cell>
          <cell r="U1194" t="str">
            <v>No</v>
          </cell>
          <cell r="V1194" t="str">
            <v>OK</v>
          </cell>
          <cell r="W1194" t="str">
            <v>CIF HK</v>
          </cell>
          <cell r="X1194">
            <v>44627</v>
          </cell>
          <cell r="Y1194" t="str">
            <v>Yes</v>
          </cell>
          <cell r="Z1194"/>
          <cell r="AA1194"/>
          <cell r="AB1194"/>
          <cell r="AC1194" t="str">
            <v>IND</v>
          </cell>
          <cell r="AD1194"/>
          <cell r="AE1194"/>
          <cell r="AF1194"/>
          <cell r="AG1194"/>
          <cell r="AH1194"/>
          <cell r="AI1194"/>
          <cell r="AN1194"/>
          <cell r="AO1194" t="str">
            <v>Yes</v>
          </cell>
          <cell r="AP1194" t="str">
            <v>JUN 22</v>
          </cell>
        </row>
        <row r="1195">
          <cell r="A1195">
            <v>1005</v>
          </cell>
          <cell r="B1195" t="str">
            <v>已发货</v>
          </cell>
          <cell r="C1195" t="str">
            <v>C49</v>
          </cell>
          <cell r="D1195">
            <v>110910</v>
          </cell>
          <cell r="E1195" t="str">
            <v>Stock order</v>
          </cell>
          <cell r="F1195" t="str">
            <v>YSM10</v>
          </cell>
          <cell r="G1195" t="str">
            <v>R-&gt;L</v>
          </cell>
          <cell r="H1195" t="str">
            <v>No</v>
          </cell>
          <cell r="I1195" t="str">
            <v>Y57566</v>
          </cell>
          <cell r="J1195">
            <v>1</v>
          </cell>
          <cell r="K1195" t="str">
            <v>CY仓库</v>
          </cell>
          <cell r="L1195">
            <v>44720</v>
          </cell>
          <cell r="M1195" t="str">
            <v xml:space="preserve">NM 110965 STK </v>
          </cell>
          <cell r="N1195" t="str">
            <v>JUL 22</v>
          </cell>
          <cell r="O1195">
            <v>2022.5</v>
          </cell>
          <cell r="P1195" t="str">
            <v>JPY</v>
          </cell>
          <cell r="Q1195" t="str">
            <v>C49SZX20200233JL</v>
          </cell>
          <cell r="R1195" t="str">
            <v>瑞福联</v>
          </cell>
          <cell r="S1195" t="str">
            <v>YSM10</v>
          </cell>
          <cell r="T1195" t="str">
            <v>L-&gt;R</v>
          </cell>
          <cell r="U1195" t="str">
            <v>MVC</v>
          </cell>
          <cell r="V1195" t="str">
            <v>WRONG</v>
          </cell>
          <cell r="W1195" t="str">
            <v>CIF HK</v>
          </cell>
          <cell r="X1195">
            <v>44175</v>
          </cell>
          <cell r="Y1195" t="str">
            <v>Yes</v>
          </cell>
          <cell r="Z1195"/>
          <cell r="AA1195"/>
          <cell r="AB1195"/>
          <cell r="AC1195" t="str">
            <v>C220242050</v>
          </cell>
          <cell r="AD1195">
            <v>301</v>
          </cell>
          <cell r="AE1195">
            <v>10</v>
          </cell>
          <cell r="AF1195"/>
          <cell r="AG1195"/>
          <cell r="AH1195"/>
          <cell r="AI1195"/>
          <cell r="AJ1195"/>
          <cell r="AK1195"/>
          <cell r="AL1195"/>
          <cell r="AM1195"/>
          <cell r="AN1195"/>
          <cell r="AO1195" t="str">
            <v>Yes</v>
          </cell>
          <cell r="AP1195" t="str">
            <v>JUL 22</v>
          </cell>
        </row>
        <row r="1196">
          <cell r="A1196">
            <v>1697</v>
          </cell>
          <cell r="B1196" t="str">
            <v>已发货</v>
          </cell>
          <cell r="C1196" t="str">
            <v>C49</v>
          </cell>
          <cell r="D1196">
            <v>110871</v>
          </cell>
          <cell r="E1196" t="str">
            <v>SZ 骏仁达</v>
          </cell>
          <cell r="F1196" t="str">
            <v>YSM10</v>
          </cell>
          <cell r="G1196" t="str">
            <v>R-&gt;L</v>
          </cell>
          <cell r="H1196" t="str">
            <v>MVC F&amp;R</v>
          </cell>
          <cell r="I1196" t="str">
            <v>Y61437</v>
          </cell>
          <cell r="J1196">
            <v>1</v>
          </cell>
          <cell r="K1196" t="str">
            <v>力合仓库(已经清关)</v>
          </cell>
          <cell r="L1196">
            <v>44724</v>
          </cell>
          <cell r="M1196" t="str">
            <v>Yamaha RMB单49F104105</v>
          </cell>
          <cell r="N1196" t="str">
            <v>JUL 22</v>
          </cell>
          <cell r="O1196">
            <v>2022.5</v>
          </cell>
          <cell r="P1196" t="str">
            <v>RMB</v>
          </cell>
          <cell r="Q1196" t="str">
            <v>C49SZX20220053SS</v>
          </cell>
          <cell r="R1196" t="str">
            <v>阿姆斯特</v>
          </cell>
          <cell r="S1196" t="str">
            <v>YSM10</v>
          </cell>
          <cell r="T1196" t="str">
            <v>L-&gt;R</v>
          </cell>
          <cell r="U1196" t="str">
            <v>MVC</v>
          </cell>
          <cell r="V1196" t="str">
            <v>WRONG</v>
          </cell>
          <cell r="W1196" t="str">
            <v>DDP DG</v>
          </cell>
          <cell r="X1196">
            <v>44750</v>
          </cell>
          <cell r="Y1196" t="str">
            <v>Yes</v>
          </cell>
          <cell r="Z1196"/>
          <cell r="AA1196"/>
          <cell r="AB1196"/>
          <cell r="AC1196" t="str">
            <v>C220543035</v>
          </cell>
          <cell r="AD1196">
            <v>301</v>
          </cell>
          <cell r="AE1196">
            <v>10</v>
          </cell>
          <cell r="AF1196"/>
          <cell r="AG1196"/>
          <cell r="AH1196"/>
          <cell r="AI1196"/>
          <cell r="AN1196"/>
          <cell r="AO1196" t="str">
            <v>Yes</v>
          </cell>
          <cell r="AP1196" t="str">
            <v>JUL 22</v>
          </cell>
        </row>
        <row r="1197">
          <cell r="A1197">
            <v>1705</v>
          </cell>
          <cell r="B1197" t="str">
            <v>已发货</v>
          </cell>
          <cell r="C1197" t="str">
            <v>C49</v>
          </cell>
          <cell r="D1197">
            <v>110887</v>
          </cell>
          <cell r="E1197" t="str">
            <v>拓普艾名义</v>
          </cell>
          <cell r="F1197" t="str">
            <v>YSM10</v>
          </cell>
          <cell r="G1197" t="str">
            <v>R-&gt;L</v>
          </cell>
          <cell r="H1197" t="str">
            <v>MVC F&amp;R+ATS15</v>
          </cell>
          <cell r="I1197" t="str">
            <v>Y61568</v>
          </cell>
          <cell r="J1197">
            <v>1</v>
          </cell>
          <cell r="K1197" t="str">
            <v>CY仓库</v>
          </cell>
          <cell r="L1197">
            <v>44724</v>
          </cell>
          <cell r="M1197" t="str">
            <v>NM</v>
          </cell>
          <cell r="N1197" t="str">
            <v>AUG 22</v>
          </cell>
          <cell r="O1197">
            <v>2022.5</v>
          </cell>
          <cell r="P1197" t="str">
            <v>JPY</v>
          </cell>
          <cell r="Q1197" t="str">
            <v>C49SZX20220073DZ</v>
          </cell>
          <cell r="R1197" t="str">
            <v>朗特</v>
          </cell>
          <cell r="S1197" t="str">
            <v>YSM10</v>
          </cell>
          <cell r="T1197" t="str">
            <v>L-&gt;R</v>
          </cell>
          <cell r="U1197" t="str">
            <v>MVC+ATS15</v>
          </cell>
          <cell r="V1197" t="str">
            <v>WRONG</v>
          </cell>
          <cell r="W1197" t="str">
            <v>CIF HK</v>
          </cell>
          <cell r="X1197">
            <v>44754</v>
          </cell>
          <cell r="Y1197" t="str">
            <v>Yes</v>
          </cell>
          <cell r="Z1197"/>
          <cell r="AA1197"/>
          <cell r="AB1197"/>
          <cell r="AC1197" t="str">
            <v>C190534728</v>
          </cell>
          <cell r="AD1197">
            <v>301</v>
          </cell>
          <cell r="AE1197">
            <v>5</v>
          </cell>
          <cell r="AF1197">
            <v>302</v>
          </cell>
          <cell r="AG1197">
            <v>5</v>
          </cell>
          <cell r="AH1197"/>
          <cell r="AI1197"/>
          <cell r="AN1197"/>
          <cell r="AO1197" t="str">
            <v>Yes</v>
          </cell>
          <cell r="AP1197" t="str">
            <v>AUG 22</v>
          </cell>
        </row>
        <row r="1198">
          <cell r="A1198">
            <v>1615</v>
          </cell>
          <cell r="B1198" t="str">
            <v>已发货</v>
          </cell>
          <cell r="C1198" t="str">
            <v>C49</v>
          </cell>
          <cell r="D1198" t="str">
            <v>110875(拆单110975）</v>
          </cell>
          <cell r="E1198" t="str">
            <v>DG 普德新星</v>
          </cell>
          <cell r="F1198" t="str">
            <v>YSM10</v>
          </cell>
          <cell r="G1198" t="str">
            <v>R-&gt;L</v>
          </cell>
          <cell r="H1198" t="str">
            <v>MVC F&amp;R</v>
          </cell>
          <cell r="I1198" t="str">
            <v>Y61446</v>
          </cell>
          <cell r="J1198">
            <v>1</v>
          </cell>
          <cell r="K1198" t="str">
            <v>力合中转仓</v>
          </cell>
          <cell r="L1198">
            <v>44725</v>
          </cell>
          <cell r="M1198" t="str">
            <v>0.0512，JPY PO 110951</v>
          </cell>
          <cell r="N1198" t="str">
            <v>AUG 22</v>
          </cell>
          <cell r="O1198">
            <v>2022.5</v>
          </cell>
          <cell r="P1198" t="str">
            <v>JPY</v>
          </cell>
          <cell r="Q1198" t="str">
            <v>C49SZX20220033JL</v>
          </cell>
          <cell r="R1198" t="str">
            <v>拓普艾</v>
          </cell>
          <cell r="S1198" t="str">
            <v>YSM10</v>
          </cell>
          <cell r="T1198" t="str">
            <v>L-&gt;R</v>
          </cell>
          <cell r="U1198" t="str">
            <v>MVC</v>
          </cell>
          <cell r="V1198" t="str">
            <v>WRONG</v>
          </cell>
          <cell r="W1198" t="str">
            <v>CIF HK</v>
          </cell>
          <cell r="X1198">
            <v>44630</v>
          </cell>
          <cell r="Y1198" t="str">
            <v>Yes</v>
          </cell>
          <cell r="Z1198"/>
          <cell r="AA1198"/>
          <cell r="AB1198"/>
          <cell r="AC1198" t="str">
            <v>C180632532</v>
          </cell>
          <cell r="AD1198">
            <v>302</v>
          </cell>
          <cell r="AE1198">
            <v>10</v>
          </cell>
          <cell r="AF1198"/>
          <cell r="AG1198"/>
          <cell r="AH1198"/>
          <cell r="AI1198"/>
          <cell r="AJ1198"/>
          <cell r="AK1198"/>
          <cell r="AL1198"/>
          <cell r="AM1198"/>
          <cell r="AN1198"/>
          <cell r="AO1198" t="str">
            <v>Yes</v>
          </cell>
          <cell r="AP1198" t="str">
            <v>AUG 22</v>
          </cell>
        </row>
        <row r="1199">
          <cell r="A1199">
            <v>1616</v>
          </cell>
          <cell r="B1199" t="str">
            <v>已发货</v>
          </cell>
          <cell r="C1199" t="str">
            <v>C49</v>
          </cell>
          <cell r="D1199">
            <v>110875</v>
          </cell>
          <cell r="E1199" t="str">
            <v>DG 普德新星</v>
          </cell>
          <cell r="F1199" t="str">
            <v>YSM10</v>
          </cell>
          <cell r="G1199" t="str">
            <v>R-&gt;L</v>
          </cell>
          <cell r="H1199" t="str">
            <v>MVC F&amp;R</v>
          </cell>
          <cell r="I1199" t="str">
            <v>Y61447</v>
          </cell>
          <cell r="J1199">
            <v>1</v>
          </cell>
          <cell r="K1199" t="str">
            <v>力合中转仓</v>
          </cell>
          <cell r="L1199">
            <v>44725</v>
          </cell>
          <cell r="M1199" t="str">
            <v>0.0512，JPY PO 110951</v>
          </cell>
          <cell r="N1199" t="str">
            <v>AUG 22</v>
          </cell>
          <cell r="O1199">
            <v>2022.5</v>
          </cell>
          <cell r="P1199" t="str">
            <v>JPY</v>
          </cell>
          <cell r="Q1199" t="str">
            <v>C49SZX20220033JL</v>
          </cell>
          <cell r="R1199" t="str">
            <v>拓普艾</v>
          </cell>
          <cell r="S1199" t="str">
            <v>YSM10</v>
          </cell>
          <cell r="T1199" t="str">
            <v>L-&gt;R</v>
          </cell>
          <cell r="U1199" t="str">
            <v>MVC</v>
          </cell>
          <cell r="V1199" t="str">
            <v>WRONG</v>
          </cell>
          <cell r="W1199" t="str">
            <v>CIF HK</v>
          </cell>
          <cell r="X1199">
            <v>44630</v>
          </cell>
          <cell r="Y1199" t="str">
            <v>Yes</v>
          </cell>
          <cell r="Z1199"/>
          <cell r="AA1199"/>
          <cell r="AB1199"/>
          <cell r="AC1199" t="str">
            <v>C180632532</v>
          </cell>
          <cell r="AD1199">
            <v>302</v>
          </cell>
          <cell r="AE1199">
            <v>10</v>
          </cell>
          <cell r="AF1199"/>
          <cell r="AG1199"/>
          <cell r="AH1199"/>
          <cell r="AI1199"/>
          <cell r="AJ1199"/>
          <cell r="AK1199"/>
          <cell r="AL1199"/>
          <cell r="AM1199"/>
          <cell r="AN1199"/>
          <cell r="AO1199" t="str">
            <v>Yes</v>
          </cell>
          <cell r="AP1199" t="str">
            <v>AUG 22</v>
          </cell>
        </row>
        <row r="1200">
          <cell r="A1200">
            <v>1617</v>
          </cell>
          <cell r="B1200" t="str">
            <v>已发货</v>
          </cell>
          <cell r="C1200" t="str">
            <v>C49</v>
          </cell>
          <cell r="D1200">
            <v>110935</v>
          </cell>
          <cell r="E1200" t="str">
            <v>正创名义下单 CD#03946</v>
          </cell>
          <cell r="F1200" t="str">
            <v>YSM10</v>
          </cell>
          <cell r="G1200" t="str">
            <v>R-&gt;L</v>
          </cell>
          <cell r="H1200" t="str">
            <v>No</v>
          </cell>
          <cell r="I1200" t="str">
            <v>Y57065</v>
          </cell>
          <cell r="J1200">
            <v>1</v>
          </cell>
          <cell r="K1200" t="str">
            <v>力合中转仓</v>
          </cell>
          <cell r="L1200">
            <v>44725</v>
          </cell>
          <cell r="M1200" t="str">
            <v>0.0512，JPY PO 110951</v>
          </cell>
          <cell r="N1200" t="str">
            <v>AUG 22</v>
          </cell>
          <cell r="O1200">
            <v>2022.5</v>
          </cell>
          <cell r="P1200" t="str">
            <v>JPY</v>
          </cell>
          <cell r="Q1200" t="str">
            <v>C49SZX20220033JL</v>
          </cell>
          <cell r="R1200" t="str">
            <v>拓普艾</v>
          </cell>
          <cell r="S1200" t="str">
            <v>YSM10</v>
          </cell>
          <cell r="T1200" t="str">
            <v>L-&gt;R</v>
          </cell>
          <cell r="U1200" t="str">
            <v>MVC</v>
          </cell>
          <cell r="V1200" t="str">
            <v>WRONG</v>
          </cell>
          <cell r="W1200" t="str">
            <v>CIF HK</v>
          </cell>
          <cell r="X1200">
            <v>44630</v>
          </cell>
          <cell r="Y1200" t="str">
            <v>Yes</v>
          </cell>
          <cell r="Z1200"/>
          <cell r="AA1200"/>
          <cell r="AB1200"/>
          <cell r="AC1200" t="str">
            <v>C180632532</v>
          </cell>
          <cell r="AD1200">
            <v>301</v>
          </cell>
          <cell r="AE1200">
            <v>10</v>
          </cell>
          <cell r="AF1200"/>
          <cell r="AG1200"/>
          <cell r="AH1200"/>
          <cell r="AI1200"/>
          <cell r="AJ1200"/>
          <cell r="AK1200"/>
          <cell r="AL1200"/>
          <cell r="AM1200"/>
          <cell r="AN1200"/>
          <cell r="AO1200" t="str">
            <v>Yes</v>
          </cell>
          <cell r="AP1200" t="str">
            <v>AUG 22</v>
          </cell>
        </row>
        <row r="1201">
          <cell r="A1201">
            <v>1680</v>
          </cell>
          <cell r="B1201" t="str">
            <v>已发货</v>
          </cell>
          <cell r="C1201" t="str">
            <v>C49</v>
          </cell>
          <cell r="D1201">
            <v>110935</v>
          </cell>
          <cell r="E1201" t="str">
            <v>正创名义下单 CD#03946</v>
          </cell>
          <cell r="F1201" t="str">
            <v>YSM10</v>
          </cell>
          <cell r="G1201" t="str">
            <v>R-&gt;L</v>
          </cell>
          <cell r="H1201" t="str">
            <v>No</v>
          </cell>
          <cell r="I1201" t="str">
            <v>Y57066</v>
          </cell>
          <cell r="J1201">
            <v>1</v>
          </cell>
          <cell r="K1201" t="str">
            <v>力合仓库(已经清关)</v>
          </cell>
          <cell r="L1201">
            <v>44725</v>
          </cell>
          <cell r="M1201" t="str">
            <v>0.0527,RMB清关</v>
          </cell>
          <cell r="N1201" t="str">
            <v>JUL 22</v>
          </cell>
          <cell r="O1201">
            <v>2022.5</v>
          </cell>
          <cell r="P1201" t="str">
            <v>RMB</v>
          </cell>
          <cell r="Q1201" t="str">
            <v>C49SZX20220067SQ</v>
          </cell>
          <cell r="R1201" t="str">
            <v>湘浩</v>
          </cell>
          <cell r="S1201" t="str">
            <v>YSM10</v>
          </cell>
          <cell r="T1201" t="str">
            <v>L-&gt;R</v>
          </cell>
          <cell r="U1201" t="str">
            <v>No</v>
          </cell>
          <cell r="V1201" t="str">
            <v>WRONG</v>
          </cell>
          <cell r="W1201" t="str">
            <v>DDP FS</v>
          </cell>
          <cell r="X1201">
            <v>44720</v>
          </cell>
          <cell r="Y1201" t="str">
            <v>Yes</v>
          </cell>
          <cell r="Z1201"/>
          <cell r="AA1201"/>
          <cell r="AB1201"/>
          <cell r="AC1201" t="str">
            <v>C220643152</v>
          </cell>
          <cell r="AD1201">
            <v>301</v>
          </cell>
          <cell r="AE1201">
            <v>10</v>
          </cell>
          <cell r="AF1201"/>
          <cell r="AG1201"/>
          <cell r="AH1201"/>
          <cell r="AI1201"/>
          <cell r="AJ1201"/>
          <cell r="AK1201"/>
          <cell r="AL1201"/>
          <cell r="AM1201"/>
          <cell r="AN1201"/>
          <cell r="AO1201" t="str">
            <v>Yes</v>
          </cell>
          <cell r="AP1201" t="str">
            <v>JUL 22</v>
          </cell>
        </row>
        <row r="1202">
          <cell r="A1202">
            <v>1443</v>
          </cell>
          <cell r="B1202" t="str">
            <v>已发货</v>
          </cell>
          <cell r="C1202" t="str">
            <v>C49</v>
          </cell>
          <cell r="D1202">
            <v>110949</v>
          </cell>
          <cell r="E1202" t="str">
            <v>Stock order</v>
          </cell>
          <cell r="F1202" t="str">
            <v>YSM20R-2</v>
          </cell>
          <cell r="G1202" t="str">
            <v>L-&gt;R</v>
          </cell>
          <cell r="H1202" t="str">
            <v>No</v>
          </cell>
          <cell r="I1202" t="str">
            <v>Y58205</v>
          </cell>
          <cell r="J1202">
            <v>1</v>
          </cell>
          <cell r="K1202" t="str">
            <v>力合中转仓</v>
          </cell>
          <cell r="L1202">
            <v>44730</v>
          </cell>
          <cell r="M1202" t="str">
            <v>NM</v>
          </cell>
          <cell r="N1202" t="str">
            <v>JUN 22</v>
          </cell>
          <cell r="O1202">
            <v>2022.6</v>
          </cell>
          <cell r="P1202" t="str">
            <v>JPY</v>
          </cell>
          <cell r="Q1202" t="str">
            <v>C49SZX20210176R1JY</v>
          </cell>
          <cell r="R1202" t="str">
            <v>建航</v>
          </cell>
          <cell r="S1202" t="str">
            <v>YSM20R-2</v>
          </cell>
          <cell r="T1202" t="str">
            <v>L-&gt;R</v>
          </cell>
          <cell r="U1202" t="str">
            <v>No</v>
          </cell>
          <cell r="V1202" t="str">
            <v>OK</v>
          </cell>
          <cell r="W1202" t="str">
            <v>DAP SZ</v>
          </cell>
          <cell r="X1202">
            <v>44372</v>
          </cell>
          <cell r="Y1202" t="str">
            <v>Yes</v>
          </cell>
          <cell r="Z1202"/>
          <cell r="AA1202"/>
          <cell r="AB1202"/>
          <cell r="AC1202" t="str">
            <v>C170529430</v>
          </cell>
          <cell r="AD1202">
            <v>301</v>
          </cell>
          <cell r="AE1202">
            <v>10</v>
          </cell>
          <cell r="AF1202">
            <v>303</v>
          </cell>
          <cell r="AG1202">
            <v>10</v>
          </cell>
          <cell r="AH1202"/>
          <cell r="AI1202"/>
          <cell r="AJ1202"/>
          <cell r="AK1202"/>
          <cell r="AL1202"/>
          <cell r="AM1202"/>
          <cell r="AN1202"/>
          <cell r="AO1202" t="str">
            <v>Yes</v>
          </cell>
          <cell r="AP1202" t="str">
            <v>JUN 22</v>
          </cell>
        </row>
        <row r="1203">
          <cell r="A1203">
            <v>1444</v>
          </cell>
          <cell r="B1203" t="str">
            <v>已发货</v>
          </cell>
          <cell r="C1203" t="str">
            <v>C49</v>
          </cell>
          <cell r="D1203">
            <v>110949</v>
          </cell>
          <cell r="E1203" t="str">
            <v>Stock order</v>
          </cell>
          <cell r="F1203" t="str">
            <v>YSM20R-2</v>
          </cell>
          <cell r="G1203" t="str">
            <v>L-&gt;R</v>
          </cell>
          <cell r="H1203" t="str">
            <v>No</v>
          </cell>
          <cell r="I1203" t="str">
            <v>Y58206</v>
          </cell>
          <cell r="J1203">
            <v>1</v>
          </cell>
          <cell r="K1203" t="str">
            <v>力合中转仓</v>
          </cell>
          <cell r="L1203">
            <v>44730</v>
          </cell>
          <cell r="M1203" t="str">
            <v>NM</v>
          </cell>
          <cell r="N1203" t="str">
            <v>JUN 22</v>
          </cell>
          <cell r="O1203">
            <v>2022.6</v>
          </cell>
          <cell r="P1203" t="str">
            <v>JPY</v>
          </cell>
          <cell r="Q1203" t="str">
            <v>C49SZX20210176R1JY</v>
          </cell>
          <cell r="R1203" t="str">
            <v>建航</v>
          </cell>
          <cell r="S1203" t="str">
            <v>YSM20R-2</v>
          </cell>
          <cell r="T1203" t="str">
            <v>L-&gt;R</v>
          </cell>
          <cell r="U1203" t="str">
            <v>No</v>
          </cell>
          <cell r="V1203" t="str">
            <v>OK</v>
          </cell>
          <cell r="W1203" t="str">
            <v>DAP SZ</v>
          </cell>
          <cell r="X1203">
            <v>44372</v>
          </cell>
          <cell r="Y1203" t="str">
            <v>Yes</v>
          </cell>
          <cell r="Z1203"/>
          <cell r="AA1203"/>
          <cell r="AB1203"/>
          <cell r="AC1203" t="str">
            <v>C170529430</v>
          </cell>
          <cell r="AD1203">
            <v>301</v>
          </cell>
          <cell r="AE1203">
            <v>10</v>
          </cell>
          <cell r="AF1203">
            <v>304</v>
          </cell>
          <cell r="AG1203">
            <v>10</v>
          </cell>
          <cell r="AH1203"/>
          <cell r="AI1203"/>
          <cell r="AJ1203"/>
          <cell r="AK1203"/>
          <cell r="AL1203"/>
          <cell r="AM1203"/>
          <cell r="AN1203"/>
          <cell r="AO1203" t="str">
            <v>Yes</v>
          </cell>
          <cell r="AP1203" t="str">
            <v>JUN 22</v>
          </cell>
        </row>
        <row r="1204">
          <cell r="A1204">
            <v>1696</v>
          </cell>
          <cell r="B1204" t="str">
            <v>已发货</v>
          </cell>
          <cell r="C1204" t="str">
            <v>C49</v>
          </cell>
          <cell r="D1204">
            <v>110949</v>
          </cell>
          <cell r="E1204" t="str">
            <v>Stock order</v>
          </cell>
          <cell r="F1204" t="str">
            <v>YSM20R-2</v>
          </cell>
          <cell r="G1204" t="str">
            <v>L-&gt;R</v>
          </cell>
          <cell r="H1204" t="str">
            <v>No</v>
          </cell>
          <cell r="I1204" t="str">
            <v>Y58209</v>
          </cell>
          <cell r="J1204">
            <v>1</v>
          </cell>
          <cell r="K1204" t="str">
            <v>力合仓库(已经清关)</v>
          </cell>
          <cell r="L1204">
            <v>44730</v>
          </cell>
          <cell r="M1204" t="str">
            <v>0.0492，RMB清关 110962（拆单111022）</v>
          </cell>
          <cell r="N1204" t="str">
            <v>JUL 22</v>
          </cell>
          <cell r="O1204">
            <v>2022.6</v>
          </cell>
          <cell r="P1204" t="str">
            <v>RMB</v>
          </cell>
          <cell r="Q1204" t="str">
            <v>C49SZX20220053SS</v>
          </cell>
          <cell r="R1204" t="str">
            <v>阿姆斯特</v>
          </cell>
          <cell r="S1204" t="str">
            <v>YSM20R-2</v>
          </cell>
          <cell r="T1204" t="str">
            <v>L-&gt;R</v>
          </cell>
          <cell r="U1204" t="str">
            <v>No</v>
          </cell>
          <cell r="V1204" t="str">
            <v>OK</v>
          </cell>
          <cell r="W1204" t="str">
            <v>DDP DG</v>
          </cell>
          <cell r="X1204">
            <v>44750</v>
          </cell>
          <cell r="Y1204" t="str">
            <v>Yes</v>
          </cell>
          <cell r="Z1204"/>
          <cell r="AA1204"/>
          <cell r="AB1204"/>
          <cell r="AC1204" t="str">
            <v>C220543035</v>
          </cell>
          <cell r="AD1204">
            <v>301</v>
          </cell>
          <cell r="AE1204">
            <v>10</v>
          </cell>
          <cell r="AF1204">
            <v>304</v>
          </cell>
          <cell r="AG1204">
            <v>10</v>
          </cell>
          <cell r="AH1204"/>
          <cell r="AI1204"/>
          <cell r="AJ1204"/>
          <cell r="AK1204"/>
          <cell r="AL1204"/>
          <cell r="AM1204"/>
          <cell r="AN1204"/>
          <cell r="AO1204" t="str">
            <v>Yes</v>
          </cell>
          <cell r="AP1204" t="str">
            <v>JUL 22</v>
          </cell>
        </row>
        <row r="1205">
          <cell r="A1205">
            <v>1744</v>
          </cell>
          <cell r="B1205" t="str">
            <v>已发货</v>
          </cell>
          <cell r="C1205" t="str">
            <v>C49</v>
          </cell>
          <cell r="D1205">
            <v>110809</v>
          </cell>
          <cell r="E1205" t="str">
            <v>Dongguan Yidong</v>
          </cell>
          <cell r="F1205" t="str">
            <v>YSM10</v>
          </cell>
          <cell r="G1205" t="str">
            <v>R-&gt;L</v>
          </cell>
          <cell r="H1205" t="str">
            <v>MVC+ATS15</v>
          </cell>
          <cell r="I1205" t="str">
            <v>Y60583</v>
          </cell>
          <cell r="J1205">
            <v>1</v>
          </cell>
          <cell r="K1205" t="str">
            <v>力合仓库(已经清关)</v>
          </cell>
          <cell r="L1205">
            <v>44736</v>
          </cell>
          <cell r="M1205" t="str">
            <v>0.0503,RMB清关</v>
          </cell>
          <cell r="N1205" t="str">
            <v>OCT 22</v>
          </cell>
          <cell r="O1205">
            <v>2022.5</v>
          </cell>
          <cell r="P1205" t="str">
            <v>RMB</v>
          </cell>
          <cell r="Q1205" t="str">
            <v>C49SZX20220107DZ</v>
          </cell>
          <cell r="R1205" t="str">
            <v>朗特</v>
          </cell>
          <cell r="S1205" t="str">
            <v>YSM10</v>
          </cell>
          <cell r="T1205" t="str">
            <v>L-&gt;R</v>
          </cell>
          <cell r="U1205" t="str">
            <v>MVC+ATS15</v>
          </cell>
          <cell r="V1205" t="str">
            <v>WRONG</v>
          </cell>
          <cell r="W1205" t="str">
            <v>DDP SZ</v>
          </cell>
          <cell r="X1205">
            <v>44846</v>
          </cell>
          <cell r="Y1205" t="str">
            <v>Yes</v>
          </cell>
          <cell r="Z1205"/>
          <cell r="AA1205"/>
          <cell r="AB1205"/>
          <cell r="AC1205" t="str">
            <v>C190534728</v>
          </cell>
          <cell r="AD1205">
            <v>301</v>
          </cell>
          <cell r="AE1205">
            <v>10</v>
          </cell>
          <cell r="AF1205"/>
          <cell r="AG1205"/>
          <cell r="AH1205"/>
          <cell r="AI1205"/>
          <cell r="AJ1205"/>
          <cell r="AK1205"/>
          <cell r="AL1205"/>
          <cell r="AM1205"/>
          <cell r="AN1205"/>
          <cell r="AO1205" t="str">
            <v>Yes</v>
          </cell>
          <cell r="AP1205" t="str">
            <v>OCT 22</v>
          </cell>
        </row>
        <row r="1206">
          <cell r="A1206">
            <v>1745</v>
          </cell>
          <cell r="B1206" t="str">
            <v>已发货</v>
          </cell>
          <cell r="C1206" t="str">
            <v>C49</v>
          </cell>
          <cell r="D1206">
            <v>110809</v>
          </cell>
          <cell r="E1206" t="str">
            <v>Dongguan Yidong</v>
          </cell>
          <cell r="F1206" t="str">
            <v>YSM10</v>
          </cell>
          <cell r="G1206" t="str">
            <v>R-&gt;L</v>
          </cell>
          <cell r="H1206" t="str">
            <v>MVC+ATS15</v>
          </cell>
          <cell r="I1206" t="str">
            <v>Y60584</v>
          </cell>
          <cell r="J1206">
            <v>1</v>
          </cell>
          <cell r="K1206" t="str">
            <v>力合仓库(已经清关)</v>
          </cell>
          <cell r="L1206">
            <v>44736</v>
          </cell>
          <cell r="M1206" t="str">
            <v>0.0503,RMB清关</v>
          </cell>
          <cell r="N1206" t="str">
            <v>OCT 22</v>
          </cell>
          <cell r="O1206">
            <v>2022.5</v>
          </cell>
          <cell r="P1206" t="str">
            <v>RMB</v>
          </cell>
          <cell r="Q1206" t="str">
            <v>C49SZX20220107DZ</v>
          </cell>
          <cell r="R1206" t="str">
            <v>朗特</v>
          </cell>
          <cell r="S1206" t="str">
            <v>YSM10</v>
          </cell>
          <cell r="T1206" t="str">
            <v>R-&gt;L</v>
          </cell>
          <cell r="U1206" t="str">
            <v>MVC+ATS15</v>
          </cell>
          <cell r="V1206" t="str">
            <v>OK</v>
          </cell>
          <cell r="W1206" t="str">
            <v>DDP SZ</v>
          </cell>
          <cell r="X1206">
            <v>44846</v>
          </cell>
          <cell r="Y1206" t="str">
            <v>Yes</v>
          </cell>
          <cell r="Z1206"/>
          <cell r="AA1206"/>
          <cell r="AB1206"/>
          <cell r="AC1206" t="str">
            <v>C190534728</v>
          </cell>
          <cell r="AD1206">
            <v>301</v>
          </cell>
          <cell r="AE1206">
            <v>10</v>
          </cell>
          <cell r="AF1206"/>
          <cell r="AG1206"/>
          <cell r="AH1206"/>
          <cell r="AI1206"/>
          <cell r="AJ1206"/>
          <cell r="AK1206"/>
          <cell r="AL1206"/>
          <cell r="AM1206"/>
          <cell r="AN1206"/>
          <cell r="AO1206" t="str">
            <v>Yes</v>
          </cell>
          <cell r="AP1206" t="str">
            <v>OCT 22</v>
          </cell>
        </row>
        <row r="1207">
          <cell r="A1207">
            <v>1749</v>
          </cell>
          <cell r="B1207" t="str">
            <v>已发货</v>
          </cell>
          <cell r="C1207" t="str">
            <v>C49</v>
          </cell>
          <cell r="D1207">
            <v>110809</v>
          </cell>
          <cell r="E1207" t="str">
            <v>Dongguan Yidong</v>
          </cell>
          <cell r="F1207" t="str">
            <v>YSM10</v>
          </cell>
          <cell r="G1207" t="str">
            <v>R-&gt;L</v>
          </cell>
          <cell r="H1207" t="str">
            <v>MVC+ATS15</v>
          </cell>
          <cell r="I1207" t="str">
            <v>Y60585</v>
          </cell>
          <cell r="J1207">
            <v>1</v>
          </cell>
          <cell r="K1207" t="str">
            <v>力合仓库(已经清关)</v>
          </cell>
          <cell r="L1207">
            <v>44736</v>
          </cell>
          <cell r="M1207" t="str">
            <v>0.0503,RMB清关</v>
          </cell>
          <cell r="N1207" t="str">
            <v>NOV 22</v>
          </cell>
          <cell r="O1207">
            <v>2022.5</v>
          </cell>
          <cell r="P1207" t="str">
            <v>RMB</v>
          </cell>
          <cell r="Q1207" t="str">
            <v>C49SZX20220111MZ</v>
          </cell>
          <cell r="R1207" t="str">
            <v>天星创展</v>
          </cell>
          <cell r="S1207" t="str">
            <v>YSM10</v>
          </cell>
          <cell r="T1207" t="str">
            <v>L-&gt;R</v>
          </cell>
          <cell r="U1207" t="str">
            <v>MVC+ATS15</v>
          </cell>
          <cell r="V1207" t="str">
            <v>WRONG</v>
          </cell>
          <cell r="W1207" t="str">
            <v>DDP SZ</v>
          </cell>
          <cell r="X1207">
            <v>44862</v>
          </cell>
          <cell r="Y1207" t="str">
            <v>Yes</v>
          </cell>
          <cell r="Z1207"/>
          <cell r="AA1207"/>
          <cell r="AB1207"/>
          <cell r="AC1207" t="str">
            <v>C210740701</v>
          </cell>
          <cell r="AD1207">
            <v>301</v>
          </cell>
          <cell r="AE1207">
            <v>10</v>
          </cell>
          <cell r="AF1207"/>
          <cell r="AG1207"/>
          <cell r="AH1207"/>
          <cell r="AI1207"/>
          <cell r="AJ1207"/>
          <cell r="AK1207"/>
          <cell r="AL1207"/>
          <cell r="AM1207"/>
          <cell r="AN1207"/>
          <cell r="AO1207" t="str">
            <v>Yes</v>
          </cell>
          <cell r="AP1207" t="str">
            <v>NOV 22</v>
          </cell>
        </row>
        <row r="1208">
          <cell r="A1208">
            <v>1759</v>
          </cell>
          <cell r="B1208" t="str">
            <v>已发货</v>
          </cell>
          <cell r="C1208" t="str">
            <v>C49</v>
          </cell>
          <cell r="D1208">
            <v>110809</v>
          </cell>
          <cell r="E1208" t="str">
            <v>Dongguan Yidong</v>
          </cell>
          <cell r="F1208" t="str">
            <v>YSM10</v>
          </cell>
          <cell r="G1208" t="str">
            <v>R-&gt;L</v>
          </cell>
          <cell r="H1208" t="str">
            <v>MVC+ATS15</v>
          </cell>
          <cell r="I1208" t="str">
            <v>Y60586</v>
          </cell>
          <cell r="J1208">
            <v>1</v>
          </cell>
          <cell r="K1208" t="str">
            <v>力合仓库(已经清关)</v>
          </cell>
          <cell r="L1208">
            <v>44736</v>
          </cell>
          <cell r="M1208" t="str">
            <v>0.0503,RMB清关</v>
          </cell>
          <cell r="N1208" t="str">
            <v>NOV 22</v>
          </cell>
          <cell r="O1208">
            <v>2022.5</v>
          </cell>
          <cell r="P1208" t="str">
            <v>RMB</v>
          </cell>
          <cell r="Q1208" t="str">
            <v>C49SZX20220117DZ</v>
          </cell>
          <cell r="R1208" t="str">
            <v>朗特</v>
          </cell>
          <cell r="S1208" t="str">
            <v>YSM10</v>
          </cell>
          <cell r="T1208" t="str">
            <v>L-&gt;R</v>
          </cell>
          <cell r="U1208" t="str">
            <v>MVC+ATS15</v>
          </cell>
          <cell r="V1208" t="str">
            <v>WRONG</v>
          </cell>
          <cell r="W1208" t="str">
            <v>DDP SZ</v>
          </cell>
          <cell r="X1208">
            <v>44879</v>
          </cell>
          <cell r="Y1208" t="str">
            <v>Yes</v>
          </cell>
          <cell r="Z1208"/>
          <cell r="AA1208"/>
          <cell r="AB1208"/>
          <cell r="AC1208" t="str">
            <v>C190534728</v>
          </cell>
          <cell r="AD1208">
            <v>311</v>
          </cell>
          <cell r="AE1208">
            <v>10</v>
          </cell>
          <cell r="AF1208"/>
          <cell r="AG1208"/>
          <cell r="AH1208"/>
          <cell r="AI1208"/>
          <cell r="AJ1208"/>
          <cell r="AK1208"/>
          <cell r="AL1208"/>
          <cell r="AM1208"/>
          <cell r="AN1208"/>
          <cell r="AO1208" t="str">
            <v>Yes</v>
          </cell>
          <cell r="AP1208" t="str">
            <v>NOV 22</v>
          </cell>
        </row>
        <row r="1209">
          <cell r="A1209">
            <v>1760</v>
          </cell>
          <cell r="B1209" t="str">
            <v>已发货</v>
          </cell>
          <cell r="C1209" t="str">
            <v>C49</v>
          </cell>
          <cell r="D1209">
            <v>110918</v>
          </cell>
          <cell r="E1209" t="str">
            <v>魔乐视</v>
          </cell>
          <cell r="F1209" t="str">
            <v>YSM10</v>
          </cell>
          <cell r="G1209" t="str">
            <v>R-&gt;L</v>
          </cell>
          <cell r="H1209" t="str">
            <v>MVC F&amp;R+ATS15</v>
          </cell>
          <cell r="I1209" t="str">
            <v>Y61975</v>
          </cell>
          <cell r="J1209">
            <v>1</v>
          </cell>
          <cell r="K1209" t="str">
            <v>力合仓库(已经清关)</v>
          </cell>
          <cell r="L1209">
            <v>44739</v>
          </cell>
          <cell r="M1209" t="str">
            <v>0.0498,RMB清关</v>
          </cell>
          <cell r="N1209" t="str">
            <v>NOV 22</v>
          </cell>
          <cell r="O1209">
            <v>2022.6</v>
          </cell>
          <cell r="P1209" t="str">
            <v>RMB</v>
          </cell>
          <cell r="Q1209" t="str">
            <v>C49SZX20220117DZ</v>
          </cell>
          <cell r="R1209" t="str">
            <v>朗特</v>
          </cell>
          <cell r="S1209" t="str">
            <v>YSM10</v>
          </cell>
          <cell r="T1209" t="str">
            <v>L-&gt;R</v>
          </cell>
          <cell r="U1209" t="str">
            <v>MVC+ATS15</v>
          </cell>
          <cell r="V1209" t="str">
            <v>WRONG</v>
          </cell>
          <cell r="W1209" t="str">
            <v>DDP SZ</v>
          </cell>
          <cell r="X1209">
            <v>44879</v>
          </cell>
          <cell r="Y1209" t="str">
            <v>Yes</v>
          </cell>
          <cell r="Z1209"/>
          <cell r="AA1209"/>
          <cell r="AB1209"/>
          <cell r="AC1209" t="str">
            <v>C190534728</v>
          </cell>
          <cell r="AD1209">
            <v>301</v>
          </cell>
          <cell r="AE1209">
            <v>10</v>
          </cell>
          <cell r="AF1209"/>
          <cell r="AG1209"/>
          <cell r="AH1209"/>
          <cell r="AI1209"/>
          <cell r="AJ1209"/>
          <cell r="AK1209"/>
          <cell r="AL1209"/>
          <cell r="AM1209"/>
          <cell r="AN1209"/>
          <cell r="AO1209" t="str">
            <v>Yes</v>
          </cell>
          <cell r="AP1209" t="str">
            <v>NOV 22</v>
          </cell>
        </row>
        <row r="1210">
          <cell r="A1210">
            <v>1761</v>
          </cell>
          <cell r="B1210" t="str">
            <v>已发货</v>
          </cell>
          <cell r="C1210" t="str">
            <v>C49</v>
          </cell>
          <cell r="D1210">
            <v>110918</v>
          </cell>
          <cell r="E1210" t="str">
            <v>魔乐视</v>
          </cell>
          <cell r="F1210" t="str">
            <v>YSM10</v>
          </cell>
          <cell r="G1210" t="str">
            <v>R-&gt;L</v>
          </cell>
          <cell r="H1210" t="str">
            <v>MVC F&amp;R+ATS15</v>
          </cell>
          <cell r="I1210" t="str">
            <v>Y61976</v>
          </cell>
          <cell r="J1210">
            <v>1</v>
          </cell>
          <cell r="K1210" t="str">
            <v>力合仓库(已经清关)</v>
          </cell>
          <cell r="L1210">
            <v>44739</v>
          </cell>
          <cell r="M1210" t="str">
            <v>0.0498,RMB清关</v>
          </cell>
          <cell r="N1210" t="str">
            <v>NOV 22</v>
          </cell>
          <cell r="O1210">
            <v>2022.6</v>
          </cell>
          <cell r="P1210" t="str">
            <v>RMB</v>
          </cell>
          <cell r="Q1210" t="str">
            <v>C49SZX20220117DZ</v>
          </cell>
          <cell r="R1210" t="str">
            <v>朗特</v>
          </cell>
          <cell r="S1210" t="str">
            <v>YSM10</v>
          </cell>
          <cell r="T1210" t="str">
            <v>R-&gt;L</v>
          </cell>
          <cell r="U1210" t="str">
            <v>MVC+ATS15</v>
          </cell>
          <cell r="V1210" t="str">
            <v>WRONG</v>
          </cell>
          <cell r="W1210" t="str">
            <v>DDP SZ</v>
          </cell>
          <cell r="X1210">
            <v>44879</v>
          </cell>
          <cell r="Y1210" t="str">
            <v>Yes</v>
          </cell>
          <cell r="Z1210"/>
          <cell r="AA1210"/>
          <cell r="AB1210"/>
          <cell r="AC1210" t="str">
            <v>C190534728</v>
          </cell>
          <cell r="AD1210">
            <v>301</v>
          </cell>
          <cell r="AE1210">
            <v>10</v>
          </cell>
          <cell r="AF1210"/>
          <cell r="AG1210"/>
          <cell r="AH1210"/>
          <cell r="AI1210"/>
          <cell r="AJ1210"/>
          <cell r="AK1210"/>
          <cell r="AL1210"/>
          <cell r="AM1210"/>
          <cell r="AN1210"/>
          <cell r="AO1210" t="str">
            <v>Yes</v>
          </cell>
          <cell r="AP1210" t="str">
            <v>NOV 22</v>
          </cell>
        </row>
        <row r="1211">
          <cell r="A1211">
            <v>1435</v>
          </cell>
          <cell r="B1211" t="str">
            <v>已发货</v>
          </cell>
          <cell r="C1211" t="str">
            <v>C49</v>
          </cell>
          <cell r="D1211">
            <v>110921</v>
          </cell>
          <cell r="E1211" t="str">
            <v>和创永泰</v>
          </cell>
          <cell r="F1211" t="str">
            <v>YSM10</v>
          </cell>
          <cell r="G1211" t="str">
            <v>R-&gt;L</v>
          </cell>
          <cell r="H1211" t="str">
            <v>MVC F&amp;R</v>
          </cell>
          <cell r="I1211" t="str">
            <v>Y61977</v>
          </cell>
          <cell r="J1211">
            <v>1</v>
          </cell>
          <cell r="K1211" t="str">
            <v>力合中转仓</v>
          </cell>
          <cell r="L1211">
            <v>44739</v>
          </cell>
          <cell r="M1211" t="str">
            <v>NM PO 110954</v>
          </cell>
          <cell r="N1211" t="str">
            <v>AUG 22</v>
          </cell>
          <cell r="O1211">
            <v>2022.6</v>
          </cell>
          <cell r="P1211" t="str">
            <v>JPY</v>
          </cell>
          <cell r="Q1211" t="str">
            <v>C49SZX20210173AY</v>
          </cell>
          <cell r="R1211" t="str">
            <v>三丽（End user:东莞长志）</v>
          </cell>
          <cell r="S1211" t="str">
            <v>YSM10</v>
          </cell>
          <cell r="T1211" t="str">
            <v>L-&gt;R</v>
          </cell>
          <cell r="U1211" t="str">
            <v>No</v>
          </cell>
          <cell r="V1211" t="str">
            <v>WRONG</v>
          </cell>
          <cell r="W1211" t="str">
            <v>DAP SZ</v>
          </cell>
          <cell r="X1211">
            <v>44369</v>
          </cell>
          <cell r="Y1211" t="str">
            <v>Yes</v>
          </cell>
          <cell r="Z1211"/>
          <cell r="AA1211"/>
          <cell r="AB1211"/>
          <cell r="AC1211" t="str">
            <v>C220843506</v>
          </cell>
          <cell r="AD1211">
            <v>301</v>
          </cell>
          <cell r="AE1211">
            <v>5</v>
          </cell>
          <cell r="AF1211">
            <v>302</v>
          </cell>
          <cell r="AG1211">
            <v>5</v>
          </cell>
          <cell r="AH1211"/>
          <cell r="AI1211"/>
          <cell r="AJ1211"/>
          <cell r="AK1211"/>
          <cell r="AL1211"/>
          <cell r="AM1211"/>
          <cell r="AN1211"/>
          <cell r="AO1211" t="str">
            <v>Yes</v>
          </cell>
          <cell r="AP1211" t="str">
            <v>AUG 22</v>
          </cell>
        </row>
        <row r="1212">
          <cell r="A1212">
            <v>1629</v>
          </cell>
          <cell r="B1212" t="str">
            <v>已发货</v>
          </cell>
          <cell r="C1212" t="str">
            <v>C49</v>
          </cell>
          <cell r="D1212">
            <v>110930</v>
          </cell>
          <cell r="E1212" t="str">
            <v>辉拓</v>
          </cell>
          <cell r="F1212" t="str">
            <v>YSM10</v>
          </cell>
          <cell r="G1212" t="str">
            <v>R-&gt;L</v>
          </cell>
          <cell r="H1212" t="str">
            <v>MVC+ATS15</v>
          </cell>
          <cell r="I1212" t="str">
            <v>Y62066</v>
          </cell>
          <cell r="J1212">
            <v>1</v>
          </cell>
          <cell r="K1212" t="str">
            <v>力合中转仓</v>
          </cell>
          <cell r="L1212">
            <v>44739</v>
          </cell>
          <cell r="M1212">
            <v>5.2699999999999997E-2</v>
          </cell>
          <cell r="N1212" t="str">
            <v>JUL 22</v>
          </cell>
          <cell r="O1212">
            <v>2022.6</v>
          </cell>
          <cell r="P1212" t="str">
            <v>JPY</v>
          </cell>
          <cell r="Q1212" t="str">
            <v>C49SZX20220035R1SS</v>
          </cell>
          <cell r="R1212" t="str">
            <v>中润互联</v>
          </cell>
          <cell r="S1212" t="str">
            <v>YSM10</v>
          </cell>
          <cell r="T1212" t="str">
            <v>L-&gt;R</v>
          </cell>
          <cell r="U1212" t="str">
            <v>MVC+ATS15</v>
          </cell>
          <cell r="V1212" t="str">
            <v>WRONG</v>
          </cell>
          <cell r="W1212" t="str">
            <v>DAP SZ</v>
          </cell>
          <cell r="X1212">
            <v>44641</v>
          </cell>
          <cell r="Y1212" t="str">
            <v>Yes</v>
          </cell>
          <cell r="Z1212"/>
          <cell r="AA1212"/>
          <cell r="AB1212"/>
          <cell r="AC1212" t="str">
            <v>C220442706</v>
          </cell>
          <cell r="AD1212">
            <v>301</v>
          </cell>
          <cell r="AE1212">
            <v>5</v>
          </cell>
          <cell r="AF1212">
            <v>302</v>
          </cell>
          <cell r="AG1212">
            <v>2</v>
          </cell>
          <cell r="AH1212">
            <v>303</v>
          </cell>
          <cell r="AI1212">
            <v>2</v>
          </cell>
          <cell r="AJ1212">
            <v>304</v>
          </cell>
          <cell r="AK1212">
            <v>1</v>
          </cell>
          <cell r="AL1212"/>
          <cell r="AM1212"/>
          <cell r="AN1212"/>
          <cell r="AO1212" t="str">
            <v>Yes</v>
          </cell>
          <cell r="AP1212" t="str">
            <v>JUL 22</v>
          </cell>
        </row>
        <row r="1213">
          <cell r="A1213">
            <v>1646</v>
          </cell>
          <cell r="B1213" t="str">
            <v>已发货</v>
          </cell>
          <cell r="C1213" t="str">
            <v>C49</v>
          </cell>
          <cell r="D1213">
            <v>110924</v>
          </cell>
          <cell r="E1213" t="str">
            <v xml:space="preserve">深圳顺禾 </v>
          </cell>
          <cell r="F1213" t="str">
            <v>YSM10</v>
          </cell>
          <cell r="G1213" t="str">
            <v>R-&gt;L</v>
          </cell>
          <cell r="H1213" t="str">
            <v>MVC F&amp;R</v>
          </cell>
          <cell r="I1213" t="str">
            <v>Y61962</v>
          </cell>
          <cell r="J1213">
            <v>1</v>
          </cell>
          <cell r="K1213" t="str">
            <v>力合中转仓</v>
          </cell>
          <cell r="L1213">
            <v>44739</v>
          </cell>
          <cell r="M1213" t="str">
            <v>0.0512,JPY单PO110997</v>
          </cell>
          <cell r="N1213" t="str">
            <v>AUG 22</v>
          </cell>
          <cell r="O1213">
            <v>2022.6</v>
          </cell>
          <cell r="P1213" t="str">
            <v>JPY</v>
          </cell>
          <cell r="Q1213" t="str">
            <v>C49SZX20220046JL</v>
          </cell>
          <cell r="R1213" t="str">
            <v>快宇</v>
          </cell>
          <cell r="S1213" t="str">
            <v>YSM10</v>
          </cell>
          <cell r="T1213" t="str">
            <v>L-&gt;R</v>
          </cell>
          <cell r="U1213" t="str">
            <v>MVC</v>
          </cell>
          <cell r="V1213" t="str">
            <v>WRONG</v>
          </cell>
          <cell r="W1213" t="str">
            <v>DAP SZ</v>
          </cell>
          <cell r="X1213">
            <v>44669</v>
          </cell>
          <cell r="Y1213" t="str">
            <v>Yes</v>
          </cell>
          <cell r="Z1213"/>
          <cell r="AA1213"/>
          <cell r="AB1213"/>
          <cell r="AC1213" t="str">
            <v>C220141863</v>
          </cell>
          <cell r="AD1213">
            <v>301</v>
          </cell>
          <cell r="AE1213">
            <v>5</v>
          </cell>
          <cell r="AF1213">
            <v>302</v>
          </cell>
          <cell r="AG1213">
            <v>5</v>
          </cell>
          <cell r="AH1213"/>
          <cell r="AI1213"/>
          <cell r="AJ1213"/>
          <cell r="AK1213"/>
          <cell r="AL1213"/>
          <cell r="AM1213"/>
          <cell r="AN1213"/>
          <cell r="AO1213" t="str">
            <v>Yes</v>
          </cell>
          <cell r="AP1213" t="str">
            <v>AUG 22</v>
          </cell>
        </row>
        <row r="1214">
          <cell r="A1214">
            <v>1699</v>
          </cell>
          <cell r="B1214" t="str">
            <v>已发货</v>
          </cell>
          <cell r="C1214" t="str">
            <v>C49</v>
          </cell>
          <cell r="D1214">
            <v>110922</v>
          </cell>
          <cell r="E1214" t="str">
            <v>东莞鸿楠</v>
          </cell>
          <cell r="F1214" t="str">
            <v>YSM10</v>
          </cell>
          <cell r="G1214" t="str">
            <v>R-&gt;L</v>
          </cell>
          <cell r="H1214" t="str">
            <v>MVC F&amp;R</v>
          </cell>
          <cell r="I1214" t="str">
            <v>Y61968,机器不能调动</v>
          </cell>
          <cell r="J1214">
            <v>1</v>
          </cell>
          <cell r="K1214" t="str">
            <v>力合仓库(已经清关)</v>
          </cell>
          <cell r="L1214">
            <v>44739</v>
          </cell>
          <cell r="M1214" t="str">
            <v>0.0503,RMB清关</v>
          </cell>
          <cell r="N1214" t="str">
            <v>SEP 22</v>
          </cell>
          <cell r="O1214">
            <v>2022.6</v>
          </cell>
          <cell r="P1214" t="str">
            <v>RMB</v>
          </cell>
          <cell r="Q1214" t="str">
            <v>C49SZX20220079JL</v>
          </cell>
          <cell r="R1214" t="str">
            <v>铭翔</v>
          </cell>
          <cell r="S1214" t="str">
            <v>YSM10</v>
          </cell>
          <cell r="T1214" t="str">
            <v>L-&gt;R</v>
          </cell>
          <cell r="U1214" t="str">
            <v>MVC</v>
          </cell>
          <cell r="V1214" t="str">
            <v>WRONG</v>
          </cell>
          <cell r="W1214" t="str">
            <v>DDP  DG</v>
          </cell>
          <cell r="X1214">
            <v>44751</v>
          </cell>
          <cell r="Y1214" t="str">
            <v>Yes</v>
          </cell>
          <cell r="Z1214"/>
          <cell r="AA1214"/>
          <cell r="AB1214"/>
          <cell r="AC1214" t="str">
            <v>C191136061</v>
          </cell>
          <cell r="AD1214">
            <v>301</v>
          </cell>
          <cell r="AE1214">
            <v>10</v>
          </cell>
          <cell r="AF1214"/>
          <cell r="AG1214"/>
          <cell r="AH1214"/>
          <cell r="AI1214"/>
          <cell r="AJ1214"/>
          <cell r="AK1214"/>
          <cell r="AL1214"/>
          <cell r="AM1214"/>
          <cell r="AN1214"/>
          <cell r="AO1214" t="str">
            <v>Yes</v>
          </cell>
          <cell r="AP1214" t="str">
            <v>SEP 22</v>
          </cell>
        </row>
        <row r="1215">
          <cell r="A1215">
            <v>1717</v>
          </cell>
          <cell r="B1215" t="str">
            <v>已发货</v>
          </cell>
          <cell r="C1215" t="str">
            <v>C49</v>
          </cell>
          <cell r="D1215">
            <v>110922</v>
          </cell>
          <cell r="E1215" t="str">
            <v>东莞鸿楠</v>
          </cell>
          <cell r="F1215" t="str">
            <v>YSM10</v>
          </cell>
          <cell r="G1215" t="str">
            <v>R-&gt;L</v>
          </cell>
          <cell r="H1215" t="str">
            <v>MVC F&amp;R</v>
          </cell>
          <cell r="I1215" t="str">
            <v>Y61969</v>
          </cell>
          <cell r="J1215">
            <v>1</v>
          </cell>
          <cell r="K1215" t="str">
            <v>力合仓库(已经清关)</v>
          </cell>
          <cell r="L1215">
            <v>44739</v>
          </cell>
          <cell r="M1215" t="str">
            <v>0.0503,RMB清关</v>
          </cell>
          <cell r="N1215" t="str">
            <v>SEP 22</v>
          </cell>
          <cell r="O1215">
            <v>2022.6</v>
          </cell>
          <cell r="P1215" t="str">
            <v>RMB</v>
          </cell>
          <cell r="Q1215" t="str">
            <v>C49SZX20220090SQ</v>
          </cell>
          <cell r="R1215" t="str">
            <v>维创斯特</v>
          </cell>
          <cell r="S1215" t="str">
            <v>YSM10</v>
          </cell>
          <cell r="T1215" t="str">
            <v>L-&gt;R</v>
          </cell>
          <cell r="U1215" t="str">
            <v>MVC</v>
          </cell>
          <cell r="V1215" t="str">
            <v>WRONG</v>
          </cell>
          <cell r="W1215" t="str">
            <v>DDP SZ</v>
          </cell>
          <cell r="X1215">
            <v>44791</v>
          </cell>
          <cell r="Y1215" t="str">
            <v>Yes</v>
          </cell>
          <cell r="Z1215"/>
          <cell r="AA1215"/>
          <cell r="AB1215"/>
          <cell r="AC1215" t="str">
            <v>C220943712</v>
          </cell>
          <cell r="AD1215">
            <v>301</v>
          </cell>
          <cell r="AE1215">
            <v>10</v>
          </cell>
          <cell r="AF1215"/>
          <cell r="AG1215"/>
          <cell r="AH1215"/>
          <cell r="AI1215"/>
          <cell r="AN1215"/>
          <cell r="AO1215" t="str">
            <v>Yes</v>
          </cell>
          <cell r="AP1215" t="str">
            <v>SEP 22</v>
          </cell>
        </row>
        <row r="1216">
          <cell r="A1216">
            <v>1542</v>
          </cell>
          <cell r="B1216" t="str">
            <v>已发货</v>
          </cell>
          <cell r="C1216" t="str">
            <v>C49</v>
          </cell>
          <cell r="D1216">
            <v>110922</v>
          </cell>
          <cell r="E1216" t="str">
            <v>东莞鸿楠</v>
          </cell>
          <cell r="F1216" t="str">
            <v>YSM10</v>
          </cell>
          <cell r="G1216" t="str">
            <v>R-&gt;L</v>
          </cell>
          <cell r="H1216" t="str">
            <v>MVC F&amp;R</v>
          </cell>
          <cell r="I1216" t="str">
            <v>Y61970</v>
          </cell>
          <cell r="J1216">
            <v>1</v>
          </cell>
          <cell r="K1216" t="str">
            <v>力合仓库(已经清关)</v>
          </cell>
          <cell r="L1216">
            <v>44739</v>
          </cell>
          <cell r="M1216" t="str">
            <v>NM PO#110956</v>
          </cell>
          <cell r="N1216" t="str">
            <v>SEP 22</v>
          </cell>
          <cell r="O1216">
            <v>2022.6</v>
          </cell>
          <cell r="P1216" t="str">
            <v>JPY</v>
          </cell>
          <cell r="Q1216" t="str">
            <v>C49SZX20220004EC</v>
          </cell>
          <cell r="R1216" t="str">
            <v>恒泰创新</v>
          </cell>
          <cell r="S1216" t="str">
            <v>YSM10</v>
          </cell>
          <cell r="T1216" t="str">
            <v>L-&gt;R</v>
          </cell>
          <cell r="U1216" t="str">
            <v>MVC</v>
          </cell>
          <cell r="V1216" t="str">
            <v>WRONG</v>
          </cell>
          <cell r="W1216" t="str">
            <v>DAP SZ</v>
          </cell>
          <cell r="X1216">
            <v>44568</v>
          </cell>
          <cell r="Y1216" t="str">
            <v>Yes</v>
          </cell>
          <cell r="Z1216"/>
          <cell r="AA1216"/>
          <cell r="AB1216"/>
          <cell r="AC1216" t="str">
            <v>C220342280</v>
          </cell>
          <cell r="AD1216">
            <v>302</v>
          </cell>
          <cell r="AE1216">
            <v>10</v>
          </cell>
          <cell r="AF1216"/>
          <cell r="AG1216"/>
          <cell r="AH1216"/>
          <cell r="AI1216"/>
          <cell r="AJ1216"/>
          <cell r="AK1216"/>
          <cell r="AL1216"/>
          <cell r="AM1216"/>
          <cell r="AN1216"/>
          <cell r="AO1216" t="str">
            <v>Yes</v>
          </cell>
          <cell r="AP1216" t="str">
            <v>SEP 22</v>
          </cell>
        </row>
        <row r="1217">
          <cell r="A1217">
            <v>1728</v>
          </cell>
          <cell r="B1217" t="str">
            <v>已发货</v>
          </cell>
          <cell r="C1217" t="str">
            <v>C49</v>
          </cell>
          <cell r="D1217">
            <v>110922</v>
          </cell>
          <cell r="E1217" t="str">
            <v>东莞鸿楠</v>
          </cell>
          <cell r="F1217" t="str">
            <v>YSM10</v>
          </cell>
          <cell r="G1217" t="str">
            <v>R-&gt;L</v>
          </cell>
          <cell r="H1217" t="str">
            <v>MVC F&amp;R</v>
          </cell>
          <cell r="I1217" t="str">
            <v>Y61971</v>
          </cell>
          <cell r="J1217">
            <v>1</v>
          </cell>
          <cell r="K1217" t="str">
            <v>力合仓库(已经清关)</v>
          </cell>
          <cell r="L1217">
            <v>44739</v>
          </cell>
          <cell r="M1217" t="str">
            <v>0.0503,RMB清关</v>
          </cell>
          <cell r="N1217" t="str">
            <v>OCT 22</v>
          </cell>
          <cell r="O1217">
            <v>2022.6</v>
          </cell>
          <cell r="P1217" t="str">
            <v>RMB</v>
          </cell>
          <cell r="Q1217" t="str">
            <v>C49SZX20220100SS</v>
          </cell>
          <cell r="R1217" t="str">
            <v>世启纳</v>
          </cell>
          <cell r="S1217" t="str">
            <v>YSM10</v>
          </cell>
          <cell r="T1217" t="str">
            <v>R-&gt;L</v>
          </cell>
          <cell r="U1217" t="str">
            <v>MVC</v>
          </cell>
          <cell r="V1217" t="str">
            <v>WRONG</v>
          </cell>
          <cell r="W1217" t="str">
            <v>DDP SZ</v>
          </cell>
          <cell r="X1217">
            <v>44825</v>
          </cell>
          <cell r="Y1217" t="str">
            <v>Yes</v>
          </cell>
          <cell r="Z1217"/>
          <cell r="AA1217"/>
          <cell r="AB1217"/>
          <cell r="AC1217" t="str">
            <v>C210640351</v>
          </cell>
          <cell r="AD1217">
            <v>302</v>
          </cell>
          <cell r="AE1217">
            <v>10</v>
          </cell>
          <cell r="AF1217"/>
          <cell r="AG1217"/>
          <cell r="AH1217"/>
          <cell r="AI1217"/>
          <cell r="AJ1217"/>
          <cell r="AK1217"/>
          <cell r="AL1217"/>
          <cell r="AM1217"/>
          <cell r="AN1217"/>
          <cell r="AO1217" t="str">
            <v>Yes</v>
          </cell>
          <cell r="AP1217" t="str">
            <v>OCT 22</v>
          </cell>
        </row>
        <row r="1218">
          <cell r="A1218">
            <v>1762</v>
          </cell>
          <cell r="B1218" t="str">
            <v>已发货</v>
          </cell>
          <cell r="C1218" t="str">
            <v>C49</v>
          </cell>
          <cell r="D1218">
            <v>110919</v>
          </cell>
          <cell r="E1218" t="str">
            <v>深圳朗特</v>
          </cell>
          <cell r="F1218" t="str">
            <v>YSM10</v>
          </cell>
          <cell r="G1218" t="str">
            <v>R-&gt;L</v>
          </cell>
          <cell r="H1218" t="str">
            <v>MVC F&amp;R+ATS15</v>
          </cell>
          <cell r="I1218" t="str">
            <v>Y62022</v>
          </cell>
          <cell r="J1218">
            <v>1</v>
          </cell>
          <cell r="K1218" t="str">
            <v>力合仓库(已经清关)</v>
          </cell>
          <cell r="L1218">
            <v>44739</v>
          </cell>
          <cell r="M1218" t="str">
            <v>0.0513,RMB清关</v>
          </cell>
          <cell r="N1218" t="str">
            <v>NOV 22</v>
          </cell>
          <cell r="O1218">
            <v>2022.6</v>
          </cell>
          <cell r="P1218" t="str">
            <v>RMB</v>
          </cell>
          <cell r="Q1218" t="str">
            <v>C49SZX20220117DZ</v>
          </cell>
          <cell r="R1218" t="str">
            <v>朗特</v>
          </cell>
          <cell r="S1218" t="str">
            <v>YSM10</v>
          </cell>
          <cell r="T1218" t="str">
            <v>R-&gt;L</v>
          </cell>
          <cell r="U1218" t="str">
            <v>MVC+ATS15</v>
          </cell>
          <cell r="V1218" t="str">
            <v>WRONG</v>
          </cell>
          <cell r="W1218" t="str">
            <v>DDP SZ</v>
          </cell>
          <cell r="X1218">
            <v>44879</v>
          </cell>
          <cell r="Y1218" t="str">
            <v>Yes</v>
          </cell>
          <cell r="Z1218"/>
          <cell r="AA1218"/>
          <cell r="AB1218"/>
          <cell r="AC1218" t="str">
            <v>C190534728</v>
          </cell>
          <cell r="AD1218">
            <v>301</v>
          </cell>
          <cell r="AE1218">
            <v>10</v>
          </cell>
          <cell r="AF1218"/>
          <cell r="AG1218"/>
          <cell r="AH1218"/>
          <cell r="AI1218"/>
          <cell r="AJ1218"/>
          <cell r="AK1218"/>
          <cell r="AL1218"/>
          <cell r="AM1218"/>
          <cell r="AN1218"/>
          <cell r="AO1218" t="str">
            <v>Yes</v>
          </cell>
          <cell r="AP1218" t="str">
            <v>NOV 22</v>
          </cell>
        </row>
        <row r="1219">
          <cell r="A1219">
            <v>1785</v>
          </cell>
          <cell r="B1219" t="str">
            <v>已发货</v>
          </cell>
          <cell r="C1219" t="str">
            <v>C49</v>
          </cell>
          <cell r="D1219">
            <v>110919</v>
          </cell>
          <cell r="E1219" t="str">
            <v>深圳朗特</v>
          </cell>
          <cell r="F1219" t="str">
            <v>YSM10</v>
          </cell>
          <cell r="G1219" t="str">
            <v>R-&gt;L</v>
          </cell>
          <cell r="H1219" t="str">
            <v>MVC F&amp;R+ATS15</v>
          </cell>
          <cell r="I1219" t="str">
            <v>Y62023</v>
          </cell>
          <cell r="J1219">
            <v>1</v>
          </cell>
          <cell r="K1219" t="str">
            <v>力合仓库(已经清关)</v>
          </cell>
          <cell r="L1219">
            <v>44739</v>
          </cell>
          <cell r="M1219" t="str">
            <v>0.0513,RMB清关</v>
          </cell>
          <cell r="N1219" t="str">
            <v>DEC 22</v>
          </cell>
          <cell r="O1219">
            <v>2022.6</v>
          </cell>
          <cell r="P1219" t="str">
            <v>RMB</v>
          </cell>
          <cell r="Q1219" t="str">
            <v>C49SZX20220127EC</v>
          </cell>
          <cell r="R1219" t="str">
            <v>海红天远</v>
          </cell>
          <cell r="S1219" t="str">
            <v>YSM10</v>
          </cell>
          <cell r="T1219" t="str">
            <v>L-&gt;R</v>
          </cell>
          <cell r="U1219" t="str">
            <v>MVC+ATS15</v>
          </cell>
          <cell r="V1219" t="str">
            <v>WRONG</v>
          </cell>
          <cell r="W1219" t="str">
            <v>DDP SZ</v>
          </cell>
          <cell r="X1219">
            <v>44914</v>
          </cell>
          <cell r="Y1219" t="str">
            <v>Yes</v>
          </cell>
          <cell r="Z1219"/>
          <cell r="AA1219"/>
          <cell r="AB1219"/>
          <cell r="AC1219" t="str">
            <v>C200737827</v>
          </cell>
          <cell r="AD1219">
            <v>301</v>
          </cell>
          <cell r="AE1219">
            <v>10</v>
          </cell>
          <cell r="AF1219"/>
          <cell r="AG1219"/>
          <cell r="AH1219"/>
          <cell r="AI1219"/>
          <cell r="AJ1219"/>
          <cell r="AK1219"/>
          <cell r="AL1219"/>
          <cell r="AM1219"/>
          <cell r="AN1219"/>
          <cell r="AO1219" t="str">
            <v>Yes</v>
          </cell>
          <cell r="AP1219" t="str">
            <v>DEC 22</v>
          </cell>
        </row>
        <row r="1220">
          <cell r="A1220">
            <v>1786</v>
          </cell>
          <cell r="B1220" t="str">
            <v>已发货</v>
          </cell>
          <cell r="C1220" t="str">
            <v>C49</v>
          </cell>
          <cell r="D1220">
            <v>110919</v>
          </cell>
          <cell r="E1220" t="str">
            <v>深圳朗特</v>
          </cell>
          <cell r="F1220" t="str">
            <v>YSM10</v>
          </cell>
          <cell r="G1220" t="str">
            <v>R-&gt;L</v>
          </cell>
          <cell r="H1220" t="str">
            <v>MVC F&amp;R+ATS15</v>
          </cell>
          <cell r="I1220" t="str">
            <v>Y62024</v>
          </cell>
          <cell r="J1220">
            <v>1</v>
          </cell>
          <cell r="K1220" t="str">
            <v>力合仓库(已经清关)</v>
          </cell>
          <cell r="L1220">
            <v>44739</v>
          </cell>
          <cell r="M1220" t="str">
            <v>0.0513,RMB清关</v>
          </cell>
          <cell r="N1220" t="str">
            <v>DEC 22</v>
          </cell>
          <cell r="O1220">
            <v>2022.6</v>
          </cell>
          <cell r="P1220" t="str">
            <v>RMB</v>
          </cell>
          <cell r="Q1220" t="str">
            <v>C49SZX20220127EC</v>
          </cell>
          <cell r="R1220" t="str">
            <v>海红天远</v>
          </cell>
          <cell r="S1220" t="str">
            <v>YSM10</v>
          </cell>
          <cell r="T1220" t="str">
            <v>R-&gt;L</v>
          </cell>
          <cell r="U1220" t="str">
            <v>MVC+ATS15</v>
          </cell>
          <cell r="V1220" t="str">
            <v>WRONG</v>
          </cell>
          <cell r="W1220" t="str">
            <v>DDP SZ</v>
          </cell>
          <cell r="X1220">
            <v>44914</v>
          </cell>
          <cell r="Y1220" t="str">
            <v>Yes</v>
          </cell>
          <cell r="Z1220"/>
          <cell r="AA1220"/>
          <cell r="AB1220"/>
          <cell r="AC1220" t="str">
            <v>C200737827</v>
          </cell>
          <cell r="AD1220">
            <v>301</v>
          </cell>
          <cell r="AE1220">
            <v>10</v>
          </cell>
          <cell r="AF1220"/>
          <cell r="AG1220"/>
          <cell r="AH1220"/>
          <cell r="AI1220"/>
          <cell r="AJ1220"/>
          <cell r="AK1220"/>
          <cell r="AL1220"/>
          <cell r="AM1220"/>
          <cell r="AN1220"/>
          <cell r="AO1220" t="str">
            <v>Yes</v>
          </cell>
          <cell r="AP1220" t="str">
            <v>DEC 22</v>
          </cell>
        </row>
        <row r="1221">
          <cell r="A1221">
            <v>1721</v>
          </cell>
          <cell r="B1221" t="str">
            <v>已发货</v>
          </cell>
          <cell r="C1221" t="str">
            <v>C49</v>
          </cell>
          <cell r="D1221" t="str">
            <v>110919(拆单110927）</v>
          </cell>
          <cell r="E1221" t="str">
            <v>深圳朗特</v>
          </cell>
          <cell r="F1221" t="str">
            <v>YSM10</v>
          </cell>
          <cell r="G1221" t="str">
            <v>R-&gt;L</v>
          </cell>
          <cell r="H1221" t="str">
            <v>MVC F&amp;R</v>
          </cell>
          <cell r="I1221" t="str">
            <v>Y62025</v>
          </cell>
          <cell r="J1221">
            <v>1</v>
          </cell>
          <cell r="K1221" t="str">
            <v>力合仓库(已经清关)</v>
          </cell>
          <cell r="L1221">
            <v>44739</v>
          </cell>
          <cell r="M1221" t="str">
            <v>0.0503，JPY单PO#110996</v>
          </cell>
          <cell r="N1221" t="str">
            <v>OCT 22</v>
          </cell>
          <cell r="O1221">
            <v>2022.6</v>
          </cell>
          <cell r="P1221" t="str">
            <v>JPY</v>
          </cell>
          <cell r="Q1221" t="str">
            <v>C49SZX20220096JL</v>
          </cell>
          <cell r="R1221" t="str">
            <v>倍斯特</v>
          </cell>
          <cell r="S1221" t="str">
            <v>YSM10</v>
          </cell>
          <cell r="T1221" t="str">
            <v>L-&gt;R</v>
          </cell>
          <cell r="U1221" t="str">
            <v>MVC</v>
          </cell>
          <cell r="V1221" t="str">
            <v>WRONG</v>
          </cell>
          <cell r="W1221" t="str">
            <v>DAP SZ</v>
          </cell>
          <cell r="X1221">
            <v>44819</v>
          </cell>
          <cell r="Y1221" t="str">
            <v>Yes</v>
          </cell>
          <cell r="Z1221"/>
          <cell r="AA1221"/>
          <cell r="AB1221"/>
          <cell r="AC1221" t="str">
            <v>C200837908</v>
          </cell>
          <cell r="AD1221">
            <v>302</v>
          </cell>
          <cell r="AE1221">
            <v>10</v>
          </cell>
          <cell r="AF1221"/>
          <cell r="AG1221"/>
          <cell r="AH1221"/>
          <cell r="AI1221"/>
          <cell r="AJ1221"/>
          <cell r="AK1221"/>
          <cell r="AL1221"/>
          <cell r="AM1221"/>
          <cell r="AN1221"/>
          <cell r="AO1221" t="str">
            <v>Yes</v>
          </cell>
          <cell r="AP1221" t="str">
            <v>OCT 22</v>
          </cell>
        </row>
        <row r="1222">
          <cell r="A1222">
            <v>1722</v>
          </cell>
          <cell r="B1222" t="str">
            <v>已发货</v>
          </cell>
          <cell r="C1222" t="str">
            <v>C49</v>
          </cell>
          <cell r="D1222">
            <v>110919</v>
          </cell>
          <cell r="E1222" t="str">
            <v>深圳朗特</v>
          </cell>
          <cell r="F1222" t="str">
            <v>YSM10</v>
          </cell>
          <cell r="G1222" t="str">
            <v>R-&gt;L</v>
          </cell>
          <cell r="H1222" t="str">
            <v>MVC F&amp;R</v>
          </cell>
          <cell r="I1222" t="str">
            <v>Y62026</v>
          </cell>
          <cell r="J1222">
            <v>1</v>
          </cell>
          <cell r="K1222" t="str">
            <v>力合仓库(已经清关)</v>
          </cell>
          <cell r="L1222">
            <v>44739</v>
          </cell>
          <cell r="M1222" t="str">
            <v>0.0503，JPY单PO#110996</v>
          </cell>
          <cell r="N1222" t="str">
            <v>OCT 22</v>
          </cell>
          <cell r="O1222">
            <v>2022.6</v>
          </cell>
          <cell r="P1222" t="str">
            <v>JPY</v>
          </cell>
          <cell r="Q1222" t="str">
            <v>C49SZX20220096JL</v>
          </cell>
          <cell r="R1222" t="str">
            <v>倍斯特</v>
          </cell>
          <cell r="S1222" t="str">
            <v>YSM10</v>
          </cell>
          <cell r="T1222" t="str">
            <v>R-&gt;L</v>
          </cell>
          <cell r="U1222" t="str">
            <v>MVC</v>
          </cell>
          <cell r="V1222" t="str">
            <v>WRONG</v>
          </cell>
          <cell r="W1222" t="str">
            <v>DAP SZ</v>
          </cell>
          <cell r="X1222">
            <v>44819</v>
          </cell>
          <cell r="Y1222" t="str">
            <v>Yes</v>
          </cell>
          <cell r="Z1222"/>
          <cell r="AA1222"/>
          <cell r="AB1222"/>
          <cell r="AC1222" t="str">
            <v>C200837908</v>
          </cell>
          <cell r="AD1222">
            <v>302</v>
          </cell>
          <cell r="AE1222">
            <v>10</v>
          </cell>
          <cell r="AF1222"/>
          <cell r="AG1222"/>
          <cell r="AH1222"/>
          <cell r="AI1222"/>
          <cell r="AJ1222"/>
          <cell r="AK1222"/>
          <cell r="AL1222"/>
          <cell r="AM1222"/>
          <cell r="AN1222"/>
          <cell r="AO1222" t="str">
            <v>Yes</v>
          </cell>
          <cell r="AP1222" t="str">
            <v>OCT 22</v>
          </cell>
        </row>
        <row r="1223">
          <cell r="A1223">
            <v>1723</v>
          </cell>
          <cell r="B1223" t="str">
            <v>已发货</v>
          </cell>
          <cell r="C1223" t="str">
            <v>C49</v>
          </cell>
          <cell r="D1223">
            <v>110919</v>
          </cell>
          <cell r="E1223" t="str">
            <v>深圳朗特</v>
          </cell>
          <cell r="F1223" t="str">
            <v>YSM10</v>
          </cell>
          <cell r="G1223" t="str">
            <v>R-&gt;L</v>
          </cell>
          <cell r="H1223" t="str">
            <v>MVC F&amp;R</v>
          </cell>
          <cell r="I1223" t="str">
            <v>Y62027</v>
          </cell>
          <cell r="J1223">
            <v>1</v>
          </cell>
          <cell r="K1223" t="str">
            <v>力合仓库(已经清关)</v>
          </cell>
          <cell r="L1223">
            <v>44739</v>
          </cell>
          <cell r="M1223" t="str">
            <v>NM,PO#111002</v>
          </cell>
          <cell r="N1223" t="str">
            <v>OCT 22</v>
          </cell>
          <cell r="O1223">
            <v>2022.6</v>
          </cell>
          <cell r="P1223" t="str">
            <v>JPY</v>
          </cell>
          <cell r="Q1223" t="str">
            <v>C49SZX20220096JL</v>
          </cell>
          <cell r="R1223" t="str">
            <v>倍斯特</v>
          </cell>
          <cell r="S1223" t="str">
            <v>YSM10</v>
          </cell>
          <cell r="T1223" t="str">
            <v>R-&gt;L</v>
          </cell>
          <cell r="U1223" t="str">
            <v>MVC</v>
          </cell>
          <cell r="V1223" t="str">
            <v>WRONG</v>
          </cell>
          <cell r="W1223" t="str">
            <v>DAP SZ</v>
          </cell>
          <cell r="X1223">
            <v>44819</v>
          </cell>
          <cell r="Y1223" t="str">
            <v>Yes</v>
          </cell>
          <cell r="Z1223"/>
          <cell r="AA1223"/>
          <cell r="AB1223"/>
          <cell r="AC1223" t="str">
            <v>C200837908</v>
          </cell>
          <cell r="AD1223">
            <v>302</v>
          </cell>
          <cell r="AE1223">
            <v>10</v>
          </cell>
          <cell r="AF1223"/>
          <cell r="AG1223"/>
          <cell r="AH1223"/>
          <cell r="AI1223"/>
          <cell r="AJ1223"/>
          <cell r="AK1223"/>
          <cell r="AL1223"/>
          <cell r="AM1223"/>
          <cell r="AN1223"/>
          <cell r="AO1223" t="str">
            <v>Yes</v>
          </cell>
          <cell r="AP1223" t="str">
            <v>OCT 22</v>
          </cell>
        </row>
        <row r="1224">
          <cell r="A1224">
            <v>1746</v>
          </cell>
          <cell r="B1224" t="str">
            <v>已发货</v>
          </cell>
          <cell r="C1224" t="str">
            <v>C49</v>
          </cell>
          <cell r="D1224">
            <v>110923</v>
          </cell>
          <cell r="E1224" t="str">
            <v>芯联鑫</v>
          </cell>
          <cell r="F1224" t="str">
            <v>YSM10</v>
          </cell>
          <cell r="G1224" t="str">
            <v>R-&gt;L</v>
          </cell>
          <cell r="H1224" t="str">
            <v>MVC F&amp;R</v>
          </cell>
          <cell r="I1224" t="str">
            <v>Y61978</v>
          </cell>
          <cell r="J1224">
            <v>1</v>
          </cell>
          <cell r="K1224" t="str">
            <v>力合仓库(已经清关)</v>
          </cell>
          <cell r="L1224">
            <v>44746</v>
          </cell>
          <cell r="M1224" t="str">
            <v>0.0498,RMB清关</v>
          </cell>
          <cell r="N1224" t="str">
            <v>OCT 22</v>
          </cell>
          <cell r="O1224">
            <v>2022.6</v>
          </cell>
          <cell r="P1224" t="str">
            <v>RMB</v>
          </cell>
          <cell r="Q1224" t="str">
            <v>C49SZX20220108SX</v>
          </cell>
          <cell r="R1224" t="str">
            <v>赛朗斯</v>
          </cell>
          <cell r="S1224" t="str">
            <v>YSM10</v>
          </cell>
          <cell r="T1224" t="str">
            <v>R-&gt;L</v>
          </cell>
          <cell r="U1224" t="str">
            <v>MVC</v>
          </cell>
          <cell r="V1224" t="str">
            <v>WRONG</v>
          </cell>
          <cell r="W1224" t="str">
            <v>DDP FS</v>
          </cell>
          <cell r="X1224">
            <v>44846</v>
          </cell>
          <cell r="Y1224" t="str">
            <v>Yes</v>
          </cell>
          <cell r="Z1224"/>
          <cell r="AA1224"/>
          <cell r="AB1224"/>
          <cell r="AC1224" t="str">
            <v>C210239281</v>
          </cell>
          <cell r="AD1224">
            <v>313</v>
          </cell>
          <cell r="AE1224">
            <v>10</v>
          </cell>
          <cell r="AF1224"/>
          <cell r="AG1224"/>
          <cell r="AH1224"/>
          <cell r="AI1224"/>
          <cell r="AJ1224"/>
          <cell r="AK1224"/>
          <cell r="AL1224"/>
          <cell r="AM1224"/>
          <cell r="AN1224"/>
          <cell r="AO1224" t="str">
            <v>Yes</v>
          </cell>
          <cell r="AP1224" t="str">
            <v>OCT 22</v>
          </cell>
        </row>
        <row r="1225">
          <cell r="A1225">
            <v>1763</v>
          </cell>
          <cell r="B1225" t="str">
            <v>已发货</v>
          </cell>
          <cell r="C1225" t="str">
            <v>C49</v>
          </cell>
          <cell r="D1225">
            <v>110923</v>
          </cell>
          <cell r="E1225" t="str">
            <v>芯联鑫</v>
          </cell>
          <cell r="F1225" t="str">
            <v>YSM10</v>
          </cell>
          <cell r="G1225" t="str">
            <v>R-&gt;L</v>
          </cell>
          <cell r="H1225" t="str">
            <v>MVC F&amp;R</v>
          </cell>
          <cell r="I1225" t="str">
            <v>Y61979</v>
          </cell>
          <cell r="J1225">
            <v>1</v>
          </cell>
          <cell r="K1225" t="str">
            <v>力合仓库(已经清关)</v>
          </cell>
          <cell r="L1225">
            <v>44746</v>
          </cell>
          <cell r="M1225" t="str">
            <v>0.0512,RMB清关PO#110997</v>
          </cell>
          <cell r="N1225" t="str">
            <v>DEC 22</v>
          </cell>
          <cell r="O1225">
            <v>2022.6</v>
          </cell>
          <cell r="P1225" t="str">
            <v>RMB</v>
          </cell>
          <cell r="Q1225" t="str">
            <v>C49SZX20220122SX</v>
          </cell>
          <cell r="R1225" t="str">
            <v>莫思特</v>
          </cell>
          <cell r="S1225" t="str">
            <v>YSM10</v>
          </cell>
          <cell r="T1225" t="str">
            <v>L-&gt;R</v>
          </cell>
          <cell r="U1225" t="str">
            <v>MVC</v>
          </cell>
          <cell r="V1225" t="str">
            <v>WRONG</v>
          </cell>
          <cell r="W1225" t="str">
            <v>DDP HZ</v>
          </cell>
          <cell r="X1225">
            <v>44887</v>
          </cell>
          <cell r="Y1225" t="str">
            <v>Yes</v>
          </cell>
          <cell r="Z1225"/>
          <cell r="AA1225"/>
          <cell r="AB1225"/>
          <cell r="AC1225" t="str">
            <v>C210640541</v>
          </cell>
          <cell r="AD1225">
            <v>304</v>
          </cell>
          <cell r="AE1225">
            <v>10</v>
          </cell>
          <cell r="AF1225"/>
          <cell r="AG1225"/>
          <cell r="AH1225"/>
          <cell r="AI1225"/>
          <cell r="AJ1225"/>
          <cell r="AK1225"/>
          <cell r="AL1225"/>
          <cell r="AM1225"/>
          <cell r="AN1225"/>
          <cell r="AO1225" t="str">
            <v>Yes</v>
          </cell>
          <cell r="AP1225" t="str">
            <v>DEC 22</v>
          </cell>
        </row>
        <row r="1226">
          <cell r="A1226">
            <v>1672</v>
          </cell>
          <cell r="B1226" t="str">
            <v>已发货</v>
          </cell>
          <cell r="C1226" t="str">
            <v>C49</v>
          </cell>
          <cell r="D1226">
            <v>110917</v>
          </cell>
          <cell r="E1226" t="str">
            <v>东莞鸿楠</v>
          </cell>
          <cell r="F1226" t="str">
            <v>YSM20R-2</v>
          </cell>
          <cell r="G1226" t="str">
            <v>R-&gt;L</v>
          </cell>
          <cell r="H1226" t="str">
            <v>No</v>
          </cell>
          <cell r="I1226" t="str">
            <v>Y61972</v>
          </cell>
          <cell r="J1226">
            <v>1</v>
          </cell>
          <cell r="K1226" t="str">
            <v>力合中转仓</v>
          </cell>
          <cell r="L1226">
            <v>44746</v>
          </cell>
          <cell r="M1226">
            <v>5.0299999999999997E-2</v>
          </cell>
          <cell r="N1226" t="str">
            <v>JUL 22</v>
          </cell>
          <cell r="O1226">
            <v>2022.6</v>
          </cell>
          <cell r="P1226" t="str">
            <v>JPY</v>
          </cell>
          <cell r="Q1226" t="str">
            <v>C49SZX20220060DZ</v>
          </cell>
          <cell r="R1226" t="str">
            <v>方案集</v>
          </cell>
          <cell r="S1226" t="str">
            <v>YSM20R-2</v>
          </cell>
          <cell r="T1226" t="str">
            <v>R-&gt;L</v>
          </cell>
          <cell r="U1226" t="str">
            <v>No</v>
          </cell>
          <cell r="V1226" t="str">
            <v>OK</v>
          </cell>
          <cell r="W1226" t="str">
            <v>CIF HK</v>
          </cell>
          <cell r="X1226">
            <v>44705</v>
          </cell>
          <cell r="Y1226" t="str">
            <v>Yes</v>
          </cell>
          <cell r="Z1226"/>
          <cell r="AA1226"/>
          <cell r="AB1226"/>
          <cell r="AC1226" t="str">
            <v>C200637592</v>
          </cell>
          <cell r="AD1226">
            <v>301</v>
          </cell>
          <cell r="AE1226">
            <v>20</v>
          </cell>
          <cell r="AF1226"/>
          <cell r="AG1226"/>
          <cell r="AH1226"/>
          <cell r="AI1226"/>
          <cell r="AJ1226"/>
          <cell r="AK1226"/>
          <cell r="AL1226"/>
          <cell r="AM1226"/>
          <cell r="AN1226"/>
          <cell r="AO1226" t="str">
            <v>Yes</v>
          </cell>
          <cell r="AP1226" t="str">
            <v>JUL 22</v>
          </cell>
        </row>
        <row r="1227">
          <cell r="A1227">
            <v>1688</v>
          </cell>
          <cell r="B1227" t="str">
            <v>已发货</v>
          </cell>
          <cell r="C1227" t="str">
            <v>C49</v>
          </cell>
          <cell r="D1227">
            <v>110917</v>
          </cell>
          <cell r="E1227" t="str">
            <v>东莞鸿楠</v>
          </cell>
          <cell r="F1227" t="str">
            <v>YSM20R-2</v>
          </cell>
          <cell r="G1227" t="str">
            <v>R-&gt;L</v>
          </cell>
          <cell r="H1227" t="str">
            <v>No</v>
          </cell>
          <cell r="I1227" t="str">
            <v>Y61973</v>
          </cell>
          <cell r="J1227">
            <v>1</v>
          </cell>
          <cell r="K1227" t="str">
            <v>力合仓库(已经清关)</v>
          </cell>
          <cell r="L1227">
            <v>44746</v>
          </cell>
          <cell r="M1227">
            <v>5.0299999999999997E-2</v>
          </cell>
          <cell r="N1227" t="str">
            <v>JUL 22</v>
          </cell>
          <cell r="O1227">
            <v>2022.6</v>
          </cell>
          <cell r="P1227" t="str">
            <v>RMB</v>
          </cell>
          <cell r="Q1227" t="str">
            <v>C49SZX20220072DZ</v>
          </cell>
          <cell r="R1227" t="str">
            <v>朗特</v>
          </cell>
          <cell r="S1227" t="str">
            <v>YSM20R-2</v>
          </cell>
          <cell r="T1227" t="str">
            <v>R-&gt;L</v>
          </cell>
          <cell r="U1227" t="str">
            <v>No</v>
          </cell>
          <cell r="V1227" t="str">
            <v>OK</v>
          </cell>
          <cell r="W1227" t="str">
            <v>DDP SZ</v>
          </cell>
          <cell r="X1227">
            <v>44734</v>
          </cell>
          <cell r="Y1227" t="str">
            <v>Yes</v>
          </cell>
          <cell r="Z1227"/>
          <cell r="AA1227"/>
          <cell r="AB1227"/>
          <cell r="AC1227" t="str">
            <v>C220342453</v>
          </cell>
          <cell r="AD1227">
            <v>311</v>
          </cell>
          <cell r="AE1227">
            <v>20</v>
          </cell>
          <cell r="AF1227"/>
          <cell r="AG1227"/>
          <cell r="AH1227"/>
          <cell r="AI1227"/>
          <cell r="AN1227"/>
          <cell r="AO1227" t="str">
            <v>Yes</v>
          </cell>
          <cell r="AP1227" t="str">
            <v>JUL 22</v>
          </cell>
        </row>
        <row r="1228">
          <cell r="A1228">
            <v>1695</v>
          </cell>
          <cell r="B1228" t="str">
            <v>已发货</v>
          </cell>
          <cell r="C1228" t="str">
            <v>C49</v>
          </cell>
          <cell r="D1228">
            <v>110917</v>
          </cell>
          <cell r="E1228" t="str">
            <v>东莞鸿楠</v>
          </cell>
          <cell r="F1228" t="str">
            <v>YSM20R-2</v>
          </cell>
          <cell r="G1228" t="str">
            <v>R-&gt;L</v>
          </cell>
          <cell r="H1228" t="str">
            <v>No</v>
          </cell>
          <cell r="I1228" t="str">
            <v>Y61974</v>
          </cell>
          <cell r="J1228">
            <v>1</v>
          </cell>
          <cell r="K1228" t="str">
            <v>力合仓库(已经清关)</v>
          </cell>
          <cell r="L1228">
            <v>44746</v>
          </cell>
          <cell r="M1228" t="str">
            <v>0.0503,RMB清关</v>
          </cell>
          <cell r="N1228" t="str">
            <v>JUL 22</v>
          </cell>
          <cell r="O1228">
            <v>2022.6</v>
          </cell>
          <cell r="P1228" t="str">
            <v>RMB</v>
          </cell>
          <cell r="Q1228" t="str">
            <v>C49SZX20220077SS</v>
          </cell>
          <cell r="R1228" t="str">
            <v>世启纳</v>
          </cell>
          <cell r="S1228" t="str">
            <v>YSM20R-2</v>
          </cell>
          <cell r="T1228" t="str">
            <v>R-&gt;L</v>
          </cell>
          <cell r="U1228" t="str">
            <v>No</v>
          </cell>
          <cell r="V1228" t="str">
            <v>OK</v>
          </cell>
          <cell r="W1228" t="str">
            <v>DDP SZ</v>
          </cell>
          <cell r="X1228">
            <v>44747</v>
          </cell>
          <cell r="Y1228" t="str">
            <v>Yes</v>
          </cell>
          <cell r="Z1228"/>
          <cell r="AA1228"/>
          <cell r="AB1228"/>
          <cell r="AC1228" t="str">
            <v>C210640351</v>
          </cell>
          <cell r="AD1228">
            <v>302</v>
          </cell>
          <cell r="AE1228">
            <v>20</v>
          </cell>
          <cell r="AF1228"/>
          <cell r="AG1228"/>
          <cell r="AH1228"/>
          <cell r="AI1228"/>
          <cell r="AJ1228"/>
          <cell r="AK1228"/>
          <cell r="AL1228"/>
          <cell r="AM1228"/>
          <cell r="AN1228"/>
          <cell r="AO1228" t="str">
            <v>Yes</v>
          </cell>
          <cell r="AP1228" t="str">
            <v>JUL 22</v>
          </cell>
        </row>
        <row r="1229">
          <cell r="A1229">
            <v>1715</v>
          </cell>
          <cell r="B1229" t="str">
            <v>已发货</v>
          </cell>
          <cell r="C1229" t="str">
            <v>C49</v>
          </cell>
          <cell r="D1229">
            <v>110931</v>
          </cell>
          <cell r="E1229" t="str">
            <v>快宇</v>
          </cell>
          <cell r="F1229" t="str">
            <v>YSM10</v>
          </cell>
          <cell r="G1229" t="str">
            <v>R-&gt;L</v>
          </cell>
          <cell r="H1229" t="str">
            <v>MVC</v>
          </cell>
          <cell r="I1229" t="str">
            <v>Y62067</v>
          </cell>
          <cell r="J1229">
            <v>1</v>
          </cell>
          <cell r="K1229" t="str">
            <v>力合仓库(已经清关)</v>
          </cell>
          <cell r="L1229">
            <v>44746</v>
          </cell>
          <cell r="M1229" t="str">
            <v>0.0527,RMB清关</v>
          </cell>
          <cell r="N1229" t="str">
            <v>AUG 22</v>
          </cell>
          <cell r="O1229">
            <v>2022.6</v>
          </cell>
          <cell r="P1229" t="str">
            <v>RMB</v>
          </cell>
          <cell r="Q1229" t="str">
            <v>C49SZX20220088SX</v>
          </cell>
          <cell r="R1229" t="str">
            <v>安林</v>
          </cell>
          <cell r="S1229" t="str">
            <v>YSM10</v>
          </cell>
          <cell r="T1229" t="str">
            <v>L-&gt;R</v>
          </cell>
          <cell r="U1229" t="str">
            <v>MVC</v>
          </cell>
          <cell r="V1229" t="str">
            <v>WRONG</v>
          </cell>
          <cell r="W1229" t="str">
            <v>DDP SZ</v>
          </cell>
          <cell r="X1229">
            <v>44783</v>
          </cell>
          <cell r="Y1229" t="str">
            <v>Yes</v>
          </cell>
          <cell r="Z1229"/>
          <cell r="AA1229"/>
          <cell r="AB1229"/>
          <cell r="AC1229" t="str">
            <v>C200537294</v>
          </cell>
          <cell r="AD1229">
            <v>301</v>
          </cell>
          <cell r="AE1229">
            <v>5</v>
          </cell>
          <cell r="AF1229">
            <v>302</v>
          </cell>
          <cell r="AG1229">
            <v>2</v>
          </cell>
          <cell r="AH1229">
            <v>303</v>
          </cell>
          <cell r="AI1229">
            <v>2</v>
          </cell>
          <cell r="AJ1229">
            <v>304</v>
          </cell>
          <cell r="AK1229">
            <v>1</v>
          </cell>
          <cell r="AL1229"/>
          <cell r="AM1229"/>
          <cell r="AN1229"/>
          <cell r="AO1229" t="str">
            <v>Yes</v>
          </cell>
          <cell r="AP1229" t="str">
            <v>AUG 22</v>
          </cell>
        </row>
        <row r="1230">
          <cell r="A1230">
            <v>1700</v>
          </cell>
          <cell r="B1230" t="str">
            <v>已发货</v>
          </cell>
          <cell r="C1230" t="str">
            <v>C49</v>
          </cell>
          <cell r="D1230">
            <v>110931</v>
          </cell>
          <cell r="E1230" t="str">
            <v>快宇</v>
          </cell>
          <cell r="F1230" t="str">
            <v>YSM10</v>
          </cell>
          <cell r="G1230" t="str">
            <v>R-&gt;L</v>
          </cell>
          <cell r="H1230" t="str">
            <v>MVC</v>
          </cell>
          <cell r="I1230" t="str">
            <v>Y62068，机器不能调动</v>
          </cell>
          <cell r="J1230">
            <v>1</v>
          </cell>
          <cell r="K1230" t="str">
            <v>力合仓库(已经清关)</v>
          </cell>
          <cell r="L1230">
            <v>44746</v>
          </cell>
          <cell r="M1230" t="str">
            <v>0.0527,RMB清关</v>
          </cell>
          <cell r="N1230" t="str">
            <v>SEP 22</v>
          </cell>
          <cell r="O1230">
            <v>2022.6</v>
          </cell>
          <cell r="P1230" t="str">
            <v>RMB</v>
          </cell>
          <cell r="Q1230" t="str">
            <v>C49SZX20220079JL</v>
          </cell>
          <cell r="R1230" t="str">
            <v>铭翔</v>
          </cell>
          <cell r="S1230" t="str">
            <v>YSM10</v>
          </cell>
          <cell r="T1230" t="str">
            <v>L-&gt;R</v>
          </cell>
          <cell r="U1230" t="str">
            <v>MVC</v>
          </cell>
          <cell r="V1230" t="str">
            <v>WRONG</v>
          </cell>
          <cell r="W1230" t="str">
            <v>DDP  DG</v>
          </cell>
          <cell r="X1230">
            <v>44751</v>
          </cell>
          <cell r="Y1230" t="str">
            <v>Yes</v>
          </cell>
          <cell r="Z1230"/>
          <cell r="AA1230"/>
          <cell r="AB1230"/>
          <cell r="AC1230" t="str">
            <v>C191136061</v>
          </cell>
          <cell r="AD1230">
            <v>301</v>
          </cell>
          <cell r="AE1230">
            <v>5</v>
          </cell>
          <cell r="AF1230">
            <v>302</v>
          </cell>
          <cell r="AG1230">
            <v>2</v>
          </cell>
          <cell r="AH1230">
            <v>303</v>
          </cell>
          <cell r="AI1230">
            <v>2</v>
          </cell>
          <cell r="AJ1230">
            <v>304</v>
          </cell>
          <cell r="AK1230">
            <v>1</v>
          </cell>
          <cell r="AL1230"/>
          <cell r="AM1230"/>
          <cell r="AN1230"/>
          <cell r="AO1230" t="str">
            <v>Yes</v>
          </cell>
          <cell r="AP1230" t="str">
            <v>SEP 22</v>
          </cell>
        </row>
        <row r="1231">
          <cell r="A1231">
            <v>1730</v>
          </cell>
          <cell r="B1231" t="str">
            <v>已发货</v>
          </cell>
          <cell r="C1231" t="str">
            <v>C49</v>
          </cell>
          <cell r="D1231">
            <v>110932</v>
          </cell>
          <cell r="E1231" t="str">
            <v>赛美达</v>
          </cell>
          <cell r="F1231" t="str">
            <v>YSM10</v>
          </cell>
          <cell r="G1231" t="str">
            <v>R-&gt;L</v>
          </cell>
          <cell r="H1231" t="str">
            <v>MVC F&amp;R</v>
          </cell>
          <cell r="I1231" t="str">
            <v>Y62071（拆除1个相机，放在力合）</v>
          </cell>
          <cell r="J1231">
            <v>1</v>
          </cell>
          <cell r="K1231" t="str">
            <v>力合仓库(已经清关)</v>
          </cell>
          <cell r="L1231">
            <v>44746</v>
          </cell>
          <cell r="M1231" t="str">
            <v>NM PO 111095</v>
          </cell>
          <cell r="N1231" t="str">
            <v>DEC 22</v>
          </cell>
          <cell r="O1231">
            <v>2022.6</v>
          </cell>
          <cell r="P1231" t="str">
            <v>JPY</v>
          </cell>
          <cell r="Q1231" t="str">
            <v>C49SZX20220099JY</v>
          </cell>
          <cell r="R1231" t="str">
            <v>创荣发</v>
          </cell>
          <cell r="S1231" t="str">
            <v>YSM10</v>
          </cell>
          <cell r="T1231" t="str">
            <v>R-&gt;L</v>
          </cell>
          <cell r="U1231" t="str">
            <v>MVC</v>
          </cell>
          <cell r="V1231" t="str">
            <v>WRONG</v>
          </cell>
          <cell r="W1231"/>
          <cell r="X1231">
            <v>44826</v>
          </cell>
          <cell r="Y1231" t="str">
            <v>Yes</v>
          </cell>
          <cell r="Z1231"/>
          <cell r="AA1231"/>
          <cell r="AB1231"/>
          <cell r="AC1231" t="str">
            <v>C221043971</v>
          </cell>
          <cell r="AD1231">
            <v>301</v>
          </cell>
          <cell r="AE1231">
            <v>5</v>
          </cell>
          <cell r="AF1231">
            <v>302</v>
          </cell>
          <cell r="AG1231">
            <v>5</v>
          </cell>
          <cell r="AH1231"/>
          <cell r="AI1231"/>
          <cell r="AN1231"/>
          <cell r="AO1231" t="str">
            <v>Yes</v>
          </cell>
          <cell r="AP1231" t="str">
            <v>DEC 22</v>
          </cell>
        </row>
        <row r="1232">
          <cell r="A1232">
            <v>1777</v>
          </cell>
          <cell r="B1232" t="str">
            <v>已发货</v>
          </cell>
          <cell r="C1232" t="str">
            <v>C49</v>
          </cell>
          <cell r="D1232">
            <v>110965</v>
          </cell>
          <cell r="E1232" t="str">
            <v>正创名义下单 CD#03946</v>
          </cell>
          <cell r="F1232" t="str">
            <v>YSM10</v>
          </cell>
          <cell r="G1232" t="str">
            <v>R-&gt;L</v>
          </cell>
          <cell r="H1232" t="str">
            <v>No</v>
          </cell>
          <cell r="I1232" t="str">
            <v>Y57067</v>
          </cell>
          <cell r="J1232">
            <v>1</v>
          </cell>
          <cell r="K1232" t="str">
            <v>力合仓库(已经清关)</v>
          </cell>
          <cell r="L1232">
            <v>44746</v>
          </cell>
          <cell r="M1232" t="str">
            <v>Yamaha RMB 单49F104103</v>
          </cell>
          <cell r="N1232" t="str">
            <v>APR 23</v>
          </cell>
          <cell r="O1232">
            <v>2022.6</v>
          </cell>
          <cell r="P1232" t="str">
            <v>RMB</v>
          </cell>
          <cell r="Q1232" t="str">
            <v>C49SZX20220132R1ZX(H207006-BET-221214 ESE)</v>
          </cell>
          <cell r="R1232" t="str">
            <v>海星</v>
          </cell>
          <cell r="S1232" t="str">
            <v>YSM10</v>
          </cell>
          <cell r="T1232" t="str">
            <v>L-&gt;R</v>
          </cell>
          <cell r="U1232" t="str">
            <v>No</v>
          </cell>
          <cell r="V1232" t="str">
            <v>WRONG</v>
          </cell>
          <cell r="W1232" t="str">
            <v>DDP SZ</v>
          </cell>
          <cell r="X1232">
            <v>44900</v>
          </cell>
          <cell r="Y1232" t="str">
            <v>Yes</v>
          </cell>
          <cell r="Z1232"/>
          <cell r="AA1232"/>
          <cell r="AB1232"/>
          <cell r="AC1232" t="str">
            <v>C210640335</v>
          </cell>
          <cell r="AD1232">
            <v>301</v>
          </cell>
          <cell r="AE1232">
            <v>10</v>
          </cell>
          <cell r="AF1232"/>
          <cell r="AG1232"/>
          <cell r="AH1232"/>
          <cell r="AI1232"/>
          <cell r="AN1232"/>
          <cell r="AO1232" t="str">
            <v>Yes</v>
          </cell>
          <cell r="AP1232" t="str">
            <v>APR 23</v>
          </cell>
        </row>
        <row r="1233">
          <cell r="A1233" t="str">
            <v>上海预留</v>
          </cell>
          <cell r="B1233" t="str">
            <v>已发货</v>
          </cell>
          <cell r="C1233" t="str">
            <v>C49</v>
          </cell>
          <cell r="D1233">
            <v>110920</v>
          </cell>
          <cell r="E1233" t="str">
            <v>博睿通</v>
          </cell>
          <cell r="F1233" t="str">
            <v>YSM10</v>
          </cell>
          <cell r="G1233" t="str">
            <v>R-&gt;L</v>
          </cell>
          <cell r="H1233" t="str">
            <v>MVC F&amp;R+ATS15</v>
          </cell>
          <cell r="I1233" t="str">
            <v>Y62028（拆除1个相机，放在力合）</v>
          </cell>
          <cell r="J1233">
            <v>1</v>
          </cell>
          <cell r="K1233" t="str">
            <v>力合仓库(已经清关)</v>
          </cell>
          <cell r="L1233">
            <v>44746</v>
          </cell>
          <cell r="M1233" t="str">
            <v>0.0502，RMB清关 PO110896</v>
          </cell>
          <cell r="N1233" t="str">
            <v>MAR 23</v>
          </cell>
          <cell r="O1233">
            <v>2022.6</v>
          </cell>
          <cell r="P1233" t="str">
            <v>RMB</v>
          </cell>
          <cell r="Q1233" t="str">
            <v xml:space="preserve">苏州朋协智控科技有限公司 </v>
          </cell>
          <cell r="R1233" t="str">
            <v xml:space="preserve">苏州朋协智控科技有限公司 </v>
          </cell>
          <cell r="S1233" t="str">
            <v>YSM10</v>
          </cell>
          <cell r="T1233" t="str">
            <v>L-&gt;R</v>
          </cell>
          <cell r="U1233" t="str">
            <v>MVC+ATS15</v>
          </cell>
          <cell r="V1233" t="str">
            <v>WRONG</v>
          </cell>
          <cell r="W1233" t="e">
            <v>#N/A</v>
          </cell>
          <cell r="X1233" t="e">
            <v>#N/A</v>
          </cell>
          <cell r="Y1233" t="e">
            <v>#N/A</v>
          </cell>
          <cell r="Z1233"/>
          <cell r="AA1233"/>
          <cell r="AB1233"/>
          <cell r="AC1233" t="str">
            <v>SHA客户</v>
          </cell>
          <cell r="AD1233">
            <v>303</v>
          </cell>
          <cell r="AE1233">
            <v>10</v>
          </cell>
          <cell r="AF1233"/>
          <cell r="AG1233"/>
          <cell r="AH1233"/>
          <cell r="AI1233"/>
          <cell r="AN1233"/>
          <cell r="AO1233" t="str">
            <v>NA</v>
          </cell>
          <cell r="AP1233" t="str">
            <v>MAR 23</v>
          </cell>
        </row>
        <row r="1234">
          <cell r="A1234">
            <v>1524</v>
          </cell>
          <cell r="B1234" t="str">
            <v>已发货</v>
          </cell>
          <cell r="C1234" t="str">
            <v>C49</v>
          </cell>
          <cell r="D1234">
            <v>110920</v>
          </cell>
          <cell r="E1234" t="str">
            <v>博睿通</v>
          </cell>
          <cell r="F1234" t="str">
            <v>YSM10</v>
          </cell>
          <cell r="G1234" t="str">
            <v>R-&gt;L</v>
          </cell>
          <cell r="H1234" t="str">
            <v>MVC F&amp;R</v>
          </cell>
          <cell r="I1234" t="str">
            <v>Y62029</v>
          </cell>
          <cell r="J1234">
            <v>1</v>
          </cell>
          <cell r="K1234" t="str">
            <v>力合中转仓</v>
          </cell>
          <cell r="L1234">
            <v>44746</v>
          </cell>
          <cell r="M1234" t="str">
            <v>NM</v>
          </cell>
          <cell r="N1234" t="str">
            <v>AUG 22</v>
          </cell>
          <cell r="O1234">
            <v>2022.6</v>
          </cell>
          <cell r="P1234" t="str">
            <v>JPY</v>
          </cell>
          <cell r="Q1234" t="str">
            <v>C49SZX20210220SX</v>
          </cell>
          <cell r="R1234" t="str">
            <v>赛美达</v>
          </cell>
          <cell r="S1234" t="str">
            <v>YSM10</v>
          </cell>
          <cell r="T1234" t="str">
            <v>R-&gt;L</v>
          </cell>
          <cell r="U1234" t="str">
            <v>MVC</v>
          </cell>
          <cell r="V1234" t="str">
            <v>WRONG</v>
          </cell>
          <cell r="W1234" t="str">
            <v>DAP SZ</v>
          </cell>
          <cell r="X1234">
            <v>44547</v>
          </cell>
          <cell r="Y1234" t="str">
            <v>Yes</v>
          </cell>
          <cell r="Z1234"/>
          <cell r="AA1234"/>
          <cell r="AB1234"/>
          <cell r="AC1234" t="str">
            <v>C200236775</v>
          </cell>
          <cell r="AD1234">
            <v>304</v>
          </cell>
          <cell r="AE1234">
            <v>10</v>
          </cell>
          <cell r="AF1234"/>
          <cell r="AG1234"/>
          <cell r="AH1234"/>
          <cell r="AI1234"/>
          <cell r="AJ1234"/>
          <cell r="AK1234"/>
          <cell r="AL1234"/>
          <cell r="AM1234"/>
          <cell r="AN1234"/>
          <cell r="AO1234" t="str">
            <v>Yes</v>
          </cell>
          <cell r="AP1234" t="str">
            <v>AUG 22</v>
          </cell>
        </row>
        <row r="1235">
          <cell r="A1235">
            <v>1626</v>
          </cell>
          <cell r="B1235" t="str">
            <v>已发货</v>
          </cell>
          <cell r="C1235" t="str">
            <v>C49</v>
          </cell>
          <cell r="D1235">
            <v>110916</v>
          </cell>
          <cell r="E1235" t="str">
            <v xml:space="preserve"> SZ 中润互联</v>
          </cell>
          <cell r="F1235" t="str">
            <v>YSM20R-2</v>
          </cell>
          <cell r="G1235" t="str">
            <v>R-&gt;L</v>
          </cell>
          <cell r="H1235" t="str">
            <v>No</v>
          </cell>
          <cell r="I1235" t="str">
            <v>Y61966</v>
          </cell>
          <cell r="J1235">
            <v>1</v>
          </cell>
          <cell r="K1235" t="str">
            <v>力合中转仓</v>
          </cell>
          <cell r="L1235">
            <v>44746</v>
          </cell>
          <cell r="M1235" t="str">
            <v>NM</v>
          </cell>
          <cell r="N1235" t="str">
            <v>JUL 22</v>
          </cell>
          <cell r="O1235">
            <v>2022.6</v>
          </cell>
          <cell r="P1235" t="str">
            <v>JPY</v>
          </cell>
          <cell r="Q1235" t="str">
            <v>C49SZX20220035R1SS</v>
          </cell>
          <cell r="R1235" t="str">
            <v>中润互联</v>
          </cell>
          <cell r="S1235" t="str">
            <v>YSM20R-2</v>
          </cell>
          <cell r="T1235" t="str">
            <v>R-&gt;L</v>
          </cell>
          <cell r="U1235" t="str">
            <v>No</v>
          </cell>
          <cell r="V1235" t="str">
            <v>OK</v>
          </cell>
          <cell r="W1235" t="str">
            <v>DAP SZ</v>
          </cell>
          <cell r="X1235">
            <v>44641</v>
          </cell>
          <cell r="Y1235" t="str">
            <v>Yes</v>
          </cell>
          <cell r="Z1235"/>
          <cell r="AA1235"/>
          <cell r="AB1235"/>
          <cell r="AC1235" t="str">
            <v>C220442706</v>
          </cell>
          <cell r="AD1235">
            <v>301</v>
          </cell>
          <cell r="AE1235">
            <v>10</v>
          </cell>
          <cell r="AF1235">
            <v>302</v>
          </cell>
          <cell r="AG1235">
            <v>10</v>
          </cell>
          <cell r="AH1235"/>
          <cell r="AI1235"/>
          <cell r="AJ1235"/>
          <cell r="AK1235"/>
          <cell r="AL1235"/>
          <cell r="AM1235"/>
          <cell r="AN1235"/>
          <cell r="AO1235" t="str">
            <v>Yes</v>
          </cell>
          <cell r="AP1235" t="str">
            <v>JUL 22</v>
          </cell>
        </row>
        <row r="1236">
          <cell r="A1236">
            <v>1627</v>
          </cell>
          <cell r="B1236" t="str">
            <v>已发货</v>
          </cell>
          <cell r="C1236" t="str">
            <v>C49</v>
          </cell>
          <cell r="D1236">
            <v>110916</v>
          </cell>
          <cell r="E1236" t="str">
            <v xml:space="preserve"> SZ 中润互联</v>
          </cell>
          <cell r="F1236" t="str">
            <v>YSM20R-2</v>
          </cell>
          <cell r="G1236" t="str">
            <v>R-&gt;L</v>
          </cell>
          <cell r="H1236" t="str">
            <v>No</v>
          </cell>
          <cell r="I1236" t="str">
            <v>Y61967</v>
          </cell>
          <cell r="J1236">
            <v>1</v>
          </cell>
          <cell r="K1236" t="str">
            <v>力合中转仓</v>
          </cell>
          <cell r="L1236">
            <v>44746</v>
          </cell>
          <cell r="M1236" t="str">
            <v>NM</v>
          </cell>
          <cell r="N1236" t="str">
            <v>JUL 22</v>
          </cell>
          <cell r="O1236">
            <v>2022.6</v>
          </cell>
          <cell r="P1236" t="str">
            <v>JPY</v>
          </cell>
          <cell r="Q1236" t="str">
            <v>C49SZX20220035R1SS</v>
          </cell>
          <cell r="R1236" t="str">
            <v>中润互联</v>
          </cell>
          <cell r="S1236" t="str">
            <v>YSM20R-2</v>
          </cell>
          <cell r="T1236" t="str">
            <v>R-&gt;L</v>
          </cell>
          <cell r="U1236" t="str">
            <v>No</v>
          </cell>
          <cell r="V1236" t="str">
            <v>OK</v>
          </cell>
          <cell r="W1236" t="str">
            <v>DAP SZ</v>
          </cell>
          <cell r="X1236">
            <v>44641</v>
          </cell>
          <cell r="Y1236" t="str">
            <v>Yes</v>
          </cell>
          <cell r="Z1236"/>
          <cell r="AA1236"/>
          <cell r="AB1236"/>
          <cell r="AC1236" t="str">
            <v>C220442706</v>
          </cell>
          <cell r="AD1236">
            <v>301</v>
          </cell>
          <cell r="AE1236">
            <v>10</v>
          </cell>
          <cell r="AF1236">
            <v>302</v>
          </cell>
          <cell r="AG1236">
            <v>10</v>
          </cell>
          <cell r="AH1236"/>
          <cell r="AI1236"/>
          <cell r="AJ1236"/>
          <cell r="AK1236"/>
          <cell r="AL1236"/>
          <cell r="AM1236"/>
          <cell r="AN1236"/>
          <cell r="AO1236" t="str">
            <v>Yes</v>
          </cell>
          <cell r="AP1236" t="str">
            <v>JUL 22</v>
          </cell>
        </row>
        <row r="1237">
          <cell r="A1237">
            <v>1625</v>
          </cell>
          <cell r="B1237" t="str">
            <v>已发货</v>
          </cell>
          <cell r="C1237" t="str">
            <v>C49</v>
          </cell>
          <cell r="D1237">
            <v>110933</v>
          </cell>
          <cell r="E1237" t="str">
            <v xml:space="preserve">诺亚兴 </v>
          </cell>
          <cell r="F1237" t="str">
            <v>YSM20R-2</v>
          </cell>
          <cell r="G1237" t="str">
            <v>L-&gt;R</v>
          </cell>
          <cell r="H1237" t="str">
            <v>No</v>
          </cell>
          <cell r="I1237" t="str">
            <v>Y62072</v>
          </cell>
          <cell r="J1237">
            <v>1</v>
          </cell>
          <cell r="K1237" t="str">
            <v>力合中转仓</v>
          </cell>
          <cell r="L1237">
            <v>44750</v>
          </cell>
          <cell r="M1237" t="str">
            <v>NM</v>
          </cell>
          <cell r="N1237" t="str">
            <v>JUL 22</v>
          </cell>
          <cell r="O1237">
            <v>2022.6</v>
          </cell>
          <cell r="P1237" t="str">
            <v>JPY</v>
          </cell>
          <cell r="Q1237" t="str">
            <v>C49SZX20220035R1SS</v>
          </cell>
          <cell r="R1237" t="str">
            <v>中润互联</v>
          </cell>
          <cell r="S1237" t="str">
            <v>YSM20R-2</v>
          </cell>
          <cell r="T1237" t="str">
            <v>L-&gt;R</v>
          </cell>
          <cell r="U1237" t="str">
            <v>No</v>
          </cell>
          <cell r="V1237" t="str">
            <v>OK</v>
          </cell>
          <cell r="W1237" t="str">
            <v>DDP SZ</v>
          </cell>
          <cell r="X1237">
            <v>44641</v>
          </cell>
          <cell r="Y1237" t="str">
            <v>Yes</v>
          </cell>
          <cell r="Z1237"/>
          <cell r="AA1237"/>
          <cell r="AB1237"/>
          <cell r="AC1237" t="str">
            <v>C220442706</v>
          </cell>
          <cell r="AD1237">
            <v>301</v>
          </cell>
          <cell r="AE1237">
            <v>10</v>
          </cell>
          <cell r="AF1237">
            <v>302</v>
          </cell>
          <cell r="AG1237">
            <v>10</v>
          </cell>
          <cell r="AH1237">
            <v>303</v>
          </cell>
          <cell r="AI1237">
            <v>5</v>
          </cell>
          <cell r="AJ1237"/>
          <cell r="AK1237"/>
          <cell r="AL1237"/>
          <cell r="AM1237"/>
          <cell r="AN1237"/>
          <cell r="AO1237" t="str">
            <v>Yes</v>
          </cell>
          <cell r="AP1237" t="str">
            <v>JUL 22</v>
          </cell>
        </row>
        <row r="1238">
          <cell r="A1238">
            <v>1600</v>
          </cell>
          <cell r="B1238" t="str">
            <v>已发货</v>
          </cell>
          <cell r="C1238" t="str">
            <v>C49</v>
          </cell>
          <cell r="D1238">
            <v>110934</v>
          </cell>
          <cell r="E1238" t="str">
            <v>友艺</v>
          </cell>
          <cell r="F1238" t="str">
            <v>YSM20R-2</v>
          </cell>
          <cell r="G1238" t="str">
            <v>L-&gt;R</v>
          </cell>
          <cell r="H1238" t="str">
            <v>No</v>
          </cell>
          <cell r="I1238" t="str">
            <v>Y62073</v>
          </cell>
          <cell r="J1238">
            <v>1</v>
          </cell>
          <cell r="K1238" t="str">
            <v>力合中转仓</v>
          </cell>
          <cell r="L1238">
            <v>44750</v>
          </cell>
          <cell r="M1238" t="str">
            <v>NM</v>
          </cell>
          <cell r="N1238" t="str">
            <v>JUL 22</v>
          </cell>
          <cell r="O1238">
            <v>2022.6</v>
          </cell>
          <cell r="P1238" t="str">
            <v>JPY</v>
          </cell>
          <cell r="Q1238" t="str">
            <v>C49SZX20220024VC</v>
          </cell>
          <cell r="R1238" t="str">
            <v>友艺</v>
          </cell>
          <cell r="S1238" t="str">
            <v>YSM20R-2</v>
          </cell>
          <cell r="T1238" t="str">
            <v>L-&gt;R</v>
          </cell>
          <cell r="U1238" t="str">
            <v>No</v>
          </cell>
          <cell r="V1238" t="str">
            <v>OK</v>
          </cell>
          <cell r="W1238" t="str">
            <v>DAP SZ</v>
          </cell>
          <cell r="X1238">
            <v>44620</v>
          </cell>
          <cell r="Y1238" t="str">
            <v>Yes</v>
          </cell>
          <cell r="Z1238"/>
          <cell r="AA1238"/>
          <cell r="AB1238"/>
          <cell r="AC1238" t="str">
            <v>IND</v>
          </cell>
          <cell r="AD1238">
            <v>301</v>
          </cell>
          <cell r="AE1238">
            <v>10</v>
          </cell>
          <cell r="AF1238">
            <v>302</v>
          </cell>
          <cell r="AG1238">
            <v>10</v>
          </cell>
          <cell r="AH1238"/>
          <cell r="AI1238"/>
          <cell r="AN1238"/>
          <cell r="AO1238" t="str">
            <v>Yes</v>
          </cell>
          <cell r="AP1238" t="str">
            <v>JUL 22</v>
          </cell>
        </row>
        <row r="1239">
          <cell r="A1239">
            <v>1003</v>
          </cell>
          <cell r="B1239" t="str">
            <v>已发货</v>
          </cell>
          <cell r="C1239" t="str">
            <v>C49</v>
          </cell>
          <cell r="D1239">
            <v>110948</v>
          </cell>
          <cell r="E1239" t="str">
            <v>Stock order</v>
          </cell>
          <cell r="F1239" t="str">
            <v>YSM20R-2</v>
          </cell>
          <cell r="G1239" t="str">
            <v>L-&gt;R</v>
          </cell>
          <cell r="H1239" t="str">
            <v>No</v>
          </cell>
          <cell r="I1239" t="str">
            <v>Y58098</v>
          </cell>
          <cell r="J1239">
            <v>1</v>
          </cell>
          <cell r="K1239" t="str">
            <v>CY仓库</v>
          </cell>
          <cell r="L1239">
            <v>44756</v>
          </cell>
          <cell r="M1239">
            <v>5.1200000000000002E-2</v>
          </cell>
          <cell r="N1239" t="str">
            <v>JUL 22</v>
          </cell>
          <cell r="O1239">
            <v>2022.6</v>
          </cell>
          <cell r="P1239" t="str">
            <v>JPY</v>
          </cell>
          <cell r="Q1239" t="str">
            <v>C49SZX20200233JL</v>
          </cell>
          <cell r="R1239" t="str">
            <v>瑞福联</v>
          </cell>
          <cell r="S1239" t="str">
            <v>YSM20R-2</v>
          </cell>
          <cell r="T1239" t="str">
            <v>L-&gt;R</v>
          </cell>
          <cell r="U1239" t="str">
            <v>No</v>
          </cell>
          <cell r="V1239" t="str">
            <v>OK</v>
          </cell>
          <cell r="W1239" t="str">
            <v>CIF HK</v>
          </cell>
          <cell r="X1239">
            <v>44175</v>
          </cell>
          <cell r="Y1239" t="str">
            <v>Yes</v>
          </cell>
          <cell r="Z1239"/>
          <cell r="AA1239"/>
          <cell r="AB1239"/>
          <cell r="AC1239" t="str">
            <v>C220242050</v>
          </cell>
          <cell r="AD1239">
            <v>302</v>
          </cell>
          <cell r="AE1239">
            <v>10</v>
          </cell>
          <cell r="AF1239">
            <v>303</v>
          </cell>
          <cell r="AG1239">
            <v>10</v>
          </cell>
          <cell r="AH1239"/>
          <cell r="AI1239"/>
          <cell r="AJ1239"/>
          <cell r="AK1239"/>
          <cell r="AL1239"/>
          <cell r="AM1239"/>
          <cell r="AN1239"/>
          <cell r="AO1239" t="str">
            <v>Yes</v>
          </cell>
          <cell r="AP1239" t="str">
            <v>JUL 22</v>
          </cell>
        </row>
        <row r="1240">
          <cell r="A1240">
            <v>1819</v>
          </cell>
          <cell r="B1240" t="str">
            <v>已发货</v>
          </cell>
          <cell r="C1240" t="str">
            <v>C49</v>
          </cell>
          <cell r="D1240">
            <v>110915</v>
          </cell>
          <cell r="E1240" t="str">
            <v>比泰利</v>
          </cell>
          <cell r="F1240" t="str">
            <v>YSM20R-2</v>
          </cell>
          <cell r="G1240" t="str">
            <v>L-&gt;R</v>
          </cell>
          <cell r="H1240" t="str">
            <v>Feeder Carriage</v>
          </cell>
          <cell r="I1240" t="str">
            <v>Y61963</v>
          </cell>
          <cell r="J1240">
            <v>1</v>
          </cell>
          <cell r="K1240" t="str">
            <v>前海仓库-&gt;准备清关</v>
          </cell>
          <cell r="L1240">
            <v>44756</v>
          </cell>
          <cell r="M1240">
            <v>5.2699999999999997E-2</v>
          </cell>
          <cell r="N1240" t="str">
            <v>MAR 23</v>
          </cell>
          <cell r="O1240">
            <v>2022.6</v>
          </cell>
          <cell r="P1240" t="str">
            <v>RMB</v>
          </cell>
          <cell r="Q1240" t="str">
            <v>C49SZX20230007SX</v>
          </cell>
          <cell r="R1240" t="str">
            <v>雷特</v>
          </cell>
          <cell r="S1240" t="str">
            <v>YSM20R-2</v>
          </cell>
          <cell r="T1240" t="str">
            <v>L-&gt;R</v>
          </cell>
          <cell r="U1240" t="str">
            <v>Feeder Carriage</v>
          </cell>
          <cell r="V1240" t="str">
            <v>OK</v>
          </cell>
          <cell r="W1240" t="str">
            <v>DDP ZH</v>
          </cell>
          <cell r="X1240">
            <v>44942</v>
          </cell>
          <cell r="Y1240" t="str">
            <v>Yes</v>
          </cell>
          <cell r="Z1240"/>
          <cell r="AA1240"/>
          <cell r="AB1240"/>
          <cell r="AC1240" t="str">
            <v>C230244908</v>
          </cell>
          <cell r="AD1240">
            <v>301</v>
          </cell>
          <cell r="AE1240">
            <v>20</v>
          </cell>
          <cell r="AF1240"/>
          <cell r="AG1240"/>
          <cell r="AH1240"/>
          <cell r="AI1240"/>
          <cell r="AN1240"/>
          <cell r="AO1240" t="str">
            <v>Yes</v>
          </cell>
          <cell r="AP1240" t="str">
            <v>MAR 23</v>
          </cell>
        </row>
        <row r="1241">
          <cell r="A1241">
            <v>1820</v>
          </cell>
          <cell r="B1241" t="str">
            <v>已发货</v>
          </cell>
          <cell r="C1241" t="str">
            <v>C49</v>
          </cell>
          <cell r="D1241">
            <v>110915</v>
          </cell>
          <cell r="E1241" t="str">
            <v>比泰利</v>
          </cell>
          <cell r="F1241" t="str">
            <v>YSM20R-2</v>
          </cell>
          <cell r="G1241" t="str">
            <v>L-&gt;R</v>
          </cell>
          <cell r="H1241" t="str">
            <v>Feeder Carriage</v>
          </cell>
          <cell r="I1241" t="str">
            <v>Y61964</v>
          </cell>
          <cell r="J1241">
            <v>1</v>
          </cell>
          <cell r="K1241" t="str">
            <v>前海仓库-&gt;准备清关</v>
          </cell>
          <cell r="L1241">
            <v>44756</v>
          </cell>
          <cell r="M1241">
            <v>5.2699999999999997E-2</v>
          </cell>
          <cell r="N1241" t="str">
            <v>MAR 23</v>
          </cell>
          <cell r="O1241">
            <v>2022.6</v>
          </cell>
          <cell r="P1241" t="str">
            <v>RMB</v>
          </cell>
          <cell r="Q1241" t="str">
            <v>C49SZX20230007SX</v>
          </cell>
          <cell r="R1241" t="str">
            <v>雷特</v>
          </cell>
          <cell r="S1241" t="str">
            <v>YSM20R-2</v>
          </cell>
          <cell r="T1241" t="str">
            <v>L-&gt;R</v>
          </cell>
          <cell r="U1241" t="str">
            <v>Feeder Carriage</v>
          </cell>
          <cell r="V1241" t="str">
            <v>OK</v>
          </cell>
          <cell r="W1241" t="str">
            <v>DDP ZH</v>
          </cell>
          <cell r="X1241">
            <v>44942</v>
          </cell>
          <cell r="Y1241" t="str">
            <v>Yes</v>
          </cell>
          <cell r="Z1241"/>
          <cell r="AA1241"/>
          <cell r="AB1241"/>
          <cell r="AC1241" t="str">
            <v>C230244908</v>
          </cell>
          <cell r="AD1241">
            <v>302</v>
          </cell>
          <cell r="AE1241">
            <v>20</v>
          </cell>
          <cell r="AF1241"/>
          <cell r="AG1241"/>
          <cell r="AH1241"/>
          <cell r="AI1241"/>
          <cell r="AN1241"/>
          <cell r="AO1241" t="str">
            <v>Yes</v>
          </cell>
          <cell r="AP1241" t="str">
            <v>MAR 23</v>
          </cell>
        </row>
        <row r="1242">
          <cell r="A1242">
            <v>1817</v>
          </cell>
          <cell r="B1242" t="str">
            <v>已发货</v>
          </cell>
          <cell r="C1242" t="str">
            <v>C49</v>
          </cell>
          <cell r="D1242">
            <v>110915</v>
          </cell>
          <cell r="E1242" t="str">
            <v>比泰利</v>
          </cell>
          <cell r="F1242" t="str">
            <v>YSM20R-2</v>
          </cell>
          <cell r="G1242" t="str">
            <v>L-&gt;R</v>
          </cell>
          <cell r="H1242" t="str">
            <v>cATS10+MVC+Feeder Carriage</v>
          </cell>
          <cell r="I1242" t="str">
            <v>Y61965</v>
          </cell>
          <cell r="J1242">
            <v>1</v>
          </cell>
          <cell r="K1242" t="str">
            <v>前海仓库-&gt;准备清关</v>
          </cell>
          <cell r="L1242">
            <v>44756</v>
          </cell>
          <cell r="M1242">
            <v>5.2699999999999997E-2</v>
          </cell>
          <cell r="N1242" t="str">
            <v>MAR 23</v>
          </cell>
          <cell r="O1242">
            <v>2022.6</v>
          </cell>
          <cell r="P1242" t="str">
            <v>RMB</v>
          </cell>
          <cell r="Q1242" t="str">
            <v>C49SZX20230007SX</v>
          </cell>
          <cell r="R1242" t="str">
            <v>雷特</v>
          </cell>
          <cell r="S1242" t="str">
            <v>YSM20R-2</v>
          </cell>
          <cell r="T1242" t="str">
            <v>L-&gt;R</v>
          </cell>
          <cell r="U1242" t="str">
            <v>cATS10+MVC+Feeder Carriage</v>
          </cell>
          <cell r="V1242" t="str">
            <v>OK</v>
          </cell>
          <cell r="W1242" t="str">
            <v>DDP ZH</v>
          </cell>
          <cell r="X1242">
            <v>44942</v>
          </cell>
          <cell r="Y1242" t="str">
            <v>Yes</v>
          </cell>
          <cell r="Z1242"/>
          <cell r="AA1242"/>
          <cell r="AB1242"/>
          <cell r="AC1242" t="str">
            <v>C230244908</v>
          </cell>
          <cell r="AD1242">
            <v>312</v>
          </cell>
          <cell r="AE1242">
            <v>20</v>
          </cell>
          <cell r="AF1242"/>
          <cell r="AG1242"/>
          <cell r="AH1242"/>
          <cell r="AI1242"/>
          <cell r="AN1242"/>
          <cell r="AO1242" t="str">
            <v>Yes</v>
          </cell>
          <cell r="AP1242" t="str">
            <v>MAR 23</v>
          </cell>
        </row>
        <row r="1243">
          <cell r="A1243">
            <v>1778</v>
          </cell>
          <cell r="B1243" t="str">
            <v>已发货</v>
          </cell>
          <cell r="C1243" t="str">
            <v>C49</v>
          </cell>
          <cell r="D1243">
            <v>110951</v>
          </cell>
          <cell r="E1243" t="str">
            <v>中润互联</v>
          </cell>
          <cell r="F1243" t="str">
            <v>YSM10</v>
          </cell>
          <cell r="G1243" t="str">
            <v>R-&gt;L</v>
          </cell>
          <cell r="H1243" t="str">
            <v>MVC F&amp;R</v>
          </cell>
          <cell r="I1243" t="str">
            <v>Y62310（拆除1个相机，放在力合）</v>
          </cell>
          <cell r="J1243">
            <v>1</v>
          </cell>
          <cell r="K1243" t="str">
            <v>力合仓库(已经清关)</v>
          </cell>
          <cell r="L1243">
            <v>44769</v>
          </cell>
          <cell r="M1243" t="str">
            <v xml:space="preserve"> 0.0527,RMB清关 PO#110875(拆单110975）</v>
          </cell>
          <cell r="N1243" t="str">
            <v>APR 23</v>
          </cell>
          <cell r="O1243">
            <v>2022.7</v>
          </cell>
          <cell r="P1243" t="str">
            <v>RMB</v>
          </cell>
          <cell r="Q1243" t="str">
            <v>C49SZX20220132R1ZX(H207006-BET-221214 ESE)</v>
          </cell>
          <cell r="R1243" t="str">
            <v>海星</v>
          </cell>
          <cell r="S1243" t="str">
            <v>YSM10</v>
          </cell>
          <cell r="T1243" t="str">
            <v>L-&gt;R</v>
          </cell>
          <cell r="U1243" t="str">
            <v>No</v>
          </cell>
          <cell r="V1243" t="str">
            <v>WRONG</v>
          </cell>
          <cell r="W1243" t="str">
            <v>DDP SZ</v>
          </cell>
          <cell r="X1243">
            <v>44900</v>
          </cell>
          <cell r="Y1243" t="str">
            <v>Yes</v>
          </cell>
          <cell r="Z1243"/>
          <cell r="AA1243"/>
          <cell r="AB1243"/>
          <cell r="AC1243" t="str">
            <v>C210640335</v>
          </cell>
          <cell r="AD1243">
            <v>301</v>
          </cell>
          <cell r="AE1243">
            <v>10</v>
          </cell>
          <cell r="AF1243"/>
          <cell r="AG1243"/>
          <cell r="AH1243"/>
          <cell r="AI1243"/>
          <cell r="AN1243"/>
          <cell r="AO1243" t="str">
            <v>Yes</v>
          </cell>
          <cell r="AP1243" t="str">
            <v>APR 23</v>
          </cell>
        </row>
        <row r="1244">
          <cell r="A1244">
            <v>1779</v>
          </cell>
          <cell r="B1244" t="str">
            <v>已发货</v>
          </cell>
          <cell r="C1244" t="str">
            <v>C49</v>
          </cell>
          <cell r="D1244">
            <v>110951</v>
          </cell>
          <cell r="E1244" t="str">
            <v>中润互联</v>
          </cell>
          <cell r="F1244" t="str">
            <v>YSM10</v>
          </cell>
          <cell r="G1244" t="str">
            <v>R-&gt;L</v>
          </cell>
          <cell r="H1244" t="str">
            <v>MVC F&amp;R</v>
          </cell>
          <cell r="I1244" t="str">
            <v>Y62311（拆除1个相机，放在力合）</v>
          </cell>
          <cell r="J1244">
            <v>1</v>
          </cell>
          <cell r="K1244" t="str">
            <v>力合仓库(已经清关)</v>
          </cell>
          <cell r="L1244">
            <v>44769</v>
          </cell>
          <cell r="M1244" t="str">
            <v>0.050,RMB清关 PO110875</v>
          </cell>
          <cell r="N1244" t="str">
            <v>APR 23</v>
          </cell>
          <cell r="O1244">
            <v>2022.7</v>
          </cell>
          <cell r="P1244" t="str">
            <v>RMB</v>
          </cell>
          <cell r="Q1244" t="str">
            <v>C49SZX20220132R1ZX(H207006-BET-221214 ESE)</v>
          </cell>
          <cell r="R1244" t="str">
            <v>海星</v>
          </cell>
          <cell r="S1244" t="str">
            <v>YSM10</v>
          </cell>
          <cell r="T1244" t="str">
            <v>L-&gt;R</v>
          </cell>
          <cell r="U1244" t="str">
            <v>No</v>
          </cell>
          <cell r="V1244" t="str">
            <v>WRONG</v>
          </cell>
          <cell r="W1244" t="str">
            <v>DDP SZ</v>
          </cell>
          <cell r="X1244">
            <v>44900</v>
          </cell>
          <cell r="Y1244" t="str">
            <v>Yes</v>
          </cell>
          <cell r="Z1244"/>
          <cell r="AA1244"/>
          <cell r="AB1244"/>
          <cell r="AC1244" t="str">
            <v>C210640335</v>
          </cell>
          <cell r="AD1244">
            <v>302</v>
          </cell>
          <cell r="AE1244">
            <v>10</v>
          </cell>
          <cell r="AF1244"/>
          <cell r="AG1244"/>
          <cell r="AH1244"/>
          <cell r="AI1244"/>
          <cell r="AN1244"/>
          <cell r="AO1244" t="str">
            <v>Yes</v>
          </cell>
          <cell r="AP1244" t="str">
            <v>APR 23</v>
          </cell>
        </row>
        <row r="1245">
          <cell r="A1245">
            <v>1780</v>
          </cell>
          <cell r="B1245" t="str">
            <v>已发货</v>
          </cell>
          <cell r="C1245" t="str">
            <v>C49</v>
          </cell>
          <cell r="D1245">
            <v>110951</v>
          </cell>
          <cell r="E1245" t="str">
            <v xml:space="preserve">           </v>
          </cell>
          <cell r="F1245" t="str">
            <v>YSM10</v>
          </cell>
          <cell r="G1245" t="str">
            <v>R-&gt;L</v>
          </cell>
          <cell r="H1245" t="str">
            <v>MVC F&amp;R</v>
          </cell>
          <cell r="I1245" t="str">
            <v>Y62312（拆除1个相机，放在力合）</v>
          </cell>
          <cell r="J1245">
            <v>1</v>
          </cell>
          <cell r="K1245" t="str">
            <v>力合仓库(已经清关)</v>
          </cell>
          <cell r="L1245">
            <v>44769</v>
          </cell>
          <cell r="M1245" t="str">
            <v>0.0527,RMB清关 PO110935</v>
          </cell>
          <cell r="N1245" t="str">
            <v>APR 23</v>
          </cell>
          <cell r="O1245">
            <v>2022.7</v>
          </cell>
          <cell r="P1245" t="str">
            <v>RMB</v>
          </cell>
          <cell r="Q1245" t="str">
            <v>C49SZX20220132R1ZX(H207006-BET-221214 ESE)</v>
          </cell>
          <cell r="R1245" t="str">
            <v>海星</v>
          </cell>
          <cell r="S1245" t="str">
            <v>YSM10</v>
          </cell>
          <cell r="T1245" t="str">
            <v>L-&gt;R</v>
          </cell>
          <cell r="U1245" t="str">
            <v>No</v>
          </cell>
          <cell r="V1245" t="str">
            <v>WRONG</v>
          </cell>
          <cell r="W1245" t="str">
            <v>DDP SZ</v>
          </cell>
          <cell r="X1245">
            <v>44900</v>
          </cell>
          <cell r="Y1245" t="str">
            <v>Yes</v>
          </cell>
          <cell r="Z1245"/>
          <cell r="AA1245"/>
          <cell r="AB1245"/>
          <cell r="AC1245" t="str">
            <v>C210640335</v>
          </cell>
          <cell r="AD1245">
            <v>312</v>
          </cell>
          <cell r="AE1245">
            <v>10</v>
          </cell>
          <cell r="AF1245"/>
          <cell r="AG1245"/>
          <cell r="AH1245"/>
          <cell r="AI1245"/>
          <cell r="AN1245"/>
          <cell r="AO1245" t="str">
            <v>Yes</v>
          </cell>
          <cell r="AP1245" t="str">
            <v>APR 23</v>
          </cell>
        </row>
        <row r="1246">
          <cell r="A1246">
            <v>1630</v>
          </cell>
          <cell r="B1246" t="str">
            <v>已发货</v>
          </cell>
          <cell r="C1246" t="str">
            <v>C49</v>
          </cell>
          <cell r="D1246">
            <v>110957</v>
          </cell>
          <cell r="E1246" t="str">
            <v>中润互联</v>
          </cell>
          <cell r="F1246" t="str">
            <v>YSM20R-2</v>
          </cell>
          <cell r="G1246" t="str">
            <v>L-&gt;R</v>
          </cell>
          <cell r="H1246" t="str">
            <v>No</v>
          </cell>
          <cell r="I1246" t="str">
            <v>Y62315</v>
          </cell>
          <cell r="J1246">
            <v>1</v>
          </cell>
          <cell r="K1246" t="str">
            <v>力合中转仓</v>
          </cell>
          <cell r="L1246">
            <v>44769</v>
          </cell>
          <cell r="M1246">
            <v>5.1200000000000002E-2</v>
          </cell>
          <cell r="N1246" t="str">
            <v>AUG 22</v>
          </cell>
          <cell r="O1246">
            <v>2022.7</v>
          </cell>
          <cell r="P1246" t="str">
            <v>JPY</v>
          </cell>
          <cell r="Q1246" t="str">
            <v>C49SZX20220036SS</v>
          </cell>
          <cell r="R1246" t="str">
            <v>泰鑫荣</v>
          </cell>
          <cell r="S1246" t="str">
            <v>YSM20R-2</v>
          </cell>
          <cell r="T1246" t="str">
            <v>L-&gt;R</v>
          </cell>
          <cell r="U1246" t="str">
            <v>No</v>
          </cell>
          <cell r="V1246" t="str">
            <v>OK</v>
          </cell>
          <cell r="W1246" t="str">
            <v>DAP SZ</v>
          </cell>
          <cell r="X1246">
            <v>44641</v>
          </cell>
          <cell r="Y1246" t="str">
            <v>Yes</v>
          </cell>
          <cell r="Z1246"/>
          <cell r="AA1246"/>
          <cell r="AB1246"/>
          <cell r="AC1246" t="str">
            <v>C200737853</v>
          </cell>
          <cell r="AD1246">
            <v>301</v>
          </cell>
          <cell r="AE1246">
            <v>20</v>
          </cell>
          <cell r="AF1246"/>
          <cell r="AG1246"/>
          <cell r="AH1246"/>
          <cell r="AI1246"/>
          <cell r="AJ1246"/>
          <cell r="AK1246"/>
          <cell r="AL1246"/>
          <cell r="AM1246"/>
          <cell r="AN1246"/>
          <cell r="AO1246" t="str">
            <v>Yes</v>
          </cell>
          <cell r="AP1246" t="str">
            <v>AUG 22</v>
          </cell>
        </row>
        <row r="1247">
          <cell r="A1247">
            <v>1653</v>
          </cell>
          <cell r="B1247" t="str">
            <v>已发货</v>
          </cell>
          <cell r="C1247" t="str">
            <v>C49</v>
          </cell>
          <cell r="D1247">
            <v>110957</v>
          </cell>
          <cell r="E1247" t="str">
            <v>中润互联</v>
          </cell>
          <cell r="F1247" t="str">
            <v>YSM20R-2</v>
          </cell>
          <cell r="G1247" t="str">
            <v>L-&gt;R</v>
          </cell>
          <cell r="H1247" t="str">
            <v>No</v>
          </cell>
          <cell r="I1247" t="str">
            <v>Y62314</v>
          </cell>
          <cell r="J1247">
            <v>1</v>
          </cell>
          <cell r="K1247" t="str">
            <v>力合中转仓</v>
          </cell>
          <cell r="L1247">
            <v>44769</v>
          </cell>
          <cell r="M1247">
            <v>5.1200000000000002E-2</v>
          </cell>
          <cell r="N1247" t="str">
            <v>AUG 22</v>
          </cell>
          <cell r="O1247">
            <v>2022.7</v>
          </cell>
          <cell r="P1247" t="str">
            <v>JPY</v>
          </cell>
          <cell r="Q1247" t="str">
            <v>C49SZX20220049JY</v>
          </cell>
          <cell r="R1247" t="str">
            <v>辉拓</v>
          </cell>
          <cell r="S1247" t="str">
            <v>YSM20R-2</v>
          </cell>
          <cell r="T1247" t="str">
            <v>L-&gt;R</v>
          </cell>
          <cell r="U1247" t="str">
            <v>No</v>
          </cell>
          <cell r="V1247" t="str">
            <v>OK</v>
          </cell>
          <cell r="W1247" t="str">
            <v>CIF HK</v>
          </cell>
          <cell r="X1247">
            <v>44672</v>
          </cell>
          <cell r="Y1247" t="str">
            <v>Yes</v>
          </cell>
          <cell r="Z1247"/>
          <cell r="AA1247"/>
          <cell r="AB1247"/>
          <cell r="AC1247" t="str">
            <v>C220442711</v>
          </cell>
          <cell r="AD1247">
            <v>302</v>
          </cell>
          <cell r="AE1247">
            <v>20</v>
          </cell>
          <cell r="AF1247"/>
          <cell r="AG1247"/>
          <cell r="AH1247"/>
          <cell r="AI1247"/>
          <cell r="AJ1247"/>
          <cell r="AK1247"/>
          <cell r="AL1247"/>
          <cell r="AM1247"/>
          <cell r="AN1247"/>
          <cell r="AO1247" t="str">
            <v>Yes</v>
          </cell>
          <cell r="AP1247" t="str">
            <v>AUG 22</v>
          </cell>
        </row>
        <row r="1248">
          <cell r="A1248">
            <v>1523</v>
          </cell>
          <cell r="B1248" t="str">
            <v>已发货</v>
          </cell>
          <cell r="C1248" t="str">
            <v>C49</v>
          </cell>
          <cell r="D1248">
            <v>110957</v>
          </cell>
          <cell r="E1248" t="str">
            <v>中润互联</v>
          </cell>
          <cell r="F1248" t="str">
            <v>YSM20R-2</v>
          </cell>
          <cell r="G1248" t="str">
            <v>L-&gt;R</v>
          </cell>
          <cell r="H1248" t="str">
            <v>No</v>
          </cell>
          <cell r="I1248" t="str">
            <v>Y62313</v>
          </cell>
          <cell r="J1248">
            <v>1</v>
          </cell>
          <cell r="K1248" t="str">
            <v>力合中转仓</v>
          </cell>
          <cell r="L1248">
            <v>44769</v>
          </cell>
          <cell r="M1248">
            <v>5.1200000000000002E-2</v>
          </cell>
          <cell r="N1248" t="str">
            <v>AUG 22</v>
          </cell>
          <cell r="O1248">
            <v>2022.7</v>
          </cell>
          <cell r="P1248" t="str">
            <v>JPY</v>
          </cell>
          <cell r="Q1248" t="str">
            <v>C49SZX20210220SX</v>
          </cell>
          <cell r="R1248" t="str">
            <v>赛美达</v>
          </cell>
          <cell r="S1248" t="str">
            <v>YSM20R-2</v>
          </cell>
          <cell r="T1248" t="str">
            <v>L-&gt;R</v>
          </cell>
          <cell r="U1248" t="str">
            <v>No</v>
          </cell>
          <cell r="V1248" t="str">
            <v>OK</v>
          </cell>
          <cell r="W1248" t="str">
            <v>DAP SZ</v>
          </cell>
          <cell r="X1248">
            <v>44547</v>
          </cell>
          <cell r="Y1248" t="str">
            <v>Yes</v>
          </cell>
          <cell r="Z1248"/>
          <cell r="AA1248"/>
          <cell r="AB1248"/>
          <cell r="AC1248" t="str">
            <v>C200236775</v>
          </cell>
          <cell r="AD1248">
            <v>304</v>
          </cell>
          <cell r="AE1248">
            <v>20</v>
          </cell>
          <cell r="AF1248"/>
          <cell r="AG1248"/>
          <cell r="AH1248"/>
          <cell r="AI1248"/>
          <cell r="AJ1248"/>
          <cell r="AK1248"/>
          <cell r="AL1248"/>
          <cell r="AM1248"/>
          <cell r="AN1248"/>
          <cell r="AO1248" t="str">
            <v>Yes</v>
          </cell>
          <cell r="AP1248" t="str">
            <v>AUG 22</v>
          </cell>
        </row>
        <row r="1249">
          <cell r="A1249">
            <v>1664</v>
          </cell>
          <cell r="B1249" t="str">
            <v>已发货</v>
          </cell>
          <cell r="C1249" t="str">
            <v>C49</v>
          </cell>
          <cell r="D1249">
            <v>110962</v>
          </cell>
          <cell r="E1249" t="str">
            <v>骏仁达</v>
          </cell>
          <cell r="F1249" t="str">
            <v>YSM20R-2</v>
          </cell>
          <cell r="G1249" t="str">
            <v>L-&gt;R</v>
          </cell>
          <cell r="H1249" t="str">
            <v>No</v>
          </cell>
          <cell r="I1249" t="str">
            <v>Y62343</v>
          </cell>
          <cell r="J1249">
            <v>1</v>
          </cell>
          <cell r="K1249" t="str">
            <v>力合中转仓</v>
          </cell>
          <cell r="L1249">
            <v>44773</v>
          </cell>
          <cell r="M1249"/>
          <cell r="N1249" t="str">
            <v>AUG 22</v>
          </cell>
          <cell r="O1249">
            <v>2022.7</v>
          </cell>
          <cell r="P1249" t="str">
            <v>JPY</v>
          </cell>
          <cell r="Q1249" t="str">
            <v>C49SZX20220051DZ</v>
          </cell>
          <cell r="R1249" t="str">
            <v>诺亚兴</v>
          </cell>
          <cell r="S1249" t="str">
            <v>YSM20R-2</v>
          </cell>
          <cell r="T1249" t="str">
            <v>L-&gt;R</v>
          </cell>
          <cell r="U1249" t="str">
            <v>MVC</v>
          </cell>
          <cell r="V1249" t="str">
            <v>WRONG</v>
          </cell>
          <cell r="W1249" t="str">
            <v>CIF HK</v>
          </cell>
          <cell r="X1249">
            <v>44680</v>
          </cell>
          <cell r="Y1249" t="str">
            <v>Yes</v>
          </cell>
          <cell r="Z1249"/>
          <cell r="AA1249"/>
          <cell r="AB1249"/>
          <cell r="AC1249" t="str">
            <v>C181233587</v>
          </cell>
          <cell r="AD1249">
            <v>301</v>
          </cell>
          <cell r="AE1249">
            <v>10</v>
          </cell>
          <cell r="AF1249">
            <v>302</v>
          </cell>
          <cell r="AG1249">
            <v>10</v>
          </cell>
          <cell r="AH1249"/>
          <cell r="AI1249"/>
          <cell r="AJ1249"/>
          <cell r="AK1249"/>
          <cell r="AL1249"/>
          <cell r="AM1249"/>
          <cell r="AN1249"/>
          <cell r="AO1249" t="str">
            <v>Yes</v>
          </cell>
          <cell r="AP1249" t="str">
            <v>AUG 22</v>
          </cell>
        </row>
        <row r="1250">
          <cell r="A1250">
            <v>1731</v>
          </cell>
          <cell r="B1250" t="str">
            <v>已发货</v>
          </cell>
          <cell r="C1250" t="str">
            <v>C49</v>
          </cell>
          <cell r="D1250" t="str">
            <v>110962（拆单111022）</v>
          </cell>
          <cell r="E1250" t="str">
            <v>骏仁达</v>
          </cell>
          <cell r="F1250" t="str">
            <v>YSM20R-2</v>
          </cell>
          <cell r="G1250" t="str">
            <v>L-&gt;R</v>
          </cell>
          <cell r="H1250" t="str">
            <v>No</v>
          </cell>
          <cell r="I1250" t="str">
            <v>Y62344，抽中调离商检</v>
          </cell>
          <cell r="J1250">
            <v>1</v>
          </cell>
          <cell r="K1250" t="str">
            <v>力合仓库(已经清关)</v>
          </cell>
          <cell r="L1250">
            <v>44773</v>
          </cell>
          <cell r="M1250" t="str">
            <v xml:space="preserve"> Yamaha RMB单 49F104103</v>
          </cell>
          <cell r="N1250" t="str">
            <v>OCT 22</v>
          </cell>
          <cell r="O1250">
            <v>2022.7</v>
          </cell>
          <cell r="P1250" t="str">
            <v>RMB</v>
          </cell>
          <cell r="Q1250" t="str">
            <v>C49SZX20220098MZ</v>
          </cell>
          <cell r="R1250" t="str">
            <v>河南融创</v>
          </cell>
          <cell r="S1250" t="str">
            <v>YSM20R-2</v>
          </cell>
          <cell r="T1250" t="str">
            <v>L-&gt;R</v>
          </cell>
          <cell r="U1250" t="str">
            <v>No</v>
          </cell>
          <cell r="V1250" t="str">
            <v>OK</v>
          </cell>
          <cell r="W1250" t="str">
            <v>DDP HN</v>
          </cell>
          <cell r="X1250">
            <v>44827</v>
          </cell>
          <cell r="Y1250" t="str">
            <v>Yes</v>
          </cell>
          <cell r="Z1250"/>
          <cell r="AA1250"/>
          <cell r="AB1250"/>
          <cell r="AC1250" t="str">
            <v>C221043973</v>
          </cell>
          <cell r="AD1250">
            <v>301</v>
          </cell>
          <cell r="AE1250">
            <v>10</v>
          </cell>
          <cell r="AF1250">
            <v>302</v>
          </cell>
          <cell r="AG1250">
            <v>10</v>
          </cell>
          <cell r="AH1250"/>
          <cell r="AI1250"/>
          <cell r="AJ1250"/>
          <cell r="AK1250"/>
          <cell r="AL1250"/>
          <cell r="AM1250"/>
          <cell r="AN1250"/>
          <cell r="AO1250" t="str">
            <v>Yes</v>
          </cell>
          <cell r="AP1250" t="str">
            <v>OCT 22</v>
          </cell>
        </row>
        <row r="1251">
          <cell r="A1251">
            <v>1781</v>
          </cell>
          <cell r="B1251" t="str">
            <v>已发货</v>
          </cell>
          <cell r="C1251" t="str">
            <v>C49</v>
          </cell>
          <cell r="D1251">
            <v>110953</v>
          </cell>
          <cell r="E1251" t="str">
            <v>志华鑫名义下单</v>
          </cell>
          <cell r="F1251" t="str">
            <v>YSM10</v>
          </cell>
          <cell r="G1251" t="str">
            <v>R-&gt;L</v>
          </cell>
          <cell r="H1251" t="str">
            <v>MVC</v>
          </cell>
          <cell r="I1251" t="str">
            <v>Y62322</v>
          </cell>
          <cell r="J1251">
            <v>1</v>
          </cell>
          <cell r="K1251" t="str">
            <v>力合仓库(已经清关)</v>
          </cell>
          <cell r="L1251">
            <v>44773</v>
          </cell>
          <cell r="M1251" t="str">
            <v>0.0498,RMB清关</v>
          </cell>
          <cell r="N1251" t="str">
            <v>APR 23</v>
          </cell>
          <cell r="O1251">
            <v>2022.7</v>
          </cell>
          <cell r="P1251" t="str">
            <v>RMB</v>
          </cell>
          <cell r="Q1251" t="str">
            <v>C49SZX20220132R1ZX(H207006-BET-221214 ESE)</v>
          </cell>
          <cell r="R1251" t="str">
            <v>海星</v>
          </cell>
          <cell r="S1251" t="str">
            <v>YSM10</v>
          </cell>
          <cell r="T1251" t="str">
            <v>L-&gt;R</v>
          </cell>
          <cell r="U1251" t="str">
            <v>No</v>
          </cell>
          <cell r="V1251" t="str">
            <v>WRONG</v>
          </cell>
          <cell r="W1251" t="str">
            <v>DDP SZ</v>
          </cell>
          <cell r="X1251">
            <v>44900</v>
          </cell>
          <cell r="Y1251" t="str">
            <v>Yes</v>
          </cell>
          <cell r="Z1251"/>
          <cell r="AA1251"/>
          <cell r="AB1251"/>
          <cell r="AC1251" t="str">
            <v>C210640335</v>
          </cell>
          <cell r="AD1251">
            <v>301</v>
          </cell>
          <cell r="AE1251">
            <v>10</v>
          </cell>
          <cell r="AF1251"/>
          <cell r="AG1251"/>
          <cell r="AH1251"/>
          <cell r="AI1251"/>
          <cell r="AN1251"/>
          <cell r="AO1251" t="str">
            <v>Yes</v>
          </cell>
          <cell r="AP1251" t="str">
            <v>APR 23</v>
          </cell>
        </row>
        <row r="1252">
          <cell r="A1252">
            <v>1782</v>
          </cell>
          <cell r="B1252" t="str">
            <v>已发货</v>
          </cell>
          <cell r="C1252" t="str">
            <v>C49</v>
          </cell>
          <cell r="D1252">
            <v>110953</v>
          </cell>
          <cell r="E1252" t="str">
            <v>志华鑫名义下单</v>
          </cell>
          <cell r="F1252" t="str">
            <v>YSM10</v>
          </cell>
          <cell r="G1252" t="str">
            <v>R-&gt;L</v>
          </cell>
          <cell r="H1252" t="str">
            <v>MVC</v>
          </cell>
          <cell r="I1252" t="str">
            <v>Y62323，抽中调离商检</v>
          </cell>
          <cell r="J1252">
            <v>1</v>
          </cell>
          <cell r="K1252" t="str">
            <v>力合仓库(已经清关)</v>
          </cell>
          <cell r="L1252">
            <v>44773</v>
          </cell>
          <cell r="M1252" t="str">
            <v>0.0498,RMB清关</v>
          </cell>
          <cell r="N1252" t="str">
            <v>APR 23</v>
          </cell>
          <cell r="O1252">
            <v>2022.7</v>
          </cell>
          <cell r="P1252" t="str">
            <v>RMB</v>
          </cell>
          <cell r="Q1252" t="str">
            <v>C49SZX20220132R1ZX(H207006-BET-221214 ESE)</v>
          </cell>
          <cell r="R1252" t="str">
            <v>海星</v>
          </cell>
          <cell r="S1252" t="str">
            <v>YSM10</v>
          </cell>
          <cell r="T1252" t="str">
            <v>L-&gt;R</v>
          </cell>
          <cell r="U1252" t="str">
            <v>No</v>
          </cell>
          <cell r="V1252" t="str">
            <v>WRONG</v>
          </cell>
          <cell r="W1252" t="str">
            <v>DDP SZ</v>
          </cell>
          <cell r="X1252">
            <v>44900</v>
          </cell>
          <cell r="Y1252" t="str">
            <v>Yes</v>
          </cell>
          <cell r="Z1252"/>
          <cell r="AA1252"/>
          <cell r="AB1252"/>
          <cell r="AC1252" t="str">
            <v>C210640335</v>
          </cell>
          <cell r="AD1252">
            <v>302</v>
          </cell>
          <cell r="AE1252">
            <v>10</v>
          </cell>
          <cell r="AF1252"/>
          <cell r="AG1252"/>
          <cell r="AH1252"/>
          <cell r="AI1252"/>
          <cell r="AN1252"/>
          <cell r="AO1252" t="str">
            <v>Yes</v>
          </cell>
          <cell r="AP1252" t="str">
            <v>APR 23</v>
          </cell>
        </row>
        <row r="1253">
          <cell r="A1253">
            <v>1854</v>
          </cell>
          <cell r="B1253" t="str">
            <v>已发货</v>
          </cell>
          <cell r="C1253" t="str">
            <v>C49</v>
          </cell>
          <cell r="D1253">
            <v>110952</v>
          </cell>
          <cell r="E1253" t="str">
            <v>利速达</v>
          </cell>
          <cell r="F1253" t="str">
            <v>YSM10</v>
          </cell>
          <cell r="G1253" t="str">
            <v>R-&gt;L</v>
          </cell>
          <cell r="H1253" t="str">
            <v>MVC</v>
          </cell>
          <cell r="I1253" t="str">
            <v>Y62324，抽中调离商检</v>
          </cell>
          <cell r="J1253">
            <v>1</v>
          </cell>
          <cell r="K1253" t="str">
            <v>力合仓库(已经清关)</v>
          </cell>
          <cell r="L1253">
            <v>44773</v>
          </cell>
          <cell r="M1253" t="str">
            <v>0.0498,RMB清关</v>
          </cell>
          <cell r="N1253" t="str">
            <v>MAR 23</v>
          </cell>
          <cell r="O1253">
            <v>2022.7</v>
          </cell>
          <cell r="P1253" t="str">
            <v>RMB</v>
          </cell>
          <cell r="Q1253" t="str">
            <v>C49SZX20230030JY</v>
          </cell>
          <cell r="R1253" t="str">
            <v>和创永泰</v>
          </cell>
          <cell r="S1253" t="str">
            <v>YSM10</v>
          </cell>
          <cell r="T1253" t="str">
            <v>L-&gt;R</v>
          </cell>
          <cell r="U1253" t="str">
            <v>MVC</v>
          </cell>
          <cell r="V1253" t="str">
            <v>WRONG</v>
          </cell>
          <cell r="W1253" t="str">
            <v>DDP SZ</v>
          </cell>
          <cell r="X1253">
            <v>44980</v>
          </cell>
          <cell r="Y1253" t="str">
            <v>Yes</v>
          </cell>
          <cell r="Z1253"/>
          <cell r="AA1253"/>
          <cell r="AB1253"/>
          <cell r="AC1253" t="str">
            <v>C220342243</v>
          </cell>
          <cell r="AD1253">
            <v>302</v>
          </cell>
          <cell r="AE1253">
            <v>10</v>
          </cell>
          <cell r="AF1253"/>
          <cell r="AG1253"/>
          <cell r="AH1253"/>
          <cell r="AI1253"/>
          <cell r="AJ1253"/>
          <cell r="AK1253"/>
          <cell r="AL1253"/>
          <cell r="AM1253"/>
          <cell r="AN1253"/>
          <cell r="AO1253" t="str">
            <v>Yes</v>
          </cell>
          <cell r="AP1253" t="str">
            <v>MAR 23</v>
          </cell>
        </row>
        <row r="1254">
          <cell r="A1254">
            <v>1718</v>
          </cell>
          <cell r="B1254" t="str">
            <v>已发货</v>
          </cell>
          <cell r="C1254" t="str">
            <v>C49</v>
          </cell>
          <cell r="D1254" t="str">
            <v>110961（拆单111023）</v>
          </cell>
          <cell r="E1254" t="str">
            <v>钧溢</v>
          </cell>
          <cell r="F1254" t="str">
            <v>YSM20R-2</v>
          </cell>
          <cell r="G1254" t="str">
            <v>L-&gt;R</v>
          </cell>
          <cell r="H1254" t="str">
            <v>No</v>
          </cell>
          <cell r="I1254" t="str">
            <v>Y62345</v>
          </cell>
          <cell r="J1254">
            <v>1</v>
          </cell>
          <cell r="K1254" t="str">
            <v>力合仓库(已经清关)</v>
          </cell>
          <cell r="L1254">
            <v>44773</v>
          </cell>
          <cell r="M1254" t="str">
            <v>NM 110960(拆单111038)</v>
          </cell>
          <cell r="N1254" t="str">
            <v>SEP 22</v>
          </cell>
          <cell r="O1254">
            <v>2022.7</v>
          </cell>
          <cell r="P1254" t="str">
            <v>RMB</v>
          </cell>
          <cell r="Q1254" t="str">
            <v>C49SZX20220090SQ</v>
          </cell>
          <cell r="R1254" t="str">
            <v>维创斯特</v>
          </cell>
          <cell r="S1254" t="str">
            <v>YSM20R-2</v>
          </cell>
          <cell r="T1254" t="str">
            <v>L-&gt;R</v>
          </cell>
          <cell r="U1254" t="str">
            <v>No</v>
          </cell>
          <cell r="V1254" t="str">
            <v>OK</v>
          </cell>
          <cell r="W1254" t="str">
            <v>DDP SZ</v>
          </cell>
          <cell r="X1254">
            <v>44791</v>
          </cell>
          <cell r="Y1254" t="str">
            <v>Yes</v>
          </cell>
          <cell r="Z1254"/>
          <cell r="AA1254"/>
          <cell r="AB1254"/>
          <cell r="AC1254" t="str">
            <v>C220943712</v>
          </cell>
          <cell r="AD1254">
            <v>301</v>
          </cell>
          <cell r="AE1254">
            <v>10</v>
          </cell>
          <cell r="AF1254">
            <v>311</v>
          </cell>
          <cell r="AG1254">
            <v>5</v>
          </cell>
          <cell r="AH1254">
            <v>312</v>
          </cell>
          <cell r="AI1254">
            <v>5</v>
          </cell>
          <cell r="AN1254"/>
          <cell r="AO1254" t="str">
            <v>Yes</v>
          </cell>
          <cell r="AP1254" t="str">
            <v>SEP 22</v>
          </cell>
        </row>
        <row r="1255">
          <cell r="A1255">
            <v>1518</v>
          </cell>
          <cell r="B1255" t="str">
            <v>已发货</v>
          </cell>
          <cell r="C1255" t="str">
            <v>C49</v>
          </cell>
          <cell r="D1255">
            <v>110961</v>
          </cell>
          <cell r="E1255" t="str">
            <v>钧溢</v>
          </cell>
          <cell r="F1255" t="str">
            <v>YSM20R-2</v>
          </cell>
          <cell r="G1255" t="str">
            <v>L-&gt;R</v>
          </cell>
          <cell r="H1255" t="str">
            <v>No</v>
          </cell>
          <cell r="I1255" t="str">
            <v>Y62346</v>
          </cell>
          <cell r="J1255">
            <v>1</v>
          </cell>
          <cell r="K1255" t="str">
            <v>力合中转仓</v>
          </cell>
          <cell r="L1255">
            <v>44773</v>
          </cell>
          <cell r="M1255" t="str">
            <v>NM</v>
          </cell>
          <cell r="N1255" t="str">
            <v>SEP 22</v>
          </cell>
          <cell r="O1255">
            <v>2022.7</v>
          </cell>
          <cell r="P1255" t="str">
            <v>JPY</v>
          </cell>
          <cell r="Q1255" t="str">
            <v>C49SZX20210215MZ</v>
          </cell>
          <cell r="R1255" t="str">
            <v>魔乐视</v>
          </cell>
          <cell r="S1255" t="str">
            <v>YSM20R-2</v>
          </cell>
          <cell r="T1255" t="str">
            <v>L-&gt;R</v>
          </cell>
          <cell r="U1255" t="str">
            <v>No</v>
          </cell>
          <cell r="V1255" t="str">
            <v>OK</v>
          </cell>
          <cell r="W1255" t="str">
            <v>DAP SZ</v>
          </cell>
          <cell r="X1255">
            <v>44540</v>
          </cell>
          <cell r="Y1255" t="str">
            <v>Yes</v>
          </cell>
          <cell r="Z1255"/>
          <cell r="AA1255"/>
          <cell r="AB1255"/>
          <cell r="AC1255" t="str">
            <v>C220342452</v>
          </cell>
          <cell r="AD1255">
            <v>301</v>
          </cell>
          <cell r="AE1255">
            <v>10</v>
          </cell>
          <cell r="AF1255">
            <v>311</v>
          </cell>
          <cell r="AG1255">
            <v>5</v>
          </cell>
          <cell r="AH1255">
            <v>312</v>
          </cell>
          <cell r="AI1255">
            <v>5</v>
          </cell>
          <cell r="AJ1255"/>
          <cell r="AK1255"/>
          <cell r="AL1255"/>
          <cell r="AM1255"/>
          <cell r="AN1255"/>
          <cell r="AO1255" t="str">
            <v>Yes</v>
          </cell>
          <cell r="AP1255" t="str">
            <v>SEP 22</v>
          </cell>
        </row>
        <row r="1256">
          <cell r="A1256">
            <v>1171</v>
          </cell>
          <cell r="B1256" t="str">
            <v>已发货</v>
          </cell>
          <cell r="C1256" t="str">
            <v>C49</v>
          </cell>
          <cell r="D1256" t="str">
            <v>110960(拆单111038)</v>
          </cell>
          <cell r="E1256" t="str">
            <v>辉拓</v>
          </cell>
          <cell r="F1256" t="str">
            <v>YSM20R-2</v>
          </cell>
          <cell r="G1256" t="str">
            <v>L-&gt;R</v>
          </cell>
          <cell r="H1256" t="str">
            <v>No</v>
          </cell>
          <cell r="I1256" t="str">
            <v>Y62340</v>
          </cell>
          <cell r="J1256">
            <v>1</v>
          </cell>
          <cell r="K1256" t="str">
            <v>力合中转仓</v>
          </cell>
          <cell r="L1256">
            <v>44773</v>
          </cell>
          <cell r="M1256" t="str">
            <v>NM,PO 110988</v>
          </cell>
          <cell r="N1256" t="str">
            <v>AUG 22</v>
          </cell>
          <cell r="O1256">
            <v>2022.7</v>
          </cell>
          <cell r="P1256" t="str">
            <v>JPY</v>
          </cell>
          <cell r="Q1256" t="str">
            <v>C49SZX20210049MX</v>
          </cell>
          <cell r="R1256" t="str">
            <v>智序</v>
          </cell>
          <cell r="S1256" t="str">
            <v>YSM20R-2</v>
          </cell>
          <cell r="T1256" t="str">
            <v>L-&gt;R</v>
          </cell>
          <cell r="U1256" t="str">
            <v>No</v>
          </cell>
          <cell r="V1256" t="str">
            <v>OK</v>
          </cell>
          <cell r="W1256" t="str">
            <v>DAP SZ</v>
          </cell>
          <cell r="X1256">
            <v>44256</v>
          </cell>
          <cell r="Y1256" t="str">
            <v>Yes</v>
          </cell>
          <cell r="Z1256"/>
          <cell r="AA1256"/>
          <cell r="AB1256"/>
          <cell r="AC1256" t="str">
            <v>C210440011</v>
          </cell>
          <cell r="AD1256">
            <v>313</v>
          </cell>
          <cell r="AE1256">
            <v>20</v>
          </cell>
          <cell r="AF1256"/>
          <cell r="AG1256"/>
          <cell r="AH1256"/>
          <cell r="AI1256"/>
          <cell r="AN1256"/>
          <cell r="AO1256" t="str">
            <v>Yes</v>
          </cell>
          <cell r="AP1256" t="str">
            <v>AUG 22</v>
          </cell>
        </row>
        <row r="1257">
          <cell r="A1257">
            <v>1709</v>
          </cell>
          <cell r="B1257" t="str">
            <v>已发货</v>
          </cell>
          <cell r="C1257" t="str">
            <v>C49</v>
          </cell>
          <cell r="D1257">
            <v>110960</v>
          </cell>
          <cell r="E1257" t="str">
            <v>辉拓</v>
          </cell>
          <cell r="F1257" t="str">
            <v>YSM20R-2</v>
          </cell>
          <cell r="G1257" t="str">
            <v>L-&gt;R</v>
          </cell>
          <cell r="H1257" t="str">
            <v>No</v>
          </cell>
          <cell r="I1257" t="str">
            <v>Y62341</v>
          </cell>
          <cell r="J1257">
            <v>1</v>
          </cell>
          <cell r="K1257" t="str">
            <v>力合仓库(已经清关)</v>
          </cell>
          <cell r="L1257">
            <v>44773</v>
          </cell>
          <cell r="M1257">
            <v>4.9799999999999997E-2</v>
          </cell>
          <cell r="N1257" t="str">
            <v>AUG 22</v>
          </cell>
          <cell r="O1257">
            <v>2022.7</v>
          </cell>
          <cell r="P1257" t="str">
            <v>RMB</v>
          </cell>
          <cell r="Q1257" t="str">
            <v>C49SZX20220080JY</v>
          </cell>
          <cell r="R1257" t="str">
            <v>顺禾</v>
          </cell>
          <cell r="S1257" t="str">
            <v>YSM20R-2</v>
          </cell>
          <cell r="T1257" t="str">
            <v>L-&gt;R</v>
          </cell>
          <cell r="U1257" t="str">
            <v>No</v>
          </cell>
          <cell r="V1257" t="str">
            <v>OK</v>
          </cell>
          <cell r="W1257" t="str">
            <v>DDP SZ</v>
          </cell>
          <cell r="X1257">
            <v>44762</v>
          </cell>
          <cell r="Y1257" t="str">
            <v>Yes</v>
          </cell>
          <cell r="Z1257"/>
          <cell r="AA1257"/>
          <cell r="AB1257"/>
          <cell r="AC1257" t="str">
            <v>C151125547</v>
          </cell>
          <cell r="AD1257">
            <v>301</v>
          </cell>
          <cell r="AE1257">
            <v>20</v>
          </cell>
          <cell r="AF1257"/>
          <cell r="AG1257"/>
          <cell r="AH1257"/>
          <cell r="AI1257"/>
          <cell r="AJ1257"/>
          <cell r="AK1257"/>
          <cell r="AL1257"/>
          <cell r="AM1257"/>
          <cell r="AN1257"/>
          <cell r="AO1257" t="str">
            <v>Yes</v>
          </cell>
          <cell r="AP1257" t="str">
            <v>AUG 22</v>
          </cell>
        </row>
        <row r="1258">
          <cell r="A1258">
            <v>1747</v>
          </cell>
          <cell r="B1258" t="str">
            <v>已发货</v>
          </cell>
          <cell r="C1258" t="str">
            <v>C49</v>
          </cell>
          <cell r="D1258">
            <v>110960</v>
          </cell>
          <cell r="E1258" t="str">
            <v>辉拓</v>
          </cell>
          <cell r="F1258" t="str">
            <v>YSM20R-2</v>
          </cell>
          <cell r="G1258" t="str">
            <v>L-&gt;R</v>
          </cell>
          <cell r="H1258" t="str">
            <v>No</v>
          </cell>
          <cell r="I1258" t="str">
            <v>Y62342</v>
          </cell>
          <cell r="J1258">
            <v>1</v>
          </cell>
          <cell r="K1258" t="str">
            <v>力合中转仓</v>
          </cell>
          <cell r="L1258">
            <v>44773</v>
          </cell>
          <cell r="M1258">
            <v>4.9799999999999997E-2</v>
          </cell>
          <cell r="N1258" t="str">
            <v>OCT 22</v>
          </cell>
          <cell r="O1258">
            <v>2022.7</v>
          </cell>
          <cell r="P1258" t="str">
            <v>JPY</v>
          </cell>
          <cell r="Q1258" t="str">
            <v>C49SZX20220103SS</v>
          </cell>
          <cell r="R1258" t="str">
            <v>银杏（虽然机器安装在银杏，但是给到Yamaha的资料都是三才）</v>
          </cell>
          <cell r="S1258" t="str">
            <v>YSM20R-2</v>
          </cell>
          <cell r="T1258" t="str">
            <v>L-&gt;R</v>
          </cell>
          <cell r="U1258" t="str">
            <v>MVC</v>
          </cell>
          <cell r="V1258" t="str">
            <v>WRONG</v>
          </cell>
          <cell r="W1258" t="str">
            <v>DAP CS</v>
          </cell>
          <cell r="X1258">
            <v>44846</v>
          </cell>
          <cell r="Y1258" t="str">
            <v>Yes</v>
          </cell>
          <cell r="Z1258"/>
          <cell r="AA1258"/>
          <cell r="AB1258"/>
          <cell r="AC1258" t="str">
            <v>C221144426</v>
          </cell>
          <cell r="AD1258">
            <v>304</v>
          </cell>
          <cell r="AE1258">
            <v>10</v>
          </cell>
          <cell r="AF1258">
            <v>302</v>
          </cell>
          <cell r="AG1258">
            <v>10</v>
          </cell>
          <cell r="AH1258"/>
          <cell r="AI1258"/>
          <cell r="AJ1258"/>
          <cell r="AK1258"/>
          <cell r="AL1258"/>
          <cell r="AM1258"/>
          <cell r="AN1258"/>
          <cell r="AO1258" t="str">
            <v>Yes</v>
          </cell>
          <cell r="AP1258" t="str">
            <v>OCT 22</v>
          </cell>
        </row>
        <row r="1259">
          <cell r="A1259">
            <v>1814</v>
          </cell>
          <cell r="B1259" t="str">
            <v>已发货</v>
          </cell>
          <cell r="C1259" t="str">
            <v>C49</v>
          </cell>
          <cell r="D1259">
            <v>110954</v>
          </cell>
          <cell r="E1259" t="str">
            <v>恒磊</v>
          </cell>
          <cell r="F1259" t="str">
            <v>YSM10</v>
          </cell>
          <cell r="G1259" t="str">
            <v>R-&gt;L</v>
          </cell>
          <cell r="H1259" t="str">
            <v>MVC</v>
          </cell>
          <cell r="I1259" t="str">
            <v>Y62325</v>
          </cell>
          <cell r="J1259">
            <v>1</v>
          </cell>
          <cell r="K1259" t="str">
            <v>力合仓库(已经清关)</v>
          </cell>
          <cell r="L1259">
            <v>44773</v>
          </cell>
          <cell r="M1259" t="str">
            <v>0.0498,RMB清关 PO110921</v>
          </cell>
          <cell r="N1259" t="str">
            <v>JAN 23</v>
          </cell>
          <cell r="O1259">
            <v>2022.7</v>
          </cell>
          <cell r="P1259" t="str">
            <v>RMB</v>
          </cell>
          <cell r="Q1259" t="str">
            <v>C49SZX20230010SX</v>
          </cell>
          <cell r="R1259" t="str">
            <v>嘉普达</v>
          </cell>
          <cell r="S1259" t="str">
            <v>YSM10</v>
          </cell>
          <cell r="T1259" t="str">
            <v>L-&gt;R</v>
          </cell>
          <cell r="U1259" t="str">
            <v>MVC</v>
          </cell>
          <cell r="V1259" t="str">
            <v>WRONG</v>
          </cell>
          <cell r="W1259" t="str">
            <v>DDP SZ</v>
          </cell>
          <cell r="X1259">
            <v>44938</v>
          </cell>
          <cell r="Y1259" t="str">
            <v>Yes</v>
          </cell>
          <cell r="Z1259"/>
          <cell r="AA1259"/>
          <cell r="AB1259"/>
          <cell r="AC1259" t="str">
            <v>C200938204</v>
          </cell>
          <cell r="AD1259">
            <v>304</v>
          </cell>
          <cell r="AE1259">
            <v>10</v>
          </cell>
          <cell r="AF1259"/>
          <cell r="AG1259"/>
          <cell r="AH1259"/>
          <cell r="AI1259"/>
          <cell r="AJ1259"/>
          <cell r="AK1259"/>
          <cell r="AL1259"/>
          <cell r="AM1259"/>
          <cell r="AN1259"/>
          <cell r="AO1259" t="str">
            <v>Yes</v>
          </cell>
          <cell r="AP1259" t="str">
            <v>JAN 23</v>
          </cell>
        </row>
        <row r="1260">
          <cell r="A1260">
            <v>1666</v>
          </cell>
          <cell r="B1260" t="str">
            <v>已发货</v>
          </cell>
          <cell r="C1260" t="str">
            <v>C49</v>
          </cell>
          <cell r="D1260">
            <v>110954</v>
          </cell>
          <cell r="E1260" t="str">
            <v>恒磊</v>
          </cell>
          <cell r="F1260" t="str">
            <v>YSM10</v>
          </cell>
          <cell r="G1260" t="str">
            <v>R-&gt;L</v>
          </cell>
          <cell r="H1260" t="str">
            <v>MVC</v>
          </cell>
          <cell r="I1260" t="str">
            <v>Y62326，机器不能调动</v>
          </cell>
          <cell r="J1260">
            <v>1</v>
          </cell>
          <cell r="K1260" t="str">
            <v>力合中转仓</v>
          </cell>
          <cell r="L1260">
            <v>44773</v>
          </cell>
          <cell r="M1260" t="str">
            <v>NM</v>
          </cell>
          <cell r="N1260" t="str">
            <v>SEP 22</v>
          </cell>
          <cell r="O1260">
            <v>2022.7</v>
          </cell>
          <cell r="P1260" t="str">
            <v>JPY</v>
          </cell>
          <cell r="Q1260" t="str">
            <v>C49SZX20220055SX</v>
          </cell>
          <cell r="R1260" t="str">
            <v>利速达</v>
          </cell>
          <cell r="S1260" t="str">
            <v>YSM10</v>
          </cell>
          <cell r="T1260" t="str">
            <v>L-&gt;R</v>
          </cell>
          <cell r="U1260" t="str">
            <v>MVC</v>
          </cell>
          <cell r="V1260" t="str">
            <v>WRONG</v>
          </cell>
          <cell r="W1260" t="str">
            <v>DAP SZ</v>
          </cell>
          <cell r="X1260">
            <v>44691</v>
          </cell>
          <cell r="Y1260" t="str">
            <v>Yes</v>
          </cell>
          <cell r="Z1260"/>
          <cell r="AA1260"/>
          <cell r="AB1260"/>
          <cell r="AC1260" t="str">
            <v xml:space="preserve">C180732624 </v>
          </cell>
          <cell r="AD1260">
            <v>301</v>
          </cell>
          <cell r="AE1260">
            <v>10</v>
          </cell>
          <cell r="AF1260"/>
          <cell r="AG1260"/>
          <cell r="AH1260"/>
          <cell r="AI1260"/>
          <cell r="AJ1260"/>
          <cell r="AK1260"/>
          <cell r="AL1260"/>
          <cell r="AM1260"/>
          <cell r="AN1260"/>
          <cell r="AO1260" t="str">
            <v>Yes</v>
          </cell>
          <cell r="AP1260" t="str">
            <v>SEP 22</v>
          </cell>
        </row>
        <row r="1261">
          <cell r="A1261">
            <v>1644</v>
          </cell>
          <cell r="B1261" t="str">
            <v>已发货</v>
          </cell>
          <cell r="C1261" t="str">
            <v>C49</v>
          </cell>
          <cell r="D1261">
            <v>110958</v>
          </cell>
          <cell r="E1261" t="str">
            <v>伯莱科</v>
          </cell>
          <cell r="F1261" t="str">
            <v>YSM20R-2</v>
          </cell>
          <cell r="G1261" t="str">
            <v>L-&gt;R</v>
          </cell>
          <cell r="H1261" t="str">
            <v>No</v>
          </cell>
          <cell r="I1261" t="str">
            <v>Y62328</v>
          </cell>
          <cell r="J1261">
            <v>1</v>
          </cell>
          <cell r="K1261" t="str">
            <v>力合中转仓</v>
          </cell>
          <cell r="L1261">
            <v>44773</v>
          </cell>
          <cell r="M1261" t="str">
            <v>NM</v>
          </cell>
          <cell r="N1261" t="str">
            <v>AUG 22</v>
          </cell>
          <cell r="O1261">
            <v>2022.7</v>
          </cell>
          <cell r="P1261" t="str">
            <v>JPY</v>
          </cell>
          <cell r="Q1261" t="str">
            <v>C49SZX20220046JL</v>
          </cell>
          <cell r="R1261" t="str">
            <v>快宇</v>
          </cell>
          <cell r="S1261" t="str">
            <v>YSM20R-2</v>
          </cell>
          <cell r="T1261" t="str">
            <v>L-&gt;R</v>
          </cell>
          <cell r="U1261" t="str">
            <v>No</v>
          </cell>
          <cell r="V1261" t="str">
            <v>OK</v>
          </cell>
          <cell r="W1261" t="str">
            <v>DAP SZ</v>
          </cell>
          <cell r="X1261">
            <v>44669</v>
          </cell>
          <cell r="Y1261" t="str">
            <v>Yes</v>
          </cell>
          <cell r="Z1261"/>
          <cell r="AA1261"/>
          <cell r="AB1261"/>
          <cell r="AC1261" t="str">
            <v>C220141863</v>
          </cell>
          <cell r="AD1261">
            <v>301</v>
          </cell>
          <cell r="AE1261">
            <v>10</v>
          </cell>
          <cell r="AF1261">
            <v>302</v>
          </cell>
          <cell r="AG1261">
            <v>10</v>
          </cell>
          <cell r="AH1261"/>
          <cell r="AI1261"/>
          <cell r="AJ1261"/>
          <cell r="AK1261"/>
          <cell r="AL1261"/>
          <cell r="AM1261"/>
          <cell r="AN1261"/>
          <cell r="AO1261" t="str">
            <v>Yes</v>
          </cell>
          <cell r="AP1261" t="str">
            <v>AUG 22</v>
          </cell>
        </row>
        <row r="1262">
          <cell r="A1262">
            <v>1665</v>
          </cell>
          <cell r="B1262" t="str">
            <v>已发货</v>
          </cell>
          <cell r="C1262" t="str">
            <v>C49</v>
          </cell>
          <cell r="D1262">
            <v>110958</v>
          </cell>
          <cell r="E1262" t="str">
            <v>伯莱科</v>
          </cell>
          <cell r="F1262" t="str">
            <v>YSM20R-2</v>
          </cell>
          <cell r="G1262" t="str">
            <v>L-&gt;R</v>
          </cell>
          <cell r="H1262" t="str">
            <v>No</v>
          </cell>
          <cell r="I1262" t="str">
            <v>Y62329，机器不能调动</v>
          </cell>
          <cell r="J1262">
            <v>1</v>
          </cell>
          <cell r="K1262" t="str">
            <v>力合中转仓</v>
          </cell>
          <cell r="L1262">
            <v>44773</v>
          </cell>
          <cell r="M1262" t="str">
            <v>NM</v>
          </cell>
          <cell r="N1262" t="str">
            <v>SEP 22</v>
          </cell>
          <cell r="O1262">
            <v>2022.7</v>
          </cell>
          <cell r="P1262" t="str">
            <v>JPY</v>
          </cell>
          <cell r="Q1262" t="str">
            <v>C49SZX20220055SX</v>
          </cell>
          <cell r="R1262" t="str">
            <v>利速达</v>
          </cell>
          <cell r="S1262" t="str">
            <v>YSM20R-2</v>
          </cell>
          <cell r="T1262" t="str">
            <v>L-&gt;R</v>
          </cell>
          <cell r="U1262" t="str">
            <v>No</v>
          </cell>
          <cell r="V1262" t="str">
            <v>OK</v>
          </cell>
          <cell r="W1262" t="str">
            <v>DAP SZ</v>
          </cell>
          <cell r="X1262">
            <v>44691</v>
          </cell>
          <cell r="Y1262" t="str">
            <v>Yes</v>
          </cell>
          <cell r="Z1262"/>
          <cell r="AA1262"/>
          <cell r="AB1262"/>
          <cell r="AC1262" t="str">
            <v>C211241805</v>
          </cell>
          <cell r="AD1262">
            <v>301</v>
          </cell>
          <cell r="AE1262">
            <v>10</v>
          </cell>
          <cell r="AF1262">
            <v>302</v>
          </cell>
          <cell r="AG1262">
            <v>10</v>
          </cell>
          <cell r="AH1262"/>
          <cell r="AI1262"/>
          <cell r="AJ1262"/>
          <cell r="AK1262"/>
          <cell r="AL1262"/>
          <cell r="AM1262"/>
          <cell r="AN1262"/>
          <cell r="AO1262" t="str">
            <v>Yes</v>
          </cell>
          <cell r="AP1262" t="str">
            <v>SEP 22</v>
          </cell>
        </row>
        <row r="1263">
          <cell r="A1263">
            <v>1821</v>
          </cell>
          <cell r="B1263" t="str">
            <v>已发货</v>
          </cell>
          <cell r="C1263" t="str">
            <v>C49</v>
          </cell>
          <cell r="D1263">
            <v>110956</v>
          </cell>
          <cell r="E1263" t="str">
            <v>鑫天泰</v>
          </cell>
          <cell r="F1263" t="str">
            <v>YSM10</v>
          </cell>
          <cell r="G1263" t="str">
            <v>R-&gt;L</v>
          </cell>
          <cell r="H1263" t="str">
            <v>MVC</v>
          </cell>
          <cell r="I1263" t="str">
            <v>Y62327(拆相机放在力合）</v>
          </cell>
          <cell r="J1263">
            <v>1</v>
          </cell>
          <cell r="K1263" t="str">
            <v>力合仓库(已经清关)</v>
          </cell>
          <cell r="L1263">
            <v>44773</v>
          </cell>
          <cell r="M1263" t="str">
            <v>0.0503,RMB清关 PO#110922</v>
          </cell>
          <cell r="N1263" t="str">
            <v>FEB 23</v>
          </cell>
          <cell r="O1263">
            <v>2022.7</v>
          </cell>
          <cell r="P1263" t="str">
            <v>RMB</v>
          </cell>
          <cell r="Q1263" t="str">
            <v>C49SZX202300011SX</v>
          </cell>
          <cell r="R1263" t="str">
            <v>益田科技</v>
          </cell>
          <cell r="S1263" t="str">
            <v>YSM10</v>
          </cell>
          <cell r="T1263" t="str">
            <v>L-&gt;R</v>
          </cell>
          <cell r="U1263" t="str">
            <v>No</v>
          </cell>
          <cell r="V1263" t="str">
            <v>WRONG</v>
          </cell>
          <cell r="W1263" t="str">
            <v>DDP SZ</v>
          </cell>
          <cell r="X1263">
            <v>44960</v>
          </cell>
          <cell r="Y1263" t="str">
            <v>Yes</v>
          </cell>
          <cell r="Z1263"/>
          <cell r="AA1263"/>
          <cell r="AB1263"/>
          <cell r="AC1263" t="str">
            <v>C200938214</v>
          </cell>
          <cell r="AD1263">
            <v>301</v>
          </cell>
          <cell r="AE1263">
            <v>10</v>
          </cell>
          <cell r="AF1263"/>
          <cell r="AG1263"/>
          <cell r="AH1263"/>
          <cell r="AI1263"/>
          <cell r="AN1263"/>
          <cell r="AO1263" t="str">
            <v>Yes</v>
          </cell>
          <cell r="AP1263" t="str">
            <v>FEB 23</v>
          </cell>
        </row>
        <row r="1264">
          <cell r="A1264">
            <v>1609</v>
          </cell>
          <cell r="B1264" t="str">
            <v>已发货</v>
          </cell>
          <cell r="C1264" t="str">
            <v>C49</v>
          </cell>
          <cell r="D1264">
            <v>110959</v>
          </cell>
          <cell r="E1264" t="str">
            <v>拓普艾名义</v>
          </cell>
          <cell r="F1264" t="str">
            <v>YSM20R-2</v>
          </cell>
          <cell r="G1264" t="str">
            <v>L-&gt;R</v>
          </cell>
          <cell r="H1264" t="str">
            <v>No</v>
          </cell>
          <cell r="I1264" t="str">
            <v>Y62389</v>
          </cell>
          <cell r="J1264">
            <v>1</v>
          </cell>
          <cell r="K1264"/>
          <cell r="L1264">
            <v>44774</v>
          </cell>
          <cell r="M1264" t="str">
            <v>NM</v>
          </cell>
          <cell r="N1264" t="str">
            <v>AUG 22</v>
          </cell>
          <cell r="O1264">
            <v>2022.7</v>
          </cell>
          <cell r="P1264" t="str">
            <v>JPY</v>
          </cell>
          <cell r="Q1264" t="str">
            <v>C49SZX20220033JL</v>
          </cell>
          <cell r="R1264" t="str">
            <v>拓普艾</v>
          </cell>
          <cell r="S1264" t="str">
            <v>YSM20R-2</v>
          </cell>
          <cell r="T1264" t="str">
            <v>L-&gt;R</v>
          </cell>
          <cell r="U1264" t="str">
            <v>No</v>
          </cell>
          <cell r="V1264" t="str">
            <v>OK</v>
          </cell>
          <cell r="W1264" t="str">
            <v>CIF HK</v>
          </cell>
          <cell r="X1264">
            <v>44630</v>
          </cell>
          <cell r="Y1264" t="str">
            <v>Yes</v>
          </cell>
          <cell r="Z1264"/>
          <cell r="AA1264"/>
          <cell r="AB1264"/>
          <cell r="AC1264" t="str">
            <v>C180632532</v>
          </cell>
          <cell r="AD1264">
            <v>311</v>
          </cell>
          <cell r="AE1264">
            <v>20</v>
          </cell>
          <cell r="AF1264"/>
          <cell r="AG1264"/>
          <cell r="AH1264"/>
          <cell r="AI1264"/>
          <cell r="AJ1264"/>
          <cell r="AK1264"/>
          <cell r="AL1264"/>
          <cell r="AM1264"/>
          <cell r="AN1264"/>
          <cell r="AO1264" t="str">
            <v>Yes</v>
          </cell>
          <cell r="AP1264" t="str">
            <v>AUG 22</v>
          </cell>
        </row>
        <row r="1265">
          <cell r="A1265">
            <v>1610</v>
          </cell>
          <cell r="B1265" t="str">
            <v>已发货</v>
          </cell>
          <cell r="C1265" t="str">
            <v>C49</v>
          </cell>
          <cell r="D1265">
            <v>110959</v>
          </cell>
          <cell r="E1265" t="str">
            <v>拓普艾名义</v>
          </cell>
          <cell r="F1265" t="str">
            <v>YSM20R-2</v>
          </cell>
          <cell r="G1265" t="str">
            <v>L-&gt;R</v>
          </cell>
          <cell r="H1265" t="str">
            <v>No</v>
          </cell>
          <cell r="I1265" t="str">
            <v>Y62392</v>
          </cell>
          <cell r="J1265">
            <v>1</v>
          </cell>
          <cell r="K1265"/>
          <cell r="L1265">
            <v>44774</v>
          </cell>
          <cell r="M1265" t="str">
            <v>NM</v>
          </cell>
          <cell r="N1265" t="str">
            <v>AUG 22</v>
          </cell>
          <cell r="O1265">
            <v>2022.7</v>
          </cell>
          <cell r="P1265" t="str">
            <v>JPY</v>
          </cell>
          <cell r="Q1265" t="str">
            <v>C49SZX20220033JL</v>
          </cell>
          <cell r="R1265" t="str">
            <v>拓普艾</v>
          </cell>
          <cell r="S1265" t="str">
            <v>YSM20R-2</v>
          </cell>
          <cell r="T1265" t="str">
            <v>L-&gt;R</v>
          </cell>
          <cell r="U1265" t="str">
            <v>No</v>
          </cell>
          <cell r="V1265" t="str">
            <v>OK</v>
          </cell>
          <cell r="W1265" t="str">
            <v>CIF HK</v>
          </cell>
          <cell r="X1265">
            <v>44630</v>
          </cell>
          <cell r="Y1265" t="str">
            <v>Yes</v>
          </cell>
          <cell r="Z1265"/>
          <cell r="AA1265"/>
          <cell r="AB1265"/>
          <cell r="AC1265" t="str">
            <v>C180632532</v>
          </cell>
          <cell r="AD1265">
            <v>302</v>
          </cell>
          <cell r="AE1265">
            <v>20</v>
          </cell>
          <cell r="AF1265"/>
          <cell r="AG1265"/>
          <cell r="AH1265"/>
          <cell r="AI1265"/>
          <cell r="AJ1265"/>
          <cell r="AK1265"/>
          <cell r="AL1265"/>
          <cell r="AM1265"/>
          <cell r="AN1265"/>
          <cell r="AO1265" t="str">
            <v>Yes</v>
          </cell>
          <cell r="AP1265" t="str">
            <v>AUG 22</v>
          </cell>
        </row>
        <row r="1266">
          <cell r="A1266">
            <v>1611</v>
          </cell>
          <cell r="B1266" t="str">
            <v>已发货</v>
          </cell>
          <cell r="C1266" t="str">
            <v>C49</v>
          </cell>
          <cell r="D1266">
            <v>110959</v>
          </cell>
          <cell r="E1266" t="str">
            <v>拓普艾名义</v>
          </cell>
          <cell r="F1266" t="str">
            <v>YSM20R-2</v>
          </cell>
          <cell r="G1266" t="str">
            <v>L-&gt;R</v>
          </cell>
          <cell r="H1266" t="str">
            <v>No</v>
          </cell>
          <cell r="I1266" t="str">
            <v>Y62393</v>
          </cell>
          <cell r="J1266">
            <v>1</v>
          </cell>
          <cell r="K1266"/>
          <cell r="L1266">
            <v>44774</v>
          </cell>
          <cell r="M1266" t="str">
            <v>NM</v>
          </cell>
          <cell r="N1266" t="str">
            <v>AUG 22</v>
          </cell>
          <cell r="O1266">
            <v>2022.7</v>
          </cell>
          <cell r="P1266" t="str">
            <v>JPY</v>
          </cell>
          <cell r="Q1266" t="str">
            <v>C49SZX20220033JL</v>
          </cell>
          <cell r="R1266" t="str">
            <v>拓普艾</v>
          </cell>
          <cell r="S1266" t="str">
            <v>YSM20R-2</v>
          </cell>
          <cell r="T1266" t="str">
            <v>L-&gt;R</v>
          </cell>
          <cell r="U1266" t="str">
            <v>No</v>
          </cell>
          <cell r="V1266" t="str">
            <v>OK</v>
          </cell>
          <cell r="W1266" t="str">
            <v>CIF HK</v>
          </cell>
          <cell r="X1266">
            <v>44630</v>
          </cell>
          <cell r="Y1266" t="str">
            <v>Yes</v>
          </cell>
          <cell r="Z1266"/>
          <cell r="AA1266"/>
          <cell r="AB1266"/>
          <cell r="AC1266" t="str">
            <v>C180632532</v>
          </cell>
          <cell r="AD1266">
            <v>302</v>
          </cell>
          <cell r="AE1266">
            <v>20</v>
          </cell>
          <cell r="AF1266"/>
          <cell r="AG1266"/>
          <cell r="AH1266"/>
          <cell r="AI1266"/>
          <cell r="AJ1266"/>
          <cell r="AK1266"/>
          <cell r="AL1266"/>
          <cell r="AM1266"/>
          <cell r="AN1266"/>
          <cell r="AO1266" t="str">
            <v>Yes</v>
          </cell>
          <cell r="AP1266" t="str">
            <v>AUG 22</v>
          </cell>
        </row>
        <row r="1267">
          <cell r="A1267">
            <v>1612</v>
          </cell>
          <cell r="B1267" t="str">
            <v>已发货</v>
          </cell>
          <cell r="C1267" t="str">
            <v>C49</v>
          </cell>
          <cell r="D1267">
            <v>110959</v>
          </cell>
          <cell r="E1267" t="str">
            <v>拓普艾名义</v>
          </cell>
          <cell r="F1267" t="str">
            <v>YSM20R-2</v>
          </cell>
          <cell r="G1267" t="str">
            <v>L-&gt;R</v>
          </cell>
          <cell r="H1267" t="str">
            <v>No</v>
          </cell>
          <cell r="I1267" t="str">
            <v>Y62394</v>
          </cell>
          <cell r="J1267">
            <v>1</v>
          </cell>
          <cell r="K1267"/>
          <cell r="L1267">
            <v>44774</v>
          </cell>
          <cell r="M1267" t="str">
            <v>NM</v>
          </cell>
          <cell r="N1267" t="str">
            <v>AUG 22</v>
          </cell>
          <cell r="O1267">
            <v>2022.7</v>
          </cell>
          <cell r="P1267" t="str">
            <v>JPY</v>
          </cell>
          <cell r="Q1267" t="str">
            <v>C49SZX20220033JL</v>
          </cell>
          <cell r="R1267" t="str">
            <v>拓普艾</v>
          </cell>
          <cell r="S1267" t="str">
            <v>YSM20R-2</v>
          </cell>
          <cell r="T1267" t="str">
            <v>L-&gt;R</v>
          </cell>
          <cell r="U1267" t="str">
            <v>No</v>
          </cell>
          <cell r="V1267" t="str">
            <v>OK</v>
          </cell>
          <cell r="W1267" t="str">
            <v>CIF HK</v>
          </cell>
          <cell r="X1267">
            <v>44630</v>
          </cell>
          <cell r="Y1267" t="str">
            <v>Yes</v>
          </cell>
          <cell r="Z1267"/>
          <cell r="AA1267"/>
          <cell r="AB1267"/>
          <cell r="AC1267" t="str">
            <v>C180632532</v>
          </cell>
          <cell r="AD1267">
            <v>301</v>
          </cell>
          <cell r="AE1267">
            <v>20</v>
          </cell>
          <cell r="AF1267"/>
          <cell r="AG1267"/>
          <cell r="AH1267"/>
          <cell r="AI1267"/>
          <cell r="AJ1267"/>
          <cell r="AK1267"/>
          <cell r="AL1267"/>
          <cell r="AM1267"/>
          <cell r="AN1267"/>
          <cell r="AO1267" t="str">
            <v>Yes</v>
          </cell>
          <cell r="AP1267" t="str">
            <v>AUG 22</v>
          </cell>
        </row>
        <row r="1268">
          <cell r="A1268">
            <v>1613</v>
          </cell>
          <cell r="B1268" t="str">
            <v>已发货</v>
          </cell>
          <cell r="C1268" t="str">
            <v>C49</v>
          </cell>
          <cell r="D1268">
            <v>110959</v>
          </cell>
          <cell r="E1268" t="str">
            <v>拓普艾名义</v>
          </cell>
          <cell r="F1268" t="str">
            <v>YSM20R-2</v>
          </cell>
          <cell r="G1268" t="str">
            <v>L-&gt;R</v>
          </cell>
          <cell r="H1268" t="str">
            <v>No</v>
          </cell>
          <cell r="I1268" t="str">
            <v>Y62387</v>
          </cell>
          <cell r="J1268">
            <v>1</v>
          </cell>
          <cell r="K1268"/>
          <cell r="L1268">
            <v>44774</v>
          </cell>
          <cell r="M1268" t="str">
            <v>NM</v>
          </cell>
          <cell r="N1268" t="str">
            <v>AUG 22</v>
          </cell>
          <cell r="O1268">
            <v>2022.7</v>
          </cell>
          <cell r="P1268" t="str">
            <v>JPY</v>
          </cell>
          <cell r="Q1268" t="str">
            <v>C49SZX20220033JL</v>
          </cell>
          <cell r="R1268" t="str">
            <v>拓普艾</v>
          </cell>
          <cell r="S1268" t="str">
            <v>YSM20R-2</v>
          </cell>
          <cell r="T1268" t="str">
            <v>L-&gt;R</v>
          </cell>
          <cell r="U1268" t="str">
            <v>No</v>
          </cell>
          <cell r="V1268" t="str">
            <v>OK</v>
          </cell>
          <cell r="W1268" t="str">
            <v>CIF HK</v>
          </cell>
          <cell r="X1268">
            <v>44630</v>
          </cell>
          <cell r="Y1268" t="str">
            <v>Yes</v>
          </cell>
          <cell r="Z1268"/>
          <cell r="AA1268"/>
          <cell r="AB1268"/>
          <cell r="AC1268" t="str">
            <v>C180632532</v>
          </cell>
          <cell r="AD1268">
            <v>301</v>
          </cell>
          <cell r="AE1268">
            <v>10</v>
          </cell>
          <cell r="AF1268">
            <v>312</v>
          </cell>
          <cell r="AG1268">
            <v>10</v>
          </cell>
          <cell r="AH1268"/>
          <cell r="AI1268"/>
          <cell r="AJ1268"/>
          <cell r="AK1268"/>
          <cell r="AL1268"/>
          <cell r="AM1268"/>
          <cell r="AN1268"/>
          <cell r="AO1268" t="str">
            <v>Yes</v>
          </cell>
          <cell r="AP1268" t="str">
            <v>AUG 22</v>
          </cell>
        </row>
        <row r="1269">
          <cell r="A1269">
            <v>1701</v>
          </cell>
          <cell r="B1269" t="str">
            <v>已发货</v>
          </cell>
          <cell r="C1269" t="str">
            <v>C49</v>
          </cell>
          <cell r="D1269">
            <v>110959</v>
          </cell>
          <cell r="E1269" t="str">
            <v>拓普艾名义</v>
          </cell>
          <cell r="F1269" t="str">
            <v>YSM20R-2</v>
          </cell>
          <cell r="G1269" t="str">
            <v>L-&gt;R</v>
          </cell>
          <cell r="H1269" t="str">
            <v>No</v>
          </cell>
          <cell r="I1269" t="str">
            <v>Y62388</v>
          </cell>
          <cell r="J1269">
            <v>1</v>
          </cell>
          <cell r="K1269" t="str">
            <v>CY仓库</v>
          </cell>
          <cell r="L1269">
            <v>44774</v>
          </cell>
          <cell r="M1269" t="str">
            <v>NM</v>
          </cell>
          <cell r="N1269" t="str">
            <v>AUG 22</v>
          </cell>
          <cell r="O1269">
            <v>2022.7</v>
          </cell>
          <cell r="P1269" t="str">
            <v>JPY</v>
          </cell>
          <cell r="Q1269" t="str">
            <v>C49SZX20220073DZ</v>
          </cell>
          <cell r="R1269" t="str">
            <v>朗特</v>
          </cell>
          <cell r="S1269" t="str">
            <v>YSM20R-2</v>
          </cell>
          <cell r="T1269" t="str">
            <v>L-&gt;R</v>
          </cell>
          <cell r="U1269" t="str">
            <v>No</v>
          </cell>
          <cell r="V1269" t="str">
            <v>OK</v>
          </cell>
          <cell r="W1269" t="str">
            <v>CIF HK</v>
          </cell>
          <cell r="X1269">
            <v>44754</v>
          </cell>
          <cell r="Y1269" t="str">
            <v>Yes</v>
          </cell>
          <cell r="Z1269"/>
          <cell r="AA1269"/>
          <cell r="AB1269"/>
          <cell r="AC1269" t="str">
            <v>C190534728</v>
          </cell>
          <cell r="AD1269">
            <v>301</v>
          </cell>
          <cell r="AE1269">
            <v>10</v>
          </cell>
          <cell r="AF1269">
            <v>313</v>
          </cell>
          <cell r="AG1269">
            <v>10</v>
          </cell>
          <cell r="AH1269"/>
          <cell r="AI1269"/>
          <cell r="AN1269"/>
          <cell r="AO1269" t="str">
            <v>Yes</v>
          </cell>
          <cell r="AP1269" t="str">
            <v>AUG 22</v>
          </cell>
        </row>
        <row r="1270">
          <cell r="A1270">
            <v>1702</v>
          </cell>
          <cell r="B1270" t="str">
            <v>已发货</v>
          </cell>
          <cell r="C1270" t="str">
            <v>C49</v>
          </cell>
          <cell r="D1270">
            <v>110959</v>
          </cell>
          <cell r="E1270" t="str">
            <v>拓普艾名义</v>
          </cell>
          <cell r="F1270" t="str">
            <v>YSM20R-2</v>
          </cell>
          <cell r="G1270" t="str">
            <v>L-&gt;R</v>
          </cell>
          <cell r="H1270" t="str">
            <v>No</v>
          </cell>
          <cell r="I1270" t="str">
            <v>Y62390</v>
          </cell>
          <cell r="J1270">
            <v>1</v>
          </cell>
          <cell r="K1270" t="str">
            <v>CY仓库</v>
          </cell>
          <cell r="L1270">
            <v>44774</v>
          </cell>
          <cell r="M1270" t="str">
            <v>NM</v>
          </cell>
          <cell r="N1270" t="str">
            <v>AUG 22</v>
          </cell>
          <cell r="O1270">
            <v>2022.7</v>
          </cell>
          <cell r="P1270" t="str">
            <v>JPY</v>
          </cell>
          <cell r="Q1270" t="str">
            <v>C49SZX20220073DZ</v>
          </cell>
          <cell r="R1270" t="str">
            <v>朗特</v>
          </cell>
          <cell r="S1270" t="str">
            <v>YSM20R-2</v>
          </cell>
          <cell r="T1270" t="str">
            <v>L-&gt;R</v>
          </cell>
          <cell r="U1270" t="str">
            <v>No</v>
          </cell>
          <cell r="V1270" t="str">
            <v>OK</v>
          </cell>
          <cell r="W1270" t="str">
            <v>CIF HK</v>
          </cell>
          <cell r="X1270">
            <v>44754</v>
          </cell>
          <cell r="Y1270" t="str">
            <v>Yes</v>
          </cell>
          <cell r="Z1270"/>
          <cell r="AA1270"/>
          <cell r="AB1270"/>
          <cell r="AC1270" t="str">
            <v>C190534728</v>
          </cell>
          <cell r="AD1270">
            <v>301</v>
          </cell>
          <cell r="AE1270">
            <v>10</v>
          </cell>
          <cell r="AF1270">
            <v>312</v>
          </cell>
          <cell r="AG1270">
            <v>10</v>
          </cell>
          <cell r="AH1270"/>
          <cell r="AI1270"/>
          <cell r="AN1270"/>
          <cell r="AO1270" t="str">
            <v>Yes</v>
          </cell>
          <cell r="AP1270" t="str">
            <v>AUG 22</v>
          </cell>
        </row>
        <row r="1271">
          <cell r="A1271">
            <v>1703</v>
          </cell>
          <cell r="B1271" t="str">
            <v>已发货</v>
          </cell>
          <cell r="C1271" t="str">
            <v>C49</v>
          </cell>
          <cell r="D1271" t="str">
            <v>110959（拆单111021）</v>
          </cell>
          <cell r="E1271" t="str">
            <v>拓普艾名义</v>
          </cell>
          <cell r="F1271" t="str">
            <v>YSM20R-2</v>
          </cell>
          <cell r="G1271" t="str">
            <v>L-&gt;R</v>
          </cell>
          <cell r="H1271" t="str">
            <v>No</v>
          </cell>
          <cell r="I1271" t="str">
            <v>Y62391</v>
          </cell>
          <cell r="J1271">
            <v>1</v>
          </cell>
          <cell r="K1271" t="str">
            <v>CY仓库</v>
          </cell>
          <cell r="L1271">
            <v>44774</v>
          </cell>
          <cell r="M1271">
            <v>4.9200000000000001E-2</v>
          </cell>
          <cell r="N1271" t="str">
            <v>AUG 22</v>
          </cell>
          <cell r="O1271">
            <v>2022.7</v>
          </cell>
          <cell r="P1271" t="str">
            <v>JPY</v>
          </cell>
          <cell r="Q1271" t="str">
            <v>C49SZX20220073DZ</v>
          </cell>
          <cell r="R1271" t="str">
            <v>朗特</v>
          </cell>
          <cell r="S1271" t="str">
            <v>YSM20R-2</v>
          </cell>
          <cell r="T1271" t="str">
            <v>L-&gt;R</v>
          </cell>
          <cell r="U1271" t="str">
            <v>No</v>
          </cell>
          <cell r="V1271" t="str">
            <v>OK</v>
          </cell>
          <cell r="W1271" t="str">
            <v>CIF HK</v>
          </cell>
          <cell r="X1271">
            <v>44754</v>
          </cell>
          <cell r="Y1271" t="str">
            <v>Yes</v>
          </cell>
          <cell r="Z1271"/>
          <cell r="AA1271"/>
          <cell r="AB1271"/>
          <cell r="AC1271" t="str">
            <v>C190534728</v>
          </cell>
          <cell r="AD1271">
            <v>301</v>
          </cell>
          <cell r="AE1271">
            <v>10</v>
          </cell>
          <cell r="AF1271">
            <v>306</v>
          </cell>
          <cell r="AG1271">
            <v>10</v>
          </cell>
          <cell r="AH1271"/>
          <cell r="AI1271"/>
          <cell r="AN1271"/>
          <cell r="AO1271" t="str">
            <v>Yes</v>
          </cell>
          <cell r="AP1271" t="str">
            <v>AUG 22</v>
          </cell>
        </row>
        <row r="1272">
          <cell r="A1272">
            <v>1706</v>
          </cell>
          <cell r="B1272" t="str">
            <v>已发货</v>
          </cell>
          <cell r="C1272" t="str">
            <v>C49</v>
          </cell>
          <cell r="D1272">
            <v>110963</v>
          </cell>
          <cell r="E1272" t="str">
            <v>辉拓</v>
          </cell>
          <cell r="F1272" t="str">
            <v>YSM10</v>
          </cell>
          <cell r="G1272" t="str">
            <v>R-&gt;L</v>
          </cell>
          <cell r="H1272" t="str">
            <v>MVC</v>
          </cell>
          <cell r="I1272" t="str">
            <v>Y62339</v>
          </cell>
          <cell r="J1272">
            <v>1</v>
          </cell>
          <cell r="K1272" t="str">
            <v>CY仓库</v>
          </cell>
          <cell r="L1272">
            <v>44774</v>
          </cell>
          <cell r="M1272" t="str">
            <v>NM</v>
          </cell>
          <cell r="N1272" t="str">
            <v>AUG 22</v>
          </cell>
          <cell r="O1272">
            <v>2022.7</v>
          </cell>
          <cell r="P1272" t="str">
            <v>JPY</v>
          </cell>
          <cell r="Q1272" t="str">
            <v>C49SZX20220073DZ</v>
          </cell>
          <cell r="R1272" t="str">
            <v>朗特</v>
          </cell>
          <cell r="S1272" t="str">
            <v>YSM10</v>
          </cell>
          <cell r="T1272" t="str">
            <v>L-&gt;R</v>
          </cell>
          <cell r="U1272" t="str">
            <v>MVC</v>
          </cell>
          <cell r="V1272" t="str">
            <v>WRONG</v>
          </cell>
          <cell r="W1272" t="str">
            <v>CIF HK</v>
          </cell>
          <cell r="X1272">
            <v>44754</v>
          </cell>
          <cell r="Y1272" t="str">
            <v>Yes</v>
          </cell>
          <cell r="Z1272"/>
          <cell r="AA1272"/>
          <cell r="AB1272"/>
          <cell r="AC1272" t="str">
            <v>C190534728</v>
          </cell>
          <cell r="AD1272">
            <v>303</v>
          </cell>
          <cell r="AE1272">
            <v>10</v>
          </cell>
          <cell r="AF1272"/>
          <cell r="AG1272"/>
          <cell r="AH1272"/>
          <cell r="AI1272"/>
          <cell r="AN1272"/>
          <cell r="AO1272" t="str">
            <v>Yes</v>
          </cell>
          <cell r="AP1272" t="str">
            <v>AUG 22</v>
          </cell>
        </row>
        <row r="1273">
          <cell r="A1273">
            <v>1791</v>
          </cell>
          <cell r="B1273" t="str">
            <v>已发货</v>
          </cell>
          <cell r="C1273" t="str">
            <v>C49</v>
          </cell>
          <cell r="D1273" t="str">
            <v>110995（TT）</v>
          </cell>
          <cell r="E1273" t="str">
            <v xml:space="preserve"> SZ 奥祺(Special)</v>
          </cell>
          <cell r="F1273" t="str">
            <v>YSM10</v>
          </cell>
          <cell r="G1273" t="str">
            <v>R-&gt;L</v>
          </cell>
          <cell r="H1273" t="str">
            <v>MVC+ATS15</v>
          </cell>
          <cell r="I1273" t="str">
            <v>Y62550</v>
          </cell>
          <cell r="J1273">
            <v>1</v>
          </cell>
          <cell r="K1273" t="str">
            <v>力合仓库(已经清关)</v>
          </cell>
          <cell r="L1273">
            <v>44781</v>
          </cell>
          <cell r="M1273" t="str">
            <v>0.0502，RMB清关 PO110896</v>
          </cell>
          <cell r="N1273" t="str">
            <v>JAN 23</v>
          </cell>
          <cell r="O1273">
            <v>2022.7</v>
          </cell>
          <cell r="P1273" t="str">
            <v>RMB</v>
          </cell>
          <cell r="Q1273" t="str">
            <v>C49SZX20220141SS</v>
          </cell>
          <cell r="R1273" t="str">
            <v>乐凡</v>
          </cell>
          <cell r="S1273" t="str">
            <v>YSM10</v>
          </cell>
          <cell r="T1273" t="str">
            <v>R-&gt;L</v>
          </cell>
          <cell r="U1273" t="str">
            <v>MVC+ATS15</v>
          </cell>
          <cell r="V1273" t="str">
            <v>OK</v>
          </cell>
          <cell r="W1273" t="str">
            <v>DDP SZ</v>
          </cell>
          <cell r="X1273">
            <v>44916</v>
          </cell>
          <cell r="Y1273" t="str">
            <v>Yes</v>
          </cell>
          <cell r="Z1273"/>
          <cell r="AA1273"/>
          <cell r="AB1273"/>
          <cell r="AC1273" t="str">
            <v>C200236762</v>
          </cell>
          <cell r="AD1273">
            <v>301</v>
          </cell>
          <cell r="AE1273">
            <v>5</v>
          </cell>
          <cell r="AF1273">
            <v>302</v>
          </cell>
          <cell r="AG1273">
            <v>5</v>
          </cell>
          <cell r="AH1273"/>
          <cell r="AI1273"/>
          <cell r="AN1273"/>
          <cell r="AO1273" t="str">
            <v>Yes</v>
          </cell>
          <cell r="AP1273" t="str">
            <v>JAN 23</v>
          </cell>
        </row>
        <row r="1274">
          <cell r="A1274">
            <v>1866</v>
          </cell>
          <cell r="B1274" t="str">
            <v>已发货</v>
          </cell>
          <cell r="C1274" t="str">
            <v>C49</v>
          </cell>
          <cell r="D1274" t="str">
            <v>110995（TT）</v>
          </cell>
          <cell r="E1274" t="str">
            <v xml:space="preserve"> SZ 奥祺(Special)</v>
          </cell>
          <cell r="F1274" t="str">
            <v>YSM10</v>
          </cell>
          <cell r="G1274" t="str">
            <v>R-&gt;L</v>
          </cell>
          <cell r="H1274" t="str">
            <v>MVC+ATS15</v>
          </cell>
          <cell r="I1274" t="str">
            <v>Y62551</v>
          </cell>
          <cell r="J1274">
            <v>1</v>
          </cell>
          <cell r="K1274" t="str">
            <v>力合仓库(已经清关)</v>
          </cell>
          <cell r="L1274">
            <v>44781</v>
          </cell>
          <cell r="M1274" t="str">
            <v>0.0502，RMB清关 PO110896</v>
          </cell>
          <cell r="N1274" t="str">
            <v>MAR 23</v>
          </cell>
          <cell r="O1274">
            <v>2022.7</v>
          </cell>
          <cell r="P1274" t="str">
            <v>RMB</v>
          </cell>
          <cell r="Q1274" t="str">
            <v>C49SZX20230035SX</v>
          </cell>
          <cell r="R1274" t="str">
            <v>博祯</v>
          </cell>
          <cell r="S1274" t="str">
            <v>YSM10</v>
          </cell>
          <cell r="T1274" t="str">
            <v>R-&gt;L</v>
          </cell>
          <cell r="U1274" t="str">
            <v>MVC+ATS15</v>
          </cell>
          <cell r="V1274" t="str">
            <v>OK</v>
          </cell>
          <cell r="W1274" t="str">
            <v>DDP SZ</v>
          </cell>
          <cell r="X1274">
            <v>44986</v>
          </cell>
          <cell r="Y1274" t="str">
            <v>Yes</v>
          </cell>
          <cell r="Z1274"/>
          <cell r="AA1274"/>
          <cell r="AB1274"/>
          <cell r="AC1274" t="str">
            <v xml:space="preserve">C230345148 </v>
          </cell>
          <cell r="AD1274">
            <v>301</v>
          </cell>
          <cell r="AE1274">
            <v>5</v>
          </cell>
          <cell r="AF1274">
            <v>302</v>
          </cell>
          <cell r="AG1274">
            <v>5</v>
          </cell>
          <cell r="AH1274"/>
          <cell r="AI1274"/>
          <cell r="AN1274"/>
          <cell r="AO1274" t="str">
            <v>Yes</v>
          </cell>
          <cell r="AP1274" t="str">
            <v>MAR 23</v>
          </cell>
        </row>
        <row r="1275">
          <cell r="A1275">
            <v>1711</v>
          </cell>
          <cell r="B1275" t="str">
            <v>已发货</v>
          </cell>
          <cell r="C1275" t="str">
            <v>C49</v>
          </cell>
          <cell r="D1275" t="str">
            <v>110998（TT）</v>
          </cell>
          <cell r="E1275" t="str">
            <v>精德鸿(Special)</v>
          </cell>
          <cell r="F1275" t="str">
            <v>YSM10</v>
          </cell>
          <cell r="G1275" t="str">
            <v>R-&gt;L</v>
          </cell>
          <cell r="H1275" t="str">
            <v>MVC+ATS15</v>
          </cell>
          <cell r="I1275" t="str">
            <v>Y62552</v>
          </cell>
          <cell r="J1275">
            <v>1</v>
          </cell>
          <cell r="K1275" t="str">
            <v>力合仓库(已经清关)</v>
          </cell>
          <cell r="L1275">
            <v>44781</v>
          </cell>
          <cell r="M1275" t="str">
            <v>0.0527,JPY单PO110929</v>
          </cell>
          <cell r="N1275" t="str">
            <v>SEP 22</v>
          </cell>
          <cell r="O1275">
            <v>2022.7</v>
          </cell>
          <cell r="P1275" t="str">
            <v>JPY</v>
          </cell>
          <cell r="Q1275" t="str">
            <v>C49SZX20220084DZ</v>
          </cell>
          <cell r="R1275" t="str">
            <v>朗特</v>
          </cell>
          <cell r="S1275" t="str">
            <v>YSM10</v>
          </cell>
          <cell r="T1275" t="str">
            <v>R-&gt;L</v>
          </cell>
          <cell r="U1275" t="str">
            <v>MVC F&amp;R+ATS15+MVC</v>
          </cell>
          <cell r="V1275" t="str">
            <v>WRONG</v>
          </cell>
          <cell r="W1275" t="str">
            <v>CIF HK</v>
          </cell>
          <cell r="X1275">
            <v>44768</v>
          </cell>
          <cell r="Y1275" t="str">
            <v>Yes</v>
          </cell>
          <cell r="Z1275"/>
          <cell r="AA1275"/>
          <cell r="AB1275"/>
          <cell r="AC1275" t="str">
            <v>C220342453</v>
          </cell>
          <cell r="AD1275">
            <v>302</v>
          </cell>
          <cell r="AE1275">
            <v>10</v>
          </cell>
          <cell r="AF1275"/>
          <cell r="AG1275"/>
          <cell r="AH1275"/>
          <cell r="AI1275"/>
          <cell r="AJ1275"/>
          <cell r="AK1275"/>
          <cell r="AL1275"/>
          <cell r="AM1275"/>
          <cell r="AN1275"/>
          <cell r="AO1275" t="str">
            <v>Yes</v>
          </cell>
          <cell r="AP1275" t="str">
            <v>SEP 22</v>
          </cell>
        </row>
        <row r="1276">
          <cell r="A1276">
            <v>1770</v>
          </cell>
          <cell r="B1276" t="str">
            <v>已发货</v>
          </cell>
          <cell r="C1276" t="str">
            <v>C49</v>
          </cell>
          <cell r="D1276" t="str">
            <v>110996（TT)</v>
          </cell>
          <cell r="E1276" t="str">
            <v>比尔乔(Special)</v>
          </cell>
          <cell r="F1276" t="str">
            <v>YSM10</v>
          </cell>
          <cell r="G1276" t="str">
            <v>R-&gt;L</v>
          </cell>
          <cell r="H1276" t="str">
            <v>MVC F&amp;R</v>
          </cell>
          <cell r="I1276" t="str">
            <v>Y62595（拆除2个相机，放在力合）</v>
          </cell>
          <cell r="J1276">
            <v>1</v>
          </cell>
          <cell r="K1276" t="str">
            <v>力合仓库(已经清关)</v>
          </cell>
          <cell r="L1276">
            <v>44781</v>
          </cell>
          <cell r="M1276" t="str">
            <v>0.0498,RMB清关PO#110919(拆单110927）</v>
          </cell>
          <cell r="N1276" t="str">
            <v>FEB 23</v>
          </cell>
          <cell r="O1276">
            <v>2022.7</v>
          </cell>
          <cell r="P1276" t="str">
            <v>RMB</v>
          </cell>
          <cell r="Q1276" t="str">
            <v>C49SZX20220130SX</v>
          </cell>
          <cell r="R1276" t="str">
            <v>益田科技</v>
          </cell>
          <cell r="S1276" t="str">
            <v>YSM10</v>
          </cell>
          <cell r="T1276" t="str">
            <v>L-&gt;R</v>
          </cell>
          <cell r="U1276" t="str">
            <v>No</v>
          </cell>
          <cell r="V1276" t="str">
            <v>WRONG</v>
          </cell>
          <cell r="W1276" t="str">
            <v>DDP SZ</v>
          </cell>
          <cell r="X1276">
            <v>44903</v>
          </cell>
          <cell r="Y1276" t="str">
            <v>Yes</v>
          </cell>
          <cell r="Z1276"/>
          <cell r="AA1276"/>
          <cell r="AB1276"/>
          <cell r="AC1276" t="str">
            <v>C200938214</v>
          </cell>
          <cell r="AD1276">
            <v>301</v>
          </cell>
          <cell r="AE1276">
            <v>5</v>
          </cell>
          <cell r="AF1276">
            <v>306</v>
          </cell>
          <cell r="AG1276">
            <v>1</v>
          </cell>
          <cell r="AH1276">
            <v>312</v>
          </cell>
          <cell r="AI1276">
            <v>4</v>
          </cell>
          <cell r="AN1276"/>
          <cell r="AO1276" t="str">
            <v>Yes</v>
          </cell>
          <cell r="AP1276" t="str">
            <v>FEB 23</v>
          </cell>
        </row>
        <row r="1277">
          <cell r="A1277">
            <v>1771</v>
          </cell>
          <cell r="B1277" t="str">
            <v>已发货</v>
          </cell>
          <cell r="C1277" t="str">
            <v>C49</v>
          </cell>
          <cell r="D1277" t="str">
            <v>110996 (TT)</v>
          </cell>
          <cell r="E1277" t="str">
            <v>比尔乔(Special)</v>
          </cell>
          <cell r="F1277" t="str">
            <v>YSM10</v>
          </cell>
          <cell r="G1277" t="str">
            <v>R-&gt;L</v>
          </cell>
          <cell r="H1277" t="str">
            <v>MVC F&amp;R</v>
          </cell>
          <cell r="I1277" t="str">
            <v>Y62596（拆除2个相机，放在力合）</v>
          </cell>
          <cell r="J1277">
            <v>1</v>
          </cell>
          <cell r="K1277" t="str">
            <v>力合仓库(已经清关)</v>
          </cell>
          <cell r="L1277">
            <v>44781</v>
          </cell>
          <cell r="M1277" t="str">
            <v>0.0513,RMB清关PO#110919</v>
          </cell>
          <cell r="N1277" t="str">
            <v>FEB 23</v>
          </cell>
          <cell r="O1277">
            <v>2022.7</v>
          </cell>
          <cell r="P1277" t="str">
            <v>RMB</v>
          </cell>
          <cell r="Q1277" t="str">
            <v>C49SZX20220130SX</v>
          </cell>
          <cell r="R1277" t="str">
            <v>益田科技</v>
          </cell>
          <cell r="S1277" t="str">
            <v>YSM10</v>
          </cell>
          <cell r="T1277" t="str">
            <v>L-&gt;R</v>
          </cell>
          <cell r="U1277" t="str">
            <v>No</v>
          </cell>
          <cell r="V1277" t="str">
            <v>WRONG</v>
          </cell>
          <cell r="W1277" t="str">
            <v>DDP SZ</v>
          </cell>
          <cell r="X1277">
            <v>44903</v>
          </cell>
          <cell r="Y1277" t="str">
            <v>Yes</v>
          </cell>
          <cell r="Z1277"/>
          <cell r="AA1277"/>
          <cell r="AB1277"/>
          <cell r="AC1277" t="str">
            <v>C200938214</v>
          </cell>
          <cell r="AD1277">
            <v>301</v>
          </cell>
          <cell r="AE1277">
            <v>5</v>
          </cell>
          <cell r="AF1277">
            <v>306</v>
          </cell>
          <cell r="AG1277">
            <v>1</v>
          </cell>
          <cell r="AH1277">
            <v>312</v>
          </cell>
          <cell r="AI1277">
            <v>4</v>
          </cell>
          <cell r="AN1277"/>
          <cell r="AO1277" t="str">
            <v>Yes</v>
          </cell>
          <cell r="AP1277" t="str">
            <v>FEB 23</v>
          </cell>
        </row>
        <row r="1278">
          <cell r="A1278">
            <v>1772</v>
          </cell>
          <cell r="B1278" t="str">
            <v>已发货</v>
          </cell>
          <cell r="C1278" t="str">
            <v>C49</v>
          </cell>
          <cell r="D1278">
            <v>110997</v>
          </cell>
          <cell r="E1278" t="str">
            <v>瑞福联名义(Special)</v>
          </cell>
          <cell r="F1278" t="str">
            <v>YSM10</v>
          </cell>
          <cell r="G1278" t="str">
            <v>R-&gt;L</v>
          </cell>
          <cell r="H1278" t="str">
            <v>MVC F&amp;R</v>
          </cell>
          <cell r="I1278" t="str">
            <v>Y62598（拆除2个相机，放在力合）</v>
          </cell>
          <cell r="J1278">
            <v>1</v>
          </cell>
          <cell r="K1278" t="str">
            <v>力合仓库(已经清关)</v>
          </cell>
          <cell r="L1278">
            <v>44781</v>
          </cell>
          <cell r="M1278" t="str">
            <v>0.0513 RMB单清关，PO110924</v>
          </cell>
          <cell r="N1278" t="str">
            <v>FEB 23</v>
          </cell>
          <cell r="O1278">
            <v>2022.7</v>
          </cell>
          <cell r="P1278" t="str">
            <v>RMB</v>
          </cell>
          <cell r="Q1278" t="str">
            <v>C49SZX20220130SX</v>
          </cell>
          <cell r="R1278" t="str">
            <v>益田科技</v>
          </cell>
          <cell r="S1278" t="str">
            <v>YSM10</v>
          </cell>
          <cell r="T1278" t="str">
            <v>L-&gt;R</v>
          </cell>
          <cell r="U1278" t="str">
            <v>No</v>
          </cell>
          <cell r="V1278" t="str">
            <v>WRONG</v>
          </cell>
          <cell r="W1278" t="str">
            <v>DDP SZ</v>
          </cell>
          <cell r="X1278">
            <v>44903</v>
          </cell>
          <cell r="Y1278" t="str">
            <v>Yes</v>
          </cell>
          <cell r="Z1278"/>
          <cell r="AA1278"/>
          <cell r="AB1278"/>
          <cell r="AC1278" t="str">
            <v>C200938214</v>
          </cell>
          <cell r="AD1278">
            <v>301</v>
          </cell>
          <cell r="AE1278">
            <v>5</v>
          </cell>
          <cell r="AF1278">
            <v>302</v>
          </cell>
          <cell r="AG1278">
            <v>4</v>
          </cell>
          <cell r="AH1278">
            <v>304</v>
          </cell>
          <cell r="AI1278">
            <v>1</v>
          </cell>
          <cell r="AN1278"/>
          <cell r="AO1278" t="str">
            <v>Yes</v>
          </cell>
          <cell r="AP1278" t="str">
            <v>FEB 23</v>
          </cell>
        </row>
        <row r="1279">
          <cell r="A1279">
            <v>1773</v>
          </cell>
          <cell r="B1279" t="str">
            <v>已发货</v>
          </cell>
          <cell r="C1279" t="str">
            <v>C49</v>
          </cell>
          <cell r="D1279">
            <v>110997</v>
          </cell>
          <cell r="E1279" t="str">
            <v>瑞福联名义(Special)</v>
          </cell>
          <cell r="F1279" t="str">
            <v>YSM10</v>
          </cell>
          <cell r="G1279" t="str">
            <v>R-&gt;L</v>
          </cell>
          <cell r="H1279" t="str">
            <v>MVC F&amp;R</v>
          </cell>
          <cell r="I1279" t="str">
            <v>Y62599（拆除2个相机，放在力合）</v>
          </cell>
          <cell r="J1279">
            <v>1</v>
          </cell>
          <cell r="K1279" t="str">
            <v>力合仓库(已经清关)</v>
          </cell>
          <cell r="L1279">
            <v>44781</v>
          </cell>
          <cell r="M1279" t="str">
            <v>0.0498,RMB清关，PO#110923</v>
          </cell>
          <cell r="N1279" t="str">
            <v>FEB 23</v>
          </cell>
          <cell r="O1279">
            <v>2022.7</v>
          </cell>
          <cell r="P1279" t="str">
            <v>RMB</v>
          </cell>
          <cell r="Q1279" t="str">
            <v>C49SZX20220130SX</v>
          </cell>
          <cell r="R1279" t="str">
            <v>益田科技</v>
          </cell>
          <cell r="S1279" t="str">
            <v>YSM10</v>
          </cell>
          <cell r="T1279" t="str">
            <v>L-&gt;R</v>
          </cell>
          <cell r="U1279" t="str">
            <v>No</v>
          </cell>
          <cell r="V1279" t="str">
            <v>WRONG</v>
          </cell>
          <cell r="W1279" t="str">
            <v>DDP SZ</v>
          </cell>
          <cell r="X1279">
            <v>44903</v>
          </cell>
          <cell r="Y1279" t="str">
            <v>Yes</v>
          </cell>
          <cell r="Z1279"/>
          <cell r="AA1279"/>
          <cell r="AB1279"/>
          <cell r="AC1279" t="str">
            <v>C200938214</v>
          </cell>
          <cell r="AD1279">
            <v>301</v>
          </cell>
          <cell r="AE1279">
            <v>5</v>
          </cell>
          <cell r="AF1279">
            <v>302</v>
          </cell>
          <cell r="AG1279">
            <v>4</v>
          </cell>
          <cell r="AH1279">
            <v>304</v>
          </cell>
          <cell r="AI1279">
            <v>1</v>
          </cell>
          <cell r="AN1279"/>
          <cell r="AO1279" t="str">
            <v>Yes</v>
          </cell>
          <cell r="AP1279" t="str">
            <v>FEB 23</v>
          </cell>
        </row>
        <row r="1280">
          <cell r="A1280">
            <v>1774</v>
          </cell>
          <cell r="B1280" t="str">
            <v>已发货</v>
          </cell>
          <cell r="C1280" t="str">
            <v>C49</v>
          </cell>
          <cell r="D1280">
            <v>111004</v>
          </cell>
          <cell r="E1280" t="str">
            <v>惠州莫斯特</v>
          </cell>
          <cell r="F1280" t="str">
            <v>YSM10</v>
          </cell>
          <cell r="G1280" t="str">
            <v>R-&gt;L</v>
          </cell>
          <cell r="H1280" t="str">
            <v>MVC</v>
          </cell>
          <cell r="I1280" t="str">
            <v>Y62561（拆相机放在力合）</v>
          </cell>
          <cell r="J1280">
            <v>1</v>
          </cell>
          <cell r="K1280" t="str">
            <v>力合仓库(已经清关)</v>
          </cell>
          <cell r="L1280">
            <v>44781</v>
          </cell>
          <cell r="M1280">
            <v>5.0299999999999997E-2</v>
          </cell>
          <cell r="N1280" t="str">
            <v>FEB 23</v>
          </cell>
          <cell r="O1280">
            <v>2022.7</v>
          </cell>
          <cell r="P1280" t="str">
            <v>RMB</v>
          </cell>
          <cell r="Q1280" t="str">
            <v>C49SZX20220130SX</v>
          </cell>
          <cell r="R1280" t="str">
            <v>益田科技</v>
          </cell>
          <cell r="S1280" t="str">
            <v>YSM10</v>
          </cell>
          <cell r="T1280" t="str">
            <v>L-&gt;R</v>
          </cell>
          <cell r="U1280" t="str">
            <v>No</v>
          </cell>
          <cell r="V1280" t="str">
            <v>WRONG</v>
          </cell>
          <cell r="W1280" t="str">
            <v>DDP SZ</v>
          </cell>
          <cell r="X1280">
            <v>44903</v>
          </cell>
          <cell r="Y1280" t="str">
            <v>Yes</v>
          </cell>
          <cell r="Z1280"/>
          <cell r="AA1280"/>
          <cell r="AB1280"/>
          <cell r="AC1280" t="str">
            <v>C200938214</v>
          </cell>
          <cell r="AD1280">
            <v>301</v>
          </cell>
          <cell r="AE1280">
            <v>5</v>
          </cell>
          <cell r="AF1280">
            <v>302</v>
          </cell>
          <cell r="AG1280">
            <v>5</v>
          </cell>
          <cell r="AH1280"/>
          <cell r="AI1280"/>
          <cell r="AN1280"/>
          <cell r="AO1280" t="str">
            <v>Yes</v>
          </cell>
          <cell r="AP1280" t="str">
            <v>FEB 23</v>
          </cell>
        </row>
        <row r="1281">
          <cell r="A1281">
            <v>1898</v>
          </cell>
          <cell r="B1281" t="str">
            <v>已发货</v>
          </cell>
          <cell r="C1281" t="str">
            <v>C49</v>
          </cell>
          <cell r="D1281">
            <v>111004</v>
          </cell>
          <cell r="E1281" t="str">
            <v>惠州莫斯特</v>
          </cell>
          <cell r="F1281" t="str">
            <v>YSM10</v>
          </cell>
          <cell r="G1281" t="str">
            <v>R-&gt;L</v>
          </cell>
          <cell r="H1281" t="str">
            <v>MVC</v>
          </cell>
          <cell r="I1281" t="str">
            <v>Y62562</v>
          </cell>
          <cell r="J1281">
            <v>1</v>
          </cell>
          <cell r="K1281" t="str">
            <v>力合仓库(已经清关)</v>
          </cell>
          <cell r="L1281">
            <v>44781</v>
          </cell>
          <cell r="M1281">
            <v>5.0299999999999997E-2</v>
          </cell>
          <cell r="N1281" t="str">
            <v>APR 23</v>
          </cell>
          <cell r="O1281">
            <v>2022.7</v>
          </cell>
          <cell r="P1281" t="str">
            <v>RMB</v>
          </cell>
          <cell r="Q1281" t="str">
            <v>YJY-2023040701</v>
          </cell>
          <cell r="R1281" t="str">
            <v>清水湾（End use:呈承）</v>
          </cell>
          <cell r="S1281" t="str">
            <v>YSM10</v>
          </cell>
          <cell r="T1281" t="str">
            <v>L-&gt;R</v>
          </cell>
          <cell r="U1281" t="str">
            <v>MVC</v>
          </cell>
          <cell r="V1281" t="str">
            <v>WRONG</v>
          </cell>
          <cell r="W1281" t="str">
            <v>DDP ZS</v>
          </cell>
          <cell r="X1281">
            <v>45019</v>
          </cell>
          <cell r="Y1281" t="str">
            <v>Yes</v>
          </cell>
          <cell r="Z1281"/>
          <cell r="AA1281"/>
          <cell r="AB1281"/>
          <cell r="AC1281" t="str">
            <v>C221144409</v>
          </cell>
          <cell r="AD1281">
            <v>301</v>
          </cell>
          <cell r="AE1281">
            <v>5</v>
          </cell>
          <cell r="AF1281">
            <v>302</v>
          </cell>
          <cell r="AG1281">
            <v>5</v>
          </cell>
          <cell r="AH1281"/>
          <cell r="AI1281"/>
          <cell r="AN1281"/>
          <cell r="AO1281" t="str">
            <v>Yes</v>
          </cell>
          <cell r="AP1281" t="str">
            <v>APR 23</v>
          </cell>
        </row>
        <row r="1282">
          <cell r="A1282">
            <v>1899</v>
          </cell>
          <cell r="B1282" t="str">
            <v>已发货</v>
          </cell>
          <cell r="C1282" t="str">
            <v>C49</v>
          </cell>
          <cell r="D1282">
            <v>111004</v>
          </cell>
          <cell r="E1282" t="str">
            <v>惠州莫斯特</v>
          </cell>
          <cell r="F1282" t="str">
            <v>YSM10</v>
          </cell>
          <cell r="G1282" t="str">
            <v>R-&gt;L</v>
          </cell>
          <cell r="H1282" t="str">
            <v>MVC</v>
          </cell>
          <cell r="I1282" t="str">
            <v>Y62563</v>
          </cell>
          <cell r="J1282">
            <v>1</v>
          </cell>
          <cell r="K1282" t="str">
            <v>力合仓库(已经清关)</v>
          </cell>
          <cell r="L1282">
            <v>44781</v>
          </cell>
          <cell r="M1282">
            <v>5.0299999999999997E-2</v>
          </cell>
          <cell r="N1282" t="str">
            <v>APR 23</v>
          </cell>
          <cell r="O1282">
            <v>2022.7</v>
          </cell>
          <cell r="P1282" t="str">
            <v>RMB</v>
          </cell>
          <cell r="Q1282" t="str">
            <v>YJY-2023040701</v>
          </cell>
          <cell r="R1282" t="str">
            <v>清水湾（End use:呈承）</v>
          </cell>
          <cell r="S1282" t="str">
            <v>YSM10</v>
          </cell>
          <cell r="T1282" t="str">
            <v>L-&gt;R</v>
          </cell>
          <cell r="U1282" t="str">
            <v>MVC</v>
          </cell>
          <cell r="V1282" t="str">
            <v>WRONG</v>
          </cell>
          <cell r="W1282" t="str">
            <v>DDP ZS</v>
          </cell>
          <cell r="X1282">
            <v>45019</v>
          </cell>
          <cell r="Y1282" t="str">
            <v>Yes</v>
          </cell>
          <cell r="Z1282"/>
          <cell r="AA1282"/>
          <cell r="AB1282"/>
          <cell r="AC1282" t="str">
            <v>C221144409</v>
          </cell>
          <cell r="AD1282">
            <v>301</v>
          </cell>
          <cell r="AE1282">
            <v>5</v>
          </cell>
          <cell r="AF1282">
            <v>302</v>
          </cell>
          <cell r="AG1282">
            <v>5</v>
          </cell>
          <cell r="AH1282"/>
          <cell r="AI1282"/>
          <cell r="AN1282"/>
          <cell r="AO1282" t="str">
            <v>Yes</v>
          </cell>
          <cell r="AP1282" t="str">
            <v>APR 23</v>
          </cell>
        </row>
        <row r="1283">
          <cell r="A1283">
            <v>1663</v>
          </cell>
          <cell r="B1283" t="str">
            <v>已发货</v>
          </cell>
          <cell r="C1283" t="str">
            <v>C49</v>
          </cell>
          <cell r="D1283">
            <v>110929</v>
          </cell>
          <cell r="E1283" t="str">
            <v>Suining konka</v>
          </cell>
          <cell r="F1283" t="str">
            <v>YSM10</v>
          </cell>
          <cell r="G1283" t="str">
            <v>R-&gt;L</v>
          </cell>
          <cell r="H1283" t="str">
            <v>MVC+ATS15+ANC+IT option+TOK 1154</v>
          </cell>
          <cell r="I1283" t="str">
            <v>Y62359</v>
          </cell>
          <cell r="J1283">
            <v>1</v>
          </cell>
          <cell r="K1283" t="str">
            <v>力合仓库(已经清关)</v>
          </cell>
          <cell r="L1283">
            <v>44781</v>
          </cell>
          <cell r="M1283" t="str">
            <v xml:space="preserve"> 0.0502，RMB清关 </v>
          </cell>
          <cell r="N1283" t="str">
            <v>AUG 23</v>
          </cell>
          <cell r="O1283">
            <v>2022.7</v>
          </cell>
          <cell r="P1283" t="str">
            <v>RMB</v>
          </cell>
          <cell r="Q1283" t="str">
            <v>SNFPC-CG-2022-008</v>
          </cell>
          <cell r="R1283" t="str">
            <v>康佳</v>
          </cell>
          <cell r="S1283" t="str">
            <v>YSM10</v>
          </cell>
          <cell r="T1283" t="str">
            <v>L-&gt;R</v>
          </cell>
          <cell r="U1283" t="str">
            <v>MVC+ATS15+ANC</v>
          </cell>
          <cell r="V1283" t="str">
            <v>WRONG</v>
          </cell>
          <cell r="W1283" t="str">
            <v>DDP SN</v>
          </cell>
          <cell r="X1283">
            <v>44678</v>
          </cell>
          <cell r="Y1283" t="str">
            <v>Yes</v>
          </cell>
          <cell r="Z1283"/>
          <cell r="AA1283"/>
          <cell r="AB1283"/>
          <cell r="AC1283" t="str">
            <v>IND</v>
          </cell>
          <cell r="AD1283">
            <v>301</v>
          </cell>
          <cell r="AE1283">
            <v>5</v>
          </cell>
          <cell r="AF1283">
            <v>303</v>
          </cell>
          <cell r="AG1283">
            <v>3</v>
          </cell>
          <cell r="AH1283">
            <v>304</v>
          </cell>
          <cell r="AI1283">
            <v>2</v>
          </cell>
          <cell r="AN1283"/>
          <cell r="AO1283" t="str">
            <v>Yes</v>
          </cell>
          <cell r="AP1283" t="str">
            <v>AUG 23</v>
          </cell>
        </row>
        <row r="1284">
          <cell r="A1284">
            <v>1743</v>
          </cell>
          <cell r="B1284" t="str">
            <v>已发货</v>
          </cell>
          <cell r="C1284" t="str">
            <v>C49</v>
          </cell>
          <cell r="D1284">
            <v>110929</v>
          </cell>
          <cell r="E1284" t="str">
            <v>Suining konka</v>
          </cell>
          <cell r="F1284" t="str">
            <v>YSM20R-2</v>
          </cell>
          <cell r="G1284" t="str">
            <v>R-&gt;L</v>
          </cell>
          <cell r="H1284" t="str">
            <v>MVC</v>
          </cell>
          <cell r="I1284" t="str">
            <v>Y62360</v>
          </cell>
          <cell r="J1284">
            <v>1</v>
          </cell>
          <cell r="K1284" t="str">
            <v>力合仓库(已经清关)</v>
          </cell>
          <cell r="L1284">
            <v>44781</v>
          </cell>
          <cell r="M1284">
            <v>5.2699999999999997E-2</v>
          </cell>
          <cell r="N1284" t="str">
            <v>OCT 22</v>
          </cell>
          <cell r="O1284">
            <v>2022.7</v>
          </cell>
          <cell r="P1284" t="str">
            <v>RMB</v>
          </cell>
          <cell r="Q1284" t="str">
            <v>C49SZX20220107DZ</v>
          </cell>
          <cell r="R1284" t="str">
            <v>朗特</v>
          </cell>
          <cell r="S1284" t="str">
            <v>YSM20R-2</v>
          </cell>
          <cell r="T1284" t="str">
            <v>R-&gt;L</v>
          </cell>
          <cell r="U1284" t="str">
            <v>No</v>
          </cell>
          <cell r="V1284" t="str">
            <v>WRONG</v>
          </cell>
          <cell r="W1284" t="str">
            <v>DDP SZ</v>
          </cell>
          <cell r="X1284">
            <v>44846</v>
          </cell>
          <cell r="Y1284" t="str">
            <v>Yes</v>
          </cell>
          <cell r="Z1284"/>
          <cell r="AA1284"/>
          <cell r="AB1284"/>
          <cell r="AC1284" t="str">
            <v>C190534728</v>
          </cell>
          <cell r="AD1284">
            <v>301</v>
          </cell>
          <cell r="AE1284">
            <v>10</v>
          </cell>
          <cell r="AF1284">
            <v>302</v>
          </cell>
          <cell r="AG1284">
            <v>5</v>
          </cell>
          <cell r="AH1284">
            <v>303</v>
          </cell>
          <cell r="AI1284">
            <v>5</v>
          </cell>
          <cell r="AJ1284"/>
          <cell r="AK1284"/>
          <cell r="AL1284"/>
          <cell r="AM1284"/>
          <cell r="AN1284"/>
          <cell r="AO1284" t="str">
            <v>Yes</v>
          </cell>
          <cell r="AP1284" t="str">
            <v>OCT 22</v>
          </cell>
        </row>
        <row r="1285">
          <cell r="A1285">
            <v>1656</v>
          </cell>
          <cell r="B1285" t="str">
            <v>已发货</v>
          </cell>
          <cell r="C1285" t="str">
            <v>C49</v>
          </cell>
          <cell r="D1285">
            <v>110929</v>
          </cell>
          <cell r="E1285" t="str">
            <v>Suining konka</v>
          </cell>
          <cell r="F1285" t="str">
            <v>YSM20R-2</v>
          </cell>
          <cell r="G1285" t="str">
            <v>R-&gt;L</v>
          </cell>
          <cell r="H1285" t="str">
            <v>MVC+IT option+TOK 1154 +</v>
          </cell>
          <cell r="I1285" t="str">
            <v>Y62361</v>
          </cell>
          <cell r="J1285">
            <v>1</v>
          </cell>
          <cell r="K1285" t="str">
            <v>力合仓库(已经清关)</v>
          </cell>
          <cell r="L1285">
            <v>44781</v>
          </cell>
          <cell r="M1285">
            <v>5.2699999999999997E-2</v>
          </cell>
          <cell r="N1285" t="str">
            <v>AUG 23</v>
          </cell>
          <cell r="O1285">
            <v>2022.7</v>
          </cell>
          <cell r="P1285" t="str">
            <v>RMB</v>
          </cell>
          <cell r="Q1285" t="str">
            <v>SNFPC-CG-2022-008</v>
          </cell>
          <cell r="R1285" t="str">
            <v>康佳</v>
          </cell>
          <cell r="S1285" t="str">
            <v>YSM20R-2</v>
          </cell>
          <cell r="T1285" t="str">
            <v>R-&gt;L</v>
          </cell>
          <cell r="U1285" t="str">
            <v>No</v>
          </cell>
          <cell r="V1285" t="str">
            <v>WRONG</v>
          </cell>
          <cell r="W1285" t="str">
            <v>DDP SN</v>
          </cell>
          <cell r="X1285">
            <v>44678</v>
          </cell>
          <cell r="Y1285" t="str">
            <v>Yes</v>
          </cell>
          <cell r="Z1285"/>
          <cell r="AA1285"/>
          <cell r="AB1285"/>
          <cell r="AC1285" t="str">
            <v>IND</v>
          </cell>
          <cell r="AD1285">
            <v>301</v>
          </cell>
          <cell r="AE1285">
            <v>10</v>
          </cell>
          <cell r="AF1285">
            <v>302</v>
          </cell>
          <cell r="AG1285">
            <v>5</v>
          </cell>
          <cell r="AH1285">
            <v>303</v>
          </cell>
          <cell r="AI1285">
            <v>5</v>
          </cell>
          <cell r="AN1285"/>
          <cell r="AO1285" t="str">
            <v>Yes</v>
          </cell>
          <cell r="AP1285" t="str">
            <v>AUG 23</v>
          </cell>
        </row>
        <row r="1286">
          <cell r="A1286">
            <v>1657</v>
          </cell>
          <cell r="B1286" t="str">
            <v>已发货</v>
          </cell>
          <cell r="C1286" t="str">
            <v>C49</v>
          </cell>
          <cell r="D1286">
            <v>110929</v>
          </cell>
          <cell r="E1286" t="str">
            <v>Suining konka</v>
          </cell>
          <cell r="F1286" t="str">
            <v>YSM20R-2</v>
          </cell>
          <cell r="G1286" t="str">
            <v>R-&gt;L</v>
          </cell>
          <cell r="H1286" t="str">
            <v>MVC+IT option+TOK 1154 +</v>
          </cell>
          <cell r="I1286" t="str">
            <v>Y62362</v>
          </cell>
          <cell r="J1286">
            <v>1</v>
          </cell>
          <cell r="K1286" t="str">
            <v>力合仓库(已经清关)</v>
          </cell>
          <cell r="L1286">
            <v>44781</v>
          </cell>
          <cell r="M1286">
            <v>5.2699999999999997E-2</v>
          </cell>
          <cell r="N1286" t="str">
            <v>AUG 23</v>
          </cell>
          <cell r="O1286">
            <v>2022.7</v>
          </cell>
          <cell r="P1286" t="str">
            <v>RMB</v>
          </cell>
          <cell r="Q1286" t="str">
            <v>SNFPC-CG-2022-008</v>
          </cell>
          <cell r="R1286" t="str">
            <v>康佳</v>
          </cell>
          <cell r="S1286" t="str">
            <v>YSM20R-2</v>
          </cell>
          <cell r="T1286" t="str">
            <v>R-&gt;L</v>
          </cell>
          <cell r="U1286" t="str">
            <v>No</v>
          </cell>
          <cell r="V1286" t="str">
            <v>WRONG</v>
          </cell>
          <cell r="W1286" t="str">
            <v>DDP SN</v>
          </cell>
          <cell r="X1286">
            <v>44678</v>
          </cell>
          <cell r="Y1286" t="str">
            <v>Yes</v>
          </cell>
          <cell r="Z1286"/>
          <cell r="AA1286"/>
          <cell r="AB1286"/>
          <cell r="AC1286" t="str">
            <v>IND</v>
          </cell>
          <cell r="AD1286">
            <v>301</v>
          </cell>
          <cell r="AE1286">
            <v>5</v>
          </cell>
          <cell r="AF1286">
            <v>302</v>
          </cell>
          <cell r="AG1286">
            <v>10</v>
          </cell>
          <cell r="AH1286">
            <v>304</v>
          </cell>
          <cell r="AI1286">
            <v>5</v>
          </cell>
          <cell r="AN1286"/>
          <cell r="AO1286" t="str">
            <v>Yes</v>
          </cell>
          <cell r="AP1286" t="str">
            <v>AUG 23</v>
          </cell>
        </row>
        <row r="1287">
          <cell r="A1287">
            <v>1764</v>
          </cell>
          <cell r="B1287" t="str">
            <v>已发货</v>
          </cell>
          <cell r="C1287" t="str">
            <v>C49</v>
          </cell>
          <cell r="D1287" t="str">
            <v>111006(拆单111039)</v>
          </cell>
          <cell r="E1287" t="str">
            <v>#04403奕东</v>
          </cell>
          <cell r="F1287" t="str">
            <v>YSM10</v>
          </cell>
          <cell r="G1287" t="str">
            <v>R-&gt;L</v>
          </cell>
          <cell r="H1287" t="str">
            <v>MVC +大板相机</v>
          </cell>
          <cell r="I1287" t="str">
            <v>Y62576（拆除1个相机，放在力合）</v>
          </cell>
          <cell r="J1287">
            <v>1</v>
          </cell>
          <cell r="K1287" t="str">
            <v>力合仓库(已经清关)</v>
          </cell>
          <cell r="L1287">
            <v>44781</v>
          </cell>
          <cell r="M1287">
            <v>5.1200000000000002E-2</v>
          </cell>
          <cell r="N1287" t="str">
            <v>DEC 22</v>
          </cell>
          <cell r="O1287">
            <v>2022.7</v>
          </cell>
          <cell r="P1287" t="str">
            <v>RMB</v>
          </cell>
          <cell r="Q1287" t="str">
            <v>C49SZX20220125RZ</v>
          </cell>
          <cell r="R1287" t="str">
            <v>乐迪泰</v>
          </cell>
          <cell r="S1287" t="str">
            <v>YSM10</v>
          </cell>
          <cell r="T1287" t="str">
            <v>L-&gt;R</v>
          </cell>
          <cell r="U1287" t="str">
            <v>大板相机</v>
          </cell>
          <cell r="V1287" t="str">
            <v>WRONG</v>
          </cell>
          <cell r="W1287" t="str">
            <v>DDP SZ</v>
          </cell>
          <cell r="X1287">
            <v>44895</v>
          </cell>
          <cell r="Y1287" t="str">
            <v>Yes</v>
          </cell>
          <cell r="Z1287"/>
          <cell r="AA1287"/>
          <cell r="AB1287"/>
          <cell r="AC1287" t="str">
            <v>C221244461</v>
          </cell>
          <cell r="AD1287">
            <v>301</v>
          </cell>
          <cell r="AE1287">
            <v>5</v>
          </cell>
          <cell r="AF1287">
            <v>302</v>
          </cell>
          <cell r="AG1287">
            <v>3</v>
          </cell>
          <cell r="AH1287">
            <v>303</v>
          </cell>
          <cell r="AI1287">
            <v>1</v>
          </cell>
          <cell r="AJ1287">
            <v>304</v>
          </cell>
          <cell r="AK1287">
            <v>1</v>
          </cell>
          <cell r="AL1287"/>
          <cell r="AM1287"/>
          <cell r="AN1287"/>
          <cell r="AO1287" t="str">
            <v>Yes</v>
          </cell>
          <cell r="AP1287" t="str">
            <v>DEC 22</v>
          </cell>
        </row>
        <row r="1288">
          <cell r="A1288">
            <v>1855</v>
          </cell>
          <cell r="B1288" t="str">
            <v>已发货</v>
          </cell>
          <cell r="C1288" t="str">
            <v>C49</v>
          </cell>
          <cell r="D1288" t="str">
            <v>111006(拆单111039)</v>
          </cell>
          <cell r="E1288" t="str">
            <v>#04403奕东</v>
          </cell>
          <cell r="F1288" t="str">
            <v>YSM10</v>
          </cell>
          <cell r="G1288" t="str">
            <v>R-&gt;L</v>
          </cell>
          <cell r="H1288" t="str">
            <v>MVC +大板相机</v>
          </cell>
          <cell r="I1288" t="str">
            <v>Y62577</v>
          </cell>
          <cell r="J1288">
            <v>1</v>
          </cell>
          <cell r="K1288" t="str">
            <v>力合仓库(已经清关)</v>
          </cell>
          <cell r="L1288">
            <v>44781</v>
          </cell>
          <cell r="M1288">
            <v>5.1200000000000002E-2</v>
          </cell>
          <cell r="N1288" t="str">
            <v>JUN 23</v>
          </cell>
          <cell r="O1288">
            <v>2022.7</v>
          </cell>
          <cell r="P1288" t="str">
            <v>RMB</v>
          </cell>
          <cell r="Q1288" t="str">
            <v>C49SZX20230020SX</v>
          </cell>
          <cell r="R1288" t="str">
            <v>奕东</v>
          </cell>
          <cell r="S1288" t="str">
            <v>YSM10</v>
          </cell>
          <cell r="T1288" t="str">
            <v>L-&gt;R</v>
          </cell>
          <cell r="U1288" t="str">
            <v>MVC +大板相机</v>
          </cell>
          <cell r="V1288" t="str">
            <v>WRONG</v>
          </cell>
          <cell r="W1288" t="str">
            <v>DDP DG</v>
          </cell>
          <cell r="X1288" t="str">
            <v>2023-2--20</v>
          </cell>
          <cell r="Y1288" t="str">
            <v>Yes</v>
          </cell>
          <cell r="Z1288"/>
          <cell r="AA1288"/>
          <cell r="AB1288"/>
          <cell r="AC1288" t="str">
            <v>IND</v>
          </cell>
          <cell r="AD1288">
            <v>301</v>
          </cell>
          <cell r="AE1288">
            <v>5</v>
          </cell>
          <cell r="AF1288">
            <v>302</v>
          </cell>
          <cell r="AG1288">
            <v>3</v>
          </cell>
          <cell r="AH1288">
            <v>303</v>
          </cell>
          <cell r="AI1288">
            <v>1</v>
          </cell>
          <cell r="AJ1288">
            <v>304</v>
          </cell>
          <cell r="AK1288">
            <v>1</v>
          </cell>
          <cell r="AN1288"/>
          <cell r="AO1288" t="str">
            <v>Yes</v>
          </cell>
          <cell r="AP1288" t="str">
            <v>JUN 23</v>
          </cell>
        </row>
        <row r="1289">
          <cell r="A1289">
            <v>1813</v>
          </cell>
          <cell r="B1289" t="str">
            <v>已发货</v>
          </cell>
          <cell r="C1289" t="str">
            <v>C49</v>
          </cell>
          <cell r="D1289" t="str">
            <v>111006(拆单111039)</v>
          </cell>
          <cell r="E1289" t="str">
            <v>#04403奕东</v>
          </cell>
          <cell r="F1289" t="str">
            <v>YSM10</v>
          </cell>
          <cell r="G1289" t="str">
            <v>R-&gt;L</v>
          </cell>
          <cell r="H1289" t="str">
            <v>MVC +大板相机</v>
          </cell>
          <cell r="I1289" t="str">
            <v>Y62578（拆大板相机放在力合）</v>
          </cell>
          <cell r="J1289">
            <v>1</v>
          </cell>
          <cell r="K1289" t="str">
            <v>力合仓库(已经清关)</v>
          </cell>
          <cell r="L1289">
            <v>44781</v>
          </cell>
          <cell r="M1289">
            <v>5.2499999999999998E-2</v>
          </cell>
          <cell r="N1289" t="str">
            <v>MAR 23</v>
          </cell>
          <cell r="O1289">
            <v>2022.7</v>
          </cell>
          <cell r="P1289" t="str">
            <v>RMB</v>
          </cell>
          <cell r="Q1289" t="str">
            <v>C49SZX20230009SX</v>
          </cell>
          <cell r="R1289" t="str">
            <v>利速达</v>
          </cell>
          <cell r="S1289" t="str">
            <v>YSM10</v>
          </cell>
          <cell r="T1289" t="str">
            <v>L-&gt;R</v>
          </cell>
          <cell r="U1289" t="str">
            <v>MVC</v>
          </cell>
          <cell r="V1289" t="str">
            <v>WRONG</v>
          </cell>
          <cell r="W1289" t="str">
            <v>DDP SZ</v>
          </cell>
          <cell r="X1289">
            <v>44937</v>
          </cell>
          <cell r="Y1289" t="str">
            <v>Yes</v>
          </cell>
          <cell r="Z1289"/>
          <cell r="AA1289"/>
          <cell r="AB1289"/>
          <cell r="AC1289" t="str">
            <v xml:space="preserve">C230144833 </v>
          </cell>
          <cell r="AD1289">
            <v>301</v>
          </cell>
          <cell r="AE1289">
            <v>5</v>
          </cell>
          <cell r="AF1289">
            <v>302</v>
          </cell>
          <cell r="AG1289">
            <v>3</v>
          </cell>
          <cell r="AH1289">
            <v>303</v>
          </cell>
          <cell r="AI1289">
            <v>1</v>
          </cell>
          <cell r="AJ1289">
            <v>304</v>
          </cell>
          <cell r="AK1289">
            <v>1</v>
          </cell>
          <cell r="AL1289"/>
          <cell r="AM1289"/>
          <cell r="AN1289"/>
          <cell r="AO1289" t="str">
            <v>Yes</v>
          </cell>
          <cell r="AP1289" t="str">
            <v>MAR 23</v>
          </cell>
        </row>
        <row r="1290">
          <cell r="A1290">
            <v>1902</v>
          </cell>
          <cell r="B1290" t="str">
            <v>已发货</v>
          </cell>
          <cell r="C1290" t="str">
            <v>C49</v>
          </cell>
          <cell r="D1290" t="str">
            <v>111006(拆单111039)</v>
          </cell>
          <cell r="E1290" t="str">
            <v>#04403奕东</v>
          </cell>
          <cell r="F1290" t="str">
            <v>YSM10</v>
          </cell>
          <cell r="G1290" t="str">
            <v>R-&gt;L</v>
          </cell>
          <cell r="H1290" t="str">
            <v>MVC +大板相机</v>
          </cell>
          <cell r="I1290" t="str">
            <v>Y62579</v>
          </cell>
          <cell r="J1290">
            <v>1</v>
          </cell>
          <cell r="K1290" t="str">
            <v>力合仓库(已经清关)</v>
          </cell>
          <cell r="L1290">
            <v>44781</v>
          </cell>
          <cell r="M1290">
            <v>5.2499999999999998E-2</v>
          </cell>
          <cell r="N1290" t="str">
            <v>APR 23</v>
          </cell>
          <cell r="O1290">
            <v>2022.7</v>
          </cell>
          <cell r="P1290" t="str">
            <v>RMB</v>
          </cell>
          <cell r="Q1290" t="str">
            <v>C49SZX20230049JY</v>
          </cell>
          <cell r="R1290" t="str">
            <v>和创永泰</v>
          </cell>
          <cell r="S1290" t="str">
            <v>YSM10</v>
          </cell>
          <cell r="T1290" t="str">
            <v>L-&gt;R</v>
          </cell>
          <cell r="U1290" t="str">
            <v>MVC</v>
          </cell>
          <cell r="V1290" t="str">
            <v>WRONG</v>
          </cell>
          <cell r="W1290" t="str">
            <v>DDP SZ</v>
          </cell>
          <cell r="X1290">
            <v>45036</v>
          </cell>
          <cell r="Y1290" t="str">
            <v>Yes</v>
          </cell>
          <cell r="Z1290"/>
          <cell r="AA1290"/>
          <cell r="AB1290"/>
          <cell r="AC1290" t="str">
            <v>C220342243</v>
          </cell>
          <cell r="AD1290">
            <v>301</v>
          </cell>
          <cell r="AE1290">
            <v>5</v>
          </cell>
          <cell r="AF1290">
            <v>302</v>
          </cell>
          <cell r="AG1290">
            <v>3</v>
          </cell>
          <cell r="AH1290">
            <v>303</v>
          </cell>
          <cell r="AI1290">
            <v>1</v>
          </cell>
          <cell r="AJ1290">
            <v>304</v>
          </cell>
          <cell r="AK1290">
            <v>1</v>
          </cell>
          <cell r="AN1290"/>
          <cell r="AO1290" t="str">
            <v>Yes</v>
          </cell>
          <cell r="AP1290" t="str">
            <v>APR 23</v>
          </cell>
        </row>
        <row r="1291">
          <cell r="A1291">
            <v>1909</v>
          </cell>
          <cell r="B1291" t="str">
            <v>已发货</v>
          </cell>
          <cell r="C1291" t="str">
            <v>C49</v>
          </cell>
          <cell r="D1291" t="str">
            <v>111006(拆单111039)</v>
          </cell>
          <cell r="E1291" t="str">
            <v>#04403奕东</v>
          </cell>
          <cell r="F1291" t="str">
            <v>YSM10</v>
          </cell>
          <cell r="G1291" t="str">
            <v>R-&gt;L</v>
          </cell>
          <cell r="H1291" t="str">
            <v>MVC +大板相机</v>
          </cell>
          <cell r="I1291" t="str">
            <v>Y62580</v>
          </cell>
          <cell r="J1291">
            <v>1</v>
          </cell>
          <cell r="K1291" t="str">
            <v>力合仓库(已经清关)</v>
          </cell>
          <cell r="L1291">
            <v>44781</v>
          </cell>
          <cell r="M1291">
            <v>5.2499999999999998E-2</v>
          </cell>
          <cell r="N1291" t="str">
            <v>MAY 23</v>
          </cell>
          <cell r="O1291">
            <v>2022.7</v>
          </cell>
          <cell r="P1291" t="str">
            <v>RMB</v>
          </cell>
          <cell r="Q1291" t="str">
            <v>C49SZX20230052MZ</v>
          </cell>
          <cell r="R1291" t="str">
            <v>佳润</v>
          </cell>
          <cell r="S1291" t="str">
            <v>YSM10</v>
          </cell>
          <cell r="T1291" t="str">
            <v>R-&gt;L</v>
          </cell>
          <cell r="U1291" t="str">
            <v>MVC</v>
          </cell>
          <cell r="V1291" t="str">
            <v>WRONG</v>
          </cell>
          <cell r="W1291" t="str">
            <v>DDP HZ</v>
          </cell>
          <cell r="X1291">
            <v>45037</v>
          </cell>
          <cell r="Y1291" t="str">
            <v>Yes</v>
          </cell>
          <cell r="Z1291"/>
          <cell r="AA1291"/>
          <cell r="AB1291"/>
          <cell r="AC1291" t="str">
            <v>C230445645</v>
          </cell>
          <cell r="AD1291">
            <v>301</v>
          </cell>
          <cell r="AE1291">
            <v>5</v>
          </cell>
          <cell r="AF1291">
            <v>302</v>
          </cell>
          <cell r="AG1291">
            <v>3</v>
          </cell>
          <cell r="AH1291">
            <v>303</v>
          </cell>
          <cell r="AI1291">
            <v>1</v>
          </cell>
          <cell r="AJ1291">
            <v>304</v>
          </cell>
          <cell r="AK1291">
            <v>1</v>
          </cell>
          <cell r="AL1291"/>
          <cell r="AM1291"/>
          <cell r="AN1291"/>
          <cell r="AO1291" t="str">
            <v>Yes</v>
          </cell>
          <cell r="AP1291" t="str">
            <v>MAY 23</v>
          </cell>
        </row>
        <row r="1292">
          <cell r="A1292">
            <v>1837</v>
          </cell>
          <cell r="B1292" t="str">
            <v>已发货</v>
          </cell>
          <cell r="C1292" t="str">
            <v>C49</v>
          </cell>
          <cell r="D1292">
            <v>111006</v>
          </cell>
          <cell r="E1292" t="str">
            <v>#04403奕东</v>
          </cell>
          <cell r="F1292" t="str">
            <v>YSM10</v>
          </cell>
          <cell r="G1292" t="str">
            <v>R-&gt;L</v>
          </cell>
          <cell r="H1292" t="str">
            <v>MVC</v>
          </cell>
          <cell r="I1292" t="str">
            <v>Y62581</v>
          </cell>
          <cell r="J1292">
            <v>1</v>
          </cell>
          <cell r="K1292" t="str">
            <v>力合仓库(已经清关)</v>
          </cell>
          <cell r="L1292">
            <v>44781</v>
          </cell>
          <cell r="M1292">
            <v>5.2499999999999998E-2</v>
          </cell>
          <cell r="N1292" t="str">
            <v>MAR 23</v>
          </cell>
          <cell r="O1292">
            <v>2022.7</v>
          </cell>
          <cell r="P1292" t="str">
            <v>RMB</v>
          </cell>
          <cell r="Q1292" t="str">
            <v>C49SZX20230022SX</v>
          </cell>
          <cell r="R1292" t="str">
            <v>锐诚</v>
          </cell>
          <cell r="S1292" t="str">
            <v>YSM10</v>
          </cell>
          <cell r="T1292" t="str">
            <v>L-&gt;R</v>
          </cell>
          <cell r="U1292" t="str">
            <v>MVC</v>
          </cell>
          <cell r="V1292" t="str">
            <v>WRONG</v>
          </cell>
          <cell r="W1292" t="str">
            <v>DDP HZ</v>
          </cell>
          <cell r="X1292">
            <v>44978</v>
          </cell>
          <cell r="Y1292" t="str">
            <v>Yes</v>
          </cell>
          <cell r="Z1292"/>
          <cell r="AA1292"/>
          <cell r="AB1292"/>
          <cell r="AC1292" t="str">
            <v>C180231291</v>
          </cell>
          <cell r="AD1292">
            <v>301</v>
          </cell>
          <cell r="AE1292">
            <v>3</v>
          </cell>
          <cell r="AF1292">
            <v>302</v>
          </cell>
          <cell r="AG1292">
            <v>5</v>
          </cell>
          <cell r="AH1292">
            <v>303</v>
          </cell>
          <cell r="AI1292">
            <v>1</v>
          </cell>
          <cell r="AJ1292">
            <v>304</v>
          </cell>
          <cell r="AK1292">
            <v>1</v>
          </cell>
          <cell r="AN1292"/>
          <cell r="AO1292" t="str">
            <v>Yes</v>
          </cell>
          <cell r="AP1292" t="str">
            <v>MAR 23</v>
          </cell>
        </row>
        <row r="1293">
          <cell r="A1293">
            <v>1838</v>
          </cell>
          <cell r="B1293" t="str">
            <v>已发货</v>
          </cell>
          <cell r="C1293" t="str">
            <v>C49</v>
          </cell>
          <cell r="D1293">
            <v>111006</v>
          </cell>
          <cell r="E1293" t="str">
            <v>#04403奕东</v>
          </cell>
          <cell r="F1293" t="str">
            <v>YSM10</v>
          </cell>
          <cell r="G1293" t="str">
            <v>R-&gt;L</v>
          </cell>
          <cell r="H1293" t="str">
            <v>MVC</v>
          </cell>
          <cell r="I1293" t="str">
            <v>Y62582</v>
          </cell>
          <cell r="J1293">
            <v>1</v>
          </cell>
          <cell r="K1293" t="str">
            <v>力合仓库(已经清关)</v>
          </cell>
          <cell r="L1293">
            <v>44781</v>
          </cell>
          <cell r="M1293">
            <v>5.2699999999999997E-2</v>
          </cell>
          <cell r="N1293" t="str">
            <v>MAR 23</v>
          </cell>
          <cell r="O1293">
            <v>2022.7</v>
          </cell>
          <cell r="P1293" t="str">
            <v>RMB</v>
          </cell>
          <cell r="Q1293" t="str">
            <v>C49SZX20230022SX</v>
          </cell>
          <cell r="R1293" t="str">
            <v>锐诚</v>
          </cell>
          <cell r="S1293" t="str">
            <v>YSM10</v>
          </cell>
          <cell r="T1293" t="str">
            <v>L-&gt;R</v>
          </cell>
          <cell r="U1293" t="str">
            <v>MVC</v>
          </cell>
          <cell r="V1293" t="str">
            <v>WRONG</v>
          </cell>
          <cell r="W1293" t="str">
            <v>DDP HZ</v>
          </cell>
          <cell r="X1293">
            <v>44978</v>
          </cell>
          <cell r="Y1293" t="str">
            <v>Yes</v>
          </cell>
          <cell r="Z1293"/>
          <cell r="AA1293"/>
          <cell r="AB1293"/>
          <cell r="AC1293" t="str">
            <v>C180231291</v>
          </cell>
          <cell r="AD1293">
            <v>301</v>
          </cell>
          <cell r="AE1293">
            <v>3</v>
          </cell>
          <cell r="AF1293">
            <v>302</v>
          </cell>
          <cell r="AG1293">
            <v>5</v>
          </cell>
          <cell r="AH1293">
            <v>303</v>
          </cell>
          <cell r="AI1293">
            <v>1</v>
          </cell>
          <cell r="AJ1293">
            <v>304</v>
          </cell>
          <cell r="AK1293">
            <v>1</v>
          </cell>
          <cell r="AN1293"/>
          <cell r="AO1293" t="str">
            <v>Yes</v>
          </cell>
          <cell r="AP1293" t="str">
            <v>MAR 23</v>
          </cell>
        </row>
        <row r="1294">
          <cell r="A1294">
            <v>1822</v>
          </cell>
          <cell r="B1294" t="str">
            <v>已发货</v>
          </cell>
          <cell r="C1294" t="str">
            <v>C49</v>
          </cell>
          <cell r="D1294">
            <v>111006</v>
          </cell>
          <cell r="E1294" t="str">
            <v>#04403奕东</v>
          </cell>
          <cell r="F1294" t="str">
            <v>YSM10</v>
          </cell>
          <cell r="G1294" t="str">
            <v>R-&gt;L</v>
          </cell>
          <cell r="H1294" t="str">
            <v>MVC</v>
          </cell>
          <cell r="I1294" t="str">
            <v>Y62583（拆相机放在力合）</v>
          </cell>
          <cell r="J1294">
            <v>1</v>
          </cell>
          <cell r="K1294" t="str">
            <v>力合仓库(已经清关)</v>
          </cell>
          <cell r="L1294">
            <v>44781</v>
          </cell>
          <cell r="M1294">
            <v>5.2699999999999997E-2</v>
          </cell>
          <cell r="N1294" t="str">
            <v>FEB 23</v>
          </cell>
          <cell r="O1294">
            <v>2022.7</v>
          </cell>
          <cell r="P1294" t="str">
            <v>RMB</v>
          </cell>
          <cell r="Q1294" t="str">
            <v>C49SZX202300011SX</v>
          </cell>
          <cell r="R1294" t="str">
            <v>益田科技</v>
          </cell>
          <cell r="S1294" t="str">
            <v>YSM10</v>
          </cell>
          <cell r="T1294" t="str">
            <v>L-&gt;R</v>
          </cell>
          <cell r="U1294" t="str">
            <v>No</v>
          </cell>
          <cell r="V1294" t="str">
            <v>WRONG</v>
          </cell>
          <cell r="W1294" t="str">
            <v>DDP SZ</v>
          </cell>
          <cell r="X1294">
            <v>44960</v>
          </cell>
          <cell r="Y1294" t="str">
            <v>Yes</v>
          </cell>
          <cell r="Z1294"/>
          <cell r="AA1294"/>
          <cell r="AB1294"/>
          <cell r="AC1294" t="str">
            <v>C200938214</v>
          </cell>
          <cell r="AD1294">
            <v>301</v>
          </cell>
          <cell r="AE1294">
            <v>3</v>
          </cell>
          <cell r="AF1294">
            <v>302</v>
          </cell>
          <cell r="AG1294">
            <v>5</v>
          </cell>
          <cell r="AH1294">
            <v>303</v>
          </cell>
          <cell r="AI1294">
            <v>1</v>
          </cell>
          <cell r="AJ1294">
            <v>304</v>
          </cell>
          <cell r="AK1294">
            <v>1</v>
          </cell>
          <cell r="AN1294"/>
          <cell r="AO1294" t="str">
            <v>Yes</v>
          </cell>
          <cell r="AP1294" t="str">
            <v>FEB 23</v>
          </cell>
        </row>
        <row r="1295">
          <cell r="A1295">
            <v>1839</v>
          </cell>
          <cell r="B1295" t="str">
            <v>已发货</v>
          </cell>
          <cell r="C1295" t="str">
            <v>C49</v>
          </cell>
          <cell r="D1295" t="str">
            <v>111006(拆单111039)</v>
          </cell>
          <cell r="E1295" t="str">
            <v>#04403奕东</v>
          </cell>
          <cell r="F1295" t="str">
            <v>YSM10</v>
          </cell>
          <cell r="G1295" t="str">
            <v>R-&gt;L</v>
          </cell>
          <cell r="H1295" t="str">
            <v>MVC</v>
          </cell>
          <cell r="I1295" t="str">
            <v>Y62584</v>
          </cell>
          <cell r="J1295">
            <v>1</v>
          </cell>
          <cell r="K1295" t="str">
            <v>力合仓库(已经清关)</v>
          </cell>
          <cell r="L1295">
            <v>44781</v>
          </cell>
          <cell r="M1295">
            <v>5.2699999999999997E-2</v>
          </cell>
          <cell r="N1295" t="str">
            <v>MAR 23</v>
          </cell>
          <cell r="O1295">
            <v>2022.7</v>
          </cell>
          <cell r="P1295" t="str">
            <v>RMB</v>
          </cell>
          <cell r="Q1295" t="str">
            <v>C49SZX20230022SX</v>
          </cell>
          <cell r="R1295" t="str">
            <v>锐诚</v>
          </cell>
          <cell r="S1295" t="str">
            <v>YSM10</v>
          </cell>
          <cell r="T1295" t="str">
            <v>L-&gt;R</v>
          </cell>
          <cell r="U1295" t="str">
            <v>MVC</v>
          </cell>
          <cell r="V1295" t="str">
            <v>WRONG</v>
          </cell>
          <cell r="W1295" t="str">
            <v>DDP HZ</v>
          </cell>
          <cell r="X1295">
            <v>44978</v>
          </cell>
          <cell r="Y1295" t="str">
            <v>Yes</v>
          </cell>
          <cell r="Z1295"/>
          <cell r="AA1295"/>
          <cell r="AB1295"/>
          <cell r="AC1295" t="str">
            <v>C180231291</v>
          </cell>
          <cell r="AD1295">
            <v>301</v>
          </cell>
          <cell r="AE1295">
            <v>3</v>
          </cell>
          <cell r="AF1295">
            <v>302</v>
          </cell>
          <cell r="AG1295">
            <v>5</v>
          </cell>
          <cell r="AH1295">
            <v>303</v>
          </cell>
          <cell r="AI1295">
            <v>1</v>
          </cell>
          <cell r="AJ1295">
            <v>304</v>
          </cell>
          <cell r="AK1295">
            <v>1</v>
          </cell>
          <cell r="AN1295"/>
          <cell r="AO1295" t="str">
            <v>Yes</v>
          </cell>
          <cell r="AP1295" t="str">
            <v>MAR 23</v>
          </cell>
        </row>
        <row r="1296">
          <cell r="A1296">
            <v>1846</v>
          </cell>
          <cell r="B1296" t="str">
            <v>已发货</v>
          </cell>
          <cell r="C1296" t="str">
            <v>C49</v>
          </cell>
          <cell r="D1296" t="str">
            <v>111006(拆单111039)</v>
          </cell>
          <cell r="E1296" t="str">
            <v>#04403奕东</v>
          </cell>
          <cell r="F1296" t="str">
            <v>YSM10</v>
          </cell>
          <cell r="G1296" t="str">
            <v>R-&gt;L</v>
          </cell>
          <cell r="H1296" t="str">
            <v>MVC</v>
          </cell>
          <cell r="I1296" t="str">
            <v>Y62585</v>
          </cell>
          <cell r="J1296">
            <v>1</v>
          </cell>
          <cell r="K1296" t="str">
            <v>力合仓库(已经清关)</v>
          </cell>
          <cell r="L1296">
            <v>44781</v>
          </cell>
          <cell r="M1296">
            <v>5.2699999999999997E-2</v>
          </cell>
          <cell r="N1296" t="str">
            <v>MAR 23</v>
          </cell>
          <cell r="O1296">
            <v>2022.7</v>
          </cell>
          <cell r="P1296" t="str">
            <v>RMB</v>
          </cell>
          <cell r="Q1296" t="str">
            <v>C49SZX20230023R1SX</v>
          </cell>
          <cell r="R1296" t="str">
            <v>裕达盛</v>
          </cell>
          <cell r="S1296" t="str">
            <v>YSM10</v>
          </cell>
          <cell r="T1296" t="str">
            <v>L-&gt;R</v>
          </cell>
          <cell r="U1296" t="str">
            <v>MVC</v>
          </cell>
          <cell r="V1296" t="str">
            <v>WRONG</v>
          </cell>
          <cell r="W1296" t="str">
            <v>DDP HZ</v>
          </cell>
          <cell r="X1296">
            <v>44979</v>
          </cell>
          <cell r="Y1296" t="str">
            <v>Yes</v>
          </cell>
          <cell r="Z1296"/>
          <cell r="AA1296"/>
          <cell r="AB1296"/>
          <cell r="AC1296" t="str">
            <v>C230245070</v>
          </cell>
          <cell r="AD1296">
            <v>301</v>
          </cell>
          <cell r="AE1296">
            <v>3</v>
          </cell>
          <cell r="AF1296">
            <v>302</v>
          </cell>
          <cell r="AG1296">
            <v>5</v>
          </cell>
          <cell r="AH1296">
            <v>303</v>
          </cell>
          <cell r="AI1296">
            <v>1</v>
          </cell>
          <cell r="AJ1296">
            <v>304</v>
          </cell>
          <cell r="AK1296">
            <v>1</v>
          </cell>
          <cell r="AN1296"/>
          <cell r="AO1296" t="str">
            <v>Yes</v>
          </cell>
          <cell r="AP1296" t="str">
            <v>MAR 23</v>
          </cell>
        </row>
        <row r="1297">
          <cell r="A1297">
            <v>1670</v>
          </cell>
          <cell r="B1297" t="str">
            <v>已发货</v>
          </cell>
          <cell r="C1297" t="str">
            <v>C28.</v>
          </cell>
          <cell r="D1297">
            <v>110940</v>
          </cell>
          <cell r="E1297" t="str">
            <v>Suining konka</v>
          </cell>
          <cell r="F1297" t="str">
            <v>YSi-V</v>
          </cell>
          <cell r="G1297" t="str">
            <v>R-&gt;L</v>
          </cell>
          <cell r="H1297" t="str">
            <v>No</v>
          </cell>
          <cell r="I1297" t="str">
            <v>Y62110</v>
          </cell>
          <cell r="J1297">
            <v>1</v>
          </cell>
          <cell r="K1297" t="str">
            <v>力合仓库(已经清关)</v>
          </cell>
          <cell r="L1297">
            <v>44781</v>
          </cell>
          <cell r="M1297">
            <v>5.2499999999999998E-2</v>
          </cell>
          <cell r="N1297" t="str">
            <v>AUG 23</v>
          </cell>
          <cell r="O1297">
            <v>2022.7</v>
          </cell>
          <cell r="P1297" t="str">
            <v>RMB</v>
          </cell>
          <cell r="Q1297" t="str">
            <v>SNFPC-CG-2022-013</v>
          </cell>
          <cell r="R1297" t="str">
            <v>康佳</v>
          </cell>
          <cell r="S1297" t="str">
            <v>YSi-V</v>
          </cell>
          <cell r="T1297" t="str">
            <v>R-&gt;L</v>
          </cell>
          <cell r="U1297" t="str">
            <v>No</v>
          </cell>
          <cell r="V1297" t="str">
            <v>OK</v>
          </cell>
          <cell r="W1297" t="str">
            <v>DDP SN</v>
          </cell>
          <cell r="X1297">
            <v>44694</v>
          </cell>
          <cell r="Y1297" t="str">
            <v>Yes</v>
          </cell>
          <cell r="Z1297"/>
          <cell r="AA1297"/>
          <cell r="AB1297"/>
          <cell r="AC1297" t="str">
            <v>IND</v>
          </cell>
          <cell r="AD1297"/>
          <cell r="AE1297"/>
          <cell r="AF1297"/>
          <cell r="AG1297"/>
          <cell r="AH1297"/>
          <cell r="AI1297"/>
          <cell r="AN1297"/>
          <cell r="AO1297" t="str">
            <v>Yes</v>
          </cell>
          <cell r="AP1297" t="str">
            <v>AUG 23</v>
          </cell>
        </row>
        <row r="1298">
          <cell r="A1298">
            <v>1671</v>
          </cell>
          <cell r="B1298" t="str">
            <v>已发货</v>
          </cell>
          <cell r="C1298" t="str">
            <v>C28.</v>
          </cell>
          <cell r="D1298">
            <v>110940</v>
          </cell>
          <cell r="E1298" t="str">
            <v>Suining konka</v>
          </cell>
          <cell r="F1298" t="str">
            <v>YSi-V</v>
          </cell>
          <cell r="G1298" t="str">
            <v>R-&gt;L</v>
          </cell>
          <cell r="H1298" t="str">
            <v>No</v>
          </cell>
          <cell r="I1298" t="str">
            <v>Y62111</v>
          </cell>
          <cell r="J1298">
            <v>1</v>
          </cell>
          <cell r="K1298" t="str">
            <v>力合仓库(已经清关)</v>
          </cell>
          <cell r="L1298">
            <v>44781</v>
          </cell>
          <cell r="M1298">
            <v>5.2499999999999998E-2</v>
          </cell>
          <cell r="N1298" t="str">
            <v>AUG 23</v>
          </cell>
          <cell r="O1298">
            <v>2022.7</v>
          </cell>
          <cell r="P1298" t="str">
            <v>RMB</v>
          </cell>
          <cell r="Q1298" t="str">
            <v>SNFPC-CG-2022-013</v>
          </cell>
          <cell r="R1298" t="str">
            <v>康佳</v>
          </cell>
          <cell r="S1298" t="str">
            <v>YSi-V</v>
          </cell>
          <cell r="T1298" t="str">
            <v>R-&gt;L</v>
          </cell>
          <cell r="U1298" t="str">
            <v>No</v>
          </cell>
          <cell r="V1298" t="str">
            <v>OK</v>
          </cell>
          <cell r="W1298" t="str">
            <v>DDP SN</v>
          </cell>
          <cell r="X1298">
            <v>44694</v>
          </cell>
          <cell r="Y1298" t="str">
            <v>Yes</v>
          </cell>
          <cell r="Z1298"/>
          <cell r="AA1298"/>
          <cell r="AB1298"/>
          <cell r="AC1298" t="str">
            <v>IND</v>
          </cell>
          <cell r="AD1298"/>
          <cell r="AE1298"/>
          <cell r="AF1298"/>
          <cell r="AG1298"/>
          <cell r="AH1298"/>
          <cell r="AI1298"/>
          <cell r="AN1298"/>
          <cell r="AO1298" t="str">
            <v>Yes</v>
          </cell>
          <cell r="AP1298" t="str">
            <v>AUG 23</v>
          </cell>
        </row>
        <row r="1299">
          <cell r="A1299">
            <v>1668</v>
          </cell>
          <cell r="B1299" t="str">
            <v>已发货</v>
          </cell>
          <cell r="C1299" t="str">
            <v>C28.</v>
          </cell>
          <cell r="D1299">
            <v>110940</v>
          </cell>
          <cell r="E1299" t="str">
            <v>Suining konka</v>
          </cell>
          <cell r="F1299" t="str">
            <v>YSi-V</v>
          </cell>
          <cell r="G1299" t="str">
            <v>L-&gt;R</v>
          </cell>
          <cell r="H1299" t="str">
            <v>No</v>
          </cell>
          <cell r="I1299" t="str">
            <v>Y62108</v>
          </cell>
          <cell r="J1299">
            <v>1</v>
          </cell>
          <cell r="K1299" t="str">
            <v>力合仓库(已经清关)</v>
          </cell>
          <cell r="L1299">
            <v>44781</v>
          </cell>
          <cell r="M1299">
            <v>5.2499999999999998E-2</v>
          </cell>
          <cell r="N1299" t="str">
            <v>AUG 23</v>
          </cell>
          <cell r="O1299">
            <v>2022.7</v>
          </cell>
          <cell r="P1299" t="str">
            <v>RMB</v>
          </cell>
          <cell r="Q1299" t="str">
            <v>SNFPC-CG-2022-013</v>
          </cell>
          <cell r="R1299" t="str">
            <v>康佳</v>
          </cell>
          <cell r="S1299" t="str">
            <v>YSi-V</v>
          </cell>
          <cell r="T1299" t="str">
            <v>L-&gt;R</v>
          </cell>
          <cell r="U1299" t="str">
            <v>No</v>
          </cell>
          <cell r="V1299" t="str">
            <v>OK</v>
          </cell>
          <cell r="W1299" t="str">
            <v>DDP SN</v>
          </cell>
          <cell r="X1299">
            <v>44694</v>
          </cell>
          <cell r="Y1299" t="str">
            <v>Yes</v>
          </cell>
          <cell r="Z1299"/>
          <cell r="AA1299"/>
          <cell r="AB1299"/>
          <cell r="AC1299" t="str">
            <v>IND</v>
          </cell>
          <cell r="AD1299"/>
          <cell r="AE1299"/>
          <cell r="AF1299"/>
          <cell r="AG1299"/>
          <cell r="AH1299"/>
          <cell r="AI1299"/>
          <cell r="AN1299"/>
          <cell r="AO1299" t="str">
            <v>Yes</v>
          </cell>
          <cell r="AP1299" t="str">
            <v>AUG 23</v>
          </cell>
        </row>
        <row r="1300">
          <cell r="A1300">
            <v>1669</v>
          </cell>
          <cell r="B1300" t="str">
            <v>已发货</v>
          </cell>
          <cell r="C1300" t="str">
            <v>C28.</v>
          </cell>
          <cell r="D1300">
            <v>110940</v>
          </cell>
          <cell r="E1300" t="str">
            <v>Suining konka</v>
          </cell>
          <cell r="F1300" t="str">
            <v>YSi-V</v>
          </cell>
          <cell r="G1300" t="str">
            <v>L-&gt;R</v>
          </cell>
          <cell r="H1300" t="str">
            <v>No</v>
          </cell>
          <cell r="I1300" t="str">
            <v>Y62109</v>
          </cell>
          <cell r="J1300">
            <v>1</v>
          </cell>
          <cell r="K1300" t="str">
            <v>力合仓库(已经清关)</v>
          </cell>
          <cell r="L1300">
            <v>44781</v>
          </cell>
          <cell r="M1300">
            <v>5.2499999999999998E-2</v>
          </cell>
          <cell r="N1300" t="str">
            <v>AUG 23</v>
          </cell>
          <cell r="O1300">
            <v>2022.7</v>
          </cell>
          <cell r="P1300" t="str">
            <v>RMB</v>
          </cell>
          <cell r="Q1300" t="str">
            <v>SNFPC-CG-2022-013</v>
          </cell>
          <cell r="R1300" t="str">
            <v>康佳</v>
          </cell>
          <cell r="S1300" t="str">
            <v>YSi-V</v>
          </cell>
          <cell r="T1300" t="str">
            <v>L-&gt;R</v>
          </cell>
          <cell r="U1300" t="str">
            <v>No</v>
          </cell>
          <cell r="V1300" t="str">
            <v>OK</v>
          </cell>
          <cell r="W1300" t="str">
            <v>DDP SN</v>
          </cell>
          <cell r="X1300">
            <v>44694</v>
          </cell>
          <cell r="Y1300" t="str">
            <v>Yes</v>
          </cell>
          <cell r="Z1300"/>
          <cell r="AA1300"/>
          <cell r="AB1300"/>
          <cell r="AC1300" t="str">
            <v>IND</v>
          </cell>
          <cell r="AD1300"/>
          <cell r="AE1300"/>
          <cell r="AF1300"/>
          <cell r="AG1300"/>
          <cell r="AH1300"/>
          <cell r="AI1300"/>
          <cell r="AN1300"/>
          <cell r="AO1300" t="str">
            <v>Yes</v>
          </cell>
          <cell r="AP1300" t="str">
            <v>AUG 23</v>
          </cell>
        </row>
        <row r="1301">
          <cell r="A1301">
            <v>1662</v>
          </cell>
          <cell r="B1301" t="str">
            <v>已发货</v>
          </cell>
          <cell r="C1301" t="str">
            <v>C49</v>
          </cell>
          <cell r="D1301">
            <v>110928</v>
          </cell>
          <cell r="E1301" t="str">
            <v>Suining konka</v>
          </cell>
          <cell r="F1301" t="str">
            <v>YSM10</v>
          </cell>
          <cell r="G1301" t="str">
            <v>R-&gt;L</v>
          </cell>
          <cell r="H1301" t="str">
            <v>MVC+ATS15+ANC+IT option+TOK 1154</v>
          </cell>
          <cell r="I1301" t="str">
            <v>Y62476</v>
          </cell>
          <cell r="J1301">
            <v>1</v>
          </cell>
          <cell r="K1301" t="str">
            <v>力合仓库(已经清关)</v>
          </cell>
          <cell r="L1301">
            <v>44781</v>
          </cell>
          <cell r="M1301">
            <v>5.2699999999999997E-2</v>
          </cell>
          <cell r="N1301" t="str">
            <v>AUG 23</v>
          </cell>
          <cell r="O1301">
            <v>2022.7</v>
          </cell>
          <cell r="P1301" t="str">
            <v>RMB</v>
          </cell>
          <cell r="Q1301" t="str">
            <v>SNFPC-CG-2022-008</v>
          </cell>
          <cell r="R1301" t="str">
            <v>康佳</v>
          </cell>
          <cell r="S1301" t="str">
            <v>YSM10</v>
          </cell>
          <cell r="T1301" t="str">
            <v>R-&gt;L</v>
          </cell>
          <cell r="U1301" t="str">
            <v>MVC+ATS15+ANC</v>
          </cell>
          <cell r="V1301" t="str">
            <v>WRONG</v>
          </cell>
          <cell r="W1301" t="str">
            <v>DDP SN</v>
          </cell>
          <cell r="X1301">
            <v>44678</v>
          </cell>
          <cell r="Y1301" t="str">
            <v>Yes</v>
          </cell>
          <cell r="Z1301"/>
          <cell r="AA1301"/>
          <cell r="AB1301"/>
          <cell r="AC1301" t="str">
            <v>IND</v>
          </cell>
          <cell r="AD1301">
            <v>301</v>
          </cell>
          <cell r="AE1301">
            <v>5</v>
          </cell>
          <cell r="AF1301">
            <v>303</v>
          </cell>
          <cell r="AG1301">
            <v>3</v>
          </cell>
          <cell r="AH1301">
            <v>304</v>
          </cell>
          <cell r="AI1301">
            <v>2</v>
          </cell>
          <cell r="AN1301"/>
          <cell r="AO1301" t="str">
            <v>Yes</v>
          </cell>
          <cell r="AP1301" t="str">
            <v>AUG 23</v>
          </cell>
        </row>
        <row r="1302">
          <cell r="A1302">
            <v>1660</v>
          </cell>
          <cell r="B1302" t="str">
            <v>已发货</v>
          </cell>
          <cell r="C1302" t="str">
            <v>C49</v>
          </cell>
          <cell r="D1302">
            <v>110928</v>
          </cell>
          <cell r="E1302" t="str">
            <v>Suining konka</v>
          </cell>
          <cell r="F1302" t="str">
            <v>YSM20R-2</v>
          </cell>
          <cell r="G1302" t="str">
            <v>L-&gt;R</v>
          </cell>
          <cell r="H1302" t="str">
            <v>MVC+IT option+TOK 1154 +</v>
          </cell>
          <cell r="I1302" t="str">
            <v>Y62477</v>
          </cell>
          <cell r="J1302">
            <v>1</v>
          </cell>
          <cell r="K1302" t="str">
            <v>力合仓库(已经清关)</v>
          </cell>
          <cell r="L1302">
            <v>44781</v>
          </cell>
          <cell r="M1302">
            <v>5.2699999999999997E-2</v>
          </cell>
          <cell r="N1302" t="str">
            <v>AUG 23</v>
          </cell>
          <cell r="O1302">
            <v>2022.7</v>
          </cell>
          <cell r="P1302" t="str">
            <v>RMB</v>
          </cell>
          <cell r="Q1302" t="str">
            <v>SNFPC-CG-2022-008</v>
          </cell>
          <cell r="R1302" t="str">
            <v>康佳</v>
          </cell>
          <cell r="S1302" t="str">
            <v>YSM20R-2</v>
          </cell>
          <cell r="T1302" t="str">
            <v>L-&gt;R</v>
          </cell>
          <cell r="U1302" t="str">
            <v>No</v>
          </cell>
          <cell r="V1302" t="str">
            <v>WRONG</v>
          </cell>
          <cell r="W1302" t="str">
            <v>DDP SN</v>
          </cell>
          <cell r="X1302">
            <v>44678</v>
          </cell>
          <cell r="Y1302" t="str">
            <v>Yes</v>
          </cell>
          <cell r="Z1302"/>
          <cell r="AA1302"/>
          <cell r="AB1302"/>
          <cell r="AC1302" t="str">
            <v>IND</v>
          </cell>
          <cell r="AD1302">
            <v>301</v>
          </cell>
          <cell r="AE1302">
            <v>10</v>
          </cell>
          <cell r="AF1302">
            <v>302</v>
          </cell>
          <cell r="AG1302">
            <v>5</v>
          </cell>
          <cell r="AH1302">
            <v>303</v>
          </cell>
          <cell r="AI1302">
            <v>5</v>
          </cell>
          <cell r="AN1302"/>
          <cell r="AO1302" t="str">
            <v>Yes</v>
          </cell>
          <cell r="AP1302" t="str">
            <v>AUG 23</v>
          </cell>
        </row>
        <row r="1303">
          <cell r="A1303">
            <v>1659</v>
          </cell>
          <cell r="B1303" t="str">
            <v>已发货</v>
          </cell>
          <cell r="C1303" t="str">
            <v>C49</v>
          </cell>
          <cell r="D1303">
            <v>110928</v>
          </cell>
          <cell r="E1303" t="str">
            <v>Suining konka</v>
          </cell>
          <cell r="F1303" t="str">
            <v>YSM20R-2</v>
          </cell>
          <cell r="G1303" t="str">
            <v>L-&gt;R</v>
          </cell>
          <cell r="H1303" t="str">
            <v>MVC+IT option+TOK 1154 +</v>
          </cell>
          <cell r="I1303" t="str">
            <v>Y62478</v>
          </cell>
          <cell r="J1303">
            <v>1</v>
          </cell>
          <cell r="K1303" t="str">
            <v>力合仓库(已经清关)</v>
          </cell>
          <cell r="L1303">
            <v>44781</v>
          </cell>
          <cell r="M1303">
            <v>5.2699999999999997E-2</v>
          </cell>
          <cell r="N1303" t="str">
            <v>AUG 23</v>
          </cell>
          <cell r="O1303">
            <v>2022.7</v>
          </cell>
          <cell r="P1303" t="str">
            <v>RMB</v>
          </cell>
          <cell r="Q1303" t="str">
            <v>SNFPC-CG-2022-008</v>
          </cell>
          <cell r="R1303" t="str">
            <v>康佳</v>
          </cell>
          <cell r="S1303" t="str">
            <v>YSM20R-2</v>
          </cell>
          <cell r="T1303" t="str">
            <v>L-&gt;R</v>
          </cell>
          <cell r="U1303" t="str">
            <v>No</v>
          </cell>
          <cell r="V1303" t="str">
            <v>WRONG</v>
          </cell>
          <cell r="W1303" t="str">
            <v>DDP SN</v>
          </cell>
          <cell r="X1303">
            <v>44678</v>
          </cell>
          <cell r="Y1303" t="str">
            <v>Yes</v>
          </cell>
          <cell r="Z1303"/>
          <cell r="AA1303"/>
          <cell r="AB1303"/>
          <cell r="AC1303" t="str">
            <v>IND</v>
          </cell>
          <cell r="AD1303">
            <v>301</v>
          </cell>
          <cell r="AE1303">
            <v>10</v>
          </cell>
          <cell r="AF1303">
            <v>302</v>
          </cell>
          <cell r="AG1303">
            <v>5</v>
          </cell>
          <cell r="AH1303">
            <v>303</v>
          </cell>
          <cell r="AI1303">
            <v>5</v>
          </cell>
          <cell r="AN1303"/>
          <cell r="AO1303" t="str">
            <v>Yes</v>
          </cell>
          <cell r="AP1303" t="str">
            <v>AUG 23</v>
          </cell>
        </row>
        <row r="1304">
          <cell r="A1304">
            <v>1661</v>
          </cell>
          <cell r="B1304" t="str">
            <v>已发货</v>
          </cell>
          <cell r="C1304" t="str">
            <v>C49</v>
          </cell>
          <cell r="D1304">
            <v>110928</v>
          </cell>
          <cell r="E1304" t="str">
            <v>Suining konka</v>
          </cell>
          <cell r="F1304" t="str">
            <v>YSM20R-2</v>
          </cell>
          <cell r="G1304" t="str">
            <v>L-&gt;R</v>
          </cell>
          <cell r="H1304" t="str">
            <v>MVC+IT option+TOK 1154 +</v>
          </cell>
          <cell r="I1304" t="str">
            <v>Y62479</v>
          </cell>
          <cell r="J1304">
            <v>1</v>
          </cell>
          <cell r="K1304" t="str">
            <v>力合仓库(已经清关)</v>
          </cell>
          <cell r="L1304">
            <v>44781</v>
          </cell>
          <cell r="M1304">
            <v>5.2699999999999997E-2</v>
          </cell>
          <cell r="N1304" t="str">
            <v>AUG 23</v>
          </cell>
          <cell r="O1304">
            <v>2022.7</v>
          </cell>
          <cell r="P1304" t="str">
            <v>RMB</v>
          </cell>
          <cell r="Q1304" t="str">
            <v>SNFPC-CG-2022-008</v>
          </cell>
          <cell r="R1304" t="str">
            <v>康佳</v>
          </cell>
          <cell r="S1304" t="str">
            <v>YSM20R-2</v>
          </cell>
          <cell r="T1304" t="str">
            <v>L-&gt;R</v>
          </cell>
          <cell r="U1304" t="str">
            <v>No</v>
          </cell>
          <cell r="V1304" t="str">
            <v>WRONG</v>
          </cell>
          <cell r="W1304" t="str">
            <v>DDP SN</v>
          </cell>
          <cell r="X1304">
            <v>44678</v>
          </cell>
          <cell r="Y1304" t="str">
            <v>Yes</v>
          </cell>
          <cell r="Z1304"/>
          <cell r="AA1304"/>
          <cell r="AB1304"/>
          <cell r="AC1304" t="str">
            <v>IND</v>
          </cell>
          <cell r="AD1304">
            <v>301</v>
          </cell>
          <cell r="AE1304">
            <v>5</v>
          </cell>
          <cell r="AF1304">
            <v>302</v>
          </cell>
          <cell r="AG1304">
            <v>10</v>
          </cell>
          <cell r="AH1304">
            <v>304</v>
          </cell>
          <cell r="AI1304">
            <v>5</v>
          </cell>
          <cell r="AN1304"/>
          <cell r="AO1304" t="str">
            <v>Yes</v>
          </cell>
          <cell r="AP1304" t="str">
            <v>AUG 23</v>
          </cell>
        </row>
        <row r="1305">
          <cell r="A1305">
            <v>1847</v>
          </cell>
          <cell r="B1305" t="str">
            <v>已发货</v>
          </cell>
          <cell r="C1305" t="str">
            <v>C49</v>
          </cell>
          <cell r="D1305">
            <v>111000</v>
          </cell>
          <cell r="E1305" t="str">
            <v>芯联鑫</v>
          </cell>
          <cell r="F1305" t="str">
            <v>YSM10</v>
          </cell>
          <cell r="G1305" t="str">
            <v>R-&gt;L</v>
          </cell>
          <cell r="H1305" t="str">
            <v>MVC</v>
          </cell>
          <cell r="I1305" t="str">
            <v>Y62614</v>
          </cell>
          <cell r="J1305">
            <v>1</v>
          </cell>
          <cell r="K1305" t="str">
            <v>力合仓库(已经清关)</v>
          </cell>
          <cell r="L1305">
            <v>44781</v>
          </cell>
          <cell r="M1305">
            <v>4.9700000000000001E-2</v>
          </cell>
          <cell r="N1305" t="str">
            <v>MAR 23</v>
          </cell>
          <cell r="O1305">
            <v>2022.7</v>
          </cell>
          <cell r="P1305" t="str">
            <v>RMB</v>
          </cell>
          <cell r="Q1305" t="str">
            <v>C49SZX20230024MZ</v>
          </cell>
          <cell r="R1305" t="str">
            <v>斯路迅</v>
          </cell>
          <cell r="S1305" t="str">
            <v>YSM10</v>
          </cell>
          <cell r="T1305" t="str">
            <v>L-&gt;R</v>
          </cell>
          <cell r="U1305" t="str">
            <v>MVC</v>
          </cell>
          <cell r="V1305" t="str">
            <v>WRONG</v>
          </cell>
          <cell r="W1305" t="str">
            <v>DDP SZ</v>
          </cell>
          <cell r="X1305">
            <v>44978</v>
          </cell>
          <cell r="Y1305" t="str">
            <v>Yes</v>
          </cell>
          <cell r="Z1305"/>
          <cell r="AA1305"/>
          <cell r="AB1305"/>
          <cell r="AC1305" t="str">
            <v>C200938163</v>
          </cell>
          <cell r="AD1305">
            <v>302</v>
          </cell>
          <cell r="AE1305">
            <v>5</v>
          </cell>
          <cell r="AF1305">
            <v>304</v>
          </cell>
          <cell r="AG1305">
            <v>5</v>
          </cell>
          <cell r="AH1305"/>
          <cell r="AI1305"/>
          <cell r="AN1305"/>
          <cell r="AO1305" t="str">
            <v>Yes</v>
          </cell>
          <cell r="AP1305" t="str">
            <v>MAR 23</v>
          </cell>
        </row>
        <row r="1306">
          <cell r="A1306">
            <v>1849</v>
          </cell>
          <cell r="B1306" t="str">
            <v>已发货</v>
          </cell>
          <cell r="C1306" t="str">
            <v>C49</v>
          </cell>
          <cell r="D1306">
            <v>111000</v>
          </cell>
          <cell r="E1306" t="str">
            <v>芯联鑫</v>
          </cell>
          <cell r="F1306" t="str">
            <v>YSM10</v>
          </cell>
          <cell r="G1306" t="str">
            <v>R-&gt;L</v>
          </cell>
          <cell r="H1306" t="str">
            <v>MVC</v>
          </cell>
          <cell r="I1306" t="str">
            <v>Y62615</v>
          </cell>
          <cell r="J1306">
            <v>1</v>
          </cell>
          <cell r="K1306" t="str">
            <v>力合仓库(已经清关)</v>
          </cell>
          <cell r="L1306">
            <v>44781</v>
          </cell>
          <cell r="M1306">
            <v>4.9700000000000001E-2</v>
          </cell>
          <cell r="N1306" t="str">
            <v>APR 23</v>
          </cell>
          <cell r="O1306">
            <v>2022.7</v>
          </cell>
          <cell r="P1306" t="str">
            <v>RMB</v>
          </cell>
          <cell r="Q1306" t="str">
            <v>C49SZX20230028JY</v>
          </cell>
          <cell r="R1306" t="str">
            <v>建航</v>
          </cell>
          <cell r="S1306" t="str">
            <v>YSM10</v>
          </cell>
          <cell r="T1306" t="str">
            <v>L-&gt;R</v>
          </cell>
          <cell r="U1306" t="str">
            <v>MVC</v>
          </cell>
          <cell r="V1306" t="str">
            <v>WRONG</v>
          </cell>
          <cell r="W1306" t="str">
            <v>DDP SZ</v>
          </cell>
          <cell r="X1306">
            <v>44980</v>
          </cell>
          <cell r="Y1306" t="str">
            <v>Yes</v>
          </cell>
          <cell r="Z1306"/>
          <cell r="AA1306"/>
          <cell r="AB1306"/>
          <cell r="AC1306" t="str">
            <v>C230445648</v>
          </cell>
          <cell r="AD1306">
            <v>302</v>
          </cell>
          <cell r="AE1306">
            <v>5</v>
          </cell>
          <cell r="AF1306">
            <v>304</v>
          </cell>
          <cell r="AG1306">
            <v>5</v>
          </cell>
          <cell r="AH1306"/>
          <cell r="AI1306"/>
          <cell r="AN1306"/>
          <cell r="AO1306" t="str">
            <v>Yes</v>
          </cell>
          <cell r="AP1306" t="str">
            <v>APR 23</v>
          </cell>
        </row>
        <row r="1307">
          <cell r="A1307">
            <v>1869</v>
          </cell>
          <cell r="B1307" t="str">
            <v>已发货</v>
          </cell>
          <cell r="C1307" t="str">
            <v>C49</v>
          </cell>
          <cell r="D1307">
            <v>110999</v>
          </cell>
          <cell r="E1307" t="str">
            <v>金睿通(Special)</v>
          </cell>
          <cell r="F1307" t="str">
            <v>YSM10</v>
          </cell>
          <cell r="G1307" t="str">
            <v>R-&gt;L</v>
          </cell>
          <cell r="H1307" t="str">
            <v>MVC F&amp;R</v>
          </cell>
          <cell r="I1307" t="str">
            <v>Y62610（拆除1个相机，放在力合）</v>
          </cell>
          <cell r="J1307">
            <v>1</v>
          </cell>
          <cell r="K1307" t="str">
            <v>力合仓库(已经清关)</v>
          </cell>
          <cell r="L1307">
            <v>44781</v>
          </cell>
          <cell r="M1307">
            <v>4.9700000000000001E-2</v>
          </cell>
          <cell r="N1307" t="str">
            <v>MAR 23</v>
          </cell>
          <cell r="O1307">
            <v>2022.7</v>
          </cell>
          <cell r="P1307" t="str">
            <v>RMB</v>
          </cell>
          <cell r="Q1307" t="str">
            <v>C49SZX20230037SS</v>
          </cell>
          <cell r="R1307" t="str">
            <v>清禾实业</v>
          </cell>
          <cell r="S1307" t="str">
            <v>YSM10</v>
          </cell>
          <cell r="T1307" t="str">
            <v>L-&gt;R</v>
          </cell>
          <cell r="U1307" t="str">
            <v>MVC</v>
          </cell>
          <cell r="V1307" t="str">
            <v>WRONG</v>
          </cell>
          <cell r="W1307" t="str">
            <v>DDP SZ</v>
          </cell>
          <cell r="X1307">
            <v>44992</v>
          </cell>
          <cell r="Y1307" t="str">
            <v>Yes</v>
          </cell>
          <cell r="Z1307"/>
          <cell r="AA1307"/>
          <cell r="AB1307"/>
          <cell r="AC1307" t="str">
            <v>C220442563</v>
          </cell>
          <cell r="AD1307">
            <v>302</v>
          </cell>
          <cell r="AE1307">
            <v>5</v>
          </cell>
          <cell r="AF1307">
            <v>303</v>
          </cell>
          <cell r="AG1307">
            <v>2</v>
          </cell>
          <cell r="AH1307">
            <v>304</v>
          </cell>
          <cell r="AI1307">
            <v>3</v>
          </cell>
          <cell r="AN1307"/>
          <cell r="AO1307" t="str">
            <v>Yes</v>
          </cell>
          <cell r="AP1307" t="str">
            <v>MAR 23</v>
          </cell>
        </row>
        <row r="1308">
          <cell r="A1308">
            <v>1870</v>
          </cell>
          <cell r="B1308" t="str">
            <v>已发货</v>
          </cell>
          <cell r="C1308" t="str">
            <v>C49</v>
          </cell>
          <cell r="D1308">
            <v>110999</v>
          </cell>
          <cell r="E1308" t="str">
            <v>金睿通(Special)</v>
          </cell>
          <cell r="F1308" t="str">
            <v>YSM10</v>
          </cell>
          <cell r="G1308" t="str">
            <v>R-&gt;L</v>
          </cell>
          <cell r="H1308" t="str">
            <v>MVC F&amp;R</v>
          </cell>
          <cell r="I1308" t="str">
            <v>Y62611（拆除1个相机，放在力合）</v>
          </cell>
          <cell r="J1308">
            <v>1</v>
          </cell>
          <cell r="K1308" t="str">
            <v>力合仓库(已经清关)</v>
          </cell>
          <cell r="L1308">
            <v>44781</v>
          </cell>
          <cell r="M1308">
            <v>4.9700000000000001E-2</v>
          </cell>
          <cell r="N1308" t="str">
            <v>MAR 23</v>
          </cell>
          <cell r="O1308">
            <v>2022.7</v>
          </cell>
          <cell r="P1308" t="str">
            <v>RMB</v>
          </cell>
          <cell r="Q1308" t="str">
            <v>C49SZX20230038SS</v>
          </cell>
          <cell r="R1308" t="str">
            <v>清禾电路</v>
          </cell>
          <cell r="S1308" t="str">
            <v>YSM10</v>
          </cell>
          <cell r="T1308" t="str">
            <v>L-&gt;R</v>
          </cell>
          <cell r="U1308" t="str">
            <v>MVC</v>
          </cell>
          <cell r="V1308" t="str">
            <v>WRONG</v>
          </cell>
          <cell r="W1308" t="str">
            <v>DDP SZ</v>
          </cell>
          <cell r="X1308">
            <v>44992</v>
          </cell>
          <cell r="Y1308" t="str">
            <v>Yes</v>
          </cell>
          <cell r="Z1308"/>
          <cell r="AA1308"/>
          <cell r="AB1308"/>
          <cell r="AC1308" t="str">
            <v>C230345221</v>
          </cell>
          <cell r="AD1308">
            <v>302</v>
          </cell>
          <cell r="AE1308">
            <v>5</v>
          </cell>
          <cell r="AF1308">
            <v>303</v>
          </cell>
          <cell r="AG1308">
            <v>2</v>
          </cell>
          <cell r="AH1308">
            <v>304</v>
          </cell>
          <cell r="AI1308">
            <v>3</v>
          </cell>
          <cell r="AJ1308"/>
          <cell r="AK1308"/>
          <cell r="AL1308"/>
          <cell r="AM1308"/>
          <cell r="AN1308"/>
          <cell r="AO1308" t="str">
            <v>Yes</v>
          </cell>
          <cell r="AP1308" t="str">
            <v>MAR 23</v>
          </cell>
        </row>
        <row r="1309">
          <cell r="A1309">
            <v>1739</v>
          </cell>
          <cell r="B1309" t="str">
            <v>已发货</v>
          </cell>
          <cell r="C1309" t="str">
            <v>C49</v>
          </cell>
          <cell r="D1309">
            <v>110987</v>
          </cell>
          <cell r="E1309" t="str">
            <v xml:space="preserve"> SZ 精德鸿(Special)</v>
          </cell>
          <cell r="F1309" t="str">
            <v>YSM20R-2</v>
          </cell>
          <cell r="G1309" t="str">
            <v>L-&gt;R</v>
          </cell>
          <cell r="H1309" t="str">
            <v>No</v>
          </cell>
          <cell r="I1309" t="str">
            <v>Y62606</v>
          </cell>
          <cell r="J1309">
            <v>1</v>
          </cell>
          <cell r="K1309" t="str">
            <v>力合仓库(已经清关)</v>
          </cell>
          <cell r="L1309">
            <v>44795</v>
          </cell>
          <cell r="M1309" t="str">
            <v>NM coper rate 0.0501</v>
          </cell>
          <cell r="N1309" t="str">
            <v>OCT 22</v>
          </cell>
          <cell r="O1309">
            <v>2022.7</v>
          </cell>
          <cell r="P1309" t="str">
            <v>RMB</v>
          </cell>
          <cell r="Q1309" t="str">
            <v>C49SZX20220106SX</v>
          </cell>
          <cell r="R1309" t="str">
            <v>锐诚</v>
          </cell>
          <cell r="S1309" t="str">
            <v>YSM20R-2</v>
          </cell>
          <cell r="T1309" t="str">
            <v>L-&gt;R</v>
          </cell>
          <cell r="U1309" t="str">
            <v>No</v>
          </cell>
          <cell r="V1309" t="str">
            <v>OK</v>
          </cell>
          <cell r="W1309" t="str">
            <v>DDP HZ</v>
          </cell>
          <cell r="X1309">
            <v>44845</v>
          </cell>
          <cell r="Y1309" t="str">
            <v>Yes</v>
          </cell>
          <cell r="Z1309"/>
          <cell r="AA1309"/>
          <cell r="AB1309"/>
          <cell r="AC1309" t="str">
            <v>C180231291</v>
          </cell>
          <cell r="AD1309">
            <v>311</v>
          </cell>
          <cell r="AE1309">
            <v>20</v>
          </cell>
          <cell r="AF1309"/>
          <cell r="AG1309"/>
          <cell r="AH1309"/>
          <cell r="AI1309"/>
          <cell r="AJ1309"/>
          <cell r="AK1309"/>
          <cell r="AL1309"/>
          <cell r="AM1309"/>
          <cell r="AN1309"/>
          <cell r="AO1309" t="str">
            <v>Yes</v>
          </cell>
          <cell r="AP1309" t="str">
            <v>OCT 22</v>
          </cell>
        </row>
        <row r="1310">
          <cell r="A1310">
            <v>1720</v>
          </cell>
          <cell r="B1310" t="str">
            <v>已发货</v>
          </cell>
          <cell r="C1310" t="str">
            <v>C49</v>
          </cell>
          <cell r="D1310">
            <v>110987</v>
          </cell>
          <cell r="E1310" t="str">
            <v xml:space="preserve"> SZ 精德鸿(Special)</v>
          </cell>
          <cell r="F1310" t="str">
            <v>YSM20R-2</v>
          </cell>
          <cell r="G1310" t="str">
            <v>L-&gt;R</v>
          </cell>
          <cell r="H1310" t="str">
            <v>No</v>
          </cell>
          <cell r="I1310" t="str">
            <v>Y62607</v>
          </cell>
          <cell r="J1310">
            <v>1</v>
          </cell>
          <cell r="K1310" t="str">
            <v>力合仓库(已经清关)</v>
          </cell>
          <cell r="L1310">
            <v>44795</v>
          </cell>
          <cell r="M1310" t="str">
            <v>NM</v>
          </cell>
          <cell r="N1310" t="str">
            <v>OCT 22</v>
          </cell>
          <cell r="O1310">
            <v>2022.7</v>
          </cell>
          <cell r="P1310" t="str">
            <v>JPY</v>
          </cell>
          <cell r="Q1310" t="str">
            <v>C49SZX20220096JL</v>
          </cell>
          <cell r="R1310" t="str">
            <v>倍斯特</v>
          </cell>
          <cell r="S1310" t="str">
            <v>YSM20R-2</v>
          </cell>
          <cell r="T1310" t="str">
            <v>L-&gt;R</v>
          </cell>
          <cell r="U1310" t="str">
            <v>No</v>
          </cell>
          <cell r="V1310" t="str">
            <v>OK</v>
          </cell>
          <cell r="W1310" t="str">
            <v>DAP SZ</v>
          </cell>
          <cell r="X1310">
            <v>44819</v>
          </cell>
          <cell r="Y1310" t="str">
            <v>Yes</v>
          </cell>
          <cell r="Z1310"/>
          <cell r="AA1310"/>
          <cell r="AB1310"/>
          <cell r="AC1310" t="str">
            <v>C200837908</v>
          </cell>
          <cell r="AD1310">
            <v>311</v>
          </cell>
          <cell r="AE1310">
            <v>20</v>
          </cell>
          <cell r="AF1310"/>
          <cell r="AG1310"/>
          <cell r="AH1310"/>
          <cell r="AI1310"/>
          <cell r="AJ1310"/>
          <cell r="AK1310"/>
          <cell r="AL1310"/>
          <cell r="AM1310"/>
          <cell r="AN1310"/>
          <cell r="AO1310" t="str">
            <v>Yes</v>
          </cell>
          <cell r="AP1310" t="str">
            <v>OCT 22</v>
          </cell>
        </row>
        <row r="1311">
          <cell r="A1311">
            <v>1710</v>
          </cell>
          <cell r="B1311" t="str">
            <v>已发货</v>
          </cell>
          <cell r="C1311" t="str">
            <v>C49</v>
          </cell>
          <cell r="D1311">
            <v>110986</v>
          </cell>
          <cell r="E1311" t="str">
            <v xml:space="preserve"> SZ 奥祺(Special)</v>
          </cell>
          <cell r="F1311" t="str">
            <v>YSM20R-2</v>
          </cell>
          <cell r="G1311" t="str">
            <v>R-&gt;L</v>
          </cell>
          <cell r="H1311" t="str">
            <v>No</v>
          </cell>
          <cell r="I1311" t="str">
            <v>Y62608</v>
          </cell>
          <cell r="J1311">
            <v>1</v>
          </cell>
          <cell r="K1311" t="str">
            <v>力合仓库(已经清关)</v>
          </cell>
          <cell r="L1311">
            <v>44795</v>
          </cell>
          <cell r="M1311" t="str">
            <v>NM</v>
          </cell>
          <cell r="N1311" t="str">
            <v>SEP 22</v>
          </cell>
          <cell r="O1311">
            <v>2022.7</v>
          </cell>
          <cell r="P1311" t="str">
            <v>JPY</v>
          </cell>
          <cell r="Q1311" t="str">
            <v>C49SZX20220084DZ</v>
          </cell>
          <cell r="R1311" t="str">
            <v>朗特</v>
          </cell>
          <cell r="S1311" t="str">
            <v>YSM20R-2</v>
          </cell>
          <cell r="T1311" t="str">
            <v>R-&gt;L</v>
          </cell>
          <cell r="U1311" t="str">
            <v>No</v>
          </cell>
          <cell r="V1311" t="str">
            <v>OK</v>
          </cell>
          <cell r="W1311" t="str">
            <v>CIF HK</v>
          </cell>
          <cell r="X1311">
            <v>44768</v>
          </cell>
          <cell r="Y1311" t="str">
            <v>Yes</v>
          </cell>
          <cell r="Z1311"/>
          <cell r="AA1311"/>
          <cell r="AB1311"/>
          <cell r="AC1311" t="str">
            <v>C220342453</v>
          </cell>
          <cell r="AD1311">
            <v>311</v>
          </cell>
          <cell r="AE1311">
            <v>20</v>
          </cell>
          <cell r="AF1311"/>
          <cell r="AG1311"/>
          <cell r="AH1311"/>
          <cell r="AI1311"/>
          <cell r="AJ1311"/>
          <cell r="AK1311"/>
          <cell r="AL1311"/>
          <cell r="AM1311"/>
          <cell r="AN1311"/>
          <cell r="AO1311" t="str">
            <v>Yes</v>
          </cell>
          <cell r="AP1311" t="str">
            <v>SEP 22</v>
          </cell>
        </row>
        <row r="1312">
          <cell r="A1312">
            <v>1742</v>
          </cell>
          <cell r="B1312" t="str">
            <v>已发货</v>
          </cell>
          <cell r="C1312" t="str">
            <v>C49</v>
          </cell>
          <cell r="D1312">
            <v>110986</v>
          </cell>
          <cell r="E1312" t="str">
            <v xml:space="preserve"> SZ 奥祺(Special)</v>
          </cell>
          <cell r="F1312" t="str">
            <v>YSM20R-2</v>
          </cell>
          <cell r="G1312" t="str">
            <v>R-&gt;L</v>
          </cell>
          <cell r="H1312" t="str">
            <v>No</v>
          </cell>
          <cell r="I1312" t="str">
            <v>Y62609</v>
          </cell>
          <cell r="J1312">
            <v>1</v>
          </cell>
          <cell r="K1312" t="str">
            <v>力合仓库(已经清关)</v>
          </cell>
          <cell r="L1312">
            <v>44795</v>
          </cell>
          <cell r="M1312" t="str">
            <v>NM</v>
          </cell>
          <cell r="N1312" t="str">
            <v>OCT 22</v>
          </cell>
          <cell r="O1312">
            <v>2022.7</v>
          </cell>
          <cell r="P1312" t="str">
            <v>RMB</v>
          </cell>
          <cell r="Q1312" t="str">
            <v>C49SZX20220107DZ</v>
          </cell>
          <cell r="R1312" t="str">
            <v>朗特</v>
          </cell>
          <cell r="S1312" t="str">
            <v>YSM20R-2</v>
          </cell>
          <cell r="T1312" t="str">
            <v>R-&gt;L</v>
          </cell>
          <cell r="U1312" t="str">
            <v>No</v>
          </cell>
          <cell r="V1312" t="str">
            <v>OK</v>
          </cell>
          <cell r="W1312" t="str">
            <v>DDP SZ</v>
          </cell>
          <cell r="X1312">
            <v>44846</v>
          </cell>
          <cell r="Y1312" t="str">
            <v>Yes</v>
          </cell>
          <cell r="Z1312"/>
          <cell r="AA1312"/>
          <cell r="AB1312"/>
          <cell r="AC1312" t="str">
            <v>C190534728</v>
          </cell>
          <cell r="AD1312">
            <v>311</v>
          </cell>
          <cell r="AE1312">
            <v>20</v>
          </cell>
          <cell r="AF1312"/>
          <cell r="AG1312"/>
          <cell r="AH1312"/>
          <cell r="AI1312"/>
          <cell r="AJ1312"/>
          <cell r="AK1312"/>
          <cell r="AL1312"/>
          <cell r="AM1312"/>
          <cell r="AN1312"/>
          <cell r="AO1312" t="str">
            <v>Yes</v>
          </cell>
          <cell r="AP1312" t="str">
            <v>OCT 22</v>
          </cell>
        </row>
        <row r="1313">
          <cell r="A1313">
            <v>1783</v>
          </cell>
          <cell r="B1313" t="str">
            <v>已发货</v>
          </cell>
          <cell r="C1313" t="str">
            <v>C49</v>
          </cell>
          <cell r="D1313">
            <v>110992</v>
          </cell>
          <cell r="E1313" t="str">
            <v xml:space="preserve"> SZ欣华</v>
          </cell>
          <cell r="F1313" t="str">
            <v>YSM20R-2</v>
          </cell>
          <cell r="G1313" t="str">
            <v>L-&gt;R</v>
          </cell>
          <cell r="H1313" t="str">
            <v>No</v>
          </cell>
          <cell r="I1313" t="str">
            <v>Y62604</v>
          </cell>
          <cell r="J1313">
            <v>1</v>
          </cell>
          <cell r="K1313" t="str">
            <v>力合仓库(已经清关)</v>
          </cell>
          <cell r="L1313">
            <v>44795</v>
          </cell>
          <cell r="M1313" t="str">
            <v>NM</v>
          </cell>
          <cell r="N1313" t="str">
            <v>DEC 22</v>
          </cell>
          <cell r="O1313">
            <v>2022.7</v>
          </cell>
          <cell r="P1313" t="str">
            <v>RMB</v>
          </cell>
          <cell r="Q1313" t="str">
            <v>C49SZX20220127EC</v>
          </cell>
          <cell r="R1313" t="str">
            <v>海红天远</v>
          </cell>
          <cell r="S1313" t="str">
            <v>YSM20R-2</v>
          </cell>
          <cell r="T1313" t="str">
            <v>L-&gt;R</v>
          </cell>
          <cell r="U1313" t="str">
            <v>MVC</v>
          </cell>
          <cell r="V1313" t="str">
            <v>WRONG</v>
          </cell>
          <cell r="W1313" t="str">
            <v>DDP SZ</v>
          </cell>
          <cell r="X1313">
            <v>44914</v>
          </cell>
          <cell r="Y1313" t="str">
            <v>Yes</v>
          </cell>
          <cell r="Z1313"/>
          <cell r="AA1313"/>
          <cell r="AB1313"/>
          <cell r="AC1313" t="str">
            <v>C200737827</v>
          </cell>
          <cell r="AD1313">
            <v>312</v>
          </cell>
          <cell r="AE1313">
            <v>20</v>
          </cell>
          <cell r="AF1313"/>
          <cell r="AG1313"/>
          <cell r="AH1313"/>
          <cell r="AI1313"/>
          <cell r="AJ1313"/>
          <cell r="AK1313"/>
          <cell r="AL1313"/>
          <cell r="AM1313"/>
          <cell r="AN1313"/>
          <cell r="AO1313" t="str">
            <v>Yes</v>
          </cell>
          <cell r="AP1313" t="str">
            <v>DEC 22</v>
          </cell>
        </row>
        <row r="1314">
          <cell r="A1314">
            <v>1724</v>
          </cell>
          <cell r="B1314" t="str">
            <v>已发货</v>
          </cell>
          <cell r="C1314" t="str">
            <v>C49</v>
          </cell>
          <cell r="D1314">
            <v>110992</v>
          </cell>
          <cell r="E1314" t="str">
            <v xml:space="preserve"> SZ欣华</v>
          </cell>
          <cell r="F1314" t="str">
            <v>YSM20R-2</v>
          </cell>
          <cell r="G1314" t="str">
            <v>L-&gt;R</v>
          </cell>
          <cell r="H1314" t="str">
            <v>No</v>
          </cell>
          <cell r="I1314" t="str">
            <v>Y62605</v>
          </cell>
          <cell r="J1314">
            <v>1</v>
          </cell>
          <cell r="K1314" t="str">
            <v>CY仓库</v>
          </cell>
          <cell r="L1314">
            <v>44795</v>
          </cell>
          <cell r="M1314" t="str">
            <v>0.0527,RMB清关,</v>
          </cell>
          <cell r="N1314" t="str">
            <v>NOV 22</v>
          </cell>
          <cell r="O1314">
            <v>2022.7</v>
          </cell>
          <cell r="P1314" t="str">
            <v>JPY</v>
          </cell>
          <cell r="Q1314" t="str">
            <v>159851(R2)-ELE</v>
          </cell>
          <cell r="R1314" t="str">
            <v>WKK</v>
          </cell>
          <cell r="S1314" t="str">
            <v>YSM20R-2</v>
          </cell>
          <cell r="T1314" t="str">
            <v>L-&gt;R</v>
          </cell>
          <cell r="U1314" t="str">
            <v>MVC</v>
          </cell>
          <cell r="V1314" t="str">
            <v>WRONG</v>
          </cell>
          <cell r="W1314" t="str">
            <v>CIF HK</v>
          </cell>
          <cell r="X1314">
            <v>44823</v>
          </cell>
          <cell r="Y1314" t="str">
            <v>Yes</v>
          </cell>
          <cell r="Z1314"/>
          <cell r="AA1314"/>
          <cell r="AB1314"/>
          <cell r="AC1314" t="str">
            <v>C200336938</v>
          </cell>
          <cell r="AD1314">
            <v>312</v>
          </cell>
          <cell r="AE1314">
            <v>20</v>
          </cell>
          <cell r="AF1314"/>
          <cell r="AG1314"/>
          <cell r="AH1314"/>
          <cell r="AI1314"/>
          <cell r="AJ1314"/>
          <cell r="AK1314"/>
          <cell r="AL1314"/>
          <cell r="AM1314"/>
          <cell r="AN1314"/>
          <cell r="AO1314" t="str">
            <v>Yes</v>
          </cell>
          <cell r="AP1314" t="str">
            <v>NOV 22</v>
          </cell>
        </row>
        <row r="1315">
          <cell r="A1315">
            <v>1740</v>
          </cell>
          <cell r="B1315" t="str">
            <v>已发货</v>
          </cell>
          <cell r="C1315" t="str">
            <v>C49</v>
          </cell>
          <cell r="D1315">
            <v>110989</v>
          </cell>
          <cell r="E1315" t="str">
            <v xml:space="preserve"> SZ 金睿通(Special)</v>
          </cell>
          <cell r="F1315" t="str">
            <v>YSM20R-2</v>
          </cell>
          <cell r="G1315" t="str">
            <v>L-&gt;R</v>
          </cell>
          <cell r="H1315" t="str">
            <v>No</v>
          </cell>
          <cell r="I1315" t="str">
            <v>Y62612</v>
          </cell>
          <cell r="J1315">
            <v>1</v>
          </cell>
          <cell r="K1315" t="str">
            <v>力合仓库(已经清关)</v>
          </cell>
          <cell r="L1315">
            <v>44795</v>
          </cell>
          <cell r="M1315"/>
          <cell r="N1315" t="str">
            <v>OCT 22</v>
          </cell>
          <cell r="O1315">
            <v>2022.7</v>
          </cell>
          <cell r="P1315" t="str">
            <v>RMB</v>
          </cell>
          <cell r="Q1315" t="str">
            <v>C49SZX20220107DZ</v>
          </cell>
          <cell r="R1315" t="str">
            <v>朗特</v>
          </cell>
          <cell r="S1315" t="str">
            <v>YSM20R-2</v>
          </cell>
          <cell r="T1315" t="str">
            <v>L-&gt;R</v>
          </cell>
          <cell r="U1315" t="str">
            <v>No</v>
          </cell>
          <cell r="V1315" t="str">
            <v>OK</v>
          </cell>
          <cell r="W1315" t="str">
            <v>DDP SZ</v>
          </cell>
          <cell r="X1315">
            <v>44846</v>
          </cell>
          <cell r="Y1315" t="str">
            <v>Yes</v>
          </cell>
          <cell r="Z1315"/>
          <cell r="AA1315"/>
          <cell r="AB1315"/>
          <cell r="AC1315" t="str">
            <v>C190534728</v>
          </cell>
          <cell r="AD1315">
            <v>313</v>
          </cell>
          <cell r="AE1315">
            <v>20</v>
          </cell>
          <cell r="AF1315"/>
          <cell r="AG1315"/>
          <cell r="AH1315"/>
          <cell r="AI1315"/>
          <cell r="AJ1315"/>
          <cell r="AK1315"/>
          <cell r="AL1315"/>
          <cell r="AM1315"/>
          <cell r="AN1315"/>
          <cell r="AO1315" t="str">
            <v>Yes</v>
          </cell>
          <cell r="AP1315" t="str">
            <v>OCT 22</v>
          </cell>
        </row>
        <row r="1316">
          <cell r="A1316">
            <v>1741</v>
          </cell>
          <cell r="B1316" t="str">
            <v>已发货</v>
          </cell>
          <cell r="C1316" t="str">
            <v>C49</v>
          </cell>
          <cell r="D1316">
            <v>110989</v>
          </cell>
          <cell r="E1316" t="str">
            <v xml:space="preserve"> SZ 金睿通(Special)</v>
          </cell>
          <cell r="F1316" t="str">
            <v>YSM20R-2</v>
          </cell>
          <cell r="G1316" t="str">
            <v>L-&gt;R</v>
          </cell>
          <cell r="H1316" t="str">
            <v>No</v>
          </cell>
          <cell r="I1316" t="str">
            <v>Y62613</v>
          </cell>
          <cell r="J1316">
            <v>1</v>
          </cell>
          <cell r="K1316" t="str">
            <v>力合仓库(已经清关)</v>
          </cell>
          <cell r="L1316">
            <v>44795</v>
          </cell>
          <cell r="M1316" t="str">
            <v>0.0512 ,</v>
          </cell>
          <cell r="N1316" t="str">
            <v>OCT 22</v>
          </cell>
          <cell r="O1316">
            <v>2022.7</v>
          </cell>
          <cell r="P1316" t="str">
            <v>RMB</v>
          </cell>
          <cell r="Q1316" t="str">
            <v>C49SZX20220107DZ</v>
          </cell>
          <cell r="R1316" t="str">
            <v>朗特</v>
          </cell>
          <cell r="S1316" t="str">
            <v>YSM20R-2</v>
          </cell>
          <cell r="T1316" t="str">
            <v>L-&gt;R</v>
          </cell>
          <cell r="U1316" t="str">
            <v>No</v>
          </cell>
          <cell r="V1316" t="str">
            <v>OK</v>
          </cell>
          <cell r="W1316" t="str">
            <v>DDP SZ</v>
          </cell>
          <cell r="X1316">
            <v>44846</v>
          </cell>
          <cell r="Y1316" t="str">
            <v>Yes</v>
          </cell>
          <cell r="Z1316"/>
          <cell r="AA1316"/>
          <cell r="AB1316"/>
          <cell r="AC1316" t="str">
            <v>C190534728</v>
          </cell>
          <cell r="AD1316">
            <v>313</v>
          </cell>
          <cell r="AE1316">
            <v>20</v>
          </cell>
          <cell r="AF1316"/>
          <cell r="AG1316"/>
          <cell r="AH1316"/>
          <cell r="AI1316"/>
          <cell r="AJ1316"/>
          <cell r="AK1316"/>
          <cell r="AL1316"/>
          <cell r="AM1316"/>
          <cell r="AN1316"/>
          <cell r="AO1316" t="str">
            <v>Yes</v>
          </cell>
          <cell r="AP1316" t="str">
            <v>OCT 22</v>
          </cell>
        </row>
        <row r="1317">
          <cell r="A1317">
            <v>1519</v>
          </cell>
          <cell r="B1317" t="str">
            <v>已发货</v>
          </cell>
          <cell r="C1317" t="str">
            <v>C49</v>
          </cell>
          <cell r="D1317">
            <v>110988</v>
          </cell>
          <cell r="E1317" t="str">
            <v xml:space="preserve"> SZ 瑞福联(Special)</v>
          </cell>
          <cell r="F1317" t="str">
            <v>YSM20R-2</v>
          </cell>
          <cell r="G1317" t="str">
            <v>L-&gt;R</v>
          </cell>
          <cell r="H1317" t="str">
            <v>No</v>
          </cell>
          <cell r="I1317" t="str">
            <v>Y62600</v>
          </cell>
          <cell r="J1317">
            <v>1</v>
          </cell>
          <cell r="K1317" t="str">
            <v>力合中转仓</v>
          </cell>
          <cell r="L1317">
            <v>44795</v>
          </cell>
          <cell r="M1317"/>
          <cell r="N1317" t="str">
            <v>SEP 22</v>
          </cell>
          <cell r="O1317">
            <v>2022.7</v>
          </cell>
          <cell r="P1317" t="str">
            <v>JPY</v>
          </cell>
          <cell r="Q1317" t="str">
            <v>C49SZX20210215MZ</v>
          </cell>
          <cell r="R1317" t="str">
            <v>魔乐视</v>
          </cell>
          <cell r="S1317" t="str">
            <v>YSM20R-2</v>
          </cell>
          <cell r="T1317" t="str">
            <v>L-&gt;R</v>
          </cell>
          <cell r="U1317" t="str">
            <v>No</v>
          </cell>
          <cell r="V1317" t="str">
            <v>OK</v>
          </cell>
          <cell r="W1317" t="str">
            <v>DAP SZ</v>
          </cell>
          <cell r="X1317">
            <v>44540</v>
          </cell>
          <cell r="Y1317" t="str">
            <v>Yes</v>
          </cell>
          <cell r="Z1317"/>
          <cell r="AA1317"/>
          <cell r="AB1317"/>
          <cell r="AC1317" t="str">
            <v>C220342452</v>
          </cell>
          <cell r="AD1317">
            <v>311</v>
          </cell>
          <cell r="AE1317">
            <v>20</v>
          </cell>
          <cell r="AF1317"/>
          <cell r="AG1317"/>
          <cell r="AH1317"/>
          <cell r="AI1317"/>
          <cell r="AJ1317"/>
          <cell r="AK1317"/>
          <cell r="AL1317"/>
          <cell r="AM1317"/>
          <cell r="AN1317"/>
          <cell r="AO1317" t="str">
            <v>Yes</v>
          </cell>
          <cell r="AP1317" t="str">
            <v>SEP 22</v>
          </cell>
        </row>
        <row r="1318">
          <cell r="A1318">
            <v>1640</v>
          </cell>
          <cell r="B1318" t="str">
            <v>已发货</v>
          </cell>
          <cell r="C1318" t="str">
            <v>C49</v>
          </cell>
          <cell r="D1318">
            <v>110988</v>
          </cell>
          <cell r="E1318" t="str">
            <v xml:space="preserve"> SZ 瑞福联(Special)</v>
          </cell>
          <cell r="F1318" t="str">
            <v>YSM20R-2</v>
          </cell>
          <cell r="G1318" t="str">
            <v>L-&gt;R</v>
          </cell>
          <cell r="H1318" t="str">
            <v>No</v>
          </cell>
          <cell r="I1318" t="str">
            <v>Y62601</v>
          </cell>
          <cell r="J1318">
            <v>1</v>
          </cell>
          <cell r="K1318" t="str">
            <v>CY仓库</v>
          </cell>
          <cell r="L1318">
            <v>44795</v>
          </cell>
          <cell r="M1318" t="str">
            <v>NM</v>
          </cell>
          <cell r="N1318" t="str">
            <v>JAN 23</v>
          </cell>
          <cell r="O1318">
            <v>2022.7</v>
          </cell>
          <cell r="P1318" t="str">
            <v>JPY</v>
          </cell>
          <cell r="Q1318" t="str">
            <v>C49SZX20220124JL</v>
          </cell>
          <cell r="R1318" t="str">
            <v>金睿通</v>
          </cell>
          <cell r="S1318" t="str">
            <v>YSM20R-2</v>
          </cell>
          <cell r="T1318" t="str">
            <v>L-&gt;R</v>
          </cell>
          <cell r="U1318" t="str">
            <v>No</v>
          </cell>
          <cell r="V1318" t="str">
            <v>OK</v>
          </cell>
          <cell r="W1318" t="str">
            <v>CIF HK</v>
          </cell>
          <cell r="X1318">
            <v>44895</v>
          </cell>
          <cell r="Y1318" t="str">
            <v>Yes</v>
          </cell>
          <cell r="Z1318"/>
          <cell r="AA1318"/>
          <cell r="AB1318"/>
          <cell r="AC1318" t="str">
            <v>C230144717</v>
          </cell>
          <cell r="AD1318">
            <v>311</v>
          </cell>
          <cell r="AE1318">
            <v>20</v>
          </cell>
          <cell r="AF1318"/>
          <cell r="AG1318"/>
          <cell r="AH1318"/>
          <cell r="AI1318"/>
          <cell r="AJ1318"/>
          <cell r="AK1318"/>
          <cell r="AL1318"/>
          <cell r="AM1318"/>
          <cell r="AN1318"/>
          <cell r="AO1318" t="str">
            <v>Yes</v>
          </cell>
          <cell r="AP1318" t="str">
            <v>JAN 23</v>
          </cell>
        </row>
        <row r="1319">
          <cell r="A1319">
            <v>1733</v>
          </cell>
          <cell r="B1319" t="str">
            <v>已发货</v>
          </cell>
          <cell r="C1319" t="str">
            <v>C49</v>
          </cell>
          <cell r="D1319">
            <v>110990</v>
          </cell>
          <cell r="E1319" t="str">
            <v xml:space="preserve"> SZ正讯</v>
          </cell>
          <cell r="F1319" t="str">
            <v>YSM20R-2</v>
          </cell>
          <cell r="G1319" t="str">
            <v>L-&gt;R</v>
          </cell>
          <cell r="H1319" t="str">
            <v>No</v>
          </cell>
          <cell r="I1319" t="str">
            <v>Y62627</v>
          </cell>
          <cell r="J1319">
            <v>1</v>
          </cell>
          <cell r="K1319" t="str">
            <v>力合仓库(已经清关)</v>
          </cell>
          <cell r="L1319">
            <v>44795</v>
          </cell>
          <cell r="M1319" t="str">
            <v>NM</v>
          </cell>
          <cell r="N1319" t="str">
            <v>SEP 22</v>
          </cell>
          <cell r="O1319">
            <v>2022.7</v>
          </cell>
          <cell r="P1319" t="str">
            <v>RMB</v>
          </cell>
          <cell r="Q1319" t="str">
            <v>C49SZX20220102DZ</v>
          </cell>
          <cell r="R1319" t="str">
            <v>朗特</v>
          </cell>
          <cell r="S1319" t="str">
            <v>YSM20R-2</v>
          </cell>
          <cell r="T1319" t="str">
            <v>L-&gt;R</v>
          </cell>
          <cell r="U1319" t="str">
            <v>No</v>
          </cell>
          <cell r="V1319" t="str">
            <v>OK</v>
          </cell>
          <cell r="W1319" t="str">
            <v>DDP JX</v>
          </cell>
          <cell r="X1319">
            <v>44834</v>
          </cell>
          <cell r="Y1319" t="str">
            <v>Yes</v>
          </cell>
          <cell r="Z1319"/>
          <cell r="AA1319"/>
          <cell r="AB1319"/>
          <cell r="AC1319" t="str">
            <v>C190534728</v>
          </cell>
          <cell r="AD1319">
            <v>312</v>
          </cell>
          <cell r="AE1319">
            <v>20</v>
          </cell>
          <cell r="AF1319"/>
          <cell r="AG1319"/>
          <cell r="AH1319"/>
          <cell r="AI1319"/>
          <cell r="AJ1319"/>
          <cell r="AK1319"/>
          <cell r="AL1319"/>
          <cell r="AM1319"/>
          <cell r="AN1319"/>
          <cell r="AO1319" t="str">
            <v>Yes</v>
          </cell>
          <cell r="AP1319" t="str">
            <v>SEP 22</v>
          </cell>
        </row>
        <row r="1320">
          <cell r="A1320">
            <v>1732</v>
          </cell>
          <cell r="B1320" t="str">
            <v>已发货</v>
          </cell>
          <cell r="C1320" t="str">
            <v>C49</v>
          </cell>
          <cell r="D1320">
            <v>110990</v>
          </cell>
          <cell r="E1320" t="str">
            <v xml:space="preserve"> SZ正讯</v>
          </cell>
          <cell r="F1320" t="str">
            <v>YSM20R-2</v>
          </cell>
          <cell r="G1320" t="str">
            <v>L-&gt;R</v>
          </cell>
          <cell r="H1320" t="str">
            <v>No</v>
          </cell>
          <cell r="I1320" t="str">
            <v>Y62628</v>
          </cell>
          <cell r="J1320">
            <v>1</v>
          </cell>
          <cell r="K1320" t="str">
            <v>力合中转仓</v>
          </cell>
          <cell r="L1320">
            <v>44795</v>
          </cell>
          <cell r="M1320" t="str">
            <v>NM</v>
          </cell>
          <cell r="N1320" t="str">
            <v>OCT 22</v>
          </cell>
          <cell r="O1320">
            <v>2022.7</v>
          </cell>
          <cell r="P1320" t="str">
            <v>RMB</v>
          </cell>
          <cell r="Q1320" t="str">
            <v>C49SZX20220098MZ</v>
          </cell>
          <cell r="R1320" t="str">
            <v>河南融创</v>
          </cell>
          <cell r="S1320" t="str">
            <v>YSM20R-2</v>
          </cell>
          <cell r="T1320" t="str">
            <v>L-&gt;R</v>
          </cell>
          <cell r="U1320" t="str">
            <v>No</v>
          </cell>
          <cell r="V1320" t="str">
            <v>OK</v>
          </cell>
          <cell r="W1320" t="str">
            <v>DDP HN</v>
          </cell>
          <cell r="X1320">
            <v>44827</v>
          </cell>
          <cell r="Y1320" t="str">
            <v>Yes</v>
          </cell>
          <cell r="Z1320"/>
          <cell r="AA1320"/>
          <cell r="AB1320"/>
          <cell r="AC1320" t="str">
            <v>C221043973</v>
          </cell>
          <cell r="AD1320">
            <v>312</v>
          </cell>
          <cell r="AE1320">
            <v>20</v>
          </cell>
          <cell r="AF1320"/>
          <cell r="AG1320"/>
          <cell r="AH1320"/>
          <cell r="AI1320"/>
          <cell r="AJ1320"/>
          <cell r="AK1320"/>
          <cell r="AL1320"/>
          <cell r="AM1320"/>
          <cell r="AN1320"/>
          <cell r="AO1320" t="str">
            <v>Yes</v>
          </cell>
          <cell r="AP1320" t="str">
            <v>OCT 22</v>
          </cell>
        </row>
        <row r="1321">
          <cell r="A1321">
            <v>1851</v>
          </cell>
          <cell r="B1321" t="str">
            <v>已发货</v>
          </cell>
          <cell r="C1321" t="str">
            <v>C49</v>
          </cell>
          <cell r="D1321">
            <v>111001</v>
          </cell>
          <cell r="E1321" t="str">
            <v>欣华</v>
          </cell>
          <cell r="F1321" t="str">
            <v>YSM10</v>
          </cell>
          <cell r="G1321" t="str">
            <v>R-&gt;L</v>
          </cell>
          <cell r="H1321" t="str">
            <v>MVC</v>
          </cell>
          <cell r="I1321" t="str">
            <v>Y62634</v>
          </cell>
          <cell r="J1321">
            <v>1</v>
          </cell>
          <cell r="K1321" t="str">
            <v>力合仓库(已经清关)</v>
          </cell>
          <cell r="L1321">
            <v>44795</v>
          </cell>
          <cell r="M1321" t="str">
            <v>NM</v>
          </cell>
          <cell r="N1321" t="str">
            <v>MAR 23</v>
          </cell>
          <cell r="O1321">
            <v>2022.7</v>
          </cell>
          <cell r="P1321" t="str">
            <v>RMB</v>
          </cell>
          <cell r="Q1321" t="str">
            <v>C49SZX20230025DZ</v>
          </cell>
          <cell r="R1321" t="str">
            <v>兆晖</v>
          </cell>
          <cell r="S1321" t="str">
            <v>YSM10</v>
          </cell>
          <cell r="T1321" t="str">
            <v>R-&gt;L</v>
          </cell>
          <cell r="U1321" t="str">
            <v>MVC</v>
          </cell>
          <cell r="V1321" t="str">
            <v>OK</v>
          </cell>
          <cell r="W1321" t="str">
            <v>DDP SZ</v>
          </cell>
          <cell r="X1321">
            <v>44979</v>
          </cell>
          <cell r="Y1321" t="str">
            <v>Yes</v>
          </cell>
          <cell r="Z1321"/>
          <cell r="AA1321"/>
          <cell r="AB1321"/>
          <cell r="AC1321" t="str">
            <v>C220643122</v>
          </cell>
          <cell r="AD1321">
            <v>301</v>
          </cell>
          <cell r="AE1321">
            <v>5</v>
          </cell>
          <cell r="AF1321">
            <v>302</v>
          </cell>
          <cell r="AG1321">
            <v>5</v>
          </cell>
          <cell r="AH1321"/>
          <cell r="AI1321"/>
          <cell r="AN1321"/>
          <cell r="AO1321" t="str">
            <v>Yes</v>
          </cell>
          <cell r="AP1321" t="str">
            <v>MAR 23</v>
          </cell>
        </row>
        <row r="1322">
          <cell r="A1322">
            <v>1748</v>
          </cell>
          <cell r="B1322" t="str">
            <v>已发货</v>
          </cell>
          <cell r="C1322" t="str">
            <v>C49</v>
          </cell>
          <cell r="D1322">
            <v>111002</v>
          </cell>
          <cell r="E1322" t="str">
            <v>欣华</v>
          </cell>
          <cell r="F1322" t="str">
            <v>YSM10</v>
          </cell>
          <cell r="G1322" t="str">
            <v>R-&gt;L</v>
          </cell>
          <cell r="H1322" t="str">
            <v>MVC</v>
          </cell>
          <cell r="I1322" t="str">
            <v>Y62603</v>
          </cell>
          <cell r="J1322">
            <v>1</v>
          </cell>
          <cell r="K1322" t="str">
            <v>力合中转仓</v>
          </cell>
          <cell r="L1322">
            <v>44795</v>
          </cell>
          <cell r="M1322" t="str">
            <v>NM</v>
          </cell>
          <cell r="N1322" t="str">
            <v>OCT 22</v>
          </cell>
          <cell r="O1322">
            <v>2022.7</v>
          </cell>
          <cell r="P1322" t="str">
            <v>JPY</v>
          </cell>
          <cell r="Q1322" t="str">
            <v>C49SZX20220103SS</v>
          </cell>
          <cell r="R1322" t="str">
            <v>银杏（虽然机器安装在银杏，但是给到Yamaha的资料都是三才）</v>
          </cell>
          <cell r="S1322" t="str">
            <v>YSM10</v>
          </cell>
          <cell r="T1322" t="str">
            <v>L-&gt;R</v>
          </cell>
          <cell r="U1322" t="str">
            <v>MVC</v>
          </cell>
          <cell r="V1322" t="str">
            <v>WRONG</v>
          </cell>
          <cell r="W1322" t="str">
            <v>DAP CS</v>
          </cell>
          <cell r="X1322">
            <v>44846</v>
          </cell>
          <cell r="Y1322" t="str">
            <v>Yes</v>
          </cell>
          <cell r="Z1322"/>
          <cell r="AA1322"/>
          <cell r="AB1322"/>
          <cell r="AC1322" t="str">
            <v>C221144426</v>
          </cell>
          <cell r="AD1322">
            <v>301</v>
          </cell>
          <cell r="AE1322">
            <v>5</v>
          </cell>
          <cell r="AF1322">
            <v>302</v>
          </cell>
          <cell r="AG1322">
            <v>5</v>
          </cell>
          <cell r="AH1322"/>
          <cell r="AI1322"/>
          <cell r="AJ1322"/>
          <cell r="AK1322"/>
          <cell r="AL1322"/>
          <cell r="AM1322"/>
          <cell r="AN1322"/>
          <cell r="AO1322" t="str">
            <v>Yes</v>
          </cell>
          <cell r="AP1322" t="str">
            <v>OCT 22</v>
          </cell>
        </row>
        <row r="1323">
          <cell r="A1323">
            <v>1727</v>
          </cell>
          <cell r="B1323" t="str">
            <v>已发货</v>
          </cell>
          <cell r="C1323" t="str">
            <v>C49</v>
          </cell>
          <cell r="D1323">
            <v>111002</v>
          </cell>
          <cell r="E1323" t="str">
            <v>思迈</v>
          </cell>
          <cell r="F1323" t="str">
            <v>YSM10</v>
          </cell>
          <cell r="G1323" t="str">
            <v>R-&gt;L</v>
          </cell>
          <cell r="H1323" t="str">
            <v>MVC</v>
          </cell>
          <cell r="I1323" t="str">
            <v>Y62602</v>
          </cell>
          <cell r="J1323">
            <v>1</v>
          </cell>
          <cell r="K1323" t="str">
            <v>CY仓库</v>
          </cell>
          <cell r="L1323">
            <v>44795</v>
          </cell>
          <cell r="M1323" t="str">
            <v>NM</v>
          </cell>
          <cell r="N1323" t="str">
            <v>NOV 22</v>
          </cell>
          <cell r="O1323">
            <v>2022.7</v>
          </cell>
          <cell r="P1323" t="str">
            <v>JPY</v>
          </cell>
          <cell r="Q1323" t="str">
            <v>159851(R2)-ELE</v>
          </cell>
          <cell r="R1323" t="str">
            <v>WKK</v>
          </cell>
          <cell r="S1323" t="str">
            <v>YSM10</v>
          </cell>
          <cell r="T1323" t="str">
            <v>L-&gt;R</v>
          </cell>
          <cell r="U1323" t="str">
            <v>MVC</v>
          </cell>
          <cell r="V1323" t="str">
            <v>WRONG</v>
          </cell>
          <cell r="W1323" t="str">
            <v>CIF HK</v>
          </cell>
          <cell r="X1323">
            <v>44823</v>
          </cell>
          <cell r="Y1323" t="str">
            <v>Yes</v>
          </cell>
          <cell r="Z1323"/>
          <cell r="AA1323"/>
          <cell r="AB1323"/>
          <cell r="AC1323" t="str">
            <v>C200336938</v>
          </cell>
          <cell r="AD1323">
            <v>301</v>
          </cell>
          <cell r="AE1323">
            <v>3</v>
          </cell>
          <cell r="AF1323">
            <v>302</v>
          </cell>
          <cell r="AG1323">
            <v>5</v>
          </cell>
          <cell r="AH1323">
            <v>303</v>
          </cell>
          <cell r="AI1323">
            <v>1</v>
          </cell>
          <cell r="AJ1323">
            <v>304</v>
          </cell>
          <cell r="AK1323">
            <v>1</v>
          </cell>
          <cell r="AL1323"/>
          <cell r="AM1323"/>
          <cell r="AN1323"/>
          <cell r="AO1323" t="str">
            <v>Yes</v>
          </cell>
          <cell r="AP1323" t="str">
            <v>NOV 22</v>
          </cell>
        </row>
        <row r="1324">
          <cell r="A1324">
            <v>1726</v>
          </cell>
          <cell r="B1324" t="str">
            <v>已发货</v>
          </cell>
          <cell r="C1324" t="str">
            <v>C49</v>
          </cell>
          <cell r="D1324">
            <v>111001</v>
          </cell>
          <cell r="E1324" t="str">
            <v>思迈</v>
          </cell>
          <cell r="F1324" t="str">
            <v>YSM10</v>
          </cell>
          <cell r="G1324" t="str">
            <v>R-&gt;L</v>
          </cell>
          <cell r="H1324" t="str">
            <v>MVC</v>
          </cell>
          <cell r="I1324" t="str">
            <v>Y62635</v>
          </cell>
          <cell r="J1324">
            <v>1</v>
          </cell>
          <cell r="K1324" t="str">
            <v>CY仓库</v>
          </cell>
          <cell r="L1324">
            <v>44795</v>
          </cell>
          <cell r="M1324"/>
          <cell r="N1324" t="str">
            <v>NOV 22</v>
          </cell>
          <cell r="O1324">
            <v>2022.7</v>
          </cell>
          <cell r="P1324" t="str">
            <v>JPY</v>
          </cell>
          <cell r="Q1324" t="str">
            <v>159851(R2)-ELE</v>
          </cell>
          <cell r="R1324" t="str">
            <v>WKK</v>
          </cell>
          <cell r="S1324" t="str">
            <v>YSM10</v>
          </cell>
          <cell r="T1324" t="str">
            <v>L-&gt;R</v>
          </cell>
          <cell r="U1324" t="str">
            <v>MVC</v>
          </cell>
          <cell r="V1324" t="str">
            <v>WRONG</v>
          </cell>
          <cell r="W1324" t="str">
            <v>CIF HK</v>
          </cell>
          <cell r="X1324">
            <v>44823</v>
          </cell>
          <cell r="Y1324" t="str">
            <v>Yes</v>
          </cell>
          <cell r="Z1324"/>
          <cell r="AA1324"/>
          <cell r="AB1324"/>
          <cell r="AC1324" t="str">
            <v>C200336938</v>
          </cell>
          <cell r="AD1324">
            <v>301</v>
          </cell>
          <cell r="AE1324">
            <v>3</v>
          </cell>
          <cell r="AF1324">
            <v>302</v>
          </cell>
          <cell r="AG1324">
            <v>5</v>
          </cell>
          <cell r="AH1324">
            <v>303</v>
          </cell>
          <cell r="AI1324">
            <v>1</v>
          </cell>
          <cell r="AJ1324">
            <v>304</v>
          </cell>
          <cell r="AK1324">
            <v>1</v>
          </cell>
          <cell r="AL1324"/>
          <cell r="AM1324"/>
          <cell r="AN1324"/>
          <cell r="AO1324" t="str">
            <v>Yes</v>
          </cell>
          <cell r="AP1324" t="str">
            <v>NOV 22</v>
          </cell>
        </row>
        <row r="1325">
          <cell r="A1325">
            <v>1861</v>
          </cell>
          <cell r="B1325" t="str">
            <v>已发货</v>
          </cell>
          <cell r="C1325" t="str">
            <v>C49</v>
          </cell>
          <cell r="D1325">
            <v>111003</v>
          </cell>
          <cell r="E1325" t="str">
            <v>正讯</v>
          </cell>
          <cell r="F1325" t="str">
            <v>YSM10</v>
          </cell>
          <cell r="G1325" t="str">
            <v>R-&gt;L</v>
          </cell>
          <cell r="H1325" t="str">
            <v>MVC</v>
          </cell>
          <cell r="I1325" t="str">
            <v>Y62625</v>
          </cell>
          <cell r="J1325">
            <v>1</v>
          </cell>
          <cell r="K1325" t="str">
            <v>力合仓库(已经清关)</v>
          </cell>
          <cell r="L1325">
            <v>44795</v>
          </cell>
          <cell r="M1325"/>
          <cell r="N1325" t="str">
            <v>MAR 23</v>
          </cell>
          <cell r="O1325">
            <v>2022.7</v>
          </cell>
          <cell r="P1325" t="str">
            <v>RMB</v>
          </cell>
          <cell r="Q1325" t="str">
            <v>C49SZX20230031MZ</v>
          </cell>
          <cell r="R1325" t="str">
            <v>朗迅</v>
          </cell>
          <cell r="S1325" t="str">
            <v>YSM10</v>
          </cell>
          <cell r="T1325" t="str">
            <v>R-&gt;L</v>
          </cell>
          <cell r="U1325" t="str">
            <v>MVC</v>
          </cell>
          <cell r="V1325" t="str">
            <v>OK</v>
          </cell>
          <cell r="W1325" t="str">
            <v>DDP  HZ</v>
          </cell>
          <cell r="X1325">
            <v>44985</v>
          </cell>
          <cell r="Y1325" t="str">
            <v>Yes</v>
          </cell>
          <cell r="Z1325"/>
          <cell r="AA1325"/>
          <cell r="AB1325"/>
          <cell r="AC1325" t="str">
            <v>C210640313</v>
          </cell>
          <cell r="AD1325">
            <v>302</v>
          </cell>
          <cell r="AE1325">
            <v>5</v>
          </cell>
          <cell r="AF1325">
            <v>304</v>
          </cell>
          <cell r="AG1325">
            <v>5</v>
          </cell>
          <cell r="AH1325"/>
          <cell r="AI1325"/>
          <cell r="AJ1325"/>
          <cell r="AK1325"/>
          <cell r="AL1325"/>
          <cell r="AM1325"/>
          <cell r="AN1325"/>
          <cell r="AO1325" t="str">
            <v>Yes</v>
          </cell>
          <cell r="AP1325" t="str">
            <v>MAR 23</v>
          </cell>
        </row>
        <row r="1326">
          <cell r="A1326">
            <v>1862</v>
          </cell>
          <cell r="B1326" t="str">
            <v>已发货</v>
          </cell>
          <cell r="C1326" t="str">
            <v>C49</v>
          </cell>
          <cell r="D1326">
            <v>111003</v>
          </cell>
          <cell r="E1326" t="str">
            <v>正讯</v>
          </cell>
          <cell r="F1326" t="str">
            <v>YSM10</v>
          </cell>
          <cell r="G1326" t="str">
            <v>R-&gt;L</v>
          </cell>
          <cell r="H1326" t="str">
            <v>MVC</v>
          </cell>
          <cell r="I1326" t="str">
            <v>Y62626</v>
          </cell>
          <cell r="J1326">
            <v>1</v>
          </cell>
          <cell r="K1326" t="str">
            <v>力合仓库(已经清关)</v>
          </cell>
          <cell r="L1326">
            <v>44795</v>
          </cell>
          <cell r="M1326" t="str">
            <v>NM</v>
          </cell>
          <cell r="N1326" t="str">
            <v>MAR 23</v>
          </cell>
          <cell r="O1326">
            <v>2022.7</v>
          </cell>
          <cell r="P1326" t="str">
            <v>RMB</v>
          </cell>
          <cell r="Q1326" t="str">
            <v>C49SZX20230031MZ</v>
          </cell>
          <cell r="R1326" t="str">
            <v>朗迅</v>
          </cell>
          <cell r="S1326" t="str">
            <v>YSM10</v>
          </cell>
          <cell r="T1326" t="str">
            <v>L-&gt;R</v>
          </cell>
          <cell r="U1326" t="str">
            <v>MVC</v>
          </cell>
          <cell r="V1326" t="str">
            <v>WRONG</v>
          </cell>
          <cell r="W1326" t="str">
            <v>DDP  HZ</v>
          </cell>
          <cell r="X1326">
            <v>44985</v>
          </cell>
          <cell r="Y1326" t="str">
            <v>Yes</v>
          </cell>
          <cell r="Z1326"/>
          <cell r="AA1326"/>
          <cell r="AB1326"/>
          <cell r="AC1326" t="str">
            <v>C210640313</v>
          </cell>
          <cell r="AD1326">
            <v>302</v>
          </cell>
          <cell r="AE1326">
            <v>5</v>
          </cell>
          <cell r="AF1326">
            <v>304</v>
          </cell>
          <cell r="AG1326">
            <v>5</v>
          </cell>
          <cell r="AH1326"/>
          <cell r="AI1326"/>
          <cell r="AJ1326"/>
          <cell r="AK1326"/>
          <cell r="AL1326"/>
          <cell r="AM1326"/>
          <cell r="AN1326"/>
          <cell r="AO1326" t="str">
            <v>Yes</v>
          </cell>
          <cell r="AP1326" t="str">
            <v>MAR 23</v>
          </cell>
        </row>
        <row r="1327">
          <cell r="A1327">
            <v>1675</v>
          </cell>
          <cell r="B1327" t="str">
            <v>已发货</v>
          </cell>
          <cell r="C1327" t="str">
            <v>C49</v>
          </cell>
          <cell r="D1327" t="str">
            <v>110993(TT)</v>
          </cell>
          <cell r="E1327" t="str">
            <v xml:space="preserve"> SZ斯迈拓</v>
          </cell>
          <cell r="F1327" t="str">
            <v>YSM20R-2</v>
          </cell>
          <cell r="G1327" t="str">
            <v>R-&gt;L</v>
          </cell>
          <cell r="H1327" t="str">
            <v>No</v>
          </cell>
          <cell r="I1327" t="str">
            <v>Y62629</v>
          </cell>
          <cell r="J1327">
            <v>1</v>
          </cell>
          <cell r="K1327" t="str">
            <v>力合中转仓</v>
          </cell>
          <cell r="L1327">
            <v>44801</v>
          </cell>
          <cell r="M1327" t="str">
            <v>NM</v>
          </cell>
          <cell r="N1327" t="str">
            <v>AUG 22</v>
          </cell>
          <cell r="O1327">
            <v>2022.7</v>
          </cell>
          <cell r="P1327" t="str">
            <v>JPY</v>
          </cell>
          <cell r="Q1327" t="str">
            <v>C49SZX20220059DY</v>
          </cell>
          <cell r="R1327" t="str">
            <v>朗迅</v>
          </cell>
          <cell r="S1327" t="str">
            <v>YSM20R-2</v>
          </cell>
          <cell r="T1327" t="str">
            <v>R-&gt;L</v>
          </cell>
          <cell r="U1327" t="str">
            <v>MVC</v>
          </cell>
          <cell r="V1327" t="str">
            <v>WRONG</v>
          </cell>
          <cell r="W1327" t="str">
            <v>DAP HZ</v>
          </cell>
          <cell r="X1327">
            <v>44708</v>
          </cell>
          <cell r="Y1327" t="str">
            <v>Yes</v>
          </cell>
          <cell r="Z1327"/>
          <cell r="AA1327"/>
          <cell r="AB1327"/>
          <cell r="AC1327" t="str">
            <v>C210640313</v>
          </cell>
          <cell r="AD1327">
            <v>301</v>
          </cell>
          <cell r="AE1327">
            <v>10</v>
          </cell>
          <cell r="AF1327">
            <v>302</v>
          </cell>
          <cell r="AG1327">
            <v>10</v>
          </cell>
          <cell r="AH1327"/>
          <cell r="AI1327"/>
          <cell r="AJ1327"/>
          <cell r="AK1327"/>
          <cell r="AL1327"/>
          <cell r="AM1327"/>
          <cell r="AN1327"/>
          <cell r="AO1327" t="str">
            <v>Yes</v>
          </cell>
          <cell r="AP1327" t="str">
            <v>AUG 22</v>
          </cell>
        </row>
        <row r="1328">
          <cell r="A1328">
            <v>1676</v>
          </cell>
          <cell r="B1328" t="str">
            <v>已发货</v>
          </cell>
          <cell r="C1328" t="str">
            <v>C49</v>
          </cell>
          <cell r="D1328" t="str">
            <v>110993(TT)</v>
          </cell>
          <cell r="E1328" t="str">
            <v xml:space="preserve"> SZ斯迈拓</v>
          </cell>
          <cell r="F1328" t="str">
            <v>YSM20R-2</v>
          </cell>
          <cell r="G1328" t="str">
            <v>R-&gt;L</v>
          </cell>
          <cell r="H1328" t="str">
            <v>No</v>
          </cell>
          <cell r="I1328" t="str">
            <v>Y62630</v>
          </cell>
          <cell r="J1328">
            <v>1</v>
          </cell>
          <cell r="K1328" t="str">
            <v>力合中转仓</v>
          </cell>
          <cell r="L1328">
            <v>44801</v>
          </cell>
          <cell r="M1328" t="str">
            <v>NM</v>
          </cell>
          <cell r="N1328" t="str">
            <v>AUG 22</v>
          </cell>
          <cell r="O1328">
            <v>2022.7</v>
          </cell>
          <cell r="P1328" t="str">
            <v>JPY</v>
          </cell>
          <cell r="Q1328" t="str">
            <v>C49SZX20220059DY</v>
          </cell>
          <cell r="R1328" t="str">
            <v>朗迅</v>
          </cell>
          <cell r="S1328" t="str">
            <v>YSM20R-2</v>
          </cell>
          <cell r="T1328" t="str">
            <v>R-&gt;L</v>
          </cell>
          <cell r="U1328" t="str">
            <v>MVC</v>
          </cell>
          <cell r="V1328" t="str">
            <v>WRONG</v>
          </cell>
          <cell r="W1328" t="str">
            <v>DAP HZ</v>
          </cell>
          <cell r="X1328">
            <v>44708</v>
          </cell>
          <cell r="Y1328" t="str">
            <v>Yes</v>
          </cell>
          <cell r="Z1328"/>
          <cell r="AA1328"/>
          <cell r="AB1328"/>
          <cell r="AC1328" t="str">
            <v>C210640313</v>
          </cell>
          <cell r="AD1328">
            <v>301</v>
          </cell>
          <cell r="AE1328">
            <v>10</v>
          </cell>
          <cell r="AF1328">
            <v>302</v>
          </cell>
          <cell r="AG1328">
            <v>10</v>
          </cell>
          <cell r="AH1328"/>
          <cell r="AI1328"/>
          <cell r="AJ1328"/>
          <cell r="AK1328"/>
          <cell r="AL1328"/>
          <cell r="AM1328"/>
          <cell r="AN1328"/>
          <cell r="AO1328" t="str">
            <v>Yes</v>
          </cell>
          <cell r="AP1328" t="str">
            <v>AUG 22</v>
          </cell>
        </row>
        <row r="1329">
          <cell r="A1329">
            <v>1690</v>
          </cell>
          <cell r="B1329" t="str">
            <v>已发货</v>
          </cell>
          <cell r="C1329" t="str">
            <v>C49</v>
          </cell>
          <cell r="D1329">
            <v>110991</v>
          </cell>
          <cell r="E1329" t="str">
            <v xml:space="preserve"> SZ朗迅</v>
          </cell>
          <cell r="F1329" t="str">
            <v>YSM20R-2</v>
          </cell>
          <cell r="G1329" t="str">
            <v>L-&gt;R</v>
          </cell>
          <cell r="H1329" t="str">
            <v>No</v>
          </cell>
          <cell r="I1329" t="str">
            <v>Y62636</v>
          </cell>
          <cell r="J1329">
            <v>1</v>
          </cell>
          <cell r="K1329" t="str">
            <v>力合中转仓</v>
          </cell>
          <cell r="L1329">
            <v>44809</v>
          </cell>
          <cell r="M1329" t="str">
            <v>NM</v>
          </cell>
          <cell r="N1329" t="str">
            <v>OCT 22</v>
          </cell>
          <cell r="O1329">
            <v>2022.8</v>
          </cell>
          <cell r="P1329" t="str">
            <v>JPY</v>
          </cell>
          <cell r="Q1329" t="str">
            <v>C49SZX20220042JY</v>
          </cell>
          <cell r="R1329" t="str">
            <v>德天伟</v>
          </cell>
          <cell r="S1329" t="str">
            <v>YSM20R-2</v>
          </cell>
          <cell r="T1329" t="str">
            <v>L-&gt;R</v>
          </cell>
          <cell r="U1329" t="str">
            <v>No</v>
          </cell>
          <cell r="V1329" t="str">
            <v>OK</v>
          </cell>
          <cell r="W1329" t="str">
            <v>DAP SZ</v>
          </cell>
          <cell r="X1329">
            <v>44734</v>
          </cell>
          <cell r="Y1329" t="str">
            <v>Yes</v>
          </cell>
          <cell r="Z1329"/>
          <cell r="AA1329"/>
          <cell r="AB1329"/>
          <cell r="AC1329" t="str">
            <v>C220643250</v>
          </cell>
          <cell r="AD1329">
            <v>312</v>
          </cell>
          <cell r="AE1329">
            <v>20</v>
          </cell>
          <cell r="AF1329"/>
          <cell r="AG1329"/>
          <cell r="AH1329"/>
          <cell r="AI1329"/>
          <cell r="AJ1329"/>
          <cell r="AK1329"/>
          <cell r="AL1329"/>
          <cell r="AM1329"/>
          <cell r="AN1329"/>
          <cell r="AO1329" t="str">
            <v>Yes</v>
          </cell>
          <cell r="AP1329" t="str">
            <v>OCT 22</v>
          </cell>
        </row>
        <row r="1330">
          <cell r="A1330">
            <v>1753</v>
          </cell>
          <cell r="B1330" t="str">
            <v>已发货</v>
          </cell>
          <cell r="C1330" t="str">
            <v>C49</v>
          </cell>
          <cell r="D1330">
            <v>110991</v>
          </cell>
          <cell r="E1330" t="str">
            <v xml:space="preserve"> SZ朗迅</v>
          </cell>
          <cell r="F1330" t="str">
            <v>YSM20R-2</v>
          </cell>
          <cell r="G1330" t="str">
            <v>L-&gt;R</v>
          </cell>
          <cell r="H1330" t="str">
            <v>No</v>
          </cell>
          <cell r="I1330" t="str">
            <v>Y62637</v>
          </cell>
          <cell r="J1330">
            <v>1</v>
          </cell>
          <cell r="K1330" t="str">
            <v>力合仓库(已经清关)</v>
          </cell>
          <cell r="L1330">
            <v>44809</v>
          </cell>
          <cell r="M1330" t="str">
            <v>NM</v>
          </cell>
          <cell r="N1330" t="str">
            <v>NOV 22</v>
          </cell>
          <cell r="O1330">
            <v>2022.8</v>
          </cell>
          <cell r="P1330" t="str">
            <v>RMB</v>
          </cell>
          <cell r="Q1330" t="str">
            <v>C49SZX20220112SX</v>
          </cell>
          <cell r="R1330" t="str">
            <v>永诺精密</v>
          </cell>
          <cell r="S1330" t="str">
            <v>YSM20R-2</v>
          </cell>
          <cell r="T1330" t="str">
            <v>L-&gt;R</v>
          </cell>
          <cell r="U1330" t="str">
            <v>No</v>
          </cell>
          <cell r="V1330" t="str">
            <v>OK</v>
          </cell>
          <cell r="W1330" t="str">
            <v>DDP DG</v>
          </cell>
          <cell r="X1330">
            <v>44873</v>
          </cell>
          <cell r="Y1330" t="str">
            <v>Yes</v>
          </cell>
          <cell r="Z1330"/>
          <cell r="AA1330"/>
          <cell r="AB1330"/>
          <cell r="AC1330" t="str">
            <v>C210239322</v>
          </cell>
          <cell r="AD1330">
            <v>312</v>
          </cell>
          <cell r="AE1330">
            <v>20</v>
          </cell>
          <cell r="AF1330"/>
          <cell r="AG1330"/>
          <cell r="AH1330"/>
          <cell r="AI1330"/>
          <cell r="AJ1330"/>
          <cell r="AK1330"/>
          <cell r="AL1330"/>
          <cell r="AM1330"/>
          <cell r="AN1330"/>
          <cell r="AO1330" t="str">
            <v>Yes</v>
          </cell>
          <cell r="AP1330" t="str">
            <v>NOV 22</v>
          </cell>
        </row>
        <row r="1331">
          <cell r="A1331">
            <v>1750</v>
          </cell>
          <cell r="B1331" t="str">
            <v>已发货</v>
          </cell>
          <cell r="C1331" t="str">
            <v>C49</v>
          </cell>
          <cell r="D1331">
            <v>111020</v>
          </cell>
          <cell r="E1331" t="str">
            <v>惠州新明海</v>
          </cell>
          <cell r="F1331" t="str">
            <v>YSM20R-2</v>
          </cell>
          <cell r="G1331" t="str">
            <v>L-&gt;R</v>
          </cell>
          <cell r="H1331" t="str">
            <v>No</v>
          </cell>
          <cell r="I1331" t="str">
            <v>Y62873</v>
          </cell>
          <cell r="J1331">
            <v>1</v>
          </cell>
          <cell r="K1331" t="str">
            <v>力合仓库(已经清关)</v>
          </cell>
          <cell r="L1331">
            <v>44816</v>
          </cell>
          <cell r="M1331" t="str">
            <v>NM,</v>
          </cell>
          <cell r="N1331" t="str">
            <v>NOV 22</v>
          </cell>
          <cell r="O1331">
            <v>2022.8</v>
          </cell>
          <cell r="P1331" t="str">
            <v>RMB</v>
          </cell>
          <cell r="Q1331" t="str">
            <v>C49SZX20220093EC</v>
          </cell>
          <cell r="R1331" t="str">
            <v>格美通</v>
          </cell>
          <cell r="S1331" t="str">
            <v>YSM20R-2</v>
          </cell>
          <cell r="T1331" t="str">
            <v>L-&gt;R</v>
          </cell>
          <cell r="U1331" t="str">
            <v>No</v>
          </cell>
          <cell r="V1331" t="str">
            <v>OK</v>
          </cell>
          <cell r="W1331" t="str">
            <v>DDP SZ</v>
          </cell>
          <cell r="X1331">
            <v>44863</v>
          </cell>
          <cell r="Y1331" t="str">
            <v>Yes</v>
          </cell>
          <cell r="Z1331"/>
          <cell r="AA1331"/>
          <cell r="AB1331"/>
          <cell r="AC1331" t="str">
            <v>C221044184</v>
          </cell>
          <cell r="AD1331">
            <v>301</v>
          </cell>
          <cell r="AE1331">
            <v>10</v>
          </cell>
          <cell r="AF1331">
            <v>311</v>
          </cell>
          <cell r="AG1331">
            <v>10</v>
          </cell>
          <cell r="AH1331"/>
          <cell r="AI1331"/>
          <cell r="AJ1331"/>
          <cell r="AK1331"/>
          <cell r="AL1331"/>
          <cell r="AM1331"/>
          <cell r="AN1331"/>
          <cell r="AO1331" t="str">
            <v>Yes</v>
          </cell>
          <cell r="AP1331" t="str">
            <v>NOV 22</v>
          </cell>
        </row>
        <row r="1332">
          <cell r="A1332">
            <v>1752</v>
          </cell>
          <cell r="B1332" t="str">
            <v>已发货</v>
          </cell>
          <cell r="C1332" t="str">
            <v>C49</v>
          </cell>
          <cell r="D1332">
            <v>111020</v>
          </cell>
          <cell r="E1332" t="str">
            <v>惠州新明海</v>
          </cell>
          <cell r="F1332" t="str">
            <v>YSM20R-2</v>
          </cell>
          <cell r="G1332" t="str">
            <v>L-&gt;R</v>
          </cell>
          <cell r="H1332" t="str">
            <v>No</v>
          </cell>
          <cell r="I1332" t="str">
            <v>Y62874</v>
          </cell>
          <cell r="J1332">
            <v>1</v>
          </cell>
          <cell r="K1332" t="str">
            <v>力合仓库(已经清关)</v>
          </cell>
          <cell r="L1332">
            <v>44816</v>
          </cell>
          <cell r="M1332" t="str">
            <v>NM,</v>
          </cell>
          <cell r="N1332" t="str">
            <v>NOV 22</v>
          </cell>
          <cell r="O1332">
            <v>2022.8</v>
          </cell>
          <cell r="P1332" t="str">
            <v>RMB</v>
          </cell>
          <cell r="Q1332" t="str">
            <v>C49SZX20220113DZ</v>
          </cell>
          <cell r="R1332" t="str">
            <v>比泰利</v>
          </cell>
          <cell r="S1332" t="str">
            <v>YSM20R-2</v>
          </cell>
          <cell r="T1332" t="str">
            <v>L-&gt;R</v>
          </cell>
          <cell r="U1332" t="str">
            <v>MVC F&amp;R</v>
          </cell>
          <cell r="V1332" t="str">
            <v>WRONG</v>
          </cell>
          <cell r="W1332" t="str">
            <v>DDP SZ</v>
          </cell>
          <cell r="X1332">
            <v>44867</v>
          </cell>
          <cell r="Y1332" t="str">
            <v>Yes</v>
          </cell>
          <cell r="Z1332"/>
          <cell r="AA1332"/>
          <cell r="AB1332"/>
          <cell r="AC1332" t="str">
            <v>C211141606</v>
          </cell>
          <cell r="AD1332">
            <v>301</v>
          </cell>
          <cell r="AE1332">
            <v>10</v>
          </cell>
          <cell r="AF1332">
            <v>311</v>
          </cell>
          <cell r="AG1332">
            <v>10</v>
          </cell>
          <cell r="AH1332"/>
          <cell r="AI1332"/>
          <cell r="AJ1332"/>
          <cell r="AK1332"/>
          <cell r="AL1332"/>
          <cell r="AM1332"/>
          <cell r="AN1332"/>
          <cell r="AO1332" t="str">
            <v>Yes</v>
          </cell>
          <cell r="AP1332" t="str">
            <v>NOV 22</v>
          </cell>
        </row>
        <row r="1333">
          <cell r="A1333">
            <v>1784</v>
          </cell>
          <cell r="B1333" t="str">
            <v>已发货</v>
          </cell>
          <cell r="C1333" t="str">
            <v>C49</v>
          </cell>
          <cell r="D1333">
            <v>111020</v>
          </cell>
          <cell r="E1333" t="str">
            <v>惠州新明海</v>
          </cell>
          <cell r="F1333" t="str">
            <v>YSM20R-2</v>
          </cell>
          <cell r="G1333" t="str">
            <v>L-&gt;R</v>
          </cell>
          <cell r="H1333" t="str">
            <v>No</v>
          </cell>
          <cell r="I1333" t="str">
            <v>Y62876</v>
          </cell>
          <cell r="J1333">
            <v>1</v>
          </cell>
          <cell r="K1333" t="str">
            <v>力合仓库(已经清关)</v>
          </cell>
          <cell r="L1333">
            <v>44816</v>
          </cell>
          <cell r="M1333" t="str">
            <v>NM</v>
          </cell>
          <cell r="N1333" t="str">
            <v>DEC 22</v>
          </cell>
          <cell r="O1333">
            <v>2022.8</v>
          </cell>
          <cell r="P1333" t="str">
            <v>RMB</v>
          </cell>
          <cell r="Q1333" t="str">
            <v>C49SZX20220127EC</v>
          </cell>
          <cell r="R1333" t="str">
            <v>海红天远</v>
          </cell>
          <cell r="S1333" t="str">
            <v>YSM20R-2</v>
          </cell>
          <cell r="T1333" t="str">
            <v>L-&gt;R</v>
          </cell>
          <cell r="U1333" t="str">
            <v>MVC</v>
          </cell>
          <cell r="V1333" t="str">
            <v>WRONG</v>
          </cell>
          <cell r="W1333" t="str">
            <v>DDP SZ</v>
          </cell>
          <cell r="X1333">
            <v>44914</v>
          </cell>
          <cell r="Y1333" t="str">
            <v>Yes</v>
          </cell>
          <cell r="Z1333"/>
          <cell r="AA1333"/>
          <cell r="AB1333"/>
          <cell r="AC1333" t="str">
            <v>C200737827</v>
          </cell>
          <cell r="AD1333">
            <v>301</v>
          </cell>
          <cell r="AE1333">
            <v>10</v>
          </cell>
          <cell r="AF1333">
            <v>311</v>
          </cell>
          <cell r="AG1333">
            <v>10</v>
          </cell>
          <cell r="AH1333"/>
          <cell r="AI1333"/>
          <cell r="AJ1333"/>
          <cell r="AK1333"/>
          <cell r="AL1333"/>
          <cell r="AM1333"/>
          <cell r="AN1333"/>
          <cell r="AO1333" t="str">
            <v>Yes</v>
          </cell>
          <cell r="AP1333" t="str">
            <v>DEC 22</v>
          </cell>
        </row>
        <row r="1334">
          <cell r="A1334">
            <v>1815</v>
          </cell>
          <cell r="B1334" t="str">
            <v>已发货</v>
          </cell>
          <cell r="C1334" t="str">
            <v>C49</v>
          </cell>
          <cell r="D1334">
            <v>111020</v>
          </cell>
          <cell r="E1334" t="str">
            <v>惠州新明海</v>
          </cell>
          <cell r="F1334" t="str">
            <v>YSM20R-2</v>
          </cell>
          <cell r="G1334" t="str">
            <v>L-&gt;R</v>
          </cell>
          <cell r="H1334" t="str">
            <v>No</v>
          </cell>
          <cell r="I1334" t="str">
            <v>Y62877</v>
          </cell>
          <cell r="J1334">
            <v>1</v>
          </cell>
          <cell r="K1334" t="str">
            <v>力合仓库(已经清关)</v>
          </cell>
          <cell r="L1334">
            <v>44816</v>
          </cell>
          <cell r="M1334">
            <v>5.0900000000000001E-2</v>
          </cell>
          <cell r="N1334" t="str">
            <v>JAN 23</v>
          </cell>
          <cell r="O1334">
            <v>2022.8</v>
          </cell>
          <cell r="P1334" t="str">
            <v>RMB</v>
          </cell>
          <cell r="Q1334" t="str">
            <v>C49SZX20230010SX</v>
          </cell>
          <cell r="R1334" t="str">
            <v>嘉普达</v>
          </cell>
          <cell r="S1334" t="str">
            <v>YSM20R-2</v>
          </cell>
          <cell r="T1334" t="str">
            <v>L-&gt;R</v>
          </cell>
          <cell r="U1334" t="str">
            <v>No</v>
          </cell>
          <cell r="V1334" t="str">
            <v>OK</v>
          </cell>
          <cell r="W1334" t="str">
            <v>DDP SZ</v>
          </cell>
          <cell r="X1334">
            <v>44938</v>
          </cell>
          <cell r="Y1334" t="str">
            <v>Yes</v>
          </cell>
          <cell r="Z1334"/>
          <cell r="AA1334"/>
          <cell r="AB1334"/>
          <cell r="AC1334" t="str">
            <v>C200938204</v>
          </cell>
          <cell r="AD1334">
            <v>301</v>
          </cell>
          <cell r="AE1334">
            <v>10</v>
          </cell>
          <cell r="AF1334">
            <v>311</v>
          </cell>
          <cell r="AG1334">
            <v>10</v>
          </cell>
          <cell r="AH1334"/>
          <cell r="AI1334"/>
          <cell r="AJ1334"/>
          <cell r="AK1334"/>
          <cell r="AL1334"/>
          <cell r="AM1334"/>
          <cell r="AN1334"/>
          <cell r="AO1334" t="str">
            <v>Yes</v>
          </cell>
          <cell r="AP1334" t="str">
            <v>JAN 23</v>
          </cell>
        </row>
        <row r="1335">
          <cell r="A1335">
            <v>1835</v>
          </cell>
          <cell r="B1335" t="str">
            <v>已发货</v>
          </cell>
          <cell r="C1335" t="str">
            <v>C49</v>
          </cell>
          <cell r="D1335">
            <v>111020</v>
          </cell>
          <cell r="E1335" t="str">
            <v>惠州新明海</v>
          </cell>
          <cell r="F1335" t="str">
            <v>YSM20R-2</v>
          </cell>
          <cell r="G1335" t="str">
            <v>L-&gt;R</v>
          </cell>
          <cell r="H1335" t="str">
            <v>No</v>
          </cell>
          <cell r="I1335" t="str">
            <v>Y62878</v>
          </cell>
          <cell r="J1335">
            <v>1</v>
          </cell>
          <cell r="K1335" t="str">
            <v>力合仓库(已经清关)</v>
          </cell>
          <cell r="L1335">
            <v>44816</v>
          </cell>
          <cell r="M1335">
            <v>5.0900000000000001E-2</v>
          </cell>
          <cell r="N1335" t="str">
            <v>FEB 23</v>
          </cell>
          <cell r="O1335">
            <v>2022.8</v>
          </cell>
          <cell r="P1335" t="str">
            <v>RMB</v>
          </cell>
          <cell r="Q1335" t="str">
            <v>C49SZX20230013JY</v>
          </cell>
          <cell r="R1335" t="str">
            <v>德天伟</v>
          </cell>
          <cell r="S1335" t="str">
            <v>YSM20R-2</v>
          </cell>
          <cell r="T1335" t="str">
            <v>L-&gt;R</v>
          </cell>
          <cell r="U1335" t="str">
            <v>No</v>
          </cell>
          <cell r="V1335" t="str">
            <v>OK</v>
          </cell>
          <cell r="W1335" t="str">
            <v>DDP SZ</v>
          </cell>
          <cell r="X1335">
            <v>44967</v>
          </cell>
          <cell r="Y1335" t="str">
            <v>Yes</v>
          </cell>
          <cell r="Z1335"/>
          <cell r="AA1335"/>
          <cell r="AB1335"/>
          <cell r="AC1335" t="str">
            <v>C220643250</v>
          </cell>
          <cell r="AD1335">
            <v>301</v>
          </cell>
          <cell r="AE1335">
            <v>10</v>
          </cell>
          <cell r="AF1335">
            <v>302</v>
          </cell>
          <cell r="AG1335">
            <v>10</v>
          </cell>
          <cell r="AH1335"/>
          <cell r="AI1335"/>
          <cell r="AJ1335"/>
          <cell r="AK1335"/>
          <cell r="AL1335"/>
          <cell r="AM1335"/>
          <cell r="AN1335"/>
          <cell r="AO1335" t="str">
            <v>Yes</v>
          </cell>
          <cell r="AP1335" t="str">
            <v>FEB 23</v>
          </cell>
        </row>
        <row r="1336">
          <cell r="A1336">
            <v>1790</v>
          </cell>
          <cell r="B1336" t="str">
            <v>已发货</v>
          </cell>
          <cell r="C1336" t="str">
            <v>C49</v>
          </cell>
          <cell r="D1336">
            <v>111020</v>
          </cell>
          <cell r="E1336" t="str">
            <v>惠州新明海</v>
          </cell>
          <cell r="F1336" t="str">
            <v>YSM20R-2</v>
          </cell>
          <cell r="G1336" t="str">
            <v>L-&gt;R</v>
          </cell>
          <cell r="H1336" t="str">
            <v>No</v>
          </cell>
          <cell r="I1336" t="str">
            <v>Y62872</v>
          </cell>
          <cell r="J1336">
            <v>1</v>
          </cell>
          <cell r="K1336" t="str">
            <v>力合仓库(已经清关)</v>
          </cell>
          <cell r="L1336">
            <v>44816</v>
          </cell>
          <cell r="M1336">
            <v>5.0900000000000001E-2</v>
          </cell>
          <cell r="N1336" t="str">
            <v>DEC 22</v>
          </cell>
          <cell r="O1336">
            <v>2022.8</v>
          </cell>
          <cell r="P1336" t="str">
            <v>RMB</v>
          </cell>
          <cell r="Q1336" t="str">
            <v>C49SZX20220135EC</v>
          </cell>
          <cell r="R1336" t="str">
            <v>福瑞康</v>
          </cell>
          <cell r="S1336" t="str">
            <v>YSM20R-2</v>
          </cell>
          <cell r="T1336" t="str">
            <v>L-&gt;R</v>
          </cell>
          <cell r="U1336" t="str">
            <v>No</v>
          </cell>
          <cell r="V1336" t="str">
            <v>OK</v>
          </cell>
          <cell r="W1336" t="str">
            <v>DDP DG</v>
          </cell>
          <cell r="X1336">
            <v>44915</v>
          </cell>
          <cell r="Y1336" t="str">
            <v>Yes</v>
          </cell>
          <cell r="Z1336"/>
          <cell r="AA1336"/>
          <cell r="AB1336"/>
          <cell r="AC1336" t="str">
            <v>C210439833</v>
          </cell>
          <cell r="AD1336">
            <v>311</v>
          </cell>
          <cell r="AE1336">
            <v>10</v>
          </cell>
          <cell r="AF1336">
            <v>302</v>
          </cell>
          <cell r="AG1336">
            <v>10</v>
          </cell>
          <cell r="AH1336"/>
          <cell r="AI1336"/>
          <cell r="AN1336"/>
          <cell r="AO1336" t="str">
            <v>Yes</v>
          </cell>
          <cell r="AP1336" t="str">
            <v>DEC 22</v>
          </cell>
        </row>
        <row r="1337">
          <cell r="A1337">
            <v>1793</v>
          </cell>
          <cell r="B1337" t="str">
            <v>已发货</v>
          </cell>
          <cell r="C1337" t="str">
            <v>C49</v>
          </cell>
          <cell r="D1337">
            <v>111020</v>
          </cell>
          <cell r="E1337" t="str">
            <v>惠州新明海</v>
          </cell>
          <cell r="F1337" t="str">
            <v>YSM20R-2</v>
          </cell>
          <cell r="G1337" t="str">
            <v>L-&gt;R</v>
          </cell>
          <cell r="H1337" t="str">
            <v>No</v>
          </cell>
          <cell r="I1337" t="str">
            <v>Y62875</v>
          </cell>
          <cell r="J1337">
            <v>1</v>
          </cell>
          <cell r="K1337" t="str">
            <v>力合仓库(已经清关)</v>
          </cell>
          <cell r="L1337">
            <v>44816</v>
          </cell>
          <cell r="M1337">
            <v>5.0900000000000001E-2</v>
          </cell>
          <cell r="N1337" t="str">
            <v>FEB 23</v>
          </cell>
          <cell r="O1337">
            <v>2022.8</v>
          </cell>
          <cell r="P1337" t="str">
            <v>RMB</v>
          </cell>
          <cell r="Q1337" t="str">
            <v>C49SZX20230008SS</v>
          </cell>
          <cell r="R1337" t="str">
            <v>蓝极光</v>
          </cell>
          <cell r="S1337" t="str">
            <v>YSM20R-2</v>
          </cell>
          <cell r="T1337" t="str">
            <v>L-&gt;R</v>
          </cell>
          <cell r="U1337" t="str">
            <v>No</v>
          </cell>
          <cell r="V1337" t="str">
            <v>OK</v>
          </cell>
          <cell r="W1337" t="str">
            <v>DDP SZ</v>
          </cell>
          <cell r="X1337">
            <v>44925</v>
          </cell>
          <cell r="Y1337" t="str">
            <v>Yes</v>
          </cell>
          <cell r="Z1337"/>
          <cell r="AA1337"/>
          <cell r="AB1337"/>
          <cell r="AC1337" t="str">
            <v>C220242133</v>
          </cell>
          <cell r="AD1337">
            <v>311</v>
          </cell>
          <cell r="AE1337">
            <v>10</v>
          </cell>
          <cell r="AF1337">
            <v>311</v>
          </cell>
          <cell r="AG1337">
            <v>10</v>
          </cell>
          <cell r="AH1337"/>
          <cell r="AI1337"/>
          <cell r="AN1337"/>
          <cell r="AO1337" t="str">
            <v>Yes</v>
          </cell>
          <cell r="AP1337" t="str">
            <v>FEB 23</v>
          </cell>
        </row>
        <row r="1338">
          <cell r="A1338">
            <v>1794</v>
          </cell>
          <cell r="B1338" t="str">
            <v>已发货</v>
          </cell>
          <cell r="C1338" t="str">
            <v>C49</v>
          </cell>
          <cell r="D1338">
            <v>111020</v>
          </cell>
          <cell r="E1338" t="str">
            <v>惠州新明海</v>
          </cell>
          <cell r="F1338" t="str">
            <v>YSM20R-2</v>
          </cell>
          <cell r="G1338" t="str">
            <v>L-&gt;R</v>
          </cell>
          <cell r="H1338" t="str">
            <v>No</v>
          </cell>
          <cell r="I1338" t="str">
            <v>Y62879</v>
          </cell>
          <cell r="J1338">
            <v>1</v>
          </cell>
          <cell r="K1338" t="str">
            <v>力合仓库(已经清关)</v>
          </cell>
          <cell r="L1338">
            <v>44816</v>
          </cell>
          <cell r="M1338">
            <v>5.1900000000000002E-2</v>
          </cell>
          <cell r="N1338" t="str">
            <v>FEB 23</v>
          </cell>
          <cell r="O1338">
            <v>2022.8</v>
          </cell>
          <cell r="P1338" t="str">
            <v>RMB</v>
          </cell>
          <cell r="Q1338" t="str">
            <v>C49SZX20230008SS</v>
          </cell>
          <cell r="R1338" t="str">
            <v>蓝极光</v>
          </cell>
          <cell r="S1338" t="str">
            <v>YSM20R-2</v>
          </cell>
          <cell r="T1338" t="str">
            <v>L-&gt;R</v>
          </cell>
          <cell r="U1338" t="str">
            <v>No</v>
          </cell>
          <cell r="V1338" t="str">
            <v>OK</v>
          </cell>
          <cell r="W1338" t="str">
            <v>DDP SZ</v>
          </cell>
          <cell r="X1338">
            <v>44925</v>
          </cell>
          <cell r="Y1338" t="str">
            <v>Yes</v>
          </cell>
          <cell r="Z1338"/>
          <cell r="AA1338"/>
          <cell r="AB1338"/>
          <cell r="AC1338" t="str">
            <v>C220242133</v>
          </cell>
          <cell r="AD1338">
            <v>311</v>
          </cell>
          <cell r="AE1338">
            <v>10</v>
          </cell>
          <cell r="AF1338">
            <v>311</v>
          </cell>
          <cell r="AG1338">
            <v>10</v>
          </cell>
          <cell r="AH1338"/>
          <cell r="AI1338"/>
          <cell r="AN1338"/>
          <cell r="AO1338" t="str">
            <v>Yes</v>
          </cell>
          <cell r="AP1338" t="str">
            <v>FEB 23</v>
          </cell>
        </row>
        <row r="1339">
          <cell r="A1339">
            <v>1754</v>
          </cell>
          <cell r="B1339" t="str">
            <v>已发货</v>
          </cell>
          <cell r="C1339" t="str">
            <v>C49</v>
          </cell>
          <cell r="D1339">
            <v>111020</v>
          </cell>
          <cell r="E1339" t="str">
            <v>惠州新明海</v>
          </cell>
          <cell r="F1339" t="str">
            <v>YSM20R-2</v>
          </cell>
          <cell r="G1339" t="str">
            <v>R-&gt;L</v>
          </cell>
          <cell r="H1339" t="str">
            <v>No</v>
          </cell>
          <cell r="I1339" t="str">
            <v>Y62880</v>
          </cell>
          <cell r="J1339">
            <v>1</v>
          </cell>
          <cell r="K1339" t="str">
            <v>力合仓库(已经清关)</v>
          </cell>
          <cell r="L1339">
            <v>44816</v>
          </cell>
          <cell r="M1339">
            <v>5.1900000000000002E-2</v>
          </cell>
          <cell r="N1339" t="str">
            <v>NOV 22</v>
          </cell>
          <cell r="O1339">
            <v>2022.8</v>
          </cell>
          <cell r="P1339" t="str">
            <v>RMB</v>
          </cell>
          <cell r="Q1339" t="str">
            <v>C49SZX20220119DZ</v>
          </cell>
          <cell r="R1339" t="str">
            <v>深圳健科</v>
          </cell>
          <cell r="S1339" t="str">
            <v>YSM20R-2</v>
          </cell>
          <cell r="T1339" t="str">
            <v>R-&gt;L</v>
          </cell>
          <cell r="U1339" t="str">
            <v>No</v>
          </cell>
          <cell r="V1339" t="str">
            <v>OK</v>
          </cell>
          <cell r="W1339" t="str">
            <v>DDP SZ</v>
          </cell>
          <cell r="X1339">
            <v>44879</v>
          </cell>
          <cell r="Y1339" t="str">
            <v>Yes</v>
          </cell>
          <cell r="Z1339"/>
          <cell r="AA1339"/>
          <cell r="AB1339"/>
          <cell r="AC1339" t="str">
            <v>C11048457</v>
          </cell>
          <cell r="AD1339">
            <v>311</v>
          </cell>
          <cell r="AE1339">
            <v>10</v>
          </cell>
          <cell r="AF1339">
            <v>311</v>
          </cell>
          <cell r="AG1339">
            <v>10</v>
          </cell>
          <cell r="AH1339"/>
          <cell r="AI1339"/>
          <cell r="AJ1339"/>
          <cell r="AK1339"/>
          <cell r="AL1339"/>
          <cell r="AM1339"/>
          <cell r="AN1339"/>
          <cell r="AO1339" t="str">
            <v>Yes</v>
          </cell>
          <cell r="AP1339" t="str">
            <v>NOV 22</v>
          </cell>
        </row>
        <row r="1340">
          <cell r="A1340">
            <v>1641</v>
          </cell>
          <cell r="B1340" t="str">
            <v>已发货</v>
          </cell>
          <cell r="C1340" t="str">
            <v>C49</v>
          </cell>
          <cell r="D1340">
            <v>111053</v>
          </cell>
          <cell r="E1340" t="str">
            <v>力通威(sepcial)</v>
          </cell>
          <cell r="F1340" t="str">
            <v>YSM10</v>
          </cell>
          <cell r="G1340" t="str">
            <v>R-&gt;L</v>
          </cell>
          <cell r="H1340" t="str">
            <v>MVC F&amp;R</v>
          </cell>
          <cell r="I1340" t="str">
            <v>Y63137</v>
          </cell>
          <cell r="J1340">
            <v>1</v>
          </cell>
          <cell r="K1340" t="str">
            <v>CY仓库</v>
          </cell>
          <cell r="L1340">
            <v>44830</v>
          </cell>
          <cell r="M1340">
            <v>5.1900000000000002E-2</v>
          </cell>
          <cell r="N1340" t="str">
            <v>JAN 23</v>
          </cell>
          <cell r="O1340">
            <v>2022.8</v>
          </cell>
          <cell r="P1340" t="str">
            <v>JPY</v>
          </cell>
          <cell r="Q1340" t="str">
            <v>C49SZX20220124JL</v>
          </cell>
          <cell r="R1340" t="str">
            <v>金睿通</v>
          </cell>
          <cell r="S1340" t="str">
            <v>YSM10</v>
          </cell>
          <cell r="T1340" t="str">
            <v>L-&gt;R</v>
          </cell>
          <cell r="U1340" t="str">
            <v>MVC</v>
          </cell>
          <cell r="V1340" t="str">
            <v>WRONG</v>
          </cell>
          <cell r="W1340" t="str">
            <v>CIF HK</v>
          </cell>
          <cell r="X1340">
            <v>44895</v>
          </cell>
          <cell r="Y1340" t="str">
            <v>Yes</v>
          </cell>
          <cell r="Z1340"/>
          <cell r="AA1340"/>
          <cell r="AB1340"/>
          <cell r="AC1340" t="str">
            <v>C230144717</v>
          </cell>
          <cell r="AD1340">
            <v>301</v>
          </cell>
          <cell r="AE1340">
            <v>5</v>
          </cell>
          <cell r="AF1340">
            <v>302</v>
          </cell>
          <cell r="AG1340">
            <v>5</v>
          </cell>
          <cell r="AH1340"/>
          <cell r="AI1340"/>
          <cell r="AJ1340"/>
          <cell r="AK1340"/>
          <cell r="AL1340"/>
          <cell r="AM1340"/>
          <cell r="AN1340"/>
          <cell r="AO1340" t="str">
            <v>Yes</v>
          </cell>
          <cell r="AP1340" t="str">
            <v>JAN 23</v>
          </cell>
        </row>
        <row r="1341">
          <cell r="A1341">
            <v>1693</v>
          </cell>
          <cell r="B1341" t="str">
            <v>已发货</v>
          </cell>
          <cell r="C1341" t="str">
            <v>C49</v>
          </cell>
          <cell r="D1341">
            <v>111053</v>
          </cell>
          <cell r="E1341" t="str">
            <v>力通威(sepcial)</v>
          </cell>
          <cell r="F1341" t="str">
            <v>YSM10</v>
          </cell>
          <cell r="G1341" t="str">
            <v>R-&gt;L</v>
          </cell>
          <cell r="H1341" t="str">
            <v>MVC F&amp;R</v>
          </cell>
          <cell r="I1341" t="str">
            <v>Y63138</v>
          </cell>
          <cell r="J1341">
            <v>1</v>
          </cell>
          <cell r="K1341" t="str">
            <v>CY仓库</v>
          </cell>
          <cell r="L1341">
            <v>44830</v>
          </cell>
          <cell r="M1341">
            <v>5.1900000000000002E-2</v>
          </cell>
          <cell r="N1341" t="str">
            <v>JAN 23</v>
          </cell>
          <cell r="O1341">
            <v>2022.8</v>
          </cell>
          <cell r="P1341" t="str">
            <v>JPY</v>
          </cell>
          <cell r="Q1341" t="str">
            <v>C49SZX20220070JY</v>
          </cell>
          <cell r="R1341" t="str">
            <v>宏翔福</v>
          </cell>
          <cell r="S1341" t="str">
            <v>YSM10</v>
          </cell>
          <cell r="T1341" t="str">
            <v>R-&gt;L</v>
          </cell>
          <cell r="U1341" t="str">
            <v>MVC</v>
          </cell>
          <cell r="V1341" t="str">
            <v>WRONG</v>
          </cell>
          <cell r="W1341" t="str">
            <v>CIF HK</v>
          </cell>
          <cell r="X1341">
            <v>44740</v>
          </cell>
          <cell r="Y1341" t="str">
            <v>Yes</v>
          </cell>
          <cell r="Z1341"/>
          <cell r="AA1341"/>
          <cell r="AB1341"/>
          <cell r="AC1341" t="str">
            <v>C220743421</v>
          </cell>
          <cell r="AD1341">
            <v>301</v>
          </cell>
          <cell r="AE1341">
            <v>5</v>
          </cell>
          <cell r="AF1341">
            <v>302</v>
          </cell>
          <cell r="AG1341">
            <v>5</v>
          </cell>
          <cell r="AH1341"/>
          <cell r="AI1341"/>
          <cell r="AN1341"/>
          <cell r="AO1341" t="str">
            <v>Yes</v>
          </cell>
          <cell r="AP1341" t="str">
            <v>JAN 23</v>
          </cell>
        </row>
        <row r="1342">
          <cell r="A1342">
            <v>1692</v>
          </cell>
          <cell r="B1342" t="str">
            <v>已发货</v>
          </cell>
          <cell r="C1342" t="str">
            <v>C49</v>
          </cell>
          <cell r="D1342">
            <v>111053</v>
          </cell>
          <cell r="E1342" t="str">
            <v>力通威(sepcial)</v>
          </cell>
          <cell r="F1342" t="str">
            <v>YSM10</v>
          </cell>
          <cell r="G1342" t="str">
            <v>R-&gt;L</v>
          </cell>
          <cell r="H1342" t="str">
            <v>MVC F&amp;R</v>
          </cell>
          <cell r="I1342" t="str">
            <v>Y63139</v>
          </cell>
          <cell r="J1342">
            <v>1</v>
          </cell>
          <cell r="K1342" t="str">
            <v>CY仓库</v>
          </cell>
          <cell r="L1342">
            <v>44830</v>
          </cell>
          <cell r="M1342">
            <v>5.1900000000000002E-2</v>
          </cell>
          <cell r="N1342" t="str">
            <v>JAN 23</v>
          </cell>
          <cell r="O1342">
            <v>2022.8</v>
          </cell>
          <cell r="P1342" t="str">
            <v>JPY</v>
          </cell>
          <cell r="Q1342" t="str">
            <v>C49SZX20220070JY</v>
          </cell>
          <cell r="R1342" t="str">
            <v>宏翔福</v>
          </cell>
          <cell r="S1342" t="str">
            <v>YSM10</v>
          </cell>
          <cell r="T1342" t="str">
            <v>L-&gt;R</v>
          </cell>
          <cell r="U1342" t="str">
            <v>MVC</v>
          </cell>
          <cell r="V1342" t="str">
            <v>WRONG</v>
          </cell>
          <cell r="W1342" t="str">
            <v>CIF HK</v>
          </cell>
          <cell r="X1342">
            <v>44740</v>
          </cell>
          <cell r="Y1342" t="str">
            <v>Yes</v>
          </cell>
          <cell r="Z1342"/>
          <cell r="AA1342"/>
          <cell r="AB1342"/>
          <cell r="AC1342" t="str">
            <v>C220743421</v>
          </cell>
          <cell r="AD1342">
            <v>301</v>
          </cell>
          <cell r="AE1342">
            <v>5</v>
          </cell>
          <cell r="AF1342">
            <v>302</v>
          </cell>
          <cell r="AG1342">
            <v>5</v>
          </cell>
          <cell r="AH1342"/>
          <cell r="AI1342"/>
          <cell r="AN1342"/>
          <cell r="AO1342" t="str">
            <v>Yes</v>
          </cell>
          <cell r="AP1342" t="str">
            <v>JAN 23</v>
          </cell>
        </row>
        <row r="1343">
          <cell r="A1343">
            <v>1871</v>
          </cell>
          <cell r="B1343" t="str">
            <v>已发货</v>
          </cell>
          <cell r="C1343" t="str">
            <v>C49</v>
          </cell>
          <cell r="D1343">
            <v>111051</v>
          </cell>
          <cell r="E1343" t="str">
            <v>魔乐视</v>
          </cell>
          <cell r="F1343" t="str">
            <v>YSM20R-2</v>
          </cell>
          <cell r="G1343" t="str">
            <v>L-&gt;R</v>
          </cell>
          <cell r="H1343" t="str">
            <v>No</v>
          </cell>
          <cell r="I1343" t="str">
            <v>Y63079</v>
          </cell>
          <cell r="J1343">
            <v>1</v>
          </cell>
          <cell r="K1343" t="str">
            <v>前海仓库-&gt;准备清关</v>
          </cell>
          <cell r="L1343">
            <v>44830</v>
          </cell>
          <cell r="M1343">
            <v>5.1700000000000003E-2</v>
          </cell>
          <cell r="N1343" t="str">
            <v>MAR 23</v>
          </cell>
          <cell r="O1343">
            <v>2022.9</v>
          </cell>
          <cell r="P1343" t="str">
            <v>RMB</v>
          </cell>
          <cell r="Q1343" t="str">
            <v>C49SZX20230040JY</v>
          </cell>
          <cell r="R1343" t="str">
            <v>百纳海</v>
          </cell>
          <cell r="S1343" t="str">
            <v>YSM20R-2</v>
          </cell>
          <cell r="T1343" t="str">
            <v>L-&gt;R</v>
          </cell>
          <cell r="U1343" t="str">
            <v>No</v>
          </cell>
          <cell r="V1343" t="str">
            <v>OK</v>
          </cell>
          <cell r="W1343" t="str">
            <v>DDP SZ</v>
          </cell>
          <cell r="X1343">
            <v>44995</v>
          </cell>
          <cell r="Y1343" t="str">
            <v>Yes</v>
          </cell>
          <cell r="Z1343"/>
          <cell r="AA1343"/>
          <cell r="AB1343"/>
          <cell r="AC1343" t="str">
            <v>C220542973</v>
          </cell>
          <cell r="AD1343">
            <v>301</v>
          </cell>
          <cell r="AE1343">
            <v>10</v>
          </cell>
          <cell r="AF1343">
            <v>311</v>
          </cell>
          <cell r="AG1343">
            <v>5</v>
          </cell>
          <cell r="AH1343">
            <v>312</v>
          </cell>
          <cell r="AI1343">
            <v>5</v>
          </cell>
          <cell r="AJ1343"/>
          <cell r="AK1343"/>
          <cell r="AL1343"/>
          <cell r="AM1343"/>
          <cell r="AN1343"/>
          <cell r="AO1343" t="str">
            <v>Yes</v>
          </cell>
          <cell r="AP1343" t="str">
            <v>MAR 23</v>
          </cell>
        </row>
        <row r="1344">
          <cell r="A1344">
            <v>1872</v>
          </cell>
          <cell r="B1344" t="str">
            <v>已发货</v>
          </cell>
          <cell r="C1344" t="str">
            <v>C49</v>
          </cell>
          <cell r="D1344">
            <v>111051</v>
          </cell>
          <cell r="E1344" t="str">
            <v>魔乐视</v>
          </cell>
          <cell r="F1344" t="str">
            <v>YSM20R-2</v>
          </cell>
          <cell r="G1344" t="str">
            <v>L-&gt;R</v>
          </cell>
          <cell r="H1344" t="str">
            <v>No</v>
          </cell>
          <cell r="I1344" t="str">
            <v>Y63080</v>
          </cell>
          <cell r="J1344">
            <v>1</v>
          </cell>
          <cell r="K1344" t="str">
            <v>前海仓库-&gt;准备清关</v>
          </cell>
          <cell r="L1344">
            <v>44830</v>
          </cell>
          <cell r="M1344">
            <v>5.1700000000000003E-2</v>
          </cell>
          <cell r="N1344" t="str">
            <v>MAR 23</v>
          </cell>
          <cell r="O1344">
            <v>2022.9</v>
          </cell>
          <cell r="P1344" t="str">
            <v>RMB</v>
          </cell>
          <cell r="Q1344" t="str">
            <v>C49SZX20230040JY</v>
          </cell>
          <cell r="R1344" t="str">
            <v>百纳海</v>
          </cell>
          <cell r="S1344" t="str">
            <v>YSM20R-2</v>
          </cell>
          <cell r="T1344" t="str">
            <v>L-&gt;R</v>
          </cell>
          <cell r="U1344" t="str">
            <v>No</v>
          </cell>
          <cell r="V1344" t="str">
            <v>OK</v>
          </cell>
          <cell r="W1344" t="str">
            <v>DDP SZ</v>
          </cell>
          <cell r="X1344">
            <v>44995</v>
          </cell>
          <cell r="Y1344" t="str">
            <v>Yes</v>
          </cell>
          <cell r="Z1344"/>
          <cell r="AA1344"/>
          <cell r="AB1344"/>
          <cell r="AC1344" t="str">
            <v>C220542973</v>
          </cell>
          <cell r="AD1344">
            <v>301</v>
          </cell>
          <cell r="AE1344">
            <v>10</v>
          </cell>
          <cell r="AF1344">
            <v>311</v>
          </cell>
          <cell r="AG1344">
            <v>5</v>
          </cell>
          <cell r="AH1344">
            <v>312</v>
          </cell>
          <cell r="AI1344">
            <v>5</v>
          </cell>
          <cell r="AJ1344"/>
          <cell r="AK1344"/>
          <cell r="AL1344"/>
          <cell r="AM1344"/>
          <cell r="AN1344"/>
          <cell r="AO1344" t="str">
            <v>Yes</v>
          </cell>
          <cell r="AP1344" t="str">
            <v>MAR 23</v>
          </cell>
        </row>
        <row r="1345">
          <cell r="A1345">
            <v>1848</v>
          </cell>
          <cell r="B1345" t="str">
            <v>已发货</v>
          </cell>
          <cell r="C1345" t="str">
            <v>C49</v>
          </cell>
          <cell r="D1345">
            <v>111051</v>
          </cell>
          <cell r="E1345" t="str">
            <v>魔乐视</v>
          </cell>
          <cell r="F1345" t="str">
            <v>YSM20R-2</v>
          </cell>
          <cell r="G1345" t="str">
            <v>L-&gt;R</v>
          </cell>
          <cell r="H1345" t="str">
            <v>No</v>
          </cell>
          <cell r="I1345" t="str">
            <v>Y63075</v>
          </cell>
          <cell r="J1345">
            <v>1</v>
          </cell>
          <cell r="K1345" t="str">
            <v>前海仓库(已经清关)</v>
          </cell>
          <cell r="L1345">
            <v>44830</v>
          </cell>
          <cell r="M1345">
            <v>5.1700000000000003E-2</v>
          </cell>
          <cell r="N1345" t="str">
            <v>MAR 23</v>
          </cell>
          <cell r="O1345">
            <v>2022.9</v>
          </cell>
          <cell r="P1345" t="str">
            <v>RMB</v>
          </cell>
          <cell r="Q1345" t="str">
            <v>C49SZX20230024MZ</v>
          </cell>
          <cell r="R1345" t="str">
            <v>斯路迅</v>
          </cell>
          <cell r="S1345" t="str">
            <v>YSM20R-2</v>
          </cell>
          <cell r="T1345" t="str">
            <v>L-&gt;R</v>
          </cell>
          <cell r="U1345" t="str">
            <v>No</v>
          </cell>
          <cell r="V1345" t="str">
            <v>OK</v>
          </cell>
          <cell r="W1345" t="str">
            <v>DDP SZ</v>
          </cell>
          <cell r="X1345">
            <v>44978</v>
          </cell>
          <cell r="Y1345" t="str">
            <v>Yes</v>
          </cell>
          <cell r="Z1345"/>
          <cell r="AA1345"/>
          <cell r="AB1345"/>
          <cell r="AC1345" t="str">
            <v>C200938163</v>
          </cell>
          <cell r="AD1345">
            <v>301</v>
          </cell>
          <cell r="AE1345">
            <v>10</v>
          </cell>
          <cell r="AF1345">
            <v>311</v>
          </cell>
          <cell r="AG1345">
            <v>5</v>
          </cell>
          <cell r="AH1345">
            <v>312</v>
          </cell>
          <cell r="AI1345">
            <v>5</v>
          </cell>
          <cell r="AJ1345"/>
          <cell r="AK1345"/>
          <cell r="AL1345"/>
          <cell r="AM1345"/>
          <cell r="AN1345"/>
          <cell r="AO1345" t="str">
            <v>Yes</v>
          </cell>
          <cell r="AP1345" t="str">
            <v>MAR 23</v>
          </cell>
        </row>
        <row r="1346">
          <cell r="A1346">
            <v>1860</v>
          </cell>
          <cell r="B1346" t="str">
            <v>已发货</v>
          </cell>
          <cell r="C1346" t="str">
            <v>C49</v>
          </cell>
          <cell r="D1346">
            <v>111051</v>
          </cell>
          <cell r="E1346" t="str">
            <v>魔乐视</v>
          </cell>
          <cell r="F1346" t="str">
            <v>YSM20R-2</v>
          </cell>
          <cell r="G1346" t="str">
            <v>L-&gt;R</v>
          </cell>
          <cell r="H1346" t="str">
            <v>No</v>
          </cell>
          <cell r="I1346" t="str">
            <v>Y63076</v>
          </cell>
          <cell r="J1346">
            <v>1</v>
          </cell>
          <cell r="K1346" t="str">
            <v>前海仓库-&gt;准备清关</v>
          </cell>
          <cell r="L1346">
            <v>44830</v>
          </cell>
          <cell r="M1346">
            <v>5.1700000000000003E-2</v>
          </cell>
          <cell r="N1346" t="str">
            <v>MAR 23</v>
          </cell>
          <cell r="O1346">
            <v>2022.9</v>
          </cell>
          <cell r="P1346" t="str">
            <v>RMB</v>
          </cell>
          <cell r="Q1346" t="str">
            <v>C49SZX20230032R1SS</v>
          </cell>
          <cell r="R1346" t="str">
            <v>四川三创（End use:阿姆斯特）</v>
          </cell>
          <cell r="S1346" t="str">
            <v>YSM20R-2</v>
          </cell>
          <cell r="T1346" t="str">
            <v>L-&gt;R</v>
          </cell>
          <cell r="U1346" t="str">
            <v>No</v>
          </cell>
          <cell r="V1346" t="str">
            <v>OK</v>
          </cell>
          <cell r="W1346" t="str">
            <v>DDP DG</v>
          </cell>
          <cell r="X1346">
            <v>44985</v>
          </cell>
          <cell r="Y1346" t="str">
            <v>Yes</v>
          </cell>
          <cell r="Z1346"/>
          <cell r="AA1346"/>
          <cell r="AB1346"/>
          <cell r="AC1346" t="str">
            <v>C220543035</v>
          </cell>
          <cell r="AD1346">
            <v>301</v>
          </cell>
          <cell r="AE1346">
            <v>10</v>
          </cell>
          <cell r="AF1346">
            <v>311</v>
          </cell>
          <cell r="AG1346">
            <v>5</v>
          </cell>
          <cell r="AH1346">
            <v>312</v>
          </cell>
          <cell r="AI1346">
            <v>5</v>
          </cell>
          <cell r="AJ1346"/>
          <cell r="AK1346"/>
          <cell r="AL1346"/>
          <cell r="AM1346"/>
          <cell r="AN1346"/>
          <cell r="AO1346" t="str">
            <v>Yes</v>
          </cell>
          <cell r="AP1346" t="str">
            <v>MAR 23</v>
          </cell>
        </row>
        <row r="1347">
          <cell r="A1347">
            <v>1852</v>
          </cell>
          <cell r="B1347" t="str">
            <v>已发货</v>
          </cell>
          <cell r="C1347" t="str">
            <v>C49</v>
          </cell>
          <cell r="D1347">
            <v>111051</v>
          </cell>
          <cell r="E1347" t="str">
            <v>魔乐视</v>
          </cell>
          <cell r="F1347" t="str">
            <v>YSM20R-2</v>
          </cell>
          <cell r="G1347" t="str">
            <v>L-&gt;R</v>
          </cell>
          <cell r="H1347" t="str">
            <v>No</v>
          </cell>
          <cell r="I1347" t="str">
            <v>Y63077</v>
          </cell>
          <cell r="J1347">
            <v>1</v>
          </cell>
          <cell r="K1347" t="str">
            <v>前海保税区</v>
          </cell>
          <cell r="L1347">
            <v>44830</v>
          </cell>
          <cell r="M1347">
            <v>5.1799999999999999E-2</v>
          </cell>
          <cell r="N1347" t="str">
            <v>APR 23</v>
          </cell>
          <cell r="O1347">
            <v>2022.9</v>
          </cell>
          <cell r="P1347" t="str">
            <v>RMB</v>
          </cell>
          <cell r="Q1347" t="str">
            <v>C49SZX20230026EC</v>
          </cell>
          <cell r="R1347" t="str">
            <v>乐福源</v>
          </cell>
          <cell r="S1347" t="str">
            <v>YSM20R-2</v>
          </cell>
          <cell r="T1347" t="str">
            <v>L-&gt;R</v>
          </cell>
          <cell r="U1347" t="str">
            <v>No</v>
          </cell>
          <cell r="V1347" t="str">
            <v>OK</v>
          </cell>
          <cell r="W1347" t="str">
            <v>DDP HZ</v>
          </cell>
          <cell r="X1347">
            <v>44979</v>
          </cell>
          <cell r="Y1347" t="str">
            <v>Yes</v>
          </cell>
          <cell r="Z1347"/>
          <cell r="AA1347"/>
          <cell r="AB1347"/>
          <cell r="AC1347" t="str">
            <v>C230345120</v>
          </cell>
          <cell r="AD1347">
            <v>302</v>
          </cell>
          <cell r="AE1347">
            <v>10</v>
          </cell>
          <cell r="AF1347">
            <v>311</v>
          </cell>
          <cell r="AG1347">
            <v>5</v>
          </cell>
          <cell r="AH1347">
            <v>312</v>
          </cell>
          <cell r="AI1347">
            <v>5</v>
          </cell>
          <cell r="AN1347"/>
          <cell r="AO1347" t="str">
            <v>Yes</v>
          </cell>
          <cell r="AP1347" t="str">
            <v>APR 23</v>
          </cell>
        </row>
        <row r="1348">
          <cell r="A1348">
            <v>1873</v>
          </cell>
          <cell r="B1348" t="str">
            <v>已发货</v>
          </cell>
          <cell r="C1348" t="str">
            <v>C49</v>
          </cell>
          <cell r="D1348">
            <v>111051</v>
          </cell>
          <cell r="E1348" t="str">
            <v>魔乐视</v>
          </cell>
          <cell r="F1348" t="str">
            <v>YSM20R-2</v>
          </cell>
          <cell r="G1348" t="str">
            <v>L-&gt;R</v>
          </cell>
          <cell r="H1348" t="str">
            <v>No</v>
          </cell>
          <cell r="I1348" t="str">
            <v>Y63078</v>
          </cell>
          <cell r="J1348">
            <v>1</v>
          </cell>
          <cell r="K1348" t="str">
            <v>前海仓库-&gt;准备清关</v>
          </cell>
          <cell r="L1348">
            <v>44830</v>
          </cell>
          <cell r="M1348">
            <v>5.1799999999999999E-2</v>
          </cell>
          <cell r="N1348" t="str">
            <v>MAR 23</v>
          </cell>
          <cell r="O1348">
            <v>2022.9</v>
          </cell>
          <cell r="P1348" t="str">
            <v>RMB</v>
          </cell>
          <cell r="Q1348" t="str">
            <v>C49SZX20230018MX</v>
          </cell>
          <cell r="R1348" t="str">
            <v>徕芬</v>
          </cell>
          <cell r="S1348" t="str">
            <v>YSM20R-2</v>
          </cell>
          <cell r="T1348" t="str">
            <v>L-&gt;R</v>
          </cell>
          <cell r="U1348" t="str">
            <v>No</v>
          </cell>
          <cell r="V1348" t="str">
            <v>OK</v>
          </cell>
          <cell r="W1348" t="str">
            <v>DDP DG</v>
          </cell>
          <cell r="X1348">
            <v>44995</v>
          </cell>
          <cell r="Y1348" t="str">
            <v>Yes</v>
          </cell>
          <cell r="Z1348"/>
          <cell r="AA1348"/>
          <cell r="AB1348"/>
          <cell r="AC1348" t="str">
            <v>C230345279</v>
          </cell>
          <cell r="AD1348">
            <v>302</v>
          </cell>
          <cell r="AE1348">
            <v>10</v>
          </cell>
          <cell r="AF1348">
            <v>311</v>
          </cell>
          <cell r="AG1348">
            <v>5</v>
          </cell>
          <cell r="AH1348">
            <v>312</v>
          </cell>
          <cell r="AI1348">
            <v>5</v>
          </cell>
          <cell r="AJ1348"/>
          <cell r="AK1348"/>
          <cell r="AL1348"/>
          <cell r="AM1348"/>
          <cell r="AN1348"/>
          <cell r="AO1348" t="str">
            <v>Yes</v>
          </cell>
          <cell r="AP1348" t="str">
            <v>MAR 23</v>
          </cell>
        </row>
        <row r="1349">
          <cell r="A1349">
            <v>1775</v>
          </cell>
          <cell r="B1349" t="str">
            <v>已发货</v>
          </cell>
          <cell r="C1349" t="str">
            <v>C49</v>
          </cell>
          <cell r="D1349" t="str">
            <v>111048改49F104339</v>
          </cell>
          <cell r="E1349" t="str">
            <v>络鑫#03625(special)</v>
          </cell>
          <cell r="F1349" t="str">
            <v>YSM20R-2</v>
          </cell>
          <cell r="G1349" t="str">
            <v>L-&gt;R</v>
          </cell>
          <cell r="H1349" t="str">
            <v>No</v>
          </cell>
          <cell r="I1349" t="str">
            <v>Y63056</v>
          </cell>
          <cell r="J1349">
            <v>1</v>
          </cell>
          <cell r="K1349" t="str">
            <v>力合仓库(已经清关)</v>
          </cell>
          <cell r="L1349" t="str">
            <v>2022/10/2,蛇口港</v>
          </cell>
          <cell r="M1349">
            <v>5.1900000000000002E-2</v>
          </cell>
          <cell r="N1349" t="str">
            <v>FEB 23</v>
          </cell>
          <cell r="O1349">
            <v>2022.8</v>
          </cell>
          <cell r="P1349" t="str">
            <v>RMB</v>
          </cell>
          <cell r="Q1349" t="str">
            <v>C49SZX20220130SX</v>
          </cell>
          <cell r="R1349" t="str">
            <v>益田科技</v>
          </cell>
          <cell r="S1349" t="str">
            <v>YSM20R-2</v>
          </cell>
          <cell r="T1349" t="str">
            <v>L-&gt;R</v>
          </cell>
          <cell r="U1349" t="str">
            <v>No</v>
          </cell>
          <cell r="V1349" t="str">
            <v>OK</v>
          </cell>
          <cell r="W1349" t="str">
            <v>DDP SZ</v>
          </cell>
          <cell r="X1349">
            <v>44903</v>
          </cell>
          <cell r="Y1349" t="str">
            <v>Yes</v>
          </cell>
          <cell r="Z1349"/>
          <cell r="AA1349"/>
          <cell r="AB1349"/>
          <cell r="AC1349" t="str">
            <v>C200938214</v>
          </cell>
          <cell r="AD1349">
            <v>301</v>
          </cell>
          <cell r="AE1349">
            <v>10</v>
          </cell>
          <cell r="AF1349">
            <v>312</v>
          </cell>
          <cell r="AG1349">
            <v>10</v>
          </cell>
          <cell r="AH1349"/>
          <cell r="AI1349"/>
          <cell r="AN1349"/>
          <cell r="AO1349" t="str">
            <v>Yes</v>
          </cell>
          <cell r="AP1349" t="str">
            <v>FEB 23</v>
          </cell>
        </row>
        <row r="1350">
          <cell r="A1350">
            <v>1829</v>
          </cell>
          <cell r="B1350" t="str">
            <v>已发货</v>
          </cell>
          <cell r="C1350" t="str">
            <v>C49</v>
          </cell>
          <cell r="D1350" t="str">
            <v>111048改49F104339</v>
          </cell>
          <cell r="E1350" t="str">
            <v>络鑫#03625(special)</v>
          </cell>
          <cell r="F1350" t="str">
            <v>YSM20R-2</v>
          </cell>
          <cell r="G1350" t="str">
            <v>L-&gt;R</v>
          </cell>
          <cell r="H1350" t="str">
            <v>No</v>
          </cell>
          <cell r="I1350" t="str">
            <v>Y63057</v>
          </cell>
          <cell r="J1350">
            <v>1</v>
          </cell>
          <cell r="K1350" t="str">
            <v>力合仓库(已经清关)</v>
          </cell>
          <cell r="L1350" t="str">
            <v>2022/10/2,蛇口港</v>
          </cell>
          <cell r="M1350">
            <v>5.1900000000000002E-2</v>
          </cell>
          <cell r="N1350" t="str">
            <v>FEB 23</v>
          </cell>
          <cell r="O1350">
            <v>2022.8</v>
          </cell>
          <cell r="P1350" t="str">
            <v>RMB</v>
          </cell>
          <cell r="Q1350" t="str">
            <v>C49SZX202300011SX</v>
          </cell>
          <cell r="R1350" t="str">
            <v>益田科技</v>
          </cell>
          <cell r="S1350" t="str">
            <v>YSM20R-2</v>
          </cell>
          <cell r="T1350" t="str">
            <v>L-&gt;R</v>
          </cell>
          <cell r="U1350" t="str">
            <v>No</v>
          </cell>
          <cell r="V1350" t="str">
            <v>OK</v>
          </cell>
          <cell r="W1350" t="str">
            <v>DDP SZ</v>
          </cell>
          <cell r="X1350">
            <v>44960</v>
          </cell>
          <cell r="Y1350" t="str">
            <v>Yes</v>
          </cell>
          <cell r="Z1350"/>
          <cell r="AA1350"/>
          <cell r="AB1350"/>
          <cell r="AC1350" t="str">
            <v>C200938214</v>
          </cell>
          <cell r="AD1350">
            <v>301</v>
          </cell>
          <cell r="AE1350">
            <v>10</v>
          </cell>
          <cell r="AF1350">
            <v>302</v>
          </cell>
          <cell r="AG1350">
            <v>10</v>
          </cell>
          <cell r="AH1350"/>
          <cell r="AI1350"/>
          <cell r="AJ1350"/>
          <cell r="AK1350"/>
          <cell r="AL1350"/>
          <cell r="AM1350"/>
          <cell r="AN1350"/>
          <cell r="AO1350" t="str">
            <v>Yes</v>
          </cell>
          <cell r="AP1350" t="str">
            <v>FEB 23</v>
          </cell>
        </row>
        <row r="1351">
          <cell r="A1351">
            <v>1830</v>
          </cell>
          <cell r="B1351" t="str">
            <v>已发货</v>
          </cell>
          <cell r="C1351" t="str">
            <v>C49</v>
          </cell>
          <cell r="D1351" t="str">
            <v>111048改49F104339</v>
          </cell>
          <cell r="E1351" t="str">
            <v>络鑫#03625(special)</v>
          </cell>
          <cell r="F1351" t="str">
            <v>YSM20R-2</v>
          </cell>
          <cell r="G1351" t="str">
            <v>L-&gt;R</v>
          </cell>
          <cell r="H1351" t="str">
            <v>No</v>
          </cell>
          <cell r="I1351" t="str">
            <v>Y63058</v>
          </cell>
          <cell r="J1351">
            <v>1</v>
          </cell>
          <cell r="K1351" t="str">
            <v>力合仓库(已经清关)</v>
          </cell>
          <cell r="L1351" t="str">
            <v>2022/10/2,蛇口港</v>
          </cell>
          <cell r="M1351">
            <v>5.1900000000000002E-2</v>
          </cell>
          <cell r="N1351" t="str">
            <v>FEB 23</v>
          </cell>
          <cell r="O1351">
            <v>2022.8</v>
          </cell>
          <cell r="P1351" t="str">
            <v>RMB</v>
          </cell>
          <cell r="Q1351" t="str">
            <v>C49SZX202300011SX</v>
          </cell>
          <cell r="R1351" t="str">
            <v>益田科技</v>
          </cell>
          <cell r="S1351" t="str">
            <v>YSM20R-2</v>
          </cell>
          <cell r="T1351" t="str">
            <v>L-&gt;R</v>
          </cell>
          <cell r="U1351" t="str">
            <v>No</v>
          </cell>
          <cell r="V1351" t="str">
            <v>OK</v>
          </cell>
          <cell r="W1351" t="str">
            <v>DDP SZ</v>
          </cell>
          <cell r="X1351">
            <v>44960</v>
          </cell>
          <cell r="Y1351" t="str">
            <v>Yes</v>
          </cell>
          <cell r="Z1351"/>
          <cell r="AA1351"/>
          <cell r="AB1351"/>
          <cell r="AC1351" t="str">
            <v>C200938214</v>
          </cell>
          <cell r="AD1351">
            <v>311</v>
          </cell>
          <cell r="AE1351">
            <v>10</v>
          </cell>
          <cell r="AF1351">
            <v>312</v>
          </cell>
          <cell r="AG1351">
            <v>10</v>
          </cell>
          <cell r="AH1351"/>
          <cell r="AI1351"/>
          <cell r="AJ1351"/>
          <cell r="AK1351"/>
          <cell r="AL1351"/>
          <cell r="AM1351"/>
          <cell r="AN1351"/>
          <cell r="AO1351" t="str">
            <v>Yes</v>
          </cell>
          <cell r="AP1351" t="str">
            <v>FEB 23</v>
          </cell>
        </row>
        <row r="1352">
          <cell r="A1352">
            <v>1892</v>
          </cell>
          <cell r="B1352" t="str">
            <v>已发货</v>
          </cell>
          <cell r="C1352" t="str">
            <v>C49</v>
          </cell>
          <cell r="D1352" t="str">
            <v>111048改49F104339</v>
          </cell>
          <cell r="E1352" t="str">
            <v>络鑫#03625(special)</v>
          </cell>
          <cell r="F1352" t="str">
            <v>YSM20R-2</v>
          </cell>
          <cell r="G1352" t="str">
            <v>L-&gt;R</v>
          </cell>
          <cell r="H1352" t="str">
            <v>No</v>
          </cell>
          <cell r="I1352" t="str">
            <v>Y63059</v>
          </cell>
          <cell r="J1352">
            <v>1</v>
          </cell>
          <cell r="K1352" t="str">
            <v>力合仓库(已经清关)</v>
          </cell>
          <cell r="L1352" t="str">
            <v>2022/10/2,蛇口港</v>
          </cell>
          <cell r="M1352">
            <v>5.1900000000000002E-2</v>
          </cell>
          <cell r="N1352" t="str">
            <v>MAR 23</v>
          </cell>
          <cell r="O1352">
            <v>2022.8</v>
          </cell>
          <cell r="P1352" t="str">
            <v>RMB</v>
          </cell>
          <cell r="Q1352" t="str">
            <v>C49SZX20230045RSX</v>
          </cell>
          <cell r="R1352" t="str">
            <v>安林</v>
          </cell>
          <cell r="S1352" t="str">
            <v>YSM20R-2</v>
          </cell>
          <cell r="T1352" t="str">
            <v>L-&gt;R</v>
          </cell>
          <cell r="U1352" t="str">
            <v>No</v>
          </cell>
          <cell r="V1352" t="str">
            <v>OK</v>
          </cell>
          <cell r="W1352" t="str">
            <v>DDP DG</v>
          </cell>
          <cell r="X1352">
            <v>45001</v>
          </cell>
          <cell r="Y1352" t="str">
            <v>Yes</v>
          </cell>
          <cell r="Z1352"/>
          <cell r="AA1352"/>
          <cell r="AB1352"/>
          <cell r="AC1352" t="str">
            <v>C200537294</v>
          </cell>
          <cell r="AD1352">
            <v>311</v>
          </cell>
          <cell r="AE1352">
            <v>10</v>
          </cell>
          <cell r="AF1352">
            <v>302</v>
          </cell>
          <cell r="AG1352">
            <v>10</v>
          </cell>
          <cell r="AH1352"/>
          <cell r="AI1352"/>
          <cell r="AN1352"/>
          <cell r="AO1352" t="str">
            <v>Yes</v>
          </cell>
          <cell r="AP1352" t="str">
            <v>MAR 23</v>
          </cell>
        </row>
        <row r="1353">
          <cell r="A1353">
            <v>1795</v>
          </cell>
          <cell r="B1353" t="str">
            <v>已发货</v>
          </cell>
          <cell r="C1353" t="str">
            <v>C49</v>
          </cell>
          <cell r="D1353" t="str">
            <v>111048改49F104339</v>
          </cell>
          <cell r="E1353" t="str">
            <v>络鑫#03625(special)</v>
          </cell>
          <cell r="F1353" t="str">
            <v>YSM20R-2</v>
          </cell>
          <cell r="G1353" t="str">
            <v>L-&gt;R</v>
          </cell>
          <cell r="H1353" t="str">
            <v>No</v>
          </cell>
          <cell r="I1353" t="str">
            <v>Y63060</v>
          </cell>
          <cell r="J1353">
            <v>1</v>
          </cell>
          <cell r="K1353" t="str">
            <v>力合仓库(已经清关)</v>
          </cell>
          <cell r="L1353" t="str">
            <v>2022/10/2,蛇口港</v>
          </cell>
          <cell r="M1353">
            <v>5.1900000000000002E-2</v>
          </cell>
          <cell r="N1353" t="str">
            <v>FEB 23</v>
          </cell>
          <cell r="O1353">
            <v>2022.8</v>
          </cell>
          <cell r="P1353" t="str">
            <v>RMB</v>
          </cell>
          <cell r="Q1353" t="str">
            <v>C49SZX20230008SS</v>
          </cell>
          <cell r="R1353" t="str">
            <v>蓝极光</v>
          </cell>
          <cell r="S1353" t="str">
            <v>YSM20R-2</v>
          </cell>
          <cell r="T1353" t="str">
            <v>L-&gt;R</v>
          </cell>
          <cell r="U1353" t="str">
            <v>No</v>
          </cell>
          <cell r="V1353" t="str">
            <v>OK</v>
          </cell>
          <cell r="W1353" t="str">
            <v>DDP SZ</v>
          </cell>
          <cell r="X1353">
            <v>44925</v>
          </cell>
          <cell r="Y1353" t="str">
            <v>Yes</v>
          </cell>
          <cell r="Z1353"/>
          <cell r="AA1353"/>
          <cell r="AB1353"/>
          <cell r="AC1353" t="str">
            <v>C220242133</v>
          </cell>
          <cell r="AD1353">
            <v>311</v>
          </cell>
          <cell r="AE1353">
            <v>10</v>
          </cell>
          <cell r="AF1353">
            <v>302</v>
          </cell>
          <cell r="AG1353">
            <v>5</v>
          </cell>
          <cell r="AH1353">
            <v>303</v>
          </cell>
          <cell r="AI1353">
            <v>5</v>
          </cell>
          <cell r="AN1353"/>
          <cell r="AO1353" t="str">
            <v>Yes</v>
          </cell>
          <cell r="AP1353" t="str">
            <v>FEB 23</v>
          </cell>
        </row>
        <row r="1354">
          <cell r="A1354">
            <v>1757</v>
          </cell>
          <cell r="B1354" t="str">
            <v>已发货</v>
          </cell>
          <cell r="C1354" t="str">
            <v>C49</v>
          </cell>
          <cell r="D1354" t="str">
            <v>111050改49F104341</v>
          </cell>
          <cell r="E1354" t="str">
            <v>朗特#06890(special)</v>
          </cell>
          <cell r="F1354" t="str">
            <v>YSM20R-2</v>
          </cell>
          <cell r="G1354" t="str">
            <v>R-&gt;L</v>
          </cell>
          <cell r="H1354" t="str">
            <v>No</v>
          </cell>
          <cell r="I1354" t="str">
            <v>Y63066</v>
          </cell>
          <cell r="J1354">
            <v>1</v>
          </cell>
          <cell r="K1354" t="str">
            <v>力合仓库(已经清关)</v>
          </cell>
          <cell r="L1354" t="str">
            <v>2022/10/2,蛇口港</v>
          </cell>
          <cell r="M1354">
            <v>5.1900000000000002E-2</v>
          </cell>
          <cell r="N1354" t="str">
            <v>NOV 22</v>
          </cell>
          <cell r="O1354">
            <v>2022.9</v>
          </cell>
          <cell r="P1354" t="str">
            <v>RMB</v>
          </cell>
          <cell r="Q1354" t="str">
            <v>C49SZX20220117DZ</v>
          </cell>
          <cell r="R1354" t="str">
            <v>朗特</v>
          </cell>
          <cell r="S1354" t="str">
            <v>YSM20R-2</v>
          </cell>
          <cell r="T1354" t="str">
            <v>R-&gt;L</v>
          </cell>
          <cell r="U1354" t="str">
            <v>No</v>
          </cell>
          <cell r="V1354" t="str">
            <v>OK</v>
          </cell>
          <cell r="W1354" t="str">
            <v>DDP SZ</v>
          </cell>
          <cell r="X1354">
            <v>44879</v>
          </cell>
          <cell r="Y1354" t="str">
            <v>Yes</v>
          </cell>
          <cell r="Z1354"/>
          <cell r="AA1354"/>
          <cell r="AB1354"/>
          <cell r="AC1354" t="str">
            <v>C190534728</v>
          </cell>
          <cell r="AD1354">
            <v>301</v>
          </cell>
          <cell r="AE1354">
            <v>10</v>
          </cell>
          <cell r="AF1354">
            <v>311</v>
          </cell>
          <cell r="AG1354">
            <v>5</v>
          </cell>
          <cell r="AH1354">
            <v>312</v>
          </cell>
          <cell r="AI1354">
            <v>5</v>
          </cell>
          <cell r="AJ1354"/>
          <cell r="AK1354"/>
          <cell r="AL1354"/>
          <cell r="AM1354"/>
          <cell r="AN1354"/>
          <cell r="AO1354" t="str">
            <v>Yes</v>
          </cell>
          <cell r="AP1354" t="str">
            <v>NOV 22</v>
          </cell>
        </row>
        <row r="1355">
          <cell r="A1355">
            <v>1758</v>
          </cell>
          <cell r="B1355" t="str">
            <v>已发货</v>
          </cell>
          <cell r="C1355" t="str">
            <v>C49</v>
          </cell>
          <cell r="D1355" t="str">
            <v>111050改49F104341</v>
          </cell>
          <cell r="E1355" t="str">
            <v>朗特#06890(special)</v>
          </cell>
          <cell r="F1355" t="str">
            <v>YSM20R-2</v>
          </cell>
          <cell r="G1355" t="str">
            <v>R-&gt;L</v>
          </cell>
          <cell r="H1355" t="str">
            <v>No</v>
          </cell>
          <cell r="I1355" t="str">
            <v>Y63067</v>
          </cell>
          <cell r="J1355">
            <v>1</v>
          </cell>
          <cell r="K1355" t="str">
            <v>力合仓库(已经清关)</v>
          </cell>
          <cell r="L1355" t="str">
            <v>2022/10/2,蛇口港</v>
          </cell>
          <cell r="M1355">
            <v>5.1900000000000002E-2</v>
          </cell>
          <cell r="N1355" t="str">
            <v>NOV 22</v>
          </cell>
          <cell r="O1355">
            <v>2022.9</v>
          </cell>
          <cell r="P1355" t="str">
            <v>RMB</v>
          </cell>
          <cell r="Q1355" t="str">
            <v>C49SZX20220117DZ</v>
          </cell>
          <cell r="R1355" t="str">
            <v>朗特</v>
          </cell>
          <cell r="S1355" t="str">
            <v>YSM20R-2</v>
          </cell>
          <cell r="T1355" t="str">
            <v>R-&gt;L</v>
          </cell>
          <cell r="U1355" t="str">
            <v>No</v>
          </cell>
          <cell r="V1355" t="str">
            <v>OK</v>
          </cell>
          <cell r="W1355" t="str">
            <v>DDP SZ</v>
          </cell>
          <cell r="X1355">
            <v>44879</v>
          </cell>
          <cell r="Y1355" t="str">
            <v>Yes</v>
          </cell>
          <cell r="Z1355"/>
          <cell r="AA1355"/>
          <cell r="AB1355"/>
          <cell r="AC1355" t="str">
            <v>C190534728</v>
          </cell>
          <cell r="AD1355">
            <v>301</v>
          </cell>
          <cell r="AE1355">
            <v>10</v>
          </cell>
          <cell r="AF1355">
            <v>311</v>
          </cell>
          <cell r="AG1355">
            <v>5</v>
          </cell>
          <cell r="AH1355">
            <v>312</v>
          </cell>
          <cell r="AI1355">
            <v>5</v>
          </cell>
          <cell r="AJ1355"/>
          <cell r="AK1355"/>
          <cell r="AL1355"/>
          <cell r="AM1355"/>
          <cell r="AN1355"/>
          <cell r="AO1355" t="str">
            <v>Yes</v>
          </cell>
          <cell r="AP1355" t="str">
            <v>NOV 22</v>
          </cell>
        </row>
        <row r="1356">
          <cell r="A1356">
            <v>1755</v>
          </cell>
          <cell r="B1356" t="str">
            <v>已发货</v>
          </cell>
          <cell r="C1356" t="str">
            <v>C49</v>
          </cell>
          <cell r="D1356" t="str">
            <v>111050改49F104341</v>
          </cell>
          <cell r="E1356" t="str">
            <v>朗特#06890(special)</v>
          </cell>
          <cell r="F1356" t="str">
            <v>YSM20R-2</v>
          </cell>
          <cell r="G1356" t="str">
            <v>L-&gt;R</v>
          </cell>
          <cell r="H1356" t="str">
            <v>No</v>
          </cell>
          <cell r="I1356" t="str">
            <v>Y63068</v>
          </cell>
          <cell r="J1356">
            <v>1</v>
          </cell>
          <cell r="K1356" t="str">
            <v>力合仓库(已经清关)</v>
          </cell>
          <cell r="L1356" t="str">
            <v>2022/10/2,蛇口港</v>
          </cell>
          <cell r="M1356">
            <v>5.1900000000000002E-2</v>
          </cell>
          <cell r="N1356" t="str">
            <v>NOV 22</v>
          </cell>
          <cell r="O1356">
            <v>2022.9</v>
          </cell>
          <cell r="P1356" t="str">
            <v>RMB</v>
          </cell>
          <cell r="Q1356" t="str">
            <v>C49SZX20220117DZ</v>
          </cell>
          <cell r="R1356" t="str">
            <v>朗特</v>
          </cell>
          <cell r="S1356" t="str">
            <v>YSM20R-2</v>
          </cell>
          <cell r="T1356" t="str">
            <v>L-&gt;R</v>
          </cell>
          <cell r="U1356" t="str">
            <v>No</v>
          </cell>
          <cell r="V1356" t="str">
            <v>OK</v>
          </cell>
          <cell r="W1356" t="str">
            <v>DDP SZ</v>
          </cell>
          <cell r="X1356">
            <v>44879</v>
          </cell>
          <cell r="Y1356" t="str">
            <v>Yes</v>
          </cell>
          <cell r="Z1356"/>
          <cell r="AA1356"/>
          <cell r="AB1356"/>
          <cell r="AC1356" t="str">
            <v>C190534728</v>
          </cell>
          <cell r="AD1356">
            <v>301</v>
          </cell>
          <cell r="AE1356">
            <v>10</v>
          </cell>
          <cell r="AF1356">
            <v>311</v>
          </cell>
          <cell r="AG1356">
            <v>5</v>
          </cell>
          <cell r="AH1356">
            <v>312</v>
          </cell>
          <cell r="AI1356">
            <v>5</v>
          </cell>
          <cell r="AJ1356"/>
          <cell r="AK1356"/>
          <cell r="AL1356"/>
          <cell r="AM1356"/>
          <cell r="AN1356"/>
          <cell r="AO1356" t="str">
            <v>Yes</v>
          </cell>
          <cell r="AP1356" t="str">
            <v>NOV 22</v>
          </cell>
        </row>
        <row r="1357">
          <cell r="A1357">
            <v>1756</v>
          </cell>
          <cell r="B1357" t="str">
            <v>已发货</v>
          </cell>
          <cell r="C1357" t="str">
            <v>C49</v>
          </cell>
          <cell r="D1357" t="str">
            <v>111050改49F104341</v>
          </cell>
          <cell r="E1357" t="str">
            <v>朗特#06890(special)</v>
          </cell>
          <cell r="F1357" t="str">
            <v>YSM20R-2</v>
          </cell>
          <cell r="G1357" t="str">
            <v>L-&gt;R</v>
          </cell>
          <cell r="H1357" t="str">
            <v>No</v>
          </cell>
          <cell r="I1357" t="str">
            <v>Y63069</v>
          </cell>
          <cell r="J1357">
            <v>1</v>
          </cell>
          <cell r="K1357" t="str">
            <v>力合仓库(已经清关)</v>
          </cell>
          <cell r="L1357" t="str">
            <v>2022/10/2,蛇口港</v>
          </cell>
          <cell r="M1357">
            <v>5.1900000000000002E-2</v>
          </cell>
          <cell r="N1357" t="str">
            <v>NOV 22</v>
          </cell>
          <cell r="O1357">
            <v>2022.9</v>
          </cell>
          <cell r="P1357" t="str">
            <v>RMB</v>
          </cell>
          <cell r="Q1357" t="str">
            <v>C49SZX20220117DZ</v>
          </cell>
          <cell r="R1357" t="str">
            <v>朗特</v>
          </cell>
          <cell r="S1357" t="str">
            <v>YSM20R-2</v>
          </cell>
          <cell r="T1357" t="str">
            <v>L-&gt;R</v>
          </cell>
          <cell r="U1357" t="str">
            <v>No</v>
          </cell>
          <cell r="V1357" t="str">
            <v>OK</v>
          </cell>
          <cell r="W1357" t="str">
            <v>DDP SZ</v>
          </cell>
          <cell r="X1357">
            <v>44879</v>
          </cell>
          <cell r="Y1357" t="str">
            <v>Yes</v>
          </cell>
          <cell r="Z1357"/>
          <cell r="AA1357"/>
          <cell r="AB1357"/>
          <cell r="AC1357" t="str">
            <v>C190534728</v>
          </cell>
          <cell r="AD1357">
            <v>311</v>
          </cell>
          <cell r="AE1357">
            <v>10</v>
          </cell>
          <cell r="AF1357">
            <v>311</v>
          </cell>
          <cell r="AG1357">
            <v>5</v>
          </cell>
          <cell r="AH1357">
            <v>312</v>
          </cell>
          <cell r="AI1357">
            <v>5</v>
          </cell>
          <cell r="AJ1357"/>
          <cell r="AK1357"/>
          <cell r="AL1357"/>
          <cell r="AM1357"/>
          <cell r="AN1357"/>
          <cell r="AO1357" t="str">
            <v>Yes</v>
          </cell>
          <cell r="AP1357" t="str">
            <v>NOV 22</v>
          </cell>
        </row>
        <row r="1358">
          <cell r="A1358">
            <v>1826</v>
          </cell>
          <cell r="B1358" t="str">
            <v>已发货</v>
          </cell>
          <cell r="C1358" t="str">
            <v>C49</v>
          </cell>
          <cell r="D1358" t="str">
            <v>111050改49F104341</v>
          </cell>
          <cell r="E1358" t="str">
            <v>朗特#06890(special)</v>
          </cell>
          <cell r="F1358" t="str">
            <v>YSM20R-2</v>
          </cell>
          <cell r="G1358" t="str">
            <v>L-&gt;R</v>
          </cell>
          <cell r="H1358" t="str">
            <v>No</v>
          </cell>
          <cell r="I1358" t="str">
            <v>Y63070</v>
          </cell>
          <cell r="J1358">
            <v>1</v>
          </cell>
          <cell r="K1358" t="str">
            <v>力合仓库(已经清关)</v>
          </cell>
          <cell r="L1358" t="str">
            <v>2022/10/2,蛇口港</v>
          </cell>
          <cell r="M1358">
            <v>5.1900000000000002E-2</v>
          </cell>
          <cell r="N1358" t="str">
            <v>FEB 23</v>
          </cell>
          <cell r="O1358">
            <v>2022.9</v>
          </cell>
          <cell r="P1358" t="str">
            <v>RMB</v>
          </cell>
          <cell r="Q1358" t="str">
            <v>C49SZX202300011SX</v>
          </cell>
          <cell r="R1358" t="str">
            <v>益田科技</v>
          </cell>
          <cell r="S1358" t="str">
            <v>YSM20R-2</v>
          </cell>
          <cell r="T1358" t="str">
            <v>L-&gt;R</v>
          </cell>
          <cell r="U1358" t="str">
            <v>No</v>
          </cell>
          <cell r="V1358" t="str">
            <v>OK</v>
          </cell>
          <cell r="W1358" t="str">
            <v>DDP SZ</v>
          </cell>
          <cell r="X1358">
            <v>44960</v>
          </cell>
          <cell r="Y1358" t="str">
            <v>Yes</v>
          </cell>
          <cell r="Z1358"/>
          <cell r="AA1358"/>
          <cell r="AB1358"/>
          <cell r="AC1358" t="str">
            <v>C200938214</v>
          </cell>
          <cell r="AD1358">
            <v>311</v>
          </cell>
          <cell r="AE1358">
            <v>10</v>
          </cell>
          <cell r="AF1358">
            <v>311</v>
          </cell>
          <cell r="AG1358">
            <v>5</v>
          </cell>
          <cell r="AH1358">
            <v>312</v>
          </cell>
          <cell r="AI1358">
            <v>5</v>
          </cell>
          <cell r="AN1358"/>
          <cell r="AO1358" t="str">
            <v>Yes</v>
          </cell>
          <cell r="AP1358" t="str">
            <v>FEB 23</v>
          </cell>
        </row>
        <row r="1359">
          <cell r="A1359">
            <v>1823</v>
          </cell>
          <cell r="B1359" t="str">
            <v>已发货</v>
          </cell>
          <cell r="C1359" t="str">
            <v>C49</v>
          </cell>
          <cell r="D1359" t="str">
            <v>111049改49F104342</v>
          </cell>
          <cell r="E1359" t="str">
            <v>创荣发(sepcial)</v>
          </cell>
          <cell r="F1359" t="str">
            <v>YSM20R-2</v>
          </cell>
          <cell r="G1359" t="str">
            <v>L-&gt;R</v>
          </cell>
          <cell r="H1359" t="str">
            <v>No</v>
          </cell>
          <cell r="I1359" t="str">
            <v>Y63061</v>
          </cell>
          <cell r="J1359">
            <v>1</v>
          </cell>
          <cell r="K1359" t="str">
            <v>力合仓库(已经清关)</v>
          </cell>
          <cell r="L1359" t="str">
            <v>2022/10/2,蛇口港</v>
          </cell>
          <cell r="M1359"/>
          <cell r="N1359" t="str">
            <v>FEB 23</v>
          </cell>
          <cell r="O1359">
            <v>2022.8</v>
          </cell>
          <cell r="P1359" t="str">
            <v>RMB</v>
          </cell>
          <cell r="Q1359" t="str">
            <v>C49SZX202300011SX</v>
          </cell>
          <cell r="R1359" t="str">
            <v>益田科技</v>
          </cell>
          <cell r="S1359" t="str">
            <v>YSM20R-2</v>
          </cell>
          <cell r="T1359" t="str">
            <v>L-&gt;R</v>
          </cell>
          <cell r="U1359" t="str">
            <v>No</v>
          </cell>
          <cell r="V1359" t="str">
            <v>OK</v>
          </cell>
          <cell r="W1359" t="str">
            <v>DDP SZ</v>
          </cell>
          <cell r="X1359">
            <v>44960</v>
          </cell>
          <cell r="Y1359" t="str">
            <v>Yes</v>
          </cell>
          <cell r="Z1359"/>
          <cell r="AA1359"/>
          <cell r="AB1359"/>
          <cell r="AC1359" t="str">
            <v>C200938214</v>
          </cell>
          <cell r="AD1359">
            <v>311</v>
          </cell>
          <cell r="AE1359">
            <v>15</v>
          </cell>
          <cell r="AF1359">
            <v>303</v>
          </cell>
          <cell r="AG1359">
            <v>5</v>
          </cell>
          <cell r="AH1359"/>
          <cell r="AI1359"/>
          <cell r="AN1359"/>
          <cell r="AO1359" t="str">
            <v>Yes</v>
          </cell>
          <cell r="AP1359" t="str">
            <v>FEB 23</v>
          </cell>
        </row>
        <row r="1360">
          <cell r="A1360">
            <v>1824</v>
          </cell>
          <cell r="B1360" t="str">
            <v>已发货</v>
          </cell>
          <cell r="C1360" t="str">
            <v>C49</v>
          </cell>
          <cell r="D1360" t="str">
            <v>111049改49F104342</v>
          </cell>
          <cell r="E1360" t="str">
            <v>创荣发(sepcial)</v>
          </cell>
          <cell r="F1360" t="str">
            <v>YSM20R-2</v>
          </cell>
          <cell r="G1360" t="str">
            <v>L-&gt;R</v>
          </cell>
          <cell r="H1360" t="str">
            <v>No</v>
          </cell>
          <cell r="I1360" t="str">
            <v>Y63062</v>
          </cell>
          <cell r="J1360">
            <v>1</v>
          </cell>
          <cell r="K1360" t="str">
            <v>力合仓库(已经清关)</v>
          </cell>
          <cell r="L1360" t="str">
            <v>2022/10/2,蛇口港</v>
          </cell>
          <cell r="M1360">
            <v>5.1200000000000002E-2</v>
          </cell>
          <cell r="N1360" t="str">
            <v>FEB 23</v>
          </cell>
          <cell r="O1360">
            <v>2022.8</v>
          </cell>
          <cell r="P1360" t="str">
            <v>RMB</v>
          </cell>
          <cell r="Q1360" t="str">
            <v>C49SZX202300011SX</v>
          </cell>
          <cell r="R1360" t="str">
            <v>益田科技</v>
          </cell>
          <cell r="S1360" t="str">
            <v>YSM20R-2</v>
          </cell>
          <cell r="T1360" t="str">
            <v>L-&gt;R</v>
          </cell>
          <cell r="U1360" t="str">
            <v>No</v>
          </cell>
          <cell r="V1360" t="str">
            <v>OK</v>
          </cell>
          <cell r="W1360" t="str">
            <v>DDP SZ</v>
          </cell>
          <cell r="X1360">
            <v>44960</v>
          </cell>
          <cell r="Y1360" t="str">
            <v>Yes</v>
          </cell>
          <cell r="Z1360"/>
          <cell r="AA1360"/>
          <cell r="AB1360"/>
          <cell r="AC1360" t="str">
            <v>C200938214</v>
          </cell>
          <cell r="AD1360">
            <v>311</v>
          </cell>
          <cell r="AE1360">
            <v>15</v>
          </cell>
          <cell r="AF1360">
            <v>303</v>
          </cell>
          <cell r="AG1360">
            <v>5</v>
          </cell>
          <cell r="AH1360"/>
          <cell r="AI1360"/>
          <cell r="AN1360"/>
          <cell r="AO1360" t="str">
            <v>Yes</v>
          </cell>
          <cell r="AP1360" t="str">
            <v>FEB 23</v>
          </cell>
        </row>
        <row r="1361">
          <cell r="A1361">
            <v>1825</v>
          </cell>
          <cell r="B1361" t="str">
            <v>已发货</v>
          </cell>
          <cell r="C1361" t="str">
            <v>C49</v>
          </cell>
          <cell r="D1361" t="str">
            <v>111049改49F104342</v>
          </cell>
          <cell r="E1361" t="str">
            <v>创荣发(sepcial)</v>
          </cell>
          <cell r="F1361" t="str">
            <v>YSM20R-2</v>
          </cell>
          <cell r="G1361" t="str">
            <v>L-&gt;R</v>
          </cell>
          <cell r="H1361" t="str">
            <v>No</v>
          </cell>
          <cell r="I1361" t="str">
            <v>Y63063</v>
          </cell>
          <cell r="J1361">
            <v>1</v>
          </cell>
          <cell r="K1361" t="str">
            <v>力合仓库(已经清关)</v>
          </cell>
          <cell r="L1361" t="str">
            <v>2022/10/2,蛇口港</v>
          </cell>
          <cell r="M1361">
            <v>5.1200000000000002E-2</v>
          </cell>
          <cell r="N1361" t="str">
            <v>FEB 23</v>
          </cell>
          <cell r="O1361">
            <v>2022.9</v>
          </cell>
          <cell r="P1361" t="str">
            <v>RMB</v>
          </cell>
          <cell r="Q1361" t="str">
            <v>C49SZX202300011SX</v>
          </cell>
          <cell r="R1361" t="str">
            <v>益田科技</v>
          </cell>
          <cell r="S1361" t="str">
            <v>YSM20R-2</v>
          </cell>
          <cell r="T1361" t="str">
            <v>L-&gt;R</v>
          </cell>
          <cell r="U1361" t="str">
            <v>No</v>
          </cell>
          <cell r="V1361" t="str">
            <v>OK</v>
          </cell>
          <cell r="W1361" t="str">
            <v>DDP SZ</v>
          </cell>
          <cell r="X1361">
            <v>44960</v>
          </cell>
          <cell r="Y1361" t="str">
            <v>Yes</v>
          </cell>
          <cell r="Z1361"/>
          <cell r="AA1361"/>
          <cell r="AB1361"/>
          <cell r="AC1361" t="str">
            <v>C200938214</v>
          </cell>
          <cell r="AD1361">
            <v>311</v>
          </cell>
          <cell r="AE1361">
            <v>15</v>
          </cell>
          <cell r="AF1361">
            <v>303</v>
          </cell>
          <cell r="AG1361">
            <v>5</v>
          </cell>
          <cell r="AH1361"/>
          <cell r="AI1361"/>
          <cell r="AN1361"/>
          <cell r="AO1361" t="str">
            <v>Yes</v>
          </cell>
          <cell r="AP1361" t="str">
            <v>FEB 23</v>
          </cell>
        </row>
        <row r="1362">
          <cell r="A1362">
            <v>1729</v>
          </cell>
          <cell r="B1362" t="str">
            <v>已发货</v>
          </cell>
          <cell r="C1362" t="str">
            <v>C49</v>
          </cell>
          <cell r="D1362" t="str">
            <v>111049改49F104342</v>
          </cell>
          <cell r="E1362" t="str">
            <v>创荣发(sepcial)</v>
          </cell>
          <cell r="F1362" t="str">
            <v>YSM20R-2</v>
          </cell>
          <cell r="G1362" t="str">
            <v>R-&gt;L</v>
          </cell>
          <cell r="H1362" t="str">
            <v>No</v>
          </cell>
          <cell r="I1362" t="str">
            <v>Y63064</v>
          </cell>
          <cell r="J1362">
            <v>1</v>
          </cell>
          <cell r="K1362" t="str">
            <v>力合仓库(已经清关)</v>
          </cell>
          <cell r="L1362" t="str">
            <v>2022/10/2,蛇口港</v>
          </cell>
          <cell r="M1362" t="str">
            <v>NM,                        PO111096</v>
          </cell>
          <cell r="N1362" t="str">
            <v>DEC 22</v>
          </cell>
          <cell r="O1362">
            <v>2022.9</v>
          </cell>
          <cell r="P1362" t="str">
            <v>JPY</v>
          </cell>
          <cell r="Q1362" t="str">
            <v>C49SZX20220099JY</v>
          </cell>
          <cell r="R1362" t="str">
            <v>创荣发</v>
          </cell>
          <cell r="S1362" t="str">
            <v>YSM20R-2</v>
          </cell>
          <cell r="T1362" t="str">
            <v>R-&gt;L</v>
          </cell>
          <cell r="U1362" t="str">
            <v>No</v>
          </cell>
          <cell r="V1362" t="str">
            <v>OK</v>
          </cell>
          <cell r="W1362" t="str">
            <v>DAP HZ</v>
          </cell>
          <cell r="X1362">
            <v>44826</v>
          </cell>
          <cell r="Y1362" t="str">
            <v>Yes</v>
          </cell>
          <cell r="Z1362"/>
          <cell r="AA1362"/>
          <cell r="AB1362"/>
          <cell r="AC1362" t="str">
            <v>C221043971</v>
          </cell>
          <cell r="AD1362">
            <v>311</v>
          </cell>
          <cell r="AE1362">
            <v>15</v>
          </cell>
          <cell r="AF1362">
            <v>303</v>
          </cell>
          <cell r="AG1362">
            <v>5</v>
          </cell>
          <cell r="AH1362"/>
          <cell r="AI1362"/>
          <cell r="AN1362"/>
          <cell r="AO1362" t="str">
            <v>Yes</v>
          </cell>
          <cell r="AP1362" t="str">
            <v>DEC 22</v>
          </cell>
        </row>
        <row r="1363">
          <cell r="A1363">
            <v>1792</v>
          </cell>
          <cell r="B1363" t="str">
            <v>已发货</v>
          </cell>
          <cell r="C1363" t="str">
            <v>C49</v>
          </cell>
          <cell r="D1363" t="str">
            <v>111049改49F104342</v>
          </cell>
          <cell r="E1363" t="str">
            <v>创荣发(sepcial)</v>
          </cell>
          <cell r="F1363" t="str">
            <v>YSM20R-2</v>
          </cell>
          <cell r="G1363" t="str">
            <v>R-&gt;L</v>
          </cell>
          <cell r="H1363" t="str">
            <v>No</v>
          </cell>
          <cell r="I1363" t="str">
            <v>Y63065</v>
          </cell>
          <cell r="J1363">
            <v>1</v>
          </cell>
          <cell r="K1363" t="str">
            <v>力合仓库(已经清关)</v>
          </cell>
          <cell r="L1363" t="str">
            <v>2022/10/2,蛇口港</v>
          </cell>
          <cell r="M1363">
            <v>5.1200000000000002E-2</v>
          </cell>
          <cell r="N1363" t="str">
            <v>JAN 23</v>
          </cell>
          <cell r="O1363">
            <v>2022.9</v>
          </cell>
          <cell r="P1363" t="str">
            <v>RMB</v>
          </cell>
          <cell r="Q1363" t="str">
            <v>C49SZX20220141SS</v>
          </cell>
          <cell r="R1363" t="str">
            <v>乐凡</v>
          </cell>
          <cell r="S1363" t="str">
            <v>YSM20R-2</v>
          </cell>
          <cell r="T1363" t="str">
            <v>R-&gt;L</v>
          </cell>
          <cell r="U1363" t="str">
            <v>No</v>
          </cell>
          <cell r="V1363" t="str">
            <v>OK</v>
          </cell>
          <cell r="W1363" t="str">
            <v>DDP SZ</v>
          </cell>
          <cell r="X1363">
            <v>44916</v>
          </cell>
          <cell r="Y1363" t="str">
            <v>Yes</v>
          </cell>
          <cell r="Z1363"/>
          <cell r="AA1363"/>
          <cell r="AB1363"/>
          <cell r="AC1363" t="str">
            <v>C200236762</v>
          </cell>
          <cell r="AD1363">
            <v>311</v>
          </cell>
          <cell r="AE1363">
            <v>15</v>
          </cell>
          <cell r="AF1363">
            <v>303</v>
          </cell>
          <cell r="AG1363">
            <v>5</v>
          </cell>
          <cell r="AH1363"/>
          <cell r="AI1363"/>
          <cell r="AN1363"/>
          <cell r="AO1363" t="str">
            <v>Yes</v>
          </cell>
          <cell r="AP1363" t="str">
            <v>JAN 23</v>
          </cell>
        </row>
        <row r="1364">
          <cell r="A1364">
            <v>1765</v>
          </cell>
          <cell r="B1364" t="str">
            <v>已发货</v>
          </cell>
          <cell r="C1364" t="str">
            <v>C49</v>
          </cell>
          <cell r="D1364" t="str">
            <v>111052改49F104334</v>
          </cell>
          <cell r="E1364" t="str">
            <v>创荣发(sepcial)</v>
          </cell>
          <cell r="F1364" t="str">
            <v>YSM10</v>
          </cell>
          <cell r="G1364" t="str">
            <v>R-&gt;L</v>
          </cell>
          <cell r="H1364" t="str">
            <v>MVC F&amp;R</v>
          </cell>
          <cell r="I1364" t="str">
            <v>Y63081（拆除1个相机，放在力合）</v>
          </cell>
          <cell r="J1364">
            <v>1</v>
          </cell>
          <cell r="K1364" t="str">
            <v>力合仓库(已经清关)</v>
          </cell>
          <cell r="L1364" t="str">
            <v>2022/11/7,蛇口港</v>
          </cell>
          <cell r="M1364">
            <v>5.1200000000000002E-2</v>
          </cell>
          <cell r="N1364" t="str">
            <v>APR 23</v>
          </cell>
          <cell r="O1364">
            <v>2022.8</v>
          </cell>
          <cell r="P1364" t="str">
            <v>RMB</v>
          </cell>
          <cell r="Q1364" t="str">
            <v>C49SZX20220126JL</v>
          </cell>
          <cell r="R1364" t="str">
            <v>伯莱科</v>
          </cell>
          <cell r="S1364" t="str">
            <v>YSM10</v>
          </cell>
          <cell r="T1364" t="str">
            <v>L-&gt;R</v>
          </cell>
          <cell r="U1364" t="str">
            <v>MVC</v>
          </cell>
          <cell r="V1364" t="str">
            <v>WRONG</v>
          </cell>
          <cell r="W1364" t="str">
            <v>DDP SZ</v>
          </cell>
          <cell r="X1364">
            <v>44898</v>
          </cell>
          <cell r="Y1364" t="str">
            <v>Yes</v>
          </cell>
          <cell r="Z1364"/>
          <cell r="AA1364"/>
          <cell r="AB1364"/>
          <cell r="AC1364" t="str">
            <v>C170128496</v>
          </cell>
          <cell r="AD1364">
            <v>301</v>
          </cell>
          <cell r="AE1364">
            <v>5</v>
          </cell>
          <cell r="AF1364">
            <v>302</v>
          </cell>
          <cell r="AG1364">
            <v>5</v>
          </cell>
          <cell r="AH1364"/>
          <cell r="AI1364"/>
          <cell r="AN1364"/>
          <cell r="AO1364" t="str">
            <v>Yes</v>
          </cell>
          <cell r="AP1364" t="str">
            <v>APR 23</v>
          </cell>
        </row>
        <row r="1365">
          <cell r="A1365">
            <v>1894</v>
          </cell>
          <cell r="B1365" t="str">
            <v>已发货</v>
          </cell>
          <cell r="C1365" t="str">
            <v>C49</v>
          </cell>
          <cell r="D1365" t="str">
            <v>111052改49F104334</v>
          </cell>
          <cell r="E1365" t="str">
            <v>创荣发(sepcial)</v>
          </cell>
          <cell r="F1365" t="str">
            <v>YSM10</v>
          </cell>
          <cell r="G1365" t="str">
            <v>R-&gt;L</v>
          </cell>
          <cell r="H1365" t="str">
            <v>MVC F&amp;R+ATS15</v>
          </cell>
          <cell r="I1365" t="str">
            <v>Y63082（拆除1个相机，放在力合）</v>
          </cell>
          <cell r="J1365">
            <v>1</v>
          </cell>
          <cell r="K1365" t="str">
            <v>力合仓库(已经清关)</v>
          </cell>
          <cell r="L1365" t="str">
            <v>2022/11/7,蛇口港</v>
          </cell>
          <cell r="M1365">
            <v>5.1200000000000002E-2</v>
          </cell>
          <cell r="N1365" t="str">
            <v>APR 23</v>
          </cell>
          <cell r="O1365">
            <v>2022.9</v>
          </cell>
          <cell r="P1365" t="str">
            <v>RMB</v>
          </cell>
          <cell r="Q1365" t="str">
            <v>C49SZX20230046DM</v>
          </cell>
          <cell r="R1365" t="str">
            <v>菲帆</v>
          </cell>
          <cell r="S1365" t="str">
            <v>YSM10</v>
          </cell>
          <cell r="T1365" t="str">
            <v>L-&gt;R</v>
          </cell>
          <cell r="U1365" t="str">
            <v>MVC+ATS15</v>
          </cell>
          <cell r="V1365" t="str">
            <v>WRONG</v>
          </cell>
          <cell r="W1365" t="str">
            <v>DDP HZ</v>
          </cell>
          <cell r="X1365">
            <v>45002</v>
          </cell>
          <cell r="Y1365" t="str">
            <v>Yes</v>
          </cell>
          <cell r="Z1365"/>
          <cell r="AA1365"/>
          <cell r="AB1365"/>
          <cell r="AC1365" t="str">
            <v>C230345373</v>
          </cell>
          <cell r="AD1365">
            <v>301</v>
          </cell>
          <cell r="AE1365">
            <v>5</v>
          </cell>
          <cell r="AF1365">
            <v>303</v>
          </cell>
          <cell r="AG1365">
            <v>3</v>
          </cell>
          <cell r="AH1365">
            <v>304</v>
          </cell>
          <cell r="AI1365">
            <v>2</v>
          </cell>
          <cell r="AN1365"/>
          <cell r="AO1365" t="str">
            <v>Yes</v>
          </cell>
          <cell r="AP1365" t="str">
            <v>APR 23</v>
          </cell>
        </row>
        <row r="1366">
          <cell r="A1366">
            <v>1874</v>
          </cell>
          <cell r="B1366" t="str">
            <v>已发货</v>
          </cell>
          <cell r="C1366" t="str">
            <v>C49</v>
          </cell>
          <cell r="D1366" t="str">
            <v>111052改49F104334</v>
          </cell>
          <cell r="E1366" t="str">
            <v>创荣发(sepcial)</v>
          </cell>
          <cell r="F1366" t="str">
            <v>YSM10</v>
          </cell>
          <cell r="G1366" t="str">
            <v>R-&gt;L</v>
          </cell>
          <cell r="H1366" t="str">
            <v>MVC F&amp;R+ATS15</v>
          </cell>
          <cell r="I1366" t="str">
            <v>Y63083（拆除1个相机，放在力合）</v>
          </cell>
          <cell r="J1366">
            <v>1</v>
          </cell>
          <cell r="K1366" t="str">
            <v>力合仓库(已经清关)</v>
          </cell>
          <cell r="L1366" t="str">
            <v>2022/11/7,蛇口港</v>
          </cell>
          <cell r="M1366">
            <v>5.1200000000000002E-2</v>
          </cell>
          <cell r="N1366" t="str">
            <v>MAR 23</v>
          </cell>
          <cell r="O1366">
            <v>2022.9</v>
          </cell>
          <cell r="P1366" t="str">
            <v>RMB</v>
          </cell>
          <cell r="Q1366" t="str">
            <v>C49SZX20230018MX</v>
          </cell>
          <cell r="R1366" t="str">
            <v>徕芬</v>
          </cell>
          <cell r="S1366" t="str">
            <v>YSM10</v>
          </cell>
          <cell r="T1366" t="str">
            <v>L-&gt;R</v>
          </cell>
          <cell r="U1366" t="str">
            <v>MVC+ATS15</v>
          </cell>
          <cell r="V1366" t="str">
            <v>WRONG</v>
          </cell>
          <cell r="W1366" t="str">
            <v>DDP DG</v>
          </cell>
          <cell r="X1366">
            <v>44995</v>
          </cell>
          <cell r="Y1366" t="str">
            <v>Yes</v>
          </cell>
          <cell r="Z1366"/>
          <cell r="AA1366"/>
          <cell r="AB1366"/>
          <cell r="AC1366" t="str">
            <v>C230345279</v>
          </cell>
          <cell r="AD1366">
            <v>301</v>
          </cell>
          <cell r="AE1366">
            <v>5</v>
          </cell>
          <cell r="AF1366">
            <v>303</v>
          </cell>
          <cell r="AG1366">
            <v>3</v>
          </cell>
          <cell r="AH1366">
            <v>304</v>
          </cell>
          <cell r="AI1366">
            <v>2</v>
          </cell>
          <cell r="AJ1366"/>
          <cell r="AK1366"/>
          <cell r="AL1366"/>
          <cell r="AM1366"/>
          <cell r="AN1366"/>
          <cell r="AO1366" t="str">
            <v>Yes</v>
          </cell>
          <cell r="AP1366" t="str">
            <v>MAR 23</v>
          </cell>
        </row>
        <row r="1367">
          <cell r="A1367">
            <v>1766</v>
          </cell>
          <cell r="B1367" t="str">
            <v>已发货</v>
          </cell>
          <cell r="C1367" t="str">
            <v>C49</v>
          </cell>
          <cell r="D1367" t="str">
            <v>111052改49F104334</v>
          </cell>
          <cell r="E1367" t="str">
            <v>创荣发(sepcial)</v>
          </cell>
          <cell r="F1367" t="str">
            <v>YSM10</v>
          </cell>
          <cell r="G1367" t="str">
            <v>R-&gt;L</v>
          </cell>
          <cell r="H1367" t="str">
            <v>MVC F&amp;R</v>
          </cell>
          <cell r="I1367" t="str">
            <v>Y63084（拆除1个相机，放在力合）</v>
          </cell>
          <cell r="J1367">
            <v>1</v>
          </cell>
          <cell r="K1367" t="str">
            <v>力合仓库(已经清关)</v>
          </cell>
          <cell r="L1367" t="str">
            <v>2022/11/7,蛇口港</v>
          </cell>
          <cell r="M1367">
            <v>5.1200000000000002E-2</v>
          </cell>
          <cell r="N1367" t="str">
            <v>APR 23</v>
          </cell>
          <cell r="O1367">
            <v>2022.8</v>
          </cell>
          <cell r="P1367" t="str">
            <v>RMB</v>
          </cell>
          <cell r="Q1367" t="str">
            <v>C49SZX20220126JL</v>
          </cell>
          <cell r="R1367" t="str">
            <v>伯莱科</v>
          </cell>
          <cell r="S1367" t="str">
            <v>YSM10</v>
          </cell>
          <cell r="T1367" t="str">
            <v>L-&gt;R</v>
          </cell>
          <cell r="U1367" t="str">
            <v>MVC</v>
          </cell>
          <cell r="V1367" t="str">
            <v>WRONG</v>
          </cell>
          <cell r="W1367" t="str">
            <v>DDP SZ</v>
          </cell>
          <cell r="X1367">
            <v>44898</v>
          </cell>
          <cell r="Y1367" t="str">
            <v>Yes</v>
          </cell>
          <cell r="Z1367"/>
          <cell r="AA1367"/>
          <cell r="AB1367"/>
          <cell r="AC1367" t="str">
            <v>C170128496</v>
          </cell>
          <cell r="AD1367">
            <v>301</v>
          </cell>
          <cell r="AE1367">
            <v>5</v>
          </cell>
          <cell r="AF1367">
            <v>302</v>
          </cell>
          <cell r="AG1367">
            <v>5</v>
          </cell>
          <cell r="AH1367"/>
          <cell r="AI1367"/>
          <cell r="AN1367"/>
          <cell r="AO1367" t="str">
            <v>Yes</v>
          </cell>
          <cell r="AP1367" t="str">
            <v>APR 23</v>
          </cell>
        </row>
        <row r="1368">
          <cell r="A1368">
            <v>1853</v>
          </cell>
          <cell r="B1368" t="str">
            <v>已发货</v>
          </cell>
          <cell r="C1368" t="str">
            <v>C49</v>
          </cell>
          <cell r="D1368" t="str">
            <v>111052改49F104334</v>
          </cell>
          <cell r="E1368" t="str">
            <v>创荣发(sepcial)</v>
          </cell>
          <cell r="F1368" t="str">
            <v>YSM10</v>
          </cell>
          <cell r="G1368" t="str">
            <v>R-&gt;L</v>
          </cell>
          <cell r="H1368" t="str">
            <v>MVC F&amp;R</v>
          </cell>
          <cell r="I1368" t="str">
            <v>Y63085（拆除1个相机，放在力合）</v>
          </cell>
          <cell r="J1368">
            <v>1</v>
          </cell>
          <cell r="K1368" t="str">
            <v>力合仓库(已经清关)</v>
          </cell>
          <cell r="L1368" t="str">
            <v>2022/11/7,蛇口港</v>
          </cell>
          <cell r="M1368">
            <v>5.1200000000000002E-2</v>
          </cell>
          <cell r="N1368" t="str">
            <v>APR 23</v>
          </cell>
          <cell r="O1368">
            <v>2022.8</v>
          </cell>
          <cell r="P1368" t="str">
            <v>RMB</v>
          </cell>
          <cell r="Q1368" t="str">
            <v>C49SZX20230026EC</v>
          </cell>
          <cell r="R1368" t="str">
            <v>乐福源</v>
          </cell>
          <cell r="S1368" t="str">
            <v>YSM10</v>
          </cell>
          <cell r="T1368" t="str">
            <v>L-&gt;R</v>
          </cell>
          <cell r="U1368" t="str">
            <v>MVC</v>
          </cell>
          <cell r="V1368" t="str">
            <v>WRONG</v>
          </cell>
          <cell r="W1368" t="str">
            <v>DDP HZ</v>
          </cell>
          <cell r="X1368">
            <v>44979</v>
          </cell>
          <cell r="Y1368" t="str">
            <v>Yes</v>
          </cell>
          <cell r="Z1368"/>
          <cell r="AA1368"/>
          <cell r="AB1368"/>
          <cell r="AC1368" t="str">
            <v>C230345120</v>
          </cell>
          <cell r="AD1368">
            <v>301</v>
          </cell>
          <cell r="AE1368">
            <v>5</v>
          </cell>
          <cell r="AF1368">
            <v>302</v>
          </cell>
          <cell r="AG1368">
            <v>5</v>
          </cell>
          <cell r="AH1368"/>
          <cell r="AI1368"/>
          <cell r="AN1368"/>
          <cell r="AO1368" t="str">
            <v>Yes</v>
          </cell>
          <cell r="AP1368" t="str">
            <v>APR 23</v>
          </cell>
        </row>
        <row r="1369">
          <cell r="A1369" t="str">
            <v>上海预留</v>
          </cell>
          <cell r="B1369" t="str">
            <v>已发货</v>
          </cell>
          <cell r="C1369" t="str">
            <v>C49</v>
          </cell>
          <cell r="D1369" t="str">
            <v>111047改49F104340</v>
          </cell>
          <cell r="E1369" t="str">
            <v>世启纳</v>
          </cell>
          <cell r="F1369" t="str">
            <v>YSM20R-2</v>
          </cell>
          <cell r="G1369" t="str">
            <v>R-&gt;L</v>
          </cell>
          <cell r="H1369" t="str">
            <v>No</v>
          </cell>
          <cell r="I1369" t="str">
            <v>Y63071</v>
          </cell>
          <cell r="J1369">
            <v>1</v>
          </cell>
          <cell r="K1369" t="str">
            <v>力合仓库(已经清关)</v>
          </cell>
          <cell r="L1369" t="str">
            <v>2022/11/7,蛇口港</v>
          </cell>
          <cell r="M1369">
            <v>4.9700000000000001E-2</v>
          </cell>
          <cell r="N1369"/>
          <cell r="O1369">
            <v>2022.9</v>
          </cell>
          <cell r="P1369" t="str">
            <v>RMB</v>
          </cell>
          <cell r="Q1369" t="str">
            <v>C49XMN20221122/LYX</v>
          </cell>
          <cell r="R1369" t="str">
            <v>福建凯思达</v>
          </cell>
          <cell r="S1369" t="str">
            <v>YSM20R-2</v>
          </cell>
          <cell r="T1369" t="str">
            <v>R-&gt;L</v>
          </cell>
          <cell r="U1369" t="str">
            <v>No</v>
          </cell>
          <cell r="V1369" t="str">
            <v>OK</v>
          </cell>
          <cell r="W1369" t="e">
            <v>#N/A</v>
          </cell>
          <cell r="X1369" t="e">
            <v>#N/A</v>
          </cell>
          <cell r="Y1369" t="e">
            <v>#N/A</v>
          </cell>
          <cell r="Z1369"/>
          <cell r="AA1369"/>
          <cell r="AB1369"/>
          <cell r="AC1369" t="str">
            <v>已转上海客户</v>
          </cell>
          <cell r="AD1369">
            <v>301</v>
          </cell>
          <cell r="AE1369">
            <v>10</v>
          </cell>
          <cell r="AF1369">
            <v>311</v>
          </cell>
          <cell r="AG1369">
            <v>10</v>
          </cell>
          <cell r="AH1369"/>
          <cell r="AI1369"/>
          <cell r="AN1369"/>
          <cell r="AO1369" t="str">
            <v>NA</v>
          </cell>
          <cell r="AP1369" t="str">
            <v>blank</v>
          </cell>
        </row>
        <row r="1370">
          <cell r="A1370">
            <v>1834</v>
          </cell>
          <cell r="B1370" t="str">
            <v>已发货</v>
          </cell>
          <cell r="C1370" t="str">
            <v>C49</v>
          </cell>
          <cell r="D1370" t="str">
            <v>111047改49F104340</v>
          </cell>
          <cell r="E1370" t="str">
            <v>世启纳</v>
          </cell>
          <cell r="F1370" t="str">
            <v>YSM20R-2</v>
          </cell>
          <cell r="G1370" t="str">
            <v>R-&gt;L</v>
          </cell>
          <cell r="H1370" t="str">
            <v>No</v>
          </cell>
          <cell r="I1370" t="str">
            <v>Y63072</v>
          </cell>
          <cell r="J1370">
            <v>1</v>
          </cell>
          <cell r="K1370" t="str">
            <v>力合仓库(已经清关)</v>
          </cell>
          <cell r="L1370" t="str">
            <v>2022/11/7,蛇口港</v>
          </cell>
          <cell r="M1370">
            <v>4.9700000000000001E-2</v>
          </cell>
          <cell r="N1370" t="str">
            <v>FEB 23</v>
          </cell>
          <cell r="O1370">
            <v>2022.9</v>
          </cell>
          <cell r="P1370" t="str">
            <v>RMB</v>
          </cell>
          <cell r="Q1370" t="str">
            <v>C49SZX20230012EC</v>
          </cell>
          <cell r="R1370" t="str">
            <v>海红天远</v>
          </cell>
          <cell r="S1370" t="str">
            <v>YSM20R-2</v>
          </cell>
          <cell r="T1370" t="str">
            <v>R-&gt;L</v>
          </cell>
          <cell r="U1370" t="str">
            <v>MVC F&amp;R</v>
          </cell>
          <cell r="V1370" t="str">
            <v>WRONG</v>
          </cell>
          <cell r="W1370" t="str">
            <v>DDP SZ</v>
          </cell>
          <cell r="X1370">
            <v>44966</v>
          </cell>
          <cell r="Y1370" t="str">
            <v>Yes</v>
          </cell>
          <cell r="Z1370"/>
          <cell r="AA1370"/>
          <cell r="AB1370"/>
          <cell r="AC1370" t="str">
            <v>C200737827</v>
          </cell>
          <cell r="AD1370">
            <v>301</v>
          </cell>
          <cell r="AE1370">
            <v>10</v>
          </cell>
          <cell r="AF1370">
            <v>311</v>
          </cell>
          <cell r="AG1370">
            <v>10</v>
          </cell>
          <cell r="AH1370"/>
          <cell r="AI1370"/>
          <cell r="AN1370"/>
          <cell r="AO1370" t="str">
            <v>Yes</v>
          </cell>
          <cell r="AP1370" t="str">
            <v>FEB 23</v>
          </cell>
        </row>
        <row r="1371">
          <cell r="A1371">
            <v>1827</v>
          </cell>
          <cell r="B1371" t="str">
            <v>已发货</v>
          </cell>
          <cell r="C1371" t="str">
            <v>C49</v>
          </cell>
          <cell r="D1371" t="str">
            <v>111047改49F104340</v>
          </cell>
          <cell r="E1371" t="str">
            <v>世启纳</v>
          </cell>
          <cell r="F1371" t="str">
            <v>YSM20R-2</v>
          </cell>
          <cell r="G1371" t="str">
            <v>L-&gt;R</v>
          </cell>
          <cell r="H1371" t="str">
            <v>No</v>
          </cell>
          <cell r="I1371" t="str">
            <v>Y63073</v>
          </cell>
          <cell r="J1371">
            <v>1</v>
          </cell>
          <cell r="K1371" t="str">
            <v>力合仓库(已经清关)</v>
          </cell>
          <cell r="L1371" t="str">
            <v>2022/11/7,蛇口港</v>
          </cell>
          <cell r="M1371">
            <v>4.9700000000000001E-2</v>
          </cell>
          <cell r="N1371" t="str">
            <v>FEB 23</v>
          </cell>
          <cell r="O1371">
            <v>2022.9</v>
          </cell>
          <cell r="P1371" t="str">
            <v>RMB</v>
          </cell>
          <cell r="Q1371" t="str">
            <v>C49SZX202300011SX</v>
          </cell>
          <cell r="R1371" t="str">
            <v>益田科技</v>
          </cell>
          <cell r="S1371" t="str">
            <v>YSM20R-2</v>
          </cell>
          <cell r="T1371" t="str">
            <v>L-&gt;R</v>
          </cell>
          <cell r="U1371" t="str">
            <v>No</v>
          </cell>
          <cell r="V1371" t="str">
            <v>OK</v>
          </cell>
          <cell r="W1371" t="str">
            <v>DDP SZ</v>
          </cell>
          <cell r="X1371">
            <v>44960</v>
          </cell>
          <cell r="Y1371" t="str">
            <v>Yes</v>
          </cell>
          <cell r="Z1371"/>
          <cell r="AA1371"/>
          <cell r="AB1371"/>
          <cell r="AC1371" t="str">
            <v>C200938214</v>
          </cell>
          <cell r="AD1371">
            <v>301</v>
          </cell>
          <cell r="AE1371">
            <v>10</v>
          </cell>
          <cell r="AF1371">
            <v>312</v>
          </cell>
          <cell r="AG1371">
            <v>10</v>
          </cell>
          <cell r="AH1371"/>
          <cell r="AI1371"/>
          <cell r="AN1371"/>
          <cell r="AO1371" t="str">
            <v>Yes</v>
          </cell>
          <cell r="AP1371" t="str">
            <v>FEB 23</v>
          </cell>
        </row>
        <row r="1372">
          <cell r="A1372">
            <v>1828</v>
          </cell>
          <cell r="B1372" t="str">
            <v>已发货</v>
          </cell>
          <cell r="C1372" t="str">
            <v>C49</v>
          </cell>
          <cell r="D1372" t="str">
            <v>111047改49F104340</v>
          </cell>
          <cell r="E1372" t="str">
            <v>世启纳</v>
          </cell>
          <cell r="F1372" t="str">
            <v>YSM20R-2</v>
          </cell>
          <cell r="G1372" t="str">
            <v>L-&gt;R</v>
          </cell>
          <cell r="H1372" t="str">
            <v>No</v>
          </cell>
          <cell r="I1372" t="str">
            <v>Y63074</v>
          </cell>
          <cell r="J1372">
            <v>1</v>
          </cell>
          <cell r="K1372" t="str">
            <v>力合仓库(已经清关)</v>
          </cell>
          <cell r="L1372" t="str">
            <v>2022/11/7,蛇口港</v>
          </cell>
          <cell r="M1372">
            <v>4.9700000000000001E-2</v>
          </cell>
          <cell r="N1372" t="str">
            <v>FEB 23</v>
          </cell>
          <cell r="O1372">
            <v>2022.9</v>
          </cell>
          <cell r="P1372" t="str">
            <v>RMB</v>
          </cell>
          <cell r="Q1372" t="str">
            <v>C49SZX202300011SX</v>
          </cell>
          <cell r="R1372" t="str">
            <v>益田科技</v>
          </cell>
          <cell r="S1372" t="str">
            <v>YSM20R-2</v>
          </cell>
          <cell r="T1372" t="str">
            <v>L-&gt;R</v>
          </cell>
          <cell r="U1372" t="str">
            <v>No</v>
          </cell>
          <cell r="V1372" t="str">
            <v>OK</v>
          </cell>
          <cell r="W1372" t="str">
            <v>DDP SZ</v>
          </cell>
          <cell r="X1372">
            <v>44960</v>
          </cell>
          <cell r="Y1372" t="str">
            <v>Yes</v>
          </cell>
          <cell r="Z1372"/>
          <cell r="AA1372"/>
          <cell r="AB1372"/>
          <cell r="AC1372" t="str">
            <v>C200938214</v>
          </cell>
          <cell r="AD1372">
            <v>301</v>
          </cell>
          <cell r="AE1372">
            <v>10</v>
          </cell>
          <cell r="AF1372">
            <v>312</v>
          </cell>
          <cell r="AG1372">
            <v>10</v>
          </cell>
          <cell r="AH1372"/>
          <cell r="AI1372"/>
          <cell r="AN1372"/>
          <cell r="AO1372" t="str">
            <v>Yes</v>
          </cell>
          <cell r="AP1372" t="str">
            <v>FEB 23</v>
          </cell>
        </row>
        <row r="1373">
          <cell r="A1373">
            <v>1719</v>
          </cell>
          <cell r="B1373" t="str">
            <v>已发货</v>
          </cell>
          <cell r="C1373" t="str">
            <v>C49</v>
          </cell>
          <cell r="D1373" t="str">
            <v>111054改49F104337</v>
          </cell>
          <cell r="E1373" t="str">
            <v>朗特#06890(special)</v>
          </cell>
          <cell r="F1373" t="str">
            <v>YSM10</v>
          </cell>
          <cell r="G1373" t="str">
            <v>R-&gt;L</v>
          </cell>
          <cell r="H1373" t="str">
            <v>MVC F&amp;R</v>
          </cell>
          <cell r="I1373" t="str">
            <v>Y63144（拆除1个相机，放在力合）</v>
          </cell>
          <cell r="J1373">
            <v>1</v>
          </cell>
          <cell r="K1373" t="str">
            <v>力合仓库(已经清关)</v>
          </cell>
          <cell r="L1373" t="str">
            <v>2022/11/7,蛇口港</v>
          </cell>
          <cell r="M1373">
            <v>4.8800000000000003E-2</v>
          </cell>
          <cell r="N1373" t="str">
            <v>JUL 23</v>
          </cell>
          <cell r="O1373">
            <v>2022.9</v>
          </cell>
          <cell r="P1373" t="str">
            <v>RMB</v>
          </cell>
          <cell r="Q1373" t="str">
            <v>C49SZX20220091MZ</v>
          </cell>
          <cell r="R1373" t="str">
            <v>华烨(end user:华煜）</v>
          </cell>
          <cell r="S1373" t="str">
            <v>YSM10</v>
          </cell>
          <cell r="T1373" t="str">
            <v>L-&gt;R</v>
          </cell>
          <cell r="U1373" t="str">
            <v>MVC</v>
          </cell>
          <cell r="V1373" t="str">
            <v>WRONG</v>
          </cell>
          <cell r="W1373" t="str">
            <v>DDP LJ</v>
          </cell>
          <cell r="X1373">
            <v>44793</v>
          </cell>
          <cell r="Y1373" t="str">
            <v>Yes</v>
          </cell>
          <cell r="Z1373"/>
          <cell r="AA1373"/>
          <cell r="AB1373"/>
          <cell r="AC1373" t="str">
            <v>C220943714</v>
          </cell>
          <cell r="AD1373">
            <v>301</v>
          </cell>
          <cell r="AE1373">
            <v>5</v>
          </cell>
          <cell r="AF1373">
            <v>302</v>
          </cell>
          <cell r="AG1373">
            <v>5</v>
          </cell>
          <cell r="AH1373"/>
          <cell r="AI1373"/>
          <cell r="AN1373"/>
          <cell r="AO1373" t="str">
            <v>Yes</v>
          </cell>
          <cell r="AP1373" t="str">
            <v>JUL 23</v>
          </cell>
        </row>
        <row r="1374">
          <cell r="A1374">
            <v>1905</v>
          </cell>
          <cell r="B1374" t="str">
            <v>已发货</v>
          </cell>
          <cell r="C1374" t="str">
            <v>C49</v>
          </cell>
          <cell r="D1374" t="str">
            <v>111054改49F104337</v>
          </cell>
          <cell r="E1374" t="str">
            <v>朗特#06890(special)</v>
          </cell>
          <cell r="F1374" t="str">
            <v>YSM10</v>
          </cell>
          <cell r="G1374" t="str">
            <v>R-&gt;L</v>
          </cell>
          <cell r="H1374" t="str">
            <v>MVC F&amp;R+ATS15</v>
          </cell>
          <cell r="I1374" t="str">
            <v>Y63145</v>
          </cell>
          <cell r="J1374">
            <v>1</v>
          </cell>
          <cell r="K1374" t="str">
            <v>力合仓库(已经清关)</v>
          </cell>
          <cell r="L1374" t="str">
            <v>2022/11/7,蛇口港</v>
          </cell>
          <cell r="M1374">
            <v>4.8800000000000003E-2</v>
          </cell>
          <cell r="N1374" t="str">
            <v>APR 23</v>
          </cell>
          <cell r="O1374">
            <v>2022.9</v>
          </cell>
          <cell r="P1374" t="str">
            <v>JPY</v>
          </cell>
          <cell r="Q1374" t="str">
            <v>C49SZX20230054SQ</v>
          </cell>
          <cell r="R1374" t="str">
            <v>格第</v>
          </cell>
          <cell r="S1374" t="str">
            <v>YSM10</v>
          </cell>
          <cell r="T1374" t="str">
            <v>R-&gt;L</v>
          </cell>
          <cell r="U1374" t="str">
            <v>MVC+ATS15</v>
          </cell>
          <cell r="V1374" t="str">
            <v>WRONG</v>
          </cell>
          <cell r="W1374" t="str">
            <v>DAP SZ</v>
          </cell>
          <cell r="X1374">
            <v>45037</v>
          </cell>
          <cell r="Y1374" t="str">
            <v>Yes</v>
          </cell>
          <cell r="Z1374"/>
          <cell r="AA1374"/>
          <cell r="AB1374"/>
          <cell r="AC1374" t="str">
            <v>C230445790</v>
          </cell>
          <cell r="AD1374">
            <v>301</v>
          </cell>
          <cell r="AE1374">
            <v>5</v>
          </cell>
          <cell r="AF1374">
            <v>303</v>
          </cell>
          <cell r="AG1374">
            <v>3</v>
          </cell>
          <cell r="AH1374">
            <v>304</v>
          </cell>
          <cell r="AI1374">
            <v>2</v>
          </cell>
          <cell r="AN1374"/>
          <cell r="AO1374" t="str">
            <v>Yes</v>
          </cell>
          <cell r="AP1374" t="str">
            <v>APR 23</v>
          </cell>
        </row>
        <row r="1375">
          <cell r="A1375">
            <v>1903</v>
          </cell>
          <cell r="B1375" t="str">
            <v>已发货</v>
          </cell>
          <cell r="C1375" t="str">
            <v>C49</v>
          </cell>
          <cell r="D1375" t="str">
            <v>111054改49F104337</v>
          </cell>
          <cell r="E1375" t="str">
            <v>朗特#06890(special)</v>
          </cell>
          <cell r="F1375" t="str">
            <v>YSM10</v>
          </cell>
          <cell r="G1375" t="str">
            <v>R-&gt;L</v>
          </cell>
          <cell r="H1375" t="str">
            <v>MVC F&amp;R+ATS15</v>
          </cell>
          <cell r="I1375" t="str">
            <v>Y63146</v>
          </cell>
          <cell r="J1375">
            <v>1</v>
          </cell>
          <cell r="K1375" t="str">
            <v>力合仓库(已经清关)</v>
          </cell>
          <cell r="L1375" t="str">
            <v>2022/11/7,蛇口港</v>
          </cell>
          <cell r="M1375">
            <v>4.8800000000000003E-2</v>
          </cell>
          <cell r="N1375" t="str">
            <v>APR 23</v>
          </cell>
          <cell r="O1375">
            <v>2022.9</v>
          </cell>
          <cell r="P1375" t="str">
            <v>RMB</v>
          </cell>
          <cell r="Q1375" t="str">
            <v>C49SZX20230049JY</v>
          </cell>
          <cell r="R1375" t="str">
            <v>和创永泰</v>
          </cell>
          <cell r="S1375" t="str">
            <v>YSM10</v>
          </cell>
          <cell r="T1375" t="str">
            <v>L-&gt;R</v>
          </cell>
          <cell r="U1375" t="str">
            <v>MVC+ATS15</v>
          </cell>
          <cell r="V1375" t="str">
            <v>WRONG</v>
          </cell>
          <cell r="W1375" t="str">
            <v>DDP SZ</v>
          </cell>
          <cell r="X1375">
            <v>45036</v>
          </cell>
          <cell r="Y1375" t="str">
            <v>Yes</v>
          </cell>
          <cell r="Z1375"/>
          <cell r="AA1375"/>
          <cell r="AB1375"/>
          <cell r="AC1375" t="str">
            <v>C220342243</v>
          </cell>
          <cell r="AD1375">
            <v>301</v>
          </cell>
          <cell r="AE1375">
            <v>5</v>
          </cell>
          <cell r="AF1375">
            <v>303</v>
          </cell>
          <cell r="AG1375">
            <v>3</v>
          </cell>
          <cell r="AH1375">
            <v>304</v>
          </cell>
          <cell r="AI1375">
            <v>2</v>
          </cell>
          <cell r="AN1375"/>
          <cell r="AO1375" t="str">
            <v>Yes</v>
          </cell>
          <cell r="AP1375" t="str">
            <v>APR 23</v>
          </cell>
        </row>
        <row r="1376">
          <cell r="A1376">
            <v>1912</v>
          </cell>
          <cell r="B1376" t="str">
            <v>已发货</v>
          </cell>
          <cell r="C1376" t="str">
            <v>C49</v>
          </cell>
          <cell r="D1376" t="str">
            <v>111054改49F104337</v>
          </cell>
          <cell r="E1376" t="str">
            <v>朗特#06890(special)</v>
          </cell>
          <cell r="F1376" t="str">
            <v>YSM10</v>
          </cell>
          <cell r="G1376" t="str">
            <v>R-&gt;L</v>
          </cell>
          <cell r="H1376" t="str">
            <v>MVC F&amp;R</v>
          </cell>
          <cell r="I1376" t="str">
            <v>Y63147（拆除1个相机，放在力合）</v>
          </cell>
          <cell r="J1376">
            <v>1</v>
          </cell>
          <cell r="K1376" t="str">
            <v>力合仓库(已经清关)</v>
          </cell>
          <cell r="L1376" t="str">
            <v>2022/11/7,蛇口港</v>
          </cell>
          <cell r="M1376">
            <v>4.8800000000000003E-2</v>
          </cell>
          <cell r="N1376" t="str">
            <v>JUN 23</v>
          </cell>
          <cell r="O1376">
            <v>2022.9</v>
          </cell>
          <cell r="P1376" t="str">
            <v>RMB</v>
          </cell>
          <cell r="Q1376" t="str">
            <v>C49SZX20230056SX</v>
          </cell>
          <cell r="R1376" t="str">
            <v>台山新欣</v>
          </cell>
          <cell r="S1376" t="str">
            <v>YSM10</v>
          </cell>
          <cell r="T1376" t="str">
            <v>L-&gt;R</v>
          </cell>
          <cell r="U1376" t="str">
            <v>MVC</v>
          </cell>
          <cell r="V1376" t="str">
            <v>WRONG</v>
          </cell>
          <cell r="W1376" t="str">
            <v>DDP TS</v>
          </cell>
          <cell r="X1376">
            <v>45040</v>
          </cell>
          <cell r="Y1376" t="str">
            <v>Yes</v>
          </cell>
          <cell r="Z1376"/>
          <cell r="AA1376"/>
          <cell r="AB1376"/>
          <cell r="AC1376" t="str">
            <v>C230545868</v>
          </cell>
          <cell r="AD1376">
            <v>301</v>
          </cell>
          <cell r="AE1376">
            <v>5</v>
          </cell>
          <cell r="AF1376">
            <v>302</v>
          </cell>
          <cell r="AG1376">
            <v>5</v>
          </cell>
          <cell r="AH1376"/>
          <cell r="AI1376"/>
          <cell r="AN1376"/>
          <cell r="AO1376" t="str">
            <v>Yes</v>
          </cell>
          <cell r="AP1376" t="str">
            <v>JUN 23</v>
          </cell>
        </row>
        <row r="1377">
          <cell r="A1377">
            <v>1931</v>
          </cell>
          <cell r="B1377" t="str">
            <v>已发货</v>
          </cell>
          <cell r="C1377" t="str">
            <v>C49</v>
          </cell>
          <cell r="D1377" t="str">
            <v>111055改49F104335</v>
          </cell>
          <cell r="E1377" t="str">
            <v>络鑫#03625(special)</v>
          </cell>
          <cell r="F1377" t="str">
            <v>YSM10</v>
          </cell>
          <cell r="G1377" t="str">
            <v>R-&gt;L</v>
          </cell>
          <cell r="H1377" t="str">
            <v>MVC F&amp;R</v>
          </cell>
          <cell r="I1377" t="str">
            <v>Y63149（拆除1个相机，放在力合）</v>
          </cell>
          <cell r="J1377">
            <v>1</v>
          </cell>
          <cell r="K1377" t="str">
            <v>力合仓库(已经清关)</v>
          </cell>
          <cell r="L1377" t="str">
            <v>2022/11/7,蛇口港</v>
          </cell>
          <cell r="M1377">
            <v>4.9700000000000001E-2</v>
          </cell>
          <cell r="N1377" t="str">
            <v>JUL 23</v>
          </cell>
          <cell r="O1377">
            <v>2022.8</v>
          </cell>
          <cell r="P1377" t="str">
            <v>JPY</v>
          </cell>
          <cell r="Q1377" t="str">
            <v>C49SZX20230079JL</v>
          </cell>
          <cell r="R1377" t="str">
            <v>友艺</v>
          </cell>
          <cell r="S1377" t="str">
            <v>YSM10</v>
          </cell>
          <cell r="T1377" t="str">
            <v>L-&gt;R</v>
          </cell>
          <cell r="U1377" t="str">
            <v>MVC</v>
          </cell>
          <cell r="V1377" t="str">
            <v>WRONG</v>
          </cell>
          <cell r="W1377" t="str">
            <v>DAP SZ</v>
          </cell>
          <cell r="X1377">
            <v>45107</v>
          </cell>
          <cell r="Y1377" t="str">
            <v>Yes</v>
          </cell>
          <cell r="Z1377"/>
          <cell r="AA1377"/>
          <cell r="AB1377"/>
          <cell r="AC1377" t="str">
            <v>C220743436</v>
          </cell>
          <cell r="AD1377">
            <v>301</v>
          </cell>
          <cell r="AE1377">
            <v>5</v>
          </cell>
          <cell r="AF1377">
            <v>302</v>
          </cell>
          <cell r="AG1377">
            <v>5</v>
          </cell>
          <cell r="AH1377"/>
          <cell r="AI1377"/>
          <cell r="AJ1377"/>
          <cell r="AK1377"/>
          <cell r="AL1377"/>
          <cell r="AM1377"/>
          <cell r="AN1377"/>
          <cell r="AO1377" t="str">
            <v>Yes</v>
          </cell>
          <cell r="AP1377" t="str">
            <v>JUL 23</v>
          </cell>
        </row>
        <row r="1378">
          <cell r="A1378">
            <v>1481</v>
          </cell>
          <cell r="B1378" t="str">
            <v>已发货</v>
          </cell>
          <cell r="C1378" t="str">
            <v>C49</v>
          </cell>
          <cell r="D1378" t="str">
            <v>111055改49F104335</v>
          </cell>
          <cell r="E1378" t="str">
            <v>络鑫#03625(special)</v>
          </cell>
          <cell r="F1378" t="str">
            <v>YSM10</v>
          </cell>
          <cell r="G1378" t="str">
            <v>R-&gt;L</v>
          </cell>
          <cell r="H1378" t="str">
            <v>MVC F&amp;R+ATS15</v>
          </cell>
          <cell r="I1378" t="str">
            <v>Y63150</v>
          </cell>
          <cell r="J1378">
            <v>1</v>
          </cell>
          <cell r="K1378" t="str">
            <v>力合仓库(已经清关)</v>
          </cell>
          <cell r="L1378" t="str">
            <v>2022/11/7,蛇口港</v>
          </cell>
          <cell r="M1378">
            <v>4.9700000000000001E-2</v>
          </cell>
          <cell r="N1378" t="str">
            <v>MAY 23</v>
          </cell>
          <cell r="O1378">
            <v>2022.9</v>
          </cell>
          <cell r="P1378" t="str">
            <v>JPY</v>
          </cell>
          <cell r="Q1378" t="str">
            <v>C49SZX20220082MX</v>
          </cell>
          <cell r="R1378" t="str">
            <v>宇翔</v>
          </cell>
          <cell r="S1378" t="str">
            <v>YSM10</v>
          </cell>
          <cell r="T1378" t="str">
            <v>L-&gt;R</v>
          </cell>
          <cell r="U1378" t="str">
            <v>MVC+ATS15</v>
          </cell>
          <cell r="V1378" t="str">
            <v>WRONG</v>
          </cell>
          <cell r="W1378" t="str">
            <v>DAP DG</v>
          </cell>
          <cell r="X1378">
            <v>44466</v>
          </cell>
          <cell r="Y1378" t="str">
            <v>Yes</v>
          </cell>
          <cell r="Z1378"/>
          <cell r="AA1378"/>
          <cell r="AB1378"/>
          <cell r="AC1378" t="str">
            <v>C221144350</v>
          </cell>
          <cell r="AD1378">
            <v>301</v>
          </cell>
          <cell r="AE1378">
            <v>5</v>
          </cell>
          <cell r="AF1378">
            <v>302</v>
          </cell>
          <cell r="AG1378">
            <v>5</v>
          </cell>
          <cell r="AH1378"/>
          <cell r="AI1378"/>
          <cell r="AN1378"/>
          <cell r="AO1378" t="str">
            <v>Yes</v>
          </cell>
          <cell r="AP1378" t="str">
            <v>MAY 23</v>
          </cell>
        </row>
        <row r="1379">
          <cell r="A1379">
            <v>1913</v>
          </cell>
          <cell r="B1379" t="str">
            <v>已发货</v>
          </cell>
          <cell r="C1379" t="str">
            <v>C49</v>
          </cell>
          <cell r="D1379" t="str">
            <v>111055改49F104335</v>
          </cell>
          <cell r="E1379" t="str">
            <v>络鑫#03625(special)</v>
          </cell>
          <cell r="F1379" t="str">
            <v>YSM10</v>
          </cell>
          <cell r="G1379" t="str">
            <v>R-&gt;L</v>
          </cell>
          <cell r="H1379" t="str">
            <v>MVC F&amp;R</v>
          </cell>
          <cell r="I1379" t="str">
            <v>Y63151（拆除2个相机，放在力合）</v>
          </cell>
          <cell r="J1379">
            <v>1</v>
          </cell>
          <cell r="K1379" t="str">
            <v>力合仓库(已经清关)</v>
          </cell>
          <cell r="L1379" t="str">
            <v>2022/11/7,蛇口港</v>
          </cell>
          <cell r="M1379">
            <v>4.9700000000000001E-2</v>
          </cell>
          <cell r="N1379" t="str">
            <v>JUN 23</v>
          </cell>
          <cell r="O1379">
            <v>2022.9</v>
          </cell>
          <cell r="P1379" t="str">
            <v>RMB</v>
          </cell>
          <cell r="Q1379" t="str">
            <v>C49SZX20230056SX</v>
          </cell>
          <cell r="R1379" t="str">
            <v>台山新欣</v>
          </cell>
          <cell r="S1379" t="str">
            <v>YSM10</v>
          </cell>
          <cell r="T1379" t="str">
            <v>L-&gt;R</v>
          </cell>
          <cell r="U1379" t="str">
            <v>No</v>
          </cell>
          <cell r="V1379" t="str">
            <v>WRONG</v>
          </cell>
          <cell r="W1379" t="str">
            <v>DDP TS</v>
          </cell>
          <cell r="X1379">
            <v>45040</v>
          </cell>
          <cell r="Y1379" t="str">
            <v>Yes</v>
          </cell>
          <cell r="Z1379"/>
          <cell r="AA1379"/>
          <cell r="AB1379"/>
          <cell r="AC1379" t="str">
            <v>C230545868</v>
          </cell>
          <cell r="AD1379">
            <v>301</v>
          </cell>
          <cell r="AE1379">
            <v>5</v>
          </cell>
          <cell r="AF1379">
            <v>302</v>
          </cell>
          <cell r="AG1379">
            <v>5</v>
          </cell>
          <cell r="AH1379"/>
          <cell r="AI1379"/>
          <cell r="AN1379"/>
          <cell r="AO1379" t="str">
            <v>Yes</v>
          </cell>
          <cell r="AP1379" t="str">
            <v>JUN 23</v>
          </cell>
        </row>
        <row r="1380">
          <cell r="A1380">
            <v>1918</v>
          </cell>
          <cell r="B1380" t="str">
            <v>已发货</v>
          </cell>
          <cell r="C1380" t="str">
            <v>C49</v>
          </cell>
          <cell r="D1380" t="str">
            <v>111055改49F104335</v>
          </cell>
          <cell r="E1380" t="str">
            <v>络鑫#03625(special)</v>
          </cell>
          <cell r="F1380" t="str">
            <v>YSM10</v>
          </cell>
          <cell r="G1380" t="str">
            <v>R-&gt;L</v>
          </cell>
          <cell r="H1380" t="str">
            <v>MVC F&amp;R</v>
          </cell>
          <cell r="I1380" t="str">
            <v>Y63152</v>
          </cell>
          <cell r="J1380">
            <v>1</v>
          </cell>
          <cell r="K1380" t="str">
            <v>力合仓库(已经清关)</v>
          </cell>
          <cell r="L1380" t="str">
            <v>2022/11/7,蛇口港</v>
          </cell>
          <cell r="M1380">
            <v>4.9700000000000001E-2</v>
          </cell>
          <cell r="N1380" t="str">
            <v>JUN 23</v>
          </cell>
          <cell r="O1380">
            <v>2022.9</v>
          </cell>
          <cell r="P1380" t="str">
            <v>RMB</v>
          </cell>
          <cell r="Q1380" t="str">
            <v>C49SZX20230065EC</v>
          </cell>
          <cell r="R1380" t="str">
            <v>聚合信</v>
          </cell>
          <cell r="S1380" t="str">
            <v>YSM10</v>
          </cell>
          <cell r="T1380" t="str">
            <v>L-&gt;R</v>
          </cell>
          <cell r="U1380" t="str">
            <v>MVC</v>
          </cell>
          <cell r="V1380" t="str">
            <v>WRONG</v>
          </cell>
          <cell r="W1380" t="str">
            <v>DDP DG</v>
          </cell>
          <cell r="X1380">
            <v>45061</v>
          </cell>
          <cell r="Y1380" t="str">
            <v>Yes</v>
          </cell>
          <cell r="Z1380"/>
          <cell r="AA1380"/>
          <cell r="AB1380"/>
          <cell r="AC1380" t="str">
            <v>C220743320</v>
          </cell>
          <cell r="AD1380">
            <v>301</v>
          </cell>
          <cell r="AE1380">
            <v>5</v>
          </cell>
          <cell r="AF1380">
            <v>302</v>
          </cell>
          <cell r="AG1380">
            <v>5</v>
          </cell>
          <cell r="AH1380"/>
          <cell r="AI1380"/>
          <cell r="AJ1380"/>
          <cell r="AK1380"/>
          <cell r="AL1380"/>
          <cell r="AM1380"/>
          <cell r="AN1380"/>
          <cell r="AO1380" t="str">
            <v>Yes</v>
          </cell>
          <cell r="AP1380" t="str">
            <v>JUN 23</v>
          </cell>
        </row>
        <row r="1381">
          <cell r="A1381">
            <v>1999</v>
          </cell>
          <cell r="B1381" t="str">
            <v>已发货</v>
          </cell>
          <cell r="C1381" t="str">
            <v>C49</v>
          </cell>
          <cell r="D1381" t="str">
            <v>111055改49F104335</v>
          </cell>
          <cell r="E1381" t="str">
            <v>络鑫#03625(special)</v>
          </cell>
          <cell r="F1381" t="str">
            <v>YSM10</v>
          </cell>
          <cell r="G1381" t="str">
            <v>R-&gt;L</v>
          </cell>
          <cell r="H1381" t="str">
            <v>MVC F&amp;R</v>
          </cell>
          <cell r="I1381" t="str">
            <v>Y63153（拆除2个相机，放在力合）</v>
          </cell>
          <cell r="J1381">
            <v>1</v>
          </cell>
          <cell r="K1381" t="str">
            <v>力合仓库(已经清关)</v>
          </cell>
          <cell r="L1381" t="str">
            <v>2022/11/7,蛇口港</v>
          </cell>
          <cell r="M1381">
            <v>4.9700000000000001E-2</v>
          </cell>
          <cell r="N1381" t="str">
            <v>NOV 23</v>
          </cell>
          <cell r="O1381">
            <v>2022.9</v>
          </cell>
          <cell r="P1381" t="str">
            <v>RMB</v>
          </cell>
          <cell r="Q1381" t="str">
            <v>C49SZX20230118SS</v>
          </cell>
          <cell r="R1381" t="str">
            <v>易通</v>
          </cell>
          <cell r="S1381" t="str">
            <v>YSM10</v>
          </cell>
          <cell r="T1381" t="str">
            <v>R-&gt;L</v>
          </cell>
          <cell r="U1381" t="str">
            <v>No</v>
          </cell>
          <cell r="V1381" t="str">
            <v>WRONG</v>
          </cell>
          <cell r="W1381" t="str">
            <v>DDP SZ</v>
          </cell>
          <cell r="X1381">
            <v>45232</v>
          </cell>
          <cell r="Y1381" t="str">
            <v>Yes</v>
          </cell>
          <cell r="Z1381"/>
          <cell r="AA1381"/>
          <cell r="AB1381"/>
          <cell r="AC1381" t="str">
            <v>C211241732</v>
          </cell>
          <cell r="AD1381">
            <v>301</v>
          </cell>
          <cell r="AE1381">
            <v>5</v>
          </cell>
          <cell r="AF1381">
            <v>302</v>
          </cell>
          <cell r="AG1381">
            <v>5</v>
          </cell>
          <cell r="AH1381"/>
          <cell r="AI1381"/>
          <cell r="AN1381"/>
          <cell r="AO1381" t="str">
            <v>Yes</v>
          </cell>
          <cell r="AP1381" t="str">
            <v>NOV 23</v>
          </cell>
        </row>
        <row r="1382">
          <cell r="A1382">
            <v>1934</v>
          </cell>
          <cell r="B1382" t="str">
            <v>已发货</v>
          </cell>
          <cell r="C1382" t="str">
            <v>C49</v>
          </cell>
          <cell r="D1382" t="str">
            <v>111056改49F104336</v>
          </cell>
          <cell r="E1382" t="str">
            <v>东莞铭翔(special)</v>
          </cell>
          <cell r="F1382" t="str">
            <v>YSM10</v>
          </cell>
          <cell r="G1382" t="str">
            <v>R-&gt;L</v>
          </cell>
          <cell r="H1382" t="str">
            <v>MVC F&amp;R</v>
          </cell>
          <cell r="I1382" t="str">
            <v>Y63154（拆除2个相机，放在力合）</v>
          </cell>
          <cell r="J1382">
            <v>1</v>
          </cell>
          <cell r="K1382" t="str">
            <v>力合仓库(已经清关)</v>
          </cell>
          <cell r="L1382" t="str">
            <v>2022/11/7,蛇口港</v>
          </cell>
          <cell r="M1382">
            <v>4.9700000000000001E-2</v>
          </cell>
          <cell r="N1382" t="str">
            <v>AUG 23</v>
          </cell>
          <cell r="O1382">
            <v>2022.9</v>
          </cell>
          <cell r="P1382" t="str">
            <v>RMB</v>
          </cell>
          <cell r="Q1382" t="str">
            <v>C49SZX20230086SS</v>
          </cell>
          <cell r="R1382" t="str">
            <v>铣米</v>
          </cell>
          <cell r="S1382" t="str">
            <v>YSM10</v>
          </cell>
          <cell r="T1382" t="str">
            <v>L-&gt;R</v>
          </cell>
          <cell r="U1382" t="str">
            <v>MVC</v>
          </cell>
          <cell r="V1382" t="str">
            <v>WRONG</v>
          </cell>
          <cell r="W1382" t="str">
            <v>DDP SZ</v>
          </cell>
          <cell r="X1382">
            <v>45118</v>
          </cell>
          <cell r="Y1382" t="str">
            <v>Yes</v>
          </cell>
          <cell r="Z1382"/>
          <cell r="AA1382"/>
          <cell r="AB1382"/>
          <cell r="AC1382" t="str">
            <v>C210640464</v>
          </cell>
          <cell r="AD1382">
            <v>301</v>
          </cell>
          <cell r="AE1382">
            <v>5</v>
          </cell>
          <cell r="AF1382">
            <v>302</v>
          </cell>
          <cell r="AG1382">
            <v>5</v>
          </cell>
          <cell r="AH1382"/>
          <cell r="AI1382"/>
          <cell r="AJ1382"/>
          <cell r="AK1382"/>
          <cell r="AL1382"/>
          <cell r="AM1382"/>
          <cell r="AN1382"/>
          <cell r="AO1382" t="str">
            <v>Yes</v>
          </cell>
          <cell r="AP1382" t="str">
            <v>AUG 23</v>
          </cell>
        </row>
        <row r="1383">
          <cell r="A1383">
            <v>1935</v>
          </cell>
          <cell r="B1383" t="str">
            <v>已发货</v>
          </cell>
          <cell r="C1383" t="str">
            <v>C49</v>
          </cell>
          <cell r="D1383" t="str">
            <v>111056改49F104336</v>
          </cell>
          <cell r="E1383" t="str">
            <v>东莞铭翔(special)</v>
          </cell>
          <cell r="F1383" t="str">
            <v>YSM10</v>
          </cell>
          <cell r="G1383" t="str">
            <v>R-&gt;L</v>
          </cell>
          <cell r="H1383" t="str">
            <v>MVC F&amp;R</v>
          </cell>
          <cell r="I1383" t="str">
            <v>Y63155（拆除1个相机，放在力合）</v>
          </cell>
          <cell r="J1383">
            <v>1</v>
          </cell>
          <cell r="K1383" t="str">
            <v>力合仓库(已经清关)</v>
          </cell>
          <cell r="L1383" t="str">
            <v>2022/11/7,蛇口港</v>
          </cell>
          <cell r="M1383">
            <v>4.9700000000000001E-2</v>
          </cell>
          <cell r="N1383" t="str">
            <v>AUG 23</v>
          </cell>
          <cell r="O1383">
            <v>2022.9</v>
          </cell>
          <cell r="P1383" t="str">
            <v>JPY</v>
          </cell>
          <cell r="Q1383" t="str">
            <v>C49SZX20230078SX</v>
          </cell>
          <cell r="R1383" t="str">
            <v>威力斯（End user:瑞杰鑫）</v>
          </cell>
          <cell r="S1383" t="str">
            <v>YSM10</v>
          </cell>
          <cell r="T1383" t="str">
            <v>L-&gt;R</v>
          </cell>
          <cell r="U1383" t="str">
            <v>MVC</v>
          </cell>
          <cell r="V1383" t="str">
            <v>WRONG</v>
          </cell>
          <cell r="W1383" t="str">
            <v>DAP EP</v>
          </cell>
          <cell r="X1383">
            <v>45118</v>
          </cell>
          <cell r="Y1383" t="str">
            <v>Yes</v>
          </cell>
          <cell r="Z1383"/>
          <cell r="AA1383"/>
          <cell r="AB1383"/>
          <cell r="AC1383" t="str">
            <v>C230746645</v>
          </cell>
          <cell r="AD1383">
            <v>301</v>
          </cell>
          <cell r="AE1383">
            <v>5</v>
          </cell>
          <cell r="AF1383">
            <v>302</v>
          </cell>
          <cell r="AG1383">
            <v>5</v>
          </cell>
          <cell r="AH1383"/>
          <cell r="AI1383"/>
          <cell r="AN1383"/>
          <cell r="AO1383" t="str">
            <v>Yes</v>
          </cell>
          <cell r="AP1383" t="str">
            <v>AUG 23</v>
          </cell>
        </row>
        <row r="1384">
          <cell r="A1384">
            <v>1936</v>
          </cell>
          <cell r="B1384" t="str">
            <v>已发货</v>
          </cell>
          <cell r="C1384" t="str">
            <v>C49</v>
          </cell>
          <cell r="D1384" t="str">
            <v>111056改49F104336</v>
          </cell>
          <cell r="E1384" t="str">
            <v>东莞铭翔(special)</v>
          </cell>
          <cell r="F1384" t="str">
            <v>YSM10</v>
          </cell>
          <cell r="G1384" t="str">
            <v>R-&gt;L</v>
          </cell>
          <cell r="H1384" t="str">
            <v>MVC F&amp;R</v>
          </cell>
          <cell r="I1384" t="str">
            <v>Y63156（拆除1个相机，放在力合）</v>
          </cell>
          <cell r="J1384">
            <v>1</v>
          </cell>
          <cell r="K1384" t="str">
            <v>力合仓库(已经清关)</v>
          </cell>
          <cell r="L1384" t="str">
            <v>2022/11/7,蛇口港</v>
          </cell>
          <cell r="M1384">
            <v>4.9700000000000001E-2</v>
          </cell>
          <cell r="N1384" t="str">
            <v>AUG 23</v>
          </cell>
          <cell r="O1384">
            <v>2022.9</v>
          </cell>
          <cell r="P1384" t="str">
            <v>JPY</v>
          </cell>
          <cell r="Q1384" t="str">
            <v>C49SZX20230078SX</v>
          </cell>
          <cell r="R1384" t="str">
            <v>威力斯（End user:瑞杰鑫）</v>
          </cell>
          <cell r="S1384" t="str">
            <v>YSM10</v>
          </cell>
          <cell r="T1384" t="str">
            <v>R-&gt;L</v>
          </cell>
          <cell r="U1384" t="str">
            <v>MVC</v>
          </cell>
          <cell r="V1384" t="str">
            <v>WRONG</v>
          </cell>
          <cell r="W1384" t="str">
            <v>DAP EP</v>
          </cell>
          <cell r="X1384">
            <v>45118</v>
          </cell>
          <cell r="Y1384" t="str">
            <v>Yes</v>
          </cell>
          <cell r="Z1384"/>
          <cell r="AA1384"/>
          <cell r="AB1384"/>
          <cell r="AC1384" t="str">
            <v>C230746645</v>
          </cell>
          <cell r="AD1384">
            <v>301</v>
          </cell>
          <cell r="AE1384">
            <v>5</v>
          </cell>
          <cell r="AF1384">
            <v>302</v>
          </cell>
          <cell r="AG1384">
            <v>5</v>
          </cell>
          <cell r="AH1384"/>
          <cell r="AI1384"/>
          <cell r="AN1384"/>
          <cell r="AO1384" t="str">
            <v>Yes</v>
          </cell>
          <cell r="AP1384" t="str">
            <v>AUG 23</v>
          </cell>
        </row>
        <row r="1385">
          <cell r="A1385">
            <v>1712</v>
          </cell>
          <cell r="B1385" t="str">
            <v>已发货</v>
          </cell>
          <cell r="C1385" t="str">
            <v>C28.</v>
          </cell>
          <cell r="D1385">
            <v>111077</v>
          </cell>
          <cell r="E1385" t="str">
            <v>鸿通宇名义</v>
          </cell>
          <cell r="F1385" t="str">
            <v>YSi-V</v>
          </cell>
          <cell r="G1385" t="str">
            <v>L-&gt;R</v>
          </cell>
          <cell r="H1385" t="str">
            <v>No</v>
          </cell>
          <cell r="I1385" t="str">
            <v>Y63517</v>
          </cell>
          <cell r="J1385">
            <v>1</v>
          </cell>
          <cell r="K1385" t="str">
            <v>CY仓库</v>
          </cell>
          <cell r="L1385">
            <v>44872</v>
          </cell>
          <cell r="M1385" t="str">
            <v>NM</v>
          </cell>
          <cell r="N1385" t="str">
            <v>NOV 22</v>
          </cell>
          <cell r="O1385">
            <v>2022.1</v>
          </cell>
          <cell r="P1385" t="str">
            <v>JPY</v>
          </cell>
          <cell r="Q1385" t="str">
            <v>C28SZX20220085DZ</v>
          </cell>
          <cell r="R1385" t="str">
            <v>鸿通宇</v>
          </cell>
          <cell r="S1385" t="str">
            <v>YSi-V</v>
          </cell>
          <cell r="T1385" t="str">
            <v>L-&gt;R</v>
          </cell>
          <cell r="U1385" t="str">
            <v>No</v>
          </cell>
          <cell r="V1385" t="str">
            <v>OK</v>
          </cell>
          <cell r="W1385" t="str">
            <v>CIF HK</v>
          </cell>
          <cell r="X1385">
            <v>44776</v>
          </cell>
          <cell r="Y1385" t="str">
            <v>Yes</v>
          </cell>
          <cell r="Z1385"/>
          <cell r="AA1385"/>
          <cell r="AB1385"/>
          <cell r="AC1385" t="str">
            <v>IND</v>
          </cell>
          <cell r="AD1385"/>
          <cell r="AE1385"/>
          <cell r="AF1385"/>
          <cell r="AG1385"/>
          <cell r="AH1385"/>
          <cell r="AI1385"/>
          <cell r="AJ1385"/>
          <cell r="AK1385"/>
          <cell r="AL1385"/>
          <cell r="AM1385"/>
          <cell r="AN1385"/>
          <cell r="AO1385" t="str">
            <v>Yes</v>
          </cell>
          <cell r="AP1385" t="str">
            <v>NOV 22</v>
          </cell>
        </row>
        <row r="1386">
          <cell r="A1386">
            <v>1725</v>
          </cell>
          <cell r="B1386" t="str">
            <v>已发货</v>
          </cell>
          <cell r="C1386" t="str">
            <v>C49</v>
          </cell>
          <cell r="D1386">
            <v>111096</v>
          </cell>
          <cell r="E1386" t="str">
            <v>#04235博睿通(special）</v>
          </cell>
          <cell r="F1386" t="str">
            <v>YSM20R-2</v>
          </cell>
          <cell r="G1386" t="str">
            <v>R-&gt;L</v>
          </cell>
          <cell r="H1386" t="str">
            <v>No</v>
          </cell>
          <cell r="I1386" t="str">
            <v>Y63535</v>
          </cell>
          <cell r="J1386">
            <v>1</v>
          </cell>
          <cell r="K1386" t="str">
            <v>CY仓库</v>
          </cell>
          <cell r="L1386">
            <v>44872</v>
          </cell>
          <cell r="M1386" t="str">
            <v>NM</v>
          </cell>
          <cell r="N1386" t="str">
            <v>NOV 22</v>
          </cell>
          <cell r="O1386">
            <v>2022.1</v>
          </cell>
          <cell r="P1386" t="str">
            <v>JPY</v>
          </cell>
          <cell r="Q1386" t="str">
            <v>159851(R2)-ELE</v>
          </cell>
          <cell r="R1386" t="str">
            <v>WKK</v>
          </cell>
          <cell r="S1386" t="str">
            <v>YSM20R-2</v>
          </cell>
          <cell r="T1386" t="str">
            <v>R-&gt;L</v>
          </cell>
          <cell r="U1386" t="str">
            <v>No</v>
          </cell>
          <cell r="V1386" t="str">
            <v>OK</v>
          </cell>
          <cell r="W1386" t="str">
            <v>CIF HK</v>
          </cell>
          <cell r="X1386">
            <v>44823</v>
          </cell>
          <cell r="Y1386" t="str">
            <v>Yes</v>
          </cell>
          <cell r="Z1386"/>
          <cell r="AA1386"/>
          <cell r="AB1386"/>
          <cell r="AC1386" t="str">
            <v>C200336938</v>
          </cell>
          <cell r="AD1386">
            <v>311</v>
          </cell>
          <cell r="AE1386">
            <v>10</v>
          </cell>
          <cell r="AF1386">
            <v>301</v>
          </cell>
          <cell r="AG1386">
            <v>5</v>
          </cell>
          <cell r="AH1386">
            <v>302</v>
          </cell>
          <cell r="AI1386">
            <v>5</v>
          </cell>
          <cell r="AJ1386"/>
          <cell r="AK1386"/>
          <cell r="AL1386"/>
          <cell r="AM1386"/>
          <cell r="AN1386"/>
          <cell r="AO1386" t="str">
            <v>Yes</v>
          </cell>
          <cell r="AP1386" t="str">
            <v>NOV 22</v>
          </cell>
        </row>
        <row r="1387">
          <cell r="A1387">
            <v>1850</v>
          </cell>
          <cell r="B1387" t="str">
            <v>已发货</v>
          </cell>
          <cell r="C1387" t="str">
            <v>C49</v>
          </cell>
          <cell r="D1387">
            <v>111096</v>
          </cell>
          <cell r="E1387" t="str">
            <v>#04235博睿通(special）</v>
          </cell>
          <cell r="F1387" t="str">
            <v>YSM20R-2</v>
          </cell>
          <cell r="G1387" t="str">
            <v>R-&gt;L</v>
          </cell>
          <cell r="H1387" t="str">
            <v>No</v>
          </cell>
          <cell r="I1387" t="str">
            <v>Y63536</v>
          </cell>
          <cell r="J1387">
            <v>1</v>
          </cell>
          <cell r="K1387" t="str">
            <v>力合仓库(已经清关)</v>
          </cell>
          <cell r="L1387">
            <v>44872</v>
          </cell>
          <cell r="M1387" t="str">
            <v>0.0512 PO#111049改49F104342</v>
          </cell>
          <cell r="N1387" t="str">
            <v>MAR 23</v>
          </cell>
          <cell r="O1387">
            <v>2022.1</v>
          </cell>
          <cell r="P1387" t="str">
            <v>RMB</v>
          </cell>
          <cell r="Q1387" t="str">
            <v>C49SZX20230025DZ</v>
          </cell>
          <cell r="R1387" t="str">
            <v>兆晖</v>
          </cell>
          <cell r="S1387" t="str">
            <v>YSM20R-2</v>
          </cell>
          <cell r="T1387" t="str">
            <v>R-&gt;L</v>
          </cell>
          <cell r="U1387" t="str">
            <v>No</v>
          </cell>
          <cell r="V1387" t="str">
            <v>OK</v>
          </cell>
          <cell r="W1387" t="str">
            <v>DDP SZ</v>
          </cell>
          <cell r="X1387">
            <v>44979</v>
          </cell>
          <cell r="Y1387" t="str">
            <v>Yes</v>
          </cell>
          <cell r="Z1387"/>
          <cell r="AA1387"/>
          <cell r="AB1387"/>
          <cell r="AC1387" t="str">
            <v>C220643122</v>
          </cell>
          <cell r="AD1387">
            <v>311</v>
          </cell>
          <cell r="AE1387">
            <v>10</v>
          </cell>
          <cell r="AF1387">
            <v>301</v>
          </cell>
          <cell r="AG1387">
            <v>5</v>
          </cell>
          <cell r="AH1387">
            <v>302</v>
          </cell>
          <cell r="AI1387">
            <v>5</v>
          </cell>
          <cell r="AN1387"/>
          <cell r="AO1387" t="str">
            <v>Yes</v>
          </cell>
          <cell r="AP1387" t="str">
            <v>MAR 23</v>
          </cell>
        </row>
        <row r="1388">
          <cell r="A1388">
            <v>1906</v>
          </cell>
          <cell r="B1388" t="str">
            <v>已发货</v>
          </cell>
          <cell r="C1388" t="str">
            <v>C49</v>
          </cell>
          <cell r="D1388">
            <v>111096</v>
          </cell>
          <cell r="E1388" t="str">
            <v>#04235博睿通(special）</v>
          </cell>
          <cell r="F1388" t="str">
            <v>YSM20R-2</v>
          </cell>
          <cell r="G1388" t="str">
            <v>R-&gt;L</v>
          </cell>
          <cell r="H1388" t="str">
            <v>No</v>
          </cell>
          <cell r="I1388" t="str">
            <v>Y63537</v>
          </cell>
          <cell r="J1388">
            <v>1</v>
          </cell>
          <cell r="K1388" t="str">
            <v>力合中转仓</v>
          </cell>
          <cell r="L1388">
            <v>44872</v>
          </cell>
          <cell r="M1388" t="str">
            <v>NM,Coper rate 0.0530 PO#111131</v>
          </cell>
          <cell r="N1388" t="str">
            <v>APR 23</v>
          </cell>
          <cell r="O1388">
            <v>2022.1</v>
          </cell>
          <cell r="P1388" t="str">
            <v>JPY</v>
          </cell>
          <cell r="Q1388" t="str">
            <v>C49SZX20230054SQ</v>
          </cell>
          <cell r="R1388" t="str">
            <v>格第</v>
          </cell>
          <cell r="S1388" t="str">
            <v>YSM20R-2</v>
          </cell>
          <cell r="T1388" t="str">
            <v>R-&gt;L</v>
          </cell>
          <cell r="U1388" t="str">
            <v>No</v>
          </cell>
          <cell r="V1388" t="str">
            <v>OK</v>
          </cell>
          <cell r="W1388" t="str">
            <v>DAP SZ</v>
          </cell>
          <cell r="X1388">
            <v>45037</v>
          </cell>
          <cell r="Y1388" t="str">
            <v>Yes</v>
          </cell>
          <cell r="Z1388"/>
          <cell r="AA1388"/>
          <cell r="AB1388"/>
          <cell r="AC1388" t="str">
            <v>C230445790</v>
          </cell>
          <cell r="AD1388">
            <v>311</v>
          </cell>
          <cell r="AE1388">
            <v>10</v>
          </cell>
          <cell r="AF1388">
            <v>301</v>
          </cell>
          <cell r="AG1388">
            <v>5</v>
          </cell>
          <cell r="AH1388">
            <v>302</v>
          </cell>
          <cell r="AI1388">
            <v>5</v>
          </cell>
          <cell r="AN1388"/>
          <cell r="AO1388" t="str">
            <v>Yes</v>
          </cell>
          <cell r="AP1388" t="str">
            <v>APR 23</v>
          </cell>
        </row>
        <row r="1389">
          <cell r="A1389">
            <v>1864</v>
          </cell>
          <cell r="B1389" t="str">
            <v>已发货</v>
          </cell>
          <cell r="C1389" t="str">
            <v>C49</v>
          </cell>
          <cell r="D1389">
            <v>111096</v>
          </cell>
          <cell r="E1389" t="str">
            <v>#04235博睿通(special）</v>
          </cell>
          <cell r="F1389" t="str">
            <v>YSM20R-2</v>
          </cell>
          <cell r="G1389" t="str">
            <v>R-&gt;L</v>
          </cell>
          <cell r="H1389" t="str">
            <v>No</v>
          </cell>
          <cell r="I1389" t="str">
            <v>Y63534</v>
          </cell>
          <cell r="J1389">
            <v>1</v>
          </cell>
          <cell r="K1389" t="str">
            <v>前海仓库-&gt;准备清关</v>
          </cell>
          <cell r="L1389">
            <v>44872</v>
          </cell>
          <cell r="M1389" t="str">
            <v>NM coper rate 0.0501</v>
          </cell>
          <cell r="N1389" t="str">
            <v>MAR 23</v>
          </cell>
          <cell r="O1389">
            <v>2022.1</v>
          </cell>
          <cell r="P1389" t="str">
            <v>RMB</v>
          </cell>
          <cell r="Q1389" t="str">
            <v>C49SZX20230035SX</v>
          </cell>
          <cell r="R1389" t="str">
            <v>博祯</v>
          </cell>
          <cell r="S1389" t="str">
            <v>YSM20R-2</v>
          </cell>
          <cell r="T1389" t="str">
            <v>R-&gt;L</v>
          </cell>
          <cell r="U1389" t="str">
            <v>No</v>
          </cell>
          <cell r="V1389" t="str">
            <v>OK</v>
          </cell>
          <cell r="W1389" t="str">
            <v>DDP SZ</v>
          </cell>
          <cell r="X1389">
            <v>44986</v>
          </cell>
          <cell r="Y1389" t="str">
            <v>Yes</v>
          </cell>
          <cell r="Z1389"/>
          <cell r="AA1389"/>
          <cell r="AB1389"/>
          <cell r="AC1389" t="str">
            <v xml:space="preserve">C230345148 </v>
          </cell>
          <cell r="AD1389">
            <v>311</v>
          </cell>
          <cell r="AE1389">
            <v>10</v>
          </cell>
          <cell r="AF1389">
            <v>301</v>
          </cell>
          <cell r="AG1389">
            <v>5</v>
          </cell>
          <cell r="AH1389">
            <v>302</v>
          </cell>
          <cell r="AI1389">
            <v>5</v>
          </cell>
          <cell r="AN1389"/>
          <cell r="AO1389" t="str">
            <v>Yes</v>
          </cell>
          <cell r="AP1389" t="str">
            <v>MAR 23</v>
          </cell>
        </row>
        <row r="1390">
          <cell r="A1390">
            <v>1816</v>
          </cell>
          <cell r="B1390" t="str">
            <v>已发货</v>
          </cell>
          <cell r="C1390" t="str">
            <v>C49</v>
          </cell>
          <cell r="D1390">
            <v>111096</v>
          </cell>
          <cell r="E1390" t="str">
            <v>#04235博睿通(special）</v>
          </cell>
          <cell r="F1390" t="str">
            <v>YSM20R-2</v>
          </cell>
          <cell r="G1390" t="str">
            <v>L-&gt;R</v>
          </cell>
          <cell r="H1390" t="str">
            <v>No</v>
          </cell>
          <cell r="I1390" t="str">
            <v>Y63531</v>
          </cell>
          <cell r="J1390">
            <v>1</v>
          </cell>
          <cell r="K1390" t="str">
            <v>前海仓库-&gt;准备清关</v>
          </cell>
          <cell r="L1390">
            <v>44872</v>
          </cell>
          <cell r="M1390" t="str">
            <v>0.0485 PO#111020</v>
          </cell>
          <cell r="N1390" t="str">
            <v>MAR 23</v>
          </cell>
          <cell r="O1390">
            <v>2022.1</v>
          </cell>
          <cell r="P1390" t="str">
            <v>RMB</v>
          </cell>
          <cell r="Q1390" t="str">
            <v>C49SZX20230005SQ</v>
          </cell>
          <cell r="R1390" t="str">
            <v>德润通</v>
          </cell>
          <cell r="S1390" t="str">
            <v>YSM20R-2</v>
          </cell>
          <cell r="T1390" t="str">
            <v>L-&gt;R</v>
          </cell>
          <cell r="U1390" t="str">
            <v>No</v>
          </cell>
          <cell r="V1390" t="str">
            <v>OK</v>
          </cell>
          <cell r="W1390" t="str">
            <v>DDP ZH</v>
          </cell>
          <cell r="X1390">
            <v>44937</v>
          </cell>
          <cell r="Y1390" t="str">
            <v>Yes</v>
          </cell>
          <cell r="Z1390"/>
          <cell r="AA1390"/>
          <cell r="AB1390"/>
          <cell r="AC1390" t="str">
            <v>C230244984</v>
          </cell>
          <cell r="AD1390">
            <v>312</v>
          </cell>
          <cell r="AE1390">
            <v>10</v>
          </cell>
          <cell r="AF1390">
            <v>301</v>
          </cell>
          <cell r="AG1390">
            <v>5</v>
          </cell>
          <cell r="AH1390">
            <v>302</v>
          </cell>
          <cell r="AI1390">
            <v>5</v>
          </cell>
          <cell r="AN1390"/>
          <cell r="AO1390" t="str">
            <v>Yes</v>
          </cell>
          <cell r="AP1390" t="str">
            <v>MAR 23</v>
          </cell>
        </row>
        <row r="1391">
          <cell r="A1391">
            <v>1895</v>
          </cell>
          <cell r="B1391" t="str">
            <v>已发货</v>
          </cell>
          <cell r="C1391" t="str">
            <v>C49</v>
          </cell>
          <cell r="D1391">
            <v>111096</v>
          </cell>
          <cell r="E1391" t="str">
            <v>#04235博睿通(special）</v>
          </cell>
          <cell r="F1391" t="str">
            <v>YSM20R-2</v>
          </cell>
          <cell r="G1391" t="str">
            <v>L-&gt;R</v>
          </cell>
          <cell r="H1391" t="str">
            <v>No</v>
          </cell>
          <cell r="I1391" t="str">
            <v>Y63532</v>
          </cell>
          <cell r="J1391">
            <v>1</v>
          </cell>
          <cell r="K1391" t="str">
            <v>前海保税区</v>
          </cell>
          <cell r="L1391">
            <v>44872</v>
          </cell>
          <cell r="M1391" t="str">
            <v>NM coper rate 0.0501</v>
          </cell>
          <cell r="N1391" t="str">
            <v>MAR 23</v>
          </cell>
          <cell r="O1391">
            <v>2022.1</v>
          </cell>
          <cell r="P1391" t="str">
            <v>RMB</v>
          </cell>
          <cell r="Q1391" t="str">
            <v>C49SZX20230047R1SS</v>
          </cell>
          <cell r="R1391" t="str">
            <v>阿姆斯特</v>
          </cell>
          <cell r="S1391" t="str">
            <v>YSM20R-2</v>
          </cell>
          <cell r="T1391" t="str">
            <v>L-&gt;R</v>
          </cell>
          <cell r="U1391" t="str">
            <v>No</v>
          </cell>
          <cell r="V1391" t="str">
            <v>OK</v>
          </cell>
          <cell r="W1391" t="str">
            <v>DDP DG</v>
          </cell>
          <cell r="X1391">
            <v>45007</v>
          </cell>
          <cell r="Y1391" t="str">
            <v>Yes</v>
          </cell>
          <cell r="Z1391"/>
          <cell r="AA1391"/>
          <cell r="AB1391"/>
          <cell r="AC1391" t="str">
            <v>C220543035</v>
          </cell>
          <cell r="AD1391">
            <v>312</v>
          </cell>
          <cell r="AE1391">
            <v>10</v>
          </cell>
          <cell r="AF1391">
            <v>301</v>
          </cell>
          <cell r="AG1391">
            <v>5</v>
          </cell>
          <cell r="AH1391">
            <v>302</v>
          </cell>
          <cell r="AI1391">
            <v>5</v>
          </cell>
          <cell r="AJ1391"/>
          <cell r="AK1391"/>
          <cell r="AL1391"/>
          <cell r="AM1391"/>
          <cell r="AN1391"/>
          <cell r="AO1391" t="str">
            <v>Yes</v>
          </cell>
          <cell r="AP1391" t="str">
            <v>MAR 23</v>
          </cell>
        </row>
        <row r="1392">
          <cell r="A1392">
            <v>1896</v>
          </cell>
          <cell r="B1392" t="str">
            <v>已发货</v>
          </cell>
          <cell r="C1392" t="str">
            <v>C49</v>
          </cell>
          <cell r="D1392">
            <v>111096</v>
          </cell>
          <cell r="E1392" t="str">
            <v>#04235博睿通(special）</v>
          </cell>
          <cell r="F1392" t="str">
            <v>YSM20R-2</v>
          </cell>
          <cell r="G1392" t="str">
            <v>L-&gt;R</v>
          </cell>
          <cell r="H1392" t="str">
            <v>No</v>
          </cell>
          <cell r="I1392" t="str">
            <v>Y63533</v>
          </cell>
          <cell r="J1392">
            <v>1</v>
          </cell>
          <cell r="K1392" t="str">
            <v>前海仓库-&gt;准备清关</v>
          </cell>
          <cell r="L1392">
            <v>44872</v>
          </cell>
          <cell r="M1392" t="str">
            <v>NM, Coper rate 0.0530 PO#111134</v>
          </cell>
          <cell r="N1392" t="str">
            <v>APR 23</v>
          </cell>
          <cell r="O1392">
            <v>2022.1</v>
          </cell>
          <cell r="P1392" t="str">
            <v>RMB</v>
          </cell>
          <cell r="Q1392" t="str">
            <v>YJY-2023040701</v>
          </cell>
          <cell r="R1392" t="str">
            <v>清水湾（End use:呈承）</v>
          </cell>
          <cell r="S1392" t="str">
            <v>YSM20R-2</v>
          </cell>
          <cell r="T1392" t="str">
            <v>L-&gt;R</v>
          </cell>
          <cell r="U1392" t="str">
            <v>No</v>
          </cell>
          <cell r="V1392" t="str">
            <v>OK</v>
          </cell>
          <cell r="W1392" t="str">
            <v>DDP ZS</v>
          </cell>
          <cell r="X1392">
            <v>45019</v>
          </cell>
          <cell r="Y1392" t="str">
            <v>Yes</v>
          </cell>
          <cell r="Z1392"/>
          <cell r="AA1392"/>
          <cell r="AB1392"/>
          <cell r="AC1392" t="str">
            <v>C221144409</v>
          </cell>
          <cell r="AD1392">
            <v>312</v>
          </cell>
          <cell r="AE1392">
            <v>10</v>
          </cell>
          <cell r="AF1392">
            <v>301</v>
          </cell>
          <cell r="AG1392">
            <v>5</v>
          </cell>
          <cell r="AH1392">
            <v>302</v>
          </cell>
          <cell r="AI1392">
            <v>5</v>
          </cell>
          <cell r="AN1392"/>
          <cell r="AO1392" t="str">
            <v>Yes</v>
          </cell>
          <cell r="AP1392" t="str">
            <v>APR 23</v>
          </cell>
        </row>
        <row r="1393">
          <cell r="A1393">
            <v>1714</v>
          </cell>
          <cell r="B1393" t="str">
            <v>已发货</v>
          </cell>
          <cell r="C1393" t="str">
            <v>C49</v>
          </cell>
          <cell r="D1393">
            <v>111097</v>
          </cell>
          <cell r="E1393" t="str">
            <v>宝捷时计（special WKK-IND)</v>
          </cell>
          <cell r="F1393" t="str">
            <v>YSM20R-2</v>
          </cell>
          <cell r="G1393" t="str">
            <v>L-&gt;R</v>
          </cell>
          <cell r="H1393" t="str">
            <v>No</v>
          </cell>
          <cell r="I1393" t="str">
            <v>Y63526</v>
          </cell>
          <cell r="J1393">
            <v>1</v>
          </cell>
          <cell r="K1393" t="str">
            <v>码头</v>
          </cell>
          <cell r="L1393">
            <v>44876</v>
          </cell>
          <cell r="M1393" t="str">
            <v>NM</v>
          </cell>
          <cell r="N1393" t="str">
            <v>NOV 22</v>
          </cell>
          <cell r="O1393">
            <v>2022.1</v>
          </cell>
          <cell r="P1393" t="str">
            <v>JPY</v>
          </cell>
          <cell r="Q1393" t="str">
            <v>C49SZX20220086VG/ESE220803STOCK-OS</v>
          </cell>
          <cell r="R1393" t="str">
            <v>WKK(end user:熵基）</v>
          </cell>
          <cell r="S1393" t="str">
            <v>YSM20R-2</v>
          </cell>
          <cell r="T1393" t="str">
            <v>L-&gt;R</v>
          </cell>
          <cell r="U1393" t="str">
            <v>No</v>
          </cell>
          <cell r="V1393" t="str">
            <v>OK</v>
          </cell>
          <cell r="W1393" t="str">
            <v>CIF HK</v>
          </cell>
          <cell r="X1393">
            <v>44776</v>
          </cell>
          <cell r="Y1393" t="str">
            <v>Yes</v>
          </cell>
          <cell r="Z1393"/>
          <cell r="AA1393"/>
          <cell r="AB1393"/>
          <cell r="AC1393" t="str">
            <v>C221044011</v>
          </cell>
          <cell r="AD1393">
            <v>311</v>
          </cell>
          <cell r="AE1393">
            <v>10</v>
          </cell>
          <cell r="AF1393">
            <v>303</v>
          </cell>
          <cell r="AG1393">
            <v>5</v>
          </cell>
          <cell r="AH1393">
            <v>302</v>
          </cell>
          <cell r="AI1393">
            <v>5</v>
          </cell>
          <cell r="AN1393"/>
          <cell r="AO1393" t="str">
            <v>Yes</v>
          </cell>
          <cell r="AP1393" t="str">
            <v>NOV 22</v>
          </cell>
        </row>
        <row r="1394">
          <cell r="A1394">
            <v>1713</v>
          </cell>
          <cell r="B1394" t="str">
            <v>已发货</v>
          </cell>
          <cell r="C1394" t="str">
            <v>C49</v>
          </cell>
          <cell r="D1394">
            <v>111097</v>
          </cell>
          <cell r="E1394" t="str">
            <v>宝捷时计（special WKK-IND)</v>
          </cell>
          <cell r="F1394" t="str">
            <v>YSM20R-2</v>
          </cell>
          <cell r="G1394" t="str">
            <v>L-&gt;R</v>
          </cell>
          <cell r="H1394" t="str">
            <v>cATS30+MVC+Feeder Carriage</v>
          </cell>
          <cell r="I1394" t="str">
            <v>Y63527</v>
          </cell>
          <cell r="J1394">
            <v>1</v>
          </cell>
          <cell r="K1394" t="str">
            <v>码头</v>
          </cell>
          <cell r="L1394">
            <v>44876</v>
          </cell>
          <cell r="M1394" t="str">
            <v>NM</v>
          </cell>
          <cell r="N1394" t="str">
            <v>NOV 22</v>
          </cell>
          <cell r="O1394">
            <v>2022.1</v>
          </cell>
          <cell r="P1394" t="str">
            <v>JPY</v>
          </cell>
          <cell r="Q1394" t="str">
            <v>C49SZX20220086VG/ESE220803STOCK-OS</v>
          </cell>
          <cell r="R1394" t="str">
            <v>WKK(end user:熵基）</v>
          </cell>
          <cell r="S1394" t="str">
            <v>YSM20R-2</v>
          </cell>
          <cell r="T1394" t="str">
            <v>L-&gt;R</v>
          </cell>
          <cell r="U1394" t="str">
            <v>cATS30+MVC+Feeder Carriage</v>
          </cell>
          <cell r="V1394" t="str">
            <v>OK</v>
          </cell>
          <cell r="W1394" t="str">
            <v>CIF HK</v>
          </cell>
          <cell r="X1394">
            <v>44776</v>
          </cell>
          <cell r="Y1394" t="str">
            <v>Yes</v>
          </cell>
          <cell r="Z1394"/>
          <cell r="AA1394"/>
          <cell r="AB1394"/>
          <cell r="AC1394" t="str">
            <v>C221044011</v>
          </cell>
          <cell r="AD1394">
            <v>311</v>
          </cell>
          <cell r="AE1394">
            <v>10</v>
          </cell>
          <cell r="AF1394">
            <v>303</v>
          </cell>
          <cell r="AG1394">
            <v>5</v>
          </cell>
          <cell r="AH1394">
            <v>302</v>
          </cell>
          <cell r="AI1394">
            <v>5</v>
          </cell>
          <cell r="AN1394"/>
          <cell r="AO1394" t="str">
            <v>Yes</v>
          </cell>
          <cell r="AP1394" t="str">
            <v>NOV 22</v>
          </cell>
        </row>
        <row r="1395">
          <cell r="A1395">
            <v>2020</v>
          </cell>
          <cell r="B1395" t="str">
            <v>已发货</v>
          </cell>
          <cell r="C1395" t="str">
            <v>C49</v>
          </cell>
          <cell r="D1395">
            <v>111095</v>
          </cell>
          <cell r="E1395" t="str">
            <v xml:space="preserve"> #18542斯迈(Special）</v>
          </cell>
          <cell r="F1395" t="str">
            <v>YSM10</v>
          </cell>
          <cell r="G1395" t="str">
            <v>R-&gt;L</v>
          </cell>
          <cell r="H1395" t="str">
            <v>MVC F&amp;R</v>
          </cell>
          <cell r="I1395" t="str">
            <v>Y63521</v>
          </cell>
          <cell r="J1395">
            <v>1</v>
          </cell>
          <cell r="K1395" t="str">
            <v>前海（完税）仓</v>
          </cell>
          <cell r="L1395">
            <v>44872</v>
          </cell>
          <cell r="M1395" t="str">
            <v>NM</v>
          </cell>
          <cell r="N1395" t="str">
            <v>NOV 23</v>
          </cell>
          <cell r="O1395">
            <v>2022.1</v>
          </cell>
          <cell r="P1395" t="str">
            <v>JPY</v>
          </cell>
          <cell r="Q1395" t="str">
            <v>C49SZX20230125JY</v>
          </cell>
          <cell r="R1395" t="str">
            <v>百施达（end user:海纳科）</v>
          </cell>
          <cell r="S1395" t="str">
            <v>YSM10</v>
          </cell>
          <cell r="T1395" t="str">
            <v>L-&gt;R</v>
          </cell>
          <cell r="U1395" t="str">
            <v>MVC</v>
          </cell>
          <cell r="V1395" t="str">
            <v>WRONG</v>
          </cell>
          <cell r="W1395" t="str">
            <v>DAP SZ</v>
          </cell>
          <cell r="X1395">
            <v>45246</v>
          </cell>
          <cell r="Y1395" t="str">
            <v>Yes</v>
          </cell>
          <cell r="Z1395"/>
          <cell r="AA1395"/>
          <cell r="AB1395"/>
          <cell r="AC1395" t="str">
            <v>C220342318</v>
          </cell>
          <cell r="AD1395">
            <v>301</v>
          </cell>
          <cell r="AE1395">
            <v>5</v>
          </cell>
          <cell r="AF1395">
            <v>302</v>
          </cell>
          <cell r="AG1395">
            <v>5</v>
          </cell>
          <cell r="AH1395"/>
          <cell r="AI1395"/>
          <cell r="AN1395"/>
          <cell r="AO1395" t="str">
            <v>Yes</v>
          </cell>
          <cell r="AP1395" t="str">
            <v>NOV 23</v>
          </cell>
        </row>
        <row r="1396">
          <cell r="A1396">
            <v>2021</v>
          </cell>
          <cell r="B1396" t="str">
            <v>已发货</v>
          </cell>
          <cell r="C1396" t="str">
            <v>C49</v>
          </cell>
          <cell r="D1396">
            <v>111095</v>
          </cell>
          <cell r="E1396" t="str">
            <v xml:space="preserve"> #18542斯迈(Special）</v>
          </cell>
          <cell r="F1396" t="str">
            <v>YSM10</v>
          </cell>
          <cell r="G1396" t="str">
            <v>R-&gt;L</v>
          </cell>
          <cell r="H1396" t="str">
            <v>MVC F&amp;R</v>
          </cell>
          <cell r="I1396" t="str">
            <v>Y63522</v>
          </cell>
          <cell r="J1396">
            <v>1</v>
          </cell>
          <cell r="K1396" t="str">
            <v>前海仓库-&gt;准备清关</v>
          </cell>
          <cell r="L1396">
            <v>44872</v>
          </cell>
          <cell r="M1396" t="str">
            <v>NM</v>
          </cell>
          <cell r="N1396" t="str">
            <v>NOV 23</v>
          </cell>
          <cell r="O1396">
            <v>2022.1</v>
          </cell>
          <cell r="P1396" t="str">
            <v>JPY</v>
          </cell>
          <cell r="Q1396" t="str">
            <v>C49SZX20230125JY</v>
          </cell>
          <cell r="R1396" t="str">
            <v>百施达（end user:海纳科）</v>
          </cell>
          <cell r="S1396" t="str">
            <v>YSM10</v>
          </cell>
          <cell r="T1396" t="str">
            <v>L-&gt;R</v>
          </cell>
          <cell r="U1396" t="str">
            <v>MVC</v>
          </cell>
          <cell r="V1396" t="str">
            <v>WRONG</v>
          </cell>
          <cell r="W1396" t="str">
            <v>DAP SZ</v>
          </cell>
          <cell r="X1396">
            <v>45246</v>
          </cell>
          <cell r="Y1396" t="str">
            <v>Yes</v>
          </cell>
          <cell r="Z1396"/>
          <cell r="AA1396"/>
          <cell r="AB1396"/>
          <cell r="AC1396" t="str">
            <v>C220342318</v>
          </cell>
          <cell r="AD1396">
            <v>301</v>
          </cell>
          <cell r="AE1396">
            <v>5</v>
          </cell>
          <cell r="AF1396">
            <v>302</v>
          </cell>
          <cell r="AG1396">
            <v>5</v>
          </cell>
          <cell r="AH1396"/>
          <cell r="AI1396"/>
          <cell r="AN1396"/>
          <cell r="AO1396" t="str">
            <v>Yes</v>
          </cell>
          <cell r="AP1396" t="str">
            <v>NOV 23</v>
          </cell>
        </row>
        <row r="1397">
          <cell r="A1397">
            <v>1946</v>
          </cell>
          <cell r="B1397" t="str">
            <v>已发货</v>
          </cell>
          <cell r="C1397" t="str">
            <v>C49</v>
          </cell>
          <cell r="D1397">
            <v>111095</v>
          </cell>
          <cell r="E1397" t="str">
            <v xml:space="preserve"> #18542斯迈(Special）</v>
          </cell>
          <cell r="F1397" t="str">
            <v>YSM10</v>
          </cell>
          <cell r="G1397" t="str">
            <v>R-&gt;L</v>
          </cell>
          <cell r="H1397" t="str">
            <v>MVC F&amp;R</v>
          </cell>
          <cell r="I1397" t="str">
            <v>Y63523</v>
          </cell>
          <cell r="J1397">
            <v>1</v>
          </cell>
          <cell r="K1397" t="str">
            <v>前海（完税）仓</v>
          </cell>
          <cell r="L1397">
            <v>44872</v>
          </cell>
          <cell r="M1397" t="str">
            <v>NM</v>
          </cell>
          <cell r="N1397" t="str">
            <v>SEP 23</v>
          </cell>
          <cell r="O1397">
            <v>2022.1</v>
          </cell>
          <cell r="P1397" t="str">
            <v>RMB</v>
          </cell>
          <cell r="Q1397" t="str">
            <v>C49SZX20230093SX</v>
          </cell>
          <cell r="R1397" t="str">
            <v>益田科技(End uer:泓裕）</v>
          </cell>
          <cell r="S1397" t="str">
            <v>YSM10</v>
          </cell>
          <cell r="T1397" t="str">
            <v>L-&gt;R</v>
          </cell>
          <cell r="U1397" t="str">
            <v>No</v>
          </cell>
          <cell r="V1397" t="str">
            <v>WRONG</v>
          </cell>
          <cell r="W1397" t="str">
            <v>DDP SZ</v>
          </cell>
          <cell r="X1397">
            <v>45127</v>
          </cell>
          <cell r="Y1397" t="str">
            <v>Yes</v>
          </cell>
          <cell r="Z1397"/>
          <cell r="AA1397"/>
          <cell r="AB1397"/>
          <cell r="AC1397" t="str">
            <v>C230846961</v>
          </cell>
          <cell r="AD1397">
            <v>301</v>
          </cell>
          <cell r="AE1397">
            <v>5</v>
          </cell>
          <cell r="AF1397">
            <v>302</v>
          </cell>
          <cell r="AG1397">
            <v>5</v>
          </cell>
          <cell r="AH1397"/>
          <cell r="AI1397"/>
          <cell r="AN1397"/>
          <cell r="AO1397" t="str">
            <v>Yes</v>
          </cell>
          <cell r="AP1397" t="str">
            <v>SEP 23</v>
          </cell>
        </row>
        <row r="1398">
          <cell r="A1398">
            <v>1947</v>
          </cell>
          <cell r="B1398" t="str">
            <v>已发货</v>
          </cell>
          <cell r="C1398" t="str">
            <v>C49</v>
          </cell>
          <cell r="D1398">
            <v>111095</v>
          </cell>
          <cell r="E1398" t="str">
            <v xml:space="preserve"> #18542斯迈(Special）</v>
          </cell>
          <cell r="F1398" t="str">
            <v>YSM10</v>
          </cell>
          <cell r="G1398" t="str">
            <v>R-&gt;L</v>
          </cell>
          <cell r="H1398" t="str">
            <v>MVC F&amp;R</v>
          </cell>
          <cell r="I1398" t="str">
            <v>Y63524</v>
          </cell>
          <cell r="J1398">
            <v>1</v>
          </cell>
          <cell r="K1398" t="str">
            <v>前海（完税）仓</v>
          </cell>
          <cell r="L1398">
            <v>44872</v>
          </cell>
          <cell r="M1398" t="str">
            <v>NM</v>
          </cell>
          <cell r="N1398" t="str">
            <v>SEP 23</v>
          </cell>
          <cell r="O1398">
            <v>2022.1</v>
          </cell>
          <cell r="P1398" t="str">
            <v>RMB</v>
          </cell>
          <cell r="Q1398" t="str">
            <v>C49SZX20230093SX</v>
          </cell>
          <cell r="R1398" t="str">
            <v>益田科技(End uer:泓裕）</v>
          </cell>
          <cell r="S1398" t="str">
            <v>YSM10</v>
          </cell>
          <cell r="T1398" t="str">
            <v>R-&gt;L</v>
          </cell>
          <cell r="U1398" t="str">
            <v>No</v>
          </cell>
          <cell r="V1398" t="str">
            <v>WRONG</v>
          </cell>
          <cell r="W1398" t="str">
            <v>DDP SZ</v>
          </cell>
          <cell r="X1398">
            <v>45127</v>
          </cell>
          <cell r="Y1398" t="str">
            <v>Yes</v>
          </cell>
          <cell r="Z1398"/>
          <cell r="AA1398"/>
          <cell r="AB1398"/>
          <cell r="AC1398" t="str">
            <v>C230846961</v>
          </cell>
          <cell r="AD1398">
            <v>301</v>
          </cell>
          <cell r="AE1398">
            <v>5</v>
          </cell>
          <cell r="AF1398">
            <v>302</v>
          </cell>
          <cell r="AG1398">
            <v>5</v>
          </cell>
          <cell r="AH1398"/>
          <cell r="AI1398"/>
          <cell r="AN1398"/>
          <cell r="AO1398" t="str">
            <v>Yes</v>
          </cell>
          <cell r="AP1398" t="str">
            <v>SEP 23</v>
          </cell>
        </row>
        <row r="1399">
          <cell r="A1399">
            <v>1939</v>
          </cell>
          <cell r="B1399" t="str">
            <v>已发货</v>
          </cell>
          <cell r="C1399" t="str">
            <v>C49</v>
          </cell>
          <cell r="D1399">
            <v>111095</v>
          </cell>
          <cell r="E1399" t="str">
            <v xml:space="preserve"> #18542斯迈(Special）</v>
          </cell>
          <cell r="F1399" t="str">
            <v>YSM10</v>
          </cell>
          <cell r="G1399" t="str">
            <v>R-&gt;L</v>
          </cell>
          <cell r="H1399" t="str">
            <v>MVC F&amp;R</v>
          </cell>
          <cell r="I1399" t="str">
            <v>Y63525（拆除1个相机，放在力合）</v>
          </cell>
          <cell r="J1399">
            <v>1</v>
          </cell>
          <cell r="K1399" t="str">
            <v>力合仓库(已经清关)</v>
          </cell>
          <cell r="L1399">
            <v>44872</v>
          </cell>
          <cell r="M1399" t="str">
            <v>0.0527,RMB清关,PO110932</v>
          </cell>
          <cell r="N1399" t="str">
            <v>NOV 23</v>
          </cell>
          <cell r="O1399">
            <v>2022.1</v>
          </cell>
          <cell r="P1399" t="str">
            <v>RMB</v>
          </cell>
          <cell r="Q1399" t="str">
            <v>C49SZX20230091SX</v>
          </cell>
          <cell r="R1399" t="str">
            <v>万赢丰</v>
          </cell>
          <cell r="S1399" t="str">
            <v>YSM10</v>
          </cell>
          <cell r="T1399" t="str">
            <v>R-&gt;L</v>
          </cell>
          <cell r="U1399" t="str">
            <v>MVC</v>
          </cell>
          <cell r="V1399" t="str">
            <v>WRONG</v>
          </cell>
          <cell r="W1399" t="str">
            <v>DDP SZ</v>
          </cell>
          <cell r="X1399">
            <v>45125</v>
          </cell>
          <cell r="Y1399" t="str">
            <v>Yes</v>
          </cell>
          <cell r="Z1399"/>
          <cell r="AA1399"/>
          <cell r="AB1399"/>
          <cell r="AC1399" t="str">
            <v>C230846815</v>
          </cell>
          <cell r="AD1399">
            <v>301</v>
          </cell>
          <cell r="AE1399">
            <v>5</v>
          </cell>
          <cell r="AF1399">
            <v>302</v>
          </cell>
          <cell r="AG1399">
            <v>5</v>
          </cell>
          <cell r="AH1399"/>
          <cell r="AI1399"/>
          <cell r="AN1399"/>
          <cell r="AO1399" t="str">
            <v>Yes</v>
          </cell>
          <cell r="AP1399" t="str">
            <v>NOV 23</v>
          </cell>
        </row>
        <row r="1400">
          <cell r="A1400">
            <v>1716</v>
          </cell>
          <cell r="B1400" t="str">
            <v>已发货</v>
          </cell>
          <cell r="C1400" t="str">
            <v>C28.</v>
          </cell>
          <cell r="D1400" t="str">
            <v>28L104351</v>
          </cell>
          <cell r="E1400" t="str">
            <v>上海下单STK</v>
          </cell>
          <cell r="F1400" t="str">
            <v>YSi-V</v>
          </cell>
          <cell r="G1400" t="str">
            <v>L-&gt;R</v>
          </cell>
          <cell r="H1400" t="str">
            <v>No</v>
          </cell>
          <cell r="I1400" t="str">
            <v>Y63515</v>
          </cell>
          <cell r="J1400">
            <v>1</v>
          </cell>
          <cell r="K1400"/>
          <cell r="L1400" t="str">
            <v>2022-10-24,上海港</v>
          </cell>
          <cell r="M1400"/>
          <cell r="N1400" t="str">
            <v>OCT 22</v>
          </cell>
          <cell r="O1400"/>
          <cell r="P1400" t="str">
            <v>RMB</v>
          </cell>
          <cell r="Q1400" t="str">
            <v>C49SZX20220088SX</v>
          </cell>
          <cell r="R1400" t="str">
            <v>安林</v>
          </cell>
          <cell r="S1400" t="str">
            <v>YSi-V</v>
          </cell>
          <cell r="T1400" t="str">
            <v>L-&gt;R</v>
          </cell>
          <cell r="U1400" t="str">
            <v>No</v>
          </cell>
          <cell r="V1400" t="str">
            <v>OK</v>
          </cell>
          <cell r="W1400" t="str">
            <v>DDP SZ</v>
          </cell>
          <cell r="X1400">
            <v>44783</v>
          </cell>
          <cell r="Y1400" t="str">
            <v>Yes</v>
          </cell>
          <cell r="Z1400"/>
          <cell r="AA1400"/>
          <cell r="AB1400"/>
          <cell r="AC1400" t="str">
            <v>C200537294</v>
          </cell>
          <cell r="AD1400"/>
          <cell r="AE1400"/>
          <cell r="AF1400"/>
          <cell r="AG1400"/>
          <cell r="AH1400"/>
          <cell r="AI1400"/>
          <cell r="AJ1400"/>
          <cell r="AK1400"/>
          <cell r="AL1400"/>
          <cell r="AM1400"/>
          <cell r="AN1400"/>
          <cell r="AO1400" t="str">
            <v>Yes</v>
          </cell>
          <cell r="AP1400" t="str">
            <v>OCT 22</v>
          </cell>
        </row>
        <row r="1401">
          <cell r="A1401"/>
          <cell r="B1401" t="str">
            <v>已发货</v>
          </cell>
          <cell r="C1401" t="str">
            <v>C28.</v>
          </cell>
          <cell r="D1401" t="str">
            <v>28L104351</v>
          </cell>
          <cell r="E1401" t="str">
            <v>上海下单STK</v>
          </cell>
          <cell r="F1401" t="str">
            <v>YSi-V</v>
          </cell>
          <cell r="G1401" t="str">
            <v>L-&gt;R</v>
          </cell>
          <cell r="H1401" t="str">
            <v>No</v>
          </cell>
          <cell r="I1401" t="str">
            <v>Y63516</v>
          </cell>
          <cell r="J1401">
            <v>1</v>
          </cell>
          <cell r="K1401"/>
          <cell r="L1401" t="str">
            <v>2022-10-24,上海港</v>
          </cell>
          <cell r="M1401"/>
          <cell r="N1401"/>
          <cell r="O1401"/>
          <cell r="P1401" t="str">
            <v>RMB</v>
          </cell>
          <cell r="Q1401" t="str">
            <v>留给上海做STK，有客户要</v>
          </cell>
          <cell r="R1401" t="str">
            <v>留给上海做STK，有客户要</v>
          </cell>
          <cell r="S1401" t="str">
            <v>Ysi-V</v>
          </cell>
          <cell r="T1401" t="str">
            <v>L-R</v>
          </cell>
          <cell r="U1401" t="str">
            <v>No</v>
          </cell>
          <cell r="V1401" t="str">
            <v>OK</v>
          </cell>
          <cell r="W1401" t="e">
            <v>#N/A</v>
          </cell>
          <cell r="X1401" t="e">
            <v>#N/A</v>
          </cell>
          <cell r="Y1401" t="e">
            <v>#N/A</v>
          </cell>
          <cell r="Z1401"/>
          <cell r="AA1401"/>
          <cell r="AB1401"/>
          <cell r="AC1401" t="str">
            <v>上海STK</v>
          </cell>
          <cell r="AD1401"/>
          <cell r="AE1401"/>
          <cell r="AF1401"/>
          <cell r="AG1401"/>
          <cell r="AH1401"/>
          <cell r="AI1401"/>
          <cell r="AJ1401"/>
          <cell r="AK1401"/>
          <cell r="AL1401"/>
          <cell r="AM1401"/>
          <cell r="AN1401"/>
          <cell r="AO1401" t="str">
            <v>NA</v>
          </cell>
          <cell r="AP1401" t="str">
            <v>blank</v>
          </cell>
        </row>
        <row r="1402">
          <cell r="A1402">
            <v>1767</v>
          </cell>
          <cell r="B1402" t="str">
            <v>已发货</v>
          </cell>
          <cell r="C1402" t="str">
            <v>C49</v>
          </cell>
          <cell r="D1402" t="str">
            <v>49F104436</v>
          </cell>
          <cell r="E1402" t="str">
            <v>龙大名义下单</v>
          </cell>
          <cell r="F1402" t="str">
            <v>YSM40R-4</v>
          </cell>
          <cell r="G1402" t="str">
            <v>L-&gt;R</v>
          </cell>
          <cell r="H1402" t="str">
            <v>No</v>
          </cell>
          <cell r="I1402" t="str">
            <v>Y58301</v>
          </cell>
          <cell r="J1402">
            <v>1</v>
          </cell>
          <cell r="K1402" t="str">
            <v>Yamaha 深圳仓库</v>
          </cell>
          <cell r="L1402" t="str">
            <v>2022-8-9Yamaha 仓库</v>
          </cell>
          <cell r="M1402" t="str">
            <v>RMB 单</v>
          </cell>
          <cell r="N1402" t="str">
            <v>DEC 22</v>
          </cell>
          <cell r="O1402">
            <v>2021.8</v>
          </cell>
          <cell r="P1402" t="str">
            <v>RMB</v>
          </cell>
          <cell r="Q1402" t="str">
            <v>C49SZX20220110SS</v>
          </cell>
          <cell r="R1402" t="str">
            <v>龙大光电</v>
          </cell>
          <cell r="S1402" t="str">
            <v>YSM40R-4</v>
          </cell>
          <cell r="T1402" t="str">
            <v>L-&gt;R</v>
          </cell>
          <cell r="U1402" t="str">
            <v>No</v>
          </cell>
          <cell r="V1402" t="str">
            <v>OK</v>
          </cell>
          <cell r="W1402" t="str">
            <v>DDP SZ</v>
          </cell>
          <cell r="X1402">
            <v>44901</v>
          </cell>
          <cell r="Y1402" t="str">
            <v>Yes</v>
          </cell>
          <cell r="Z1402"/>
          <cell r="AA1402"/>
          <cell r="AB1402"/>
          <cell r="AC1402" t="str">
            <v>IND</v>
          </cell>
          <cell r="AD1402"/>
          <cell r="AE1402"/>
          <cell r="AF1402"/>
          <cell r="AG1402"/>
          <cell r="AH1402"/>
          <cell r="AI1402"/>
          <cell r="AJ1402"/>
          <cell r="AK1402"/>
          <cell r="AL1402"/>
          <cell r="AM1402"/>
          <cell r="AN1402"/>
          <cell r="AO1402" t="str">
            <v>Yes</v>
          </cell>
          <cell r="AP1402" t="str">
            <v>DEC 22</v>
          </cell>
        </row>
        <row r="1403">
          <cell r="A1403">
            <v>1768</v>
          </cell>
          <cell r="B1403" t="str">
            <v>已发货</v>
          </cell>
          <cell r="C1403" t="str">
            <v>C49</v>
          </cell>
          <cell r="D1403" t="str">
            <v>49F104436</v>
          </cell>
          <cell r="E1403" t="str">
            <v>龙大名义下单</v>
          </cell>
          <cell r="F1403" t="str">
            <v>YSM40R-4</v>
          </cell>
          <cell r="G1403" t="str">
            <v>L-&gt;R</v>
          </cell>
          <cell r="H1403" t="str">
            <v>No</v>
          </cell>
          <cell r="I1403" t="str">
            <v>Y58699</v>
          </cell>
          <cell r="J1403">
            <v>1</v>
          </cell>
          <cell r="K1403" t="str">
            <v>Yamaha 深圳仓库</v>
          </cell>
          <cell r="L1403" t="str">
            <v>2022-8-9Yamaha 仓库</v>
          </cell>
          <cell r="M1403" t="str">
            <v>RMB 单</v>
          </cell>
          <cell r="N1403" t="str">
            <v>DEC 22</v>
          </cell>
          <cell r="O1403"/>
          <cell r="P1403" t="str">
            <v>RMB</v>
          </cell>
          <cell r="Q1403" t="str">
            <v>C49SZX20220110SS</v>
          </cell>
          <cell r="R1403" t="str">
            <v>龙大光电</v>
          </cell>
          <cell r="S1403" t="str">
            <v>YSM40R-4</v>
          </cell>
          <cell r="T1403" t="str">
            <v>L-&gt;R</v>
          </cell>
          <cell r="U1403" t="str">
            <v>No</v>
          </cell>
          <cell r="V1403" t="str">
            <v>OK</v>
          </cell>
          <cell r="W1403" t="str">
            <v>DDP SZ</v>
          </cell>
          <cell r="X1403">
            <v>44901</v>
          </cell>
          <cell r="Y1403" t="str">
            <v>Yes</v>
          </cell>
          <cell r="Z1403"/>
          <cell r="AA1403"/>
          <cell r="AB1403"/>
          <cell r="AC1403" t="str">
            <v>IND</v>
          </cell>
          <cell r="AD1403"/>
          <cell r="AE1403"/>
          <cell r="AF1403"/>
          <cell r="AG1403"/>
          <cell r="AH1403"/>
          <cell r="AI1403"/>
          <cell r="AJ1403"/>
          <cell r="AK1403"/>
          <cell r="AL1403"/>
          <cell r="AM1403"/>
          <cell r="AN1403"/>
          <cell r="AO1403" t="str">
            <v>Yes</v>
          </cell>
          <cell r="AP1403" t="str">
            <v>DEC 22</v>
          </cell>
        </row>
        <row r="1404">
          <cell r="A1404">
            <v>1769</v>
          </cell>
          <cell r="B1404" t="str">
            <v>已发货</v>
          </cell>
          <cell r="C1404" t="str">
            <v>C49</v>
          </cell>
          <cell r="D1404" t="str">
            <v>49F104436</v>
          </cell>
          <cell r="E1404" t="str">
            <v>龙大名义下单</v>
          </cell>
          <cell r="F1404" t="str">
            <v>YSM40R-4</v>
          </cell>
          <cell r="G1404" t="str">
            <v>L-&gt;R</v>
          </cell>
          <cell r="H1404" t="str">
            <v>No</v>
          </cell>
          <cell r="I1404" t="str">
            <v>Y58700</v>
          </cell>
          <cell r="J1404">
            <v>1</v>
          </cell>
          <cell r="K1404" t="str">
            <v>Yamaha 深圳仓库</v>
          </cell>
          <cell r="L1404" t="str">
            <v>2022-8-9Yamaha 仓库</v>
          </cell>
          <cell r="M1404" t="str">
            <v>RMB 单</v>
          </cell>
          <cell r="N1404" t="str">
            <v>DEC 22</v>
          </cell>
          <cell r="O1404"/>
          <cell r="P1404" t="str">
            <v>RMB</v>
          </cell>
          <cell r="Q1404" t="str">
            <v>C49SZX20220110SS</v>
          </cell>
          <cell r="R1404" t="str">
            <v>龙大光电</v>
          </cell>
          <cell r="S1404" t="str">
            <v>YSM40R-4</v>
          </cell>
          <cell r="T1404" t="str">
            <v>L-&gt;R</v>
          </cell>
          <cell r="U1404" t="str">
            <v>No</v>
          </cell>
          <cell r="V1404" t="str">
            <v>OK</v>
          </cell>
          <cell r="W1404" t="str">
            <v>DDP SZ</v>
          </cell>
          <cell r="X1404">
            <v>44901</v>
          </cell>
          <cell r="Y1404" t="str">
            <v>Yes</v>
          </cell>
          <cell r="Z1404"/>
          <cell r="AA1404"/>
          <cell r="AB1404"/>
          <cell r="AC1404" t="str">
            <v>IND</v>
          </cell>
          <cell r="AD1404"/>
          <cell r="AE1404"/>
          <cell r="AF1404"/>
          <cell r="AG1404"/>
          <cell r="AH1404"/>
          <cell r="AI1404"/>
          <cell r="AJ1404"/>
          <cell r="AK1404"/>
          <cell r="AL1404"/>
          <cell r="AM1404"/>
          <cell r="AN1404"/>
          <cell r="AO1404" t="str">
            <v>Yes</v>
          </cell>
          <cell r="AP1404" t="str">
            <v>DEC 22</v>
          </cell>
        </row>
        <row r="1405">
          <cell r="A1405">
            <v>1841</v>
          </cell>
          <cell r="B1405" t="str">
            <v>已发货</v>
          </cell>
          <cell r="C1405" t="str">
            <v>C49</v>
          </cell>
          <cell r="D1405">
            <v>111131</v>
          </cell>
          <cell r="E1405" t="str">
            <v>创荣发(Special）</v>
          </cell>
          <cell r="F1405" t="str">
            <v>YSM10</v>
          </cell>
          <cell r="G1405" t="str">
            <v>R-&gt;L</v>
          </cell>
          <cell r="H1405" t="str">
            <v>MVC</v>
          </cell>
          <cell r="I1405" t="str">
            <v>Y64062</v>
          </cell>
          <cell r="J1405">
            <v>1</v>
          </cell>
          <cell r="K1405" t="str">
            <v>前海保税区</v>
          </cell>
          <cell r="L1405">
            <v>44960</v>
          </cell>
          <cell r="M1405"/>
          <cell r="N1405" t="str">
            <v>MAR 23</v>
          </cell>
          <cell r="O1405">
            <v>2023.1</v>
          </cell>
          <cell r="P1405" t="str">
            <v>USD</v>
          </cell>
          <cell r="Q1405" t="str">
            <v>SUESE#001/23</v>
          </cell>
          <cell r="R1405" t="str">
            <v>SUPERIOR丰卓</v>
          </cell>
          <cell r="S1405" t="str">
            <v>YSM10</v>
          </cell>
          <cell r="T1405" t="str">
            <v>L-&gt;R</v>
          </cell>
          <cell r="U1405" t="str">
            <v>No</v>
          </cell>
          <cell r="V1405" t="str">
            <v>WRONG</v>
          </cell>
          <cell r="W1405" t="str">
            <v>CIF Vietnam</v>
          </cell>
          <cell r="X1405">
            <v>44978</v>
          </cell>
          <cell r="Y1405" t="str">
            <v>Yes</v>
          </cell>
          <cell r="Z1405"/>
          <cell r="AA1405"/>
          <cell r="AB1405"/>
          <cell r="AC1405" t="str">
            <v>C230345258</v>
          </cell>
          <cell r="AD1405">
            <v>301</v>
          </cell>
          <cell r="AE1405">
            <v>10</v>
          </cell>
          <cell r="AF1405"/>
          <cell r="AG1405"/>
          <cell r="AH1405"/>
          <cell r="AI1405"/>
          <cell r="AJ1405"/>
          <cell r="AK1405"/>
          <cell r="AL1405"/>
          <cell r="AM1405"/>
          <cell r="AN1405"/>
          <cell r="AO1405" t="str">
            <v>Yes</v>
          </cell>
          <cell r="AP1405" t="str">
            <v>MAR 23</v>
          </cell>
        </row>
        <row r="1406">
          <cell r="A1406">
            <v>2003</v>
          </cell>
          <cell r="B1406" t="str">
            <v>已发货</v>
          </cell>
          <cell r="C1406" t="str">
            <v>C49</v>
          </cell>
          <cell r="D1406">
            <v>111131</v>
          </cell>
          <cell r="E1406" t="str">
            <v>创荣发(Special）</v>
          </cell>
          <cell r="F1406" t="str">
            <v>YSM10</v>
          </cell>
          <cell r="G1406" t="str">
            <v>R-&gt;L</v>
          </cell>
          <cell r="H1406" t="str">
            <v>MVC</v>
          </cell>
          <cell r="I1406" t="str">
            <v>Y64064</v>
          </cell>
          <cell r="J1406">
            <v>1</v>
          </cell>
          <cell r="K1406" t="str">
            <v>前海（完税）仓</v>
          </cell>
          <cell r="L1406">
            <v>44960</v>
          </cell>
          <cell r="M1406" t="str">
            <v xml:space="preserve">NM,Coper rate 0.0530 </v>
          </cell>
          <cell r="N1406" t="str">
            <v>NOV 23</v>
          </cell>
          <cell r="O1406">
            <v>2023.1</v>
          </cell>
          <cell r="P1406" t="str">
            <v>JPY</v>
          </cell>
          <cell r="Q1406" t="str">
            <v>C49SZX20230120SX</v>
          </cell>
          <cell r="R1406" t="str">
            <v>锐诚</v>
          </cell>
          <cell r="S1406" t="str">
            <v>YSM10</v>
          </cell>
          <cell r="T1406" t="str">
            <v>L-&gt;R</v>
          </cell>
          <cell r="U1406" t="str">
            <v>MVC</v>
          </cell>
          <cell r="V1406" t="str">
            <v>WRONG</v>
          </cell>
          <cell r="W1406" t="str">
            <v>DAP HZ</v>
          </cell>
          <cell r="X1406">
            <v>45236</v>
          </cell>
          <cell r="Y1406" t="str">
            <v>Yes</v>
          </cell>
          <cell r="Z1406"/>
          <cell r="AA1406"/>
          <cell r="AB1406"/>
          <cell r="AC1406" t="str">
            <v>C180231291</v>
          </cell>
          <cell r="AD1406">
            <v>301</v>
          </cell>
          <cell r="AE1406">
            <v>5</v>
          </cell>
          <cell r="AF1406">
            <v>307</v>
          </cell>
          <cell r="AG1406">
            <v>5</v>
          </cell>
          <cell r="AH1406"/>
          <cell r="AI1406"/>
          <cell r="AN1406"/>
          <cell r="AO1406" t="str">
            <v>Yes</v>
          </cell>
          <cell r="AP1406" t="str">
            <v>NOV 23</v>
          </cell>
        </row>
        <row r="1407">
          <cell r="A1407">
            <v>1919</v>
          </cell>
          <cell r="B1407" t="str">
            <v>已发货</v>
          </cell>
          <cell r="C1407" t="str">
            <v>C49</v>
          </cell>
          <cell r="D1407">
            <v>111131</v>
          </cell>
          <cell r="E1407" t="str">
            <v>创荣发(Special）</v>
          </cell>
          <cell r="F1407" t="str">
            <v>YSM10</v>
          </cell>
          <cell r="G1407" t="str">
            <v>R-&gt;L</v>
          </cell>
          <cell r="H1407" t="str">
            <v>MVC+ATS15</v>
          </cell>
          <cell r="I1407" t="str">
            <v>Y64061</v>
          </cell>
          <cell r="J1407">
            <v>1</v>
          </cell>
          <cell r="K1407" t="str">
            <v>力合仓库(已经清关)</v>
          </cell>
          <cell r="L1407">
            <v>44960</v>
          </cell>
          <cell r="M1407">
            <v>5.2999999999999999E-2</v>
          </cell>
          <cell r="N1407" t="str">
            <v>JUN 23</v>
          </cell>
          <cell r="O1407">
            <v>2023.1</v>
          </cell>
          <cell r="P1407" t="str">
            <v>RMB</v>
          </cell>
          <cell r="Q1407" t="str">
            <v>C49SZX20230066JL/HJD23050525</v>
          </cell>
          <cell r="R1407" t="str">
            <v>皓吉达</v>
          </cell>
          <cell r="S1407" t="str">
            <v>YSM10</v>
          </cell>
          <cell r="T1407" t="str">
            <v>L-&gt;R</v>
          </cell>
          <cell r="U1407" t="str">
            <v>ATS15</v>
          </cell>
          <cell r="V1407" t="str">
            <v>WRONG</v>
          </cell>
          <cell r="W1407" t="str">
            <v>DDP HY</v>
          </cell>
          <cell r="X1407">
            <v>45063</v>
          </cell>
          <cell r="Y1407" t="str">
            <v>Yes</v>
          </cell>
          <cell r="Z1407"/>
          <cell r="AA1407"/>
          <cell r="AB1407"/>
          <cell r="AC1407" t="str">
            <v>C230545954</v>
          </cell>
          <cell r="AD1407">
            <v>301</v>
          </cell>
          <cell r="AE1407">
            <v>5</v>
          </cell>
          <cell r="AF1407">
            <v>302</v>
          </cell>
          <cell r="AG1407">
            <v>5</v>
          </cell>
          <cell r="AH1407"/>
          <cell r="AI1407"/>
          <cell r="AJ1407"/>
          <cell r="AK1407"/>
          <cell r="AL1407"/>
          <cell r="AM1407"/>
          <cell r="AN1407"/>
          <cell r="AO1407" t="str">
            <v>Yes</v>
          </cell>
          <cell r="AP1407" t="str">
            <v>JUN 23</v>
          </cell>
        </row>
        <row r="1408">
          <cell r="A1408">
            <v>1840</v>
          </cell>
          <cell r="B1408" t="str">
            <v>已发货</v>
          </cell>
          <cell r="C1408" t="str">
            <v>C49</v>
          </cell>
          <cell r="D1408">
            <v>111131</v>
          </cell>
          <cell r="E1408" t="str">
            <v>创荣发(Special）</v>
          </cell>
          <cell r="F1408" t="str">
            <v>YSM10</v>
          </cell>
          <cell r="G1408" t="str">
            <v>R-&gt;L</v>
          </cell>
          <cell r="H1408" t="str">
            <v>MVC+ATS15</v>
          </cell>
          <cell r="I1408" t="str">
            <v>Y64063</v>
          </cell>
          <cell r="J1408">
            <v>1</v>
          </cell>
          <cell r="K1408" t="str">
            <v>前海保税区</v>
          </cell>
          <cell r="L1408">
            <v>44960</v>
          </cell>
          <cell r="M1408"/>
          <cell r="N1408" t="str">
            <v>MAR 23</v>
          </cell>
          <cell r="O1408">
            <v>2023.1</v>
          </cell>
          <cell r="P1408" t="str">
            <v>USD</v>
          </cell>
          <cell r="Q1408" t="str">
            <v>SUESE#001/23</v>
          </cell>
          <cell r="R1408" t="str">
            <v>SUPERIOR丰卓</v>
          </cell>
          <cell r="S1408" t="str">
            <v>YSM10</v>
          </cell>
          <cell r="T1408" t="str">
            <v>L-&gt;R</v>
          </cell>
          <cell r="U1408" t="str">
            <v>MVC+ATS15</v>
          </cell>
          <cell r="V1408" t="str">
            <v>WRONG</v>
          </cell>
          <cell r="W1408" t="str">
            <v>CIF Vietnam</v>
          </cell>
          <cell r="X1408">
            <v>44978</v>
          </cell>
          <cell r="Y1408" t="str">
            <v>Yes</v>
          </cell>
          <cell r="Z1408"/>
          <cell r="AA1408"/>
          <cell r="AB1408"/>
          <cell r="AC1408" t="str">
            <v>C230345258</v>
          </cell>
          <cell r="AD1408">
            <v>302</v>
          </cell>
          <cell r="AE1408">
            <v>5</v>
          </cell>
          <cell r="AF1408">
            <v>304</v>
          </cell>
          <cell r="AG1408">
            <v>5</v>
          </cell>
          <cell r="AH1408"/>
          <cell r="AI1408"/>
          <cell r="AJ1408"/>
          <cell r="AK1408"/>
          <cell r="AL1408"/>
          <cell r="AM1408"/>
          <cell r="AN1408"/>
          <cell r="AO1408" t="str">
            <v>Yes</v>
          </cell>
          <cell r="AP1408" t="str">
            <v>MAR 23</v>
          </cell>
        </row>
        <row r="1409">
          <cell r="A1409">
            <v>1865</v>
          </cell>
          <cell r="B1409" t="str">
            <v>已发货</v>
          </cell>
          <cell r="C1409" t="str">
            <v>C49</v>
          </cell>
          <cell r="D1409">
            <v>111131</v>
          </cell>
          <cell r="E1409" t="str">
            <v>创荣发(Special）</v>
          </cell>
          <cell r="F1409" t="str">
            <v>YSM10</v>
          </cell>
          <cell r="G1409" t="str">
            <v>R-&gt;L</v>
          </cell>
          <cell r="H1409" t="str">
            <v>MVC+ATS15</v>
          </cell>
          <cell r="I1409" t="str">
            <v>Y64065</v>
          </cell>
          <cell r="J1409">
            <v>1</v>
          </cell>
          <cell r="K1409" t="str">
            <v>力合仓库(已经清关)</v>
          </cell>
          <cell r="L1409">
            <v>44960</v>
          </cell>
          <cell r="M1409">
            <v>5.2999999999999999E-2</v>
          </cell>
          <cell r="N1409" t="str">
            <v>AUG 23</v>
          </cell>
          <cell r="O1409">
            <v>2023.1</v>
          </cell>
          <cell r="P1409" t="str">
            <v>RMB</v>
          </cell>
          <cell r="Q1409" t="str">
            <v>C49SZX20230035SX</v>
          </cell>
          <cell r="R1409" t="str">
            <v>博祯</v>
          </cell>
          <cell r="S1409" t="str">
            <v>YSM10</v>
          </cell>
          <cell r="T1409" t="str">
            <v>R-&gt;L</v>
          </cell>
          <cell r="U1409" t="str">
            <v>MVC+ATS15</v>
          </cell>
          <cell r="V1409" t="str">
            <v>OK</v>
          </cell>
          <cell r="W1409" t="str">
            <v>DDP SZ</v>
          </cell>
          <cell r="X1409">
            <v>44986</v>
          </cell>
          <cell r="Y1409" t="str">
            <v>Yes</v>
          </cell>
          <cell r="Z1409"/>
          <cell r="AA1409"/>
          <cell r="AB1409"/>
          <cell r="AC1409" t="str">
            <v xml:space="preserve">C230345148 </v>
          </cell>
          <cell r="AD1409">
            <v>302</v>
          </cell>
          <cell r="AE1409">
            <v>5</v>
          </cell>
          <cell r="AF1409">
            <v>304</v>
          </cell>
          <cell r="AG1409">
            <v>5</v>
          </cell>
          <cell r="AH1409"/>
          <cell r="AI1409"/>
          <cell r="AN1409"/>
          <cell r="AO1409" t="str">
            <v>Yes</v>
          </cell>
          <cell r="AP1409" t="str">
            <v>AUG 23</v>
          </cell>
        </row>
        <row r="1410">
          <cell r="A1410">
            <v>1863</v>
          </cell>
          <cell r="B1410" t="str">
            <v>已发货</v>
          </cell>
          <cell r="C1410" t="str">
            <v>C49</v>
          </cell>
          <cell r="D1410">
            <v>111131</v>
          </cell>
          <cell r="E1410" t="str">
            <v>创荣发(Special）</v>
          </cell>
          <cell r="F1410" t="str">
            <v>YSM20R-2</v>
          </cell>
          <cell r="G1410" t="str">
            <v>R-&gt;L</v>
          </cell>
          <cell r="H1410" t="str">
            <v>No</v>
          </cell>
          <cell r="I1410" t="str">
            <v>Y64012</v>
          </cell>
          <cell r="J1410">
            <v>1</v>
          </cell>
          <cell r="K1410" t="str">
            <v>前海（完税）仓</v>
          </cell>
          <cell r="L1410">
            <v>44960</v>
          </cell>
          <cell r="M1410" t="str">
            <v>NM coper rate 0.0501,PO#111096</v>
          </cell>
          <cell r="N1410" t="str">
            <v>AUG 23</v>
          </cell>
          <cell r="O1410">
            <v>2022.12</v>
          </cell>
          <cell r="P1410" t="str">
            <v>RMB</v>
          </cell>
          <cell r="Q1410" t="str">
            <v>C49SZX20230035SX</v>
          </cell>
          <cell r="R1410" t="str">
            <v>博祯</v>
          </cell>
          <cell r="S1410" t="str">
            <v>YSM20R-2</v>
          </cell>
          <cell r="T1410" t="str">
            <v>R-&gt;L</v>
          </cell>
          <cell r="U1410" t="str">
            <v>No</v>
          </cell>
          <cell r="V1410" t="str">
            <v>OK</v>
          </cell>
          <cell r="W1410" t="str">
            <v>DDP SZ</v>
          </cell>
          <cell r="X1410">
            <v>44986</v>
          </cell>
          <cell r="Y1410" t="str">
            <v>Yes</v>
          </cell>
          <cell r="Z1410"/>
          <cell r="AA1410"/>
          <cell r="AB1410"/>
          <cell r="AC1410" t="str">
            <v xml:space="preserve">C230345148 </v>
          </cell>
          <cell r="AD1410">
            <v>301</v>
          </cell>
          <cell r="AE1410">
            <v>15</v>
          </cell>
          <cell r="AF1410">
            <v>311</v>
          </cell>
          <cell r="AG1410">
            <v>5</v>
          </cell>
          <cell r="AH1410"/>
          <cell r="AI1410"/>
          <cell r="AN1410"/>
          <cell r="AO1410" t="str">
            <v>Yes</v>
          </cell>
          <cell r="AP1410" t="str">
            <v>AUG 23</v>
          </cell>
        </row>
        <row r="1411">
          <cell r="A1411">
            <v>1532</v>
          </cell>
          <cell r="B1411" t="str">
            <v>已发货</v>
          </cell>
          <cell r="C1411" t="str">
            <v>C49</v>
          </cell>
          <cell r="D1411">
            <v>111131</v>
          </cell>
          <cell r="E1411" t="str">
            <v>创荣发(Special）</v>
          </cell>
          <cell r="F1411" t="str">
            <v>YSM20R-2</v>
          </cell>
          <cell r="G1411" t="str">
            <v>R-&gt;L</v>
          </cell>
          <cell r="H1411" t="str">
            <v>No</v>
          </cell>
          <cell r="I1411" t="str">
            <v>Y64013</v>
          </cell>
          <cell r="J1411">
            <v>1</v>
          </cell>
          <cell r="K1411" t="str">
            <v>前海保税区</v>
          </cell>
          <cell r="L1411">
            <v>44960</v>
          </cell>
          <cell r="M1411" t="str">
            <v xml:space="preserve">NM,Coper rate 0.0530 </v>
          </cell>
          <cell r="N1411" t="str">
            <v>JUL 23</v>
          </cell>
          <cell r="O1411">
            <v>2022.12</v>
          </cell>
          <cell r="P1411" t="str">
            <v>JPY</v>
          </cell>
          <cell r="Q1411" t="str">
            <v>C49SZX20230088MZ</v>
          </cell>
          <cell r="R1411" t="str">
            <v>东莞鸿楠</v>
          </cell>
          <cell r="S1411" t="str">
            <v>YSM20R-2</v>
          </cell>
          <cell r="T1411" t="str">
            <v>R-&gt;L</v>
          </cell>
          <cell r="U1411" t="str">
            <v>No</v>
          </cell>
          <cell r="V1411" t="str">
            <v>OK</v>
          </cell>
          <cell r="W1411" t="str">
            <v>CIF  HK</v>
          </cell>
          <cell r="X1411">
            <v>45127</v>
          </cell>
          <cell r="Y1411" t="str">
            <v>Yes</v>
          </cell>
          <cell r="Z1411"/>
          <cell r="AA1411"/>
          <cell r="AB1411"/>
          <cell r="AC1411" t="str">
            <v>C220242115</v>
          </cell>
          <cell r="AD1411">
            <v>301</v>
          </cell>
          <cell r="AE1411">
            <v>15</v>
          </cell>
          <cell r="AF1411">
            <v>311</v>
          </cell>
          <cell r="AG1411">
            <v>5</v>
          </cell>
          <cell r="AH1411"/>
          <cell r="AI1411"/>
          <cell r="AJ1411"/>
          <cell r="AK1411"/>
          <cell r="AL1411"/>
          <cell r="AM1411"/>
          <cell r="AN1411"/>
          <cell r="AO1411" t="str">
            <v>Yes</v>
          </cell>
          <cell r="AP1411" t="str">
            <v>JUL 23</v>
          </cell>
        </row>
        <row r="1412">
          <cell r="A1412">
            <v>1658</v>
          </cell>
          <cell r="B1412" t="str">
            <v>已发货</v>
          </cell>
          <cell r="C1412" t="str">
            <v>C49</v>
          </cell>
          <cell r="D1412">
            <v>111131</v>
          </cell>
          <cell r="E1412" t="str">
            <v>创荣发(Special）</v>
          </cell>
          <cell r="F1412" t="str">
            <v>YSM20R-2</v>
          </cell>
          <cell r="G1412" t="str">
            <v>R-&gt;L</v>
          </cell>
          <cell r="H1412" t="str">
            <v>No</v>
          </cell>
          <cell r="I1412" t="str">
            <v>Y63997</v>
          </cell>
          <cell r="J1412">
            <v>1</v>
          </cell>
          <cell r="K1412" t="str">
            <v>力合仓库(已经清关)</v>
          </cell>
          <cell r="L1412">
            <v>44960</v>
          </cell>
          <cell r="M1412" t="str">
            <v xml:space="preserve">NM,Coper rate 0.0530 </v>
          </cell>
          <cell r="N1412" t="str">
            <v>AUG 23</v>
          </cell>
          <cell r="O1412">
            <v>2022.12</v>
          </cell>
          <cell r="P1412" t="str">
            <v>RMB</v>
          </cell>
          <cell r="Q1412" t="str">
            <v>SNFPC-CG-2022-008</v>
          </cell>
          <cell r="R1412" t="str">
            <v>康佳</v>
          </cell>
          <cell r="S1412" t="str">
            <v>YSM20R-2</v>
          </cell>
          <cell r="T1412" t="str">
            <v>R-&gt;L</v>
          </cell>
          <cell r="U1412" t="str">
            <v>No</v>
          </cell>
          <cell r="V1412" t="str">
            <v>OK</v>
          </cell>
          <cell r="W1412" t="str">
            <v>DDP SN</v>
          </cell>
          <cell r="X1412">
            <v>44678</v>
          </cell>
          <cell r="Y1412" t="str">
            <v>Yes</v>
          </cell>
          <cell r="Z1412"/>
          <cell r="AA1412"/>
          <cell r="AB1412"/>
          <cell r="AC1412" t="str">
            <v>C220542822</v>
          </cell>
          <cell r="AD1412">
            <v>301</v>
          </cell>
          <cell r="AE1412">
            <v>15</v>
          </cell>
          <cell r="AF1412">
            <v>311</v>
          </cell>
          <cell r="AG1412">
            <v>5</v>
          </cell>
          <cell r="AH1412"/>
          <cell r="AI1412"/>
          <cell r="AN1412"/>
          <cell r="AO1412" t="str">
            <v>Yes</v>
          </cell>
          <cell r="AP1412" t="str">
            <v>AUG 23</v>
          </cell>
        </row>
        <row r="1413">
          <cell r="A1413">
            <v>1533</v>
          </cell>
          <cell r="B1413" t="str">
            <v>已发货</v>
          </cell>
          <cell r="C1413" t="str">
            <v>C49</v>
          </cell>
          <cell r="D1413">
            <v>111131</v>
          </cell>
          <cell r="E1413" t="str">
            <v>创荣发(Special）</v>
          </cell>
          <cell r="F1413" t="str">
            <v>YSM20R-2</v>
          </cell>
          <cell r="G1413" t="str">
            <v>R-&gt;L</v>
          </cell>
          <cell r="H1413" t="str">
            <v>No</v>
          </cell>
          <cell r="I1413" t="str">
            <v>Y64079</v>
          </cell>
          <cell r="J1413">
            <v>1</v>
          </cell>
          <cell r="K1413" t="str">
            <v>前海保税区</v>
          </cell>
          <cell r="L1413">
            <v>44960</v>
          </cell>
          <cell r="M1413" t="str">
            <v xml:space="preserve">NM,Coper rate 0.0530 </v>
          </cell>
          <cell r="N1413" t="str">
            <v>JUL 23</v>
          </cell>
          <cell r="O1413">
            <v>2022.12</v>
          </cell>
          <cell r="P1413" t="str">
            <v>JPY</v>
          </cell>
          <cell r="Q1413" t="str">
            <v>C49SZX20230088MZ</v>
          </cell>
          <cell r="R1413" t="str">
            <v>东莞鸿楠</v>
          </cell>
          <cell r="S1413" t="str">
            <v>YSM20R-2</v>
          </cell>
          <cell r="T1413" t="str">
            <v>R-&gt;L</v>
          </cell>
          <cell r="U1413" t="str">
            <v>No</v>
          </cell>
          <cell r="V1413" t="str">
            <v>OK</v>
          </cell>
          <cell r="W1413" t="str">
            <v>CIF  HK</v>
          </cell>
          <cell r="X1413">
            <v>45127</v>
          </cell>
          <cell r="Y1413" t="str">
            <v>Yes</v>
          </cell>
          <cell r="Z1413"/>
          <cell r="AA1413"/>
          <cell r="AB1413"/>
          <cell r="AC1413" t="str">
            <v>C220242115</v>
          </cell>
          <cell r="AD1413">
            <v>311</v>
          </cell>
          <cell r="AE1413">
            <v>15</v>
          </cell>
          <cell r="AF1413">
            <v>301</v>
          </cell>
          <cell r="AG1413">
            <v>5</v>
          </cell>
          <cell r="AH1413"/>
          <cell r="AI1413"/>
          <cell r="AJ1413"/>
          <cell r="AK1413"/>
          <cell r="AL1413"/>
          <cell r="AM1413"/>
          <cell r="AN1413"/>
          <cell r="AO1413" t="str">
            <v>Yes</v>
          </cell>
          <cell r="AP1413" t="str">
            <v>JUL 23</v>
          </cell>
        </row>
        <row r="1414">
          <cell r="A1414">
            <v>1951</v>
          </cell>
          <cell r="B1414" t="str">
            <v>已发货</v>
          </cell>
          <cell r="C1414" t="str">
            <v>C49</v>
          </cell>
          <cell r="D1414">
            <v>111131</v>
          </cell>
          <cell r="E1414" t="str">
            <v>创荣发(Special）</v>
          </cell>
          <cell r="F1414" t="str">
            <v>YSM20R-2</v>
          </cell>
          <cell r="G1414" t="str">
            <v>R-&gt;L</v>
          </cell>
          <cell r="H1414" t="str">
            <v>No</v>
          </cell>
          <cell r="I1414" t="str">
            <v>Y64010</v>
          </cell>
          <cell r="J1414">
            <v>1</v>
          </cell>
          <cell r="K1414" t="str">
            <v>前海保税区</v>
          </cell>
          <cell r="L1414">
            <v>44960</v>
          </cell>
          <cell r="M1414" t="str">
            <v xml:space="preserve">NM,Coper rate 0.0530 </v>
          </cell>
          <cell r="N1414" t="str">
            <v>SEP 23</v>
          </cell>
          <cell r="O1414">
            <v>2022.12</v>
          </cell>
          <cell r="P1414" t="str">
            <v>RMB</v>
          </cell>
          <cell r="Q1414" t="str">
            <v>C49SZX20230093SX</v>
          </cell>
          <cell r="R1414" t="str">
            <v>益田科技(End uer:泓裕）</v>
          </cell>
          <cell r="S1414" t="str">
            <v>YSM20R-2</v>
          </cell>
          <cell r="T1414" t="str">
            <v>R-&gt;L</v>
          </cell>
          <cell r="U1414" t="str">
            <v>No</v>
          </cell>
          <cell r="V1414" t="str">
            <v>OK</v>
          </cell>
          <cell r="W1414" t="str">
            <v>DDP SZ</v>
          </cell>
          <cell r="X1414">
            <v>45127</v>
          </cell>
          <cell r="Y1414" t="str">
            <v>Yes</v>
          </cell>
          <cell r="Z1414"/>
          <cell r="AA1414"/>
          <cell r="AB1414"/>
          <cell r="AC1414" t="str">
            <v>C230846961</v>
          </cell>
          <cell r="AD1414">
            <v>311</v>
          </cell>
          <cell r="AE1414">
            <v>15</v>
          </cell>
          <cell r="AF1414">
            <v>301</v>
          </cell>
          <cell r="AG1414">
            <v>5</v>
          </cell>
          <cell r="AH1414"/>
          <cell r="AI1414"/>
          <cell r="AN1414"/>
          <cell r="AO1414" t="str">
            <v>Yes</v>
          </cell>
          <cell r="AP1414" t="str">
            <v>SEP 23</v>
          </cell>
        </row>
        <row r="1415">
          <cell r="A1415">
            <v>1933</v>
          </cell>
          <cell r="B1415" t="str">
            <v>已发货</v>
          </cell>
          <cell r="C1415" t="str">
            <v>C49</v>
          </cell>
          <cell r="D1415">
            <v>111132</v>
          </cell>
          <cell r="E1415" t="str">
            <v>倍斯特</v>
          </cell>
          <cell r="F1415" t="str">
            <v>YSM20R-2</v>
          </cell>
          <cell r="G1415" t="str">
            <v>L-&gt;R</v>
          </cell>
          <cell r="H1415" t="str">
            <v>No</v>
          </cell>
          <cell r="I1415" t="str">
            <v>Y64060</v>
          </cell>
          <cell r="J1415">
            <v>1</v>
          </cell>
          <cell r="K1415" t="str">
            <v>力合仓库(已经清关)</v>
          </cell>
          <cell r="L1415">
            <v>44960</v>
          </cell>
          <cell r="M1415" t="str">
            <v xml:space="preserve">NM,Coper rate 0.0530 </v>
          </cell>
          <cell r="N1415" t="str">
            <v>AUG 23</v>
          </cell>
          <cell r="O1415">
            <v>2023.1</v>
          </cell>
          <cell r="P1415" t="str">
            <v>RMB</v>
          </cell>
          <cell r="Q1415" t="str">
            <v>C49SZX20230083LC</v>
          </cell>
          <cell r="R1415" t="str">
            <v>兴原星</v>
          </cell>
          <cell r="S1415" t="str">
            <v>YSM20R-2</v>
          </cell>
          <cell r="T1415" t="str">
            <v>L-&gt;R</v>
          </cell>
          <cell r="U1415" t="str">
            <v>No</v>
          </cell>
          <cell r="V1415" t="str">
            <v>OK</v>
          </cell>
          <cell r="W1415" t="str">
            <v>DDP GZ</v>
          </cell>
          <cell r="X1415">
            <v>45117</v>
          </cell>
          <cell r="Y1415" t="str">
            <v>Yes</v>
          </cell>
          <cell r="Z1415"/>
          <cell r="AA1415"/>
          <cell r="AB1415"/>
          <cell r="AC1415" t="str">
            <v xml:space="preserve">C230746574 </v>
          </cell>
          <cell r="AD1415">
            <v>311</v>
          </cell>
          <cell r="AE1415">
            <v>20</v>
          </cell>
          <cell r="AF1415"/>
          <cell r="AG1415"/>
          <cell r="AH1415"/>
          <cell r="AI1415"/>
          <cell r="AN1415"/>
          <cell r="AO1415" t="str">
            <v>Yes</v>
          </cell>
          <cell r="AP1415" t="str">
            <v>AUG 23</v>
          </cell>
        </row>
        <row r="1416">
          <cell r="A1416">
            <v>1956</v>
          </cell>
          <cell r="B1416" t="str">
            <v>已发货</v>
          </cell>
          <cell r="C1416" t="str">
            <v>C49</v>
          </cell>
          <cell r="D1416">
            <v>111132</v>
          </cell>
          <cell r="E1416" t="str">
            <v>倍斯特(Special）</v>
          </cell>
          <cell r="F1416" t="str">
            <v>YSM10</v>
          </cell>
          <cell r="G1416" t="str">
            <v>R-&gt;L</v>
          </cell>
          <cell r="H1416" t="str">
            <v>MVC</v>
          </cell>
          <cell r="I1416" t="str">
            <v>Y64058</v>
          </cell>
          <cell r="J1416">
            <v>1</v>
          </cell>
          <cell r="K1416" t="str">
            <v>前海保税区</v>
          </cell>
          <cell r="L1416">
            <v>44960</v>
          </cell>
          <cell r="M1416" t="str">
            <v xml:space="preserve">NM,Coper rate 0.0530 </v>
          </cell>
          <cell r="N1416" t="str">
            <v>SEP 23</v>
          </cell>
          <cell r="O1416">
            <v>2023.1</v>
          </cell>
          <cell r="P1416" t="str">
            <v>RMB</v>
          </cell>
          <cell r="Q1416" t="str">
            <v>GD-20230250</v>
          </cell>
          <cell r="R1416" t="str">
            <v>泰永</v>
          </cell>
          <cell r="S1416" t="str">
            <v>YSM10</v>
          </cell>
          <cell r="T1416" t="str">
            <v>R-&gt;L</v>
          </cell>
          <cell r="U1416" t="str">
            <v>No</v>
          </cell>
          <cell r="V1416" t="str">
            <v>WRONG</v>
          </cell>
          <cell r="W1416" t="str">
            <v>DDP ZH</v>
          </cell>
          <cell r="X1416">
            <v>45128</v>
          </cell>
          <cell r="Y1416" t="str">
            <v>Yes</v>
          </cell>
          <cell r="Z1416"/>
          <cell r="AA1416"/>
          <cell r="AB1416"/>
          <cell r="AC1416" t="str">
            <v>C230847021</v>
          </cell>
          <cell r="AD1416">
            <v>301</v>
          </cell>
          <cell r="AE1416">
            <v>10</v>
          </cell>
          <cell r="AF1416"/>
          <cell r="AG1416"/>
          <cell r="AH1416"/>
          <cell r="AI1416"/>
          <cell r="AN1416"/>
          <cell r="AO1416" t="str">
            <v>Yes</v>
          </cell>
          <cell r="AP1416" t="str">
            <v>SEP 23</v>
          </cell>
        </row>
        <row r="1417">
          <cell r="A1417">
            <v>1955</v>
          </cell>
          <cell r="B1417" t="str">
            <v>已发货</v>
          </cell>
          <cell r="C1417" t="str">
            <v>C49</v>
          </cell>
          <cell r="D1417">
            <v>111132</v>
          </cell>
          <cell r="E1417" t="str">
            <v>倍斯特(Special）</v>
          </cell>
          <cell r="F1417" t="str">
            <v>YSM10</v>
          </cell>
          <cell r="G1417" t="str">
            <v>R-&gt;L</v>
          </cell>
          <cell r="H1417" t="str">
            <v>MVC</v>
          </cell>
          <cell r="I1417" t="str">
            <v>Y64059</v>
          </cell>
          <cell r="J1417">
            <v>1</v>
          </cell>
          <cell r="K1417" t="str">
            <v>前海保税区</v>
          </cell>
          <cell r="L1417">
            <v>44960</v>
          </cell>
          <cell r="M1417" t="str">
            <v xml:space="preserve">NM,Coper rate 0.0530 </v>
          </cell>
          <cell r="N1417" t="str">
            <v>SEP 23</v>
          </cell>
          <cell r="O1417">
            <v>2023.1</v>
          </cell>
          <cell r="P1417" t="str">
            <v>RMB</v>
          </cell>
          <cell r="Q1417" t="str">
            <v>GD-20230250</v>
          </cell>
          <cell r="R1417" t="str">
            <v>泰永</v>
          </cell>
          <cell r="S1417" t="str">
            <v>YSM10</v>
          </cell>
          <cell r="T1417" t="str">
            <v>R-&gt;L</v>
          </cell>
          <cell r="U1417" t="str">
            <v>MVC</v>
          </cell>
          <cell r="V1417" t="str">
            <v>OK</v>
          </cell>
          <cell r="W1417" t="str">
            <v>DDP ZH</v>
          </cell>
          <cell r="X1417">
            <v>45128</v>
          </cell>
          <cell r="Y1417" t="str">
            <v>Yes</v>
          </cell>
          <cell r="Z1417"/>
          <cell r="AA1417"/>
          <cell r="AB1417"/>
          <cell r="AC1417" t="str">
            <v>C230847021</v>
          </cell>
          <cell r="AD1417">
            <v>301</v>
          </cell>
          <cell r="AE1417">
            <v>10</v>
          </cell>
          <cell r="AF1417"/>
          <cell r="AG1417"/>
          <cell r="AH1417"/>
          <cell r="AI1417"/>
          <cell r="AN1417"/>
          <cell r="AO1417" t="str">
            <v>Yes</v>
          </cell>
          <cell r="AP1417" t="str">
            <v>SEP 23</v>
          </cell>
        </row>
        <row r="1418">
          <cell r="A1418">
            <v>1952</v>
          </cell>
          <cell r="B1418" t="str">
            <v>已发货</v>
          </cell>
          <cell r="C1418" t="str">
            <v>C49</v>
          </cell>
          <cell r="D1418">
            <v>111133</v>
          </cell>
          <cell r="E1418" t="str">
            <v>新明海</v>
          </cell>
          <cell r="F1418" t="str">
            <v>YSM20R-2</v>
          </cell>
          <cell r="G1418" t="str">
            <v>R-&gt;L</v>
          </cell>
          <cell r="H1418" t="str">
            <v>No</v>
          </cell>
          <cell r="I1418" t="str">
            <v>Y64011</v>
          </cell>
          <cell r="J1418">
            <v>1</v>
          </cell>
          <cell r="K1418" t="str">
            <v>前海保税区</v>
          </cell>
          <cell r="L1418">
            <v>44960</v>
          </cell>
          <cell r="M1418" t="str">
            <v xml:space="preserve">NM,Coper rate 0.0530 </v>
          </cell>
          <cell r="N1418" t="str">
            <v>SEP 23</v>
          </cell>
          <cell r="O1418">
            <v>2022.12</v>
          </cell>
          <cell r="P1418" t="str">
            <v>RMB</v>
          </cell>
          <cell r="Q1418" t="str">
            <v>C49SZX20230093SX</v>
          </cell>
          <cell r="R1418" t="str">
            <v>益田科技(End uer:泓裕）</v>
          </cell>
          <cell r="S1418" t="str">
            <v>YSM20R-2</v>
          </cell>
          <cell r="T1418" t="str">
            <v>R-&gt;L</v>
          </cell>
          <cell r="U1418" t="str">
            <v>No</v>
          </cell>
          <cell r="V1418" t="str">
            <v>OK</v>
          </cell>
          <cell r="W1418" t="str">
            <v>DDP SZ</v>
          </cell>
          <cell r="X1418">
            <v>45127</v>
          </cell>
          <cell r="Y1418" t="str">
            <v>Yes</v>
          </cell>
          <cell r="Z1418"/>
          <cell r="AA1418"/>
          <cell r="AB1418"/>
          <cell r="AC1418" t="str">
            <v>C230846961</v>
          </cell>
          <cell r="AD1418">
            <v>301</v>
          </cell>
          <cell r="AE1418">
            <v>10</v>
          </cell>
          <cell r="AF1418">
            <v>307</v>
          </cell>
          <cell r="AG1418">
            <v>5</v>
          </cell>
          <cell r="AH1418">
            <v>311</v>
          </cell>
          <cell r="AI1418">
            <v>5</v>
          </cell>
          <cell r="AN1418"/>
          <cell r="AO1418" t="str">
            <v>Yes</v>
          </cell>
          <cell r="AP1418" t="str">
            <v>SEP 23</v>
          </cell>
        </row>
        <row r="1419">
          <cell r="A1419">
            <v>1921</v>
          </cell>
          <cell r="B1419" t="str">
            <v>已发货</v>
          </cell>
          <cell r="C1419" t="str">
            <v>C49</v>
          </cell>
          <cell r="D1419">
            <v>111133</v>
          </cell>
          <cell r="E1419" t="str">
            <v>新明海</v>
          </cell>
          <cell r="F1419" t="str">
            <v>YSM20R-2</v>
          </cell>
          <cell r="G1419" t="str">
            <v>R-&gt;L</v>
          </cell>
          <cell r="H1419" t="str">
            <v>No</v>
          </cell>
          <cell r="I1419" t="str">
            <v>Y64053</v>
          </cell>
          <cell r="J1419">
            <v>1</v>
          </cell>
          <cell r="K1419" t="str">
            <v>力合仓库(已经清关)</v>
          </cell>
          <cell r="L1419">
            <v>44960</v>
          </cell>
          <cell r="M1419" t="str">
            <v xml:space="preserve">NM,Coper rate 0.0530 </v>
          </cell>
          <cell r="N1419" t="str">
            <v>AUG 23</v>
          </cell>
          <cell r="O1419">
            <v>2023.1</v>
          </cell>
          <cell r="P1419" t="str">
            <v>RMB</v>
          </cell>
          <cell r="Q1419" t="str">
            <v>HX20230601A</v>
          </cell>
          <cell r="R1419" t="str">
            <v>恒鑫（End user:开普）</v>
          </cell>
          <cell r="S1419" t="str">
            <v>YSM20R-2</v>
          </cell>
          <cell r="T1419" t="str">
            <v>R-&gt;L</v>
          </cell>
          <cell r="U1419" t="str">
            <v>No</v>
          </cell>
          <cell r="V1419" t="str">
            <v>OK</v>
          </cell>
          <cell r="W1419" t="str">
            <v>DDP ZS</v>
          </cell>
          <cell r="X1419">
            <v>45079</v>
          </cell>
          <cell r="Y1419" t="str">
            <v>Yes</v>
          </cell>
          <cell r="Z1419"/>
          <cell r="AA1419"/>
          <cell r="AB1419"/>
          <cell r="AC1419" t="str">
            <v>C230646271</v>
          </cell>
          <cell r="AD1419">
            <v>301</v>
          </cell>
          <cell r="AE1419">
            <v>10</v>
          </cell>
          <cell r="AF1419">
            <v>311</v>
          </cell>
          <cell r="AG1419">
            <v>10</v>
          </cell>
          <cell r="AH1419"/>
          <cell r="AI1419"/>
          <cell r="AJ1419"/>
          <cell r="AK1419"/>
          <cell r="AL1419"/>
          <cell r="AM1419"/>
          <cell r="AN1419"/>
          <cell r="AO1419" t="str">
            <v>Yes</v>
          </cell>
          <cell r="AP1419" t="str">
            <v>AUG 23</v>
          </cell>
        </row>
        <row r="1420">
          <cell r="A1420">
            <v>1953</v>
          </cell>
          <cell r="B1420" t="str">
            <v>已发货</v>
          </cell>
          <cell r="C1420" t="str">
            <v>C49</v>
          </cell>
          <cell r="D1420">
            <v>111133</v>
          </cell>
          <cell r="E1420" t="str">
            <v>新明海</v>
          </cell>
          <cell r="F1420" t="str">
            <v>YSM20R-2</v>
          </cell>
          <cell r="G1420" t="str">
            <v>R-&gt;L</v>
          </cell>
          <cell r="H1420" t="str">
            <v>No</v>
          </cell>
          <cell r="I1420" t="str">
            <v>Y64054</v>
          </cell>
          <cell r="J1420">
            <v>1</v>
          </cell>
          <cell r="K1420" t="str">
            <v>前海保税区</v>
          </cell>
          <cell r="L1420">
            <v>44960</v>
          </cell>
          <cell r="M1420" t="str">
            <v xml:space="preserve">NM,Coper rate 0.0530 </v>
          </cell>
          <cell r="N1420" t="str">
            <v>SEP 23</v>
          </cell>
          <cell r="O1420">
            <v>2023.1</v>
          </cell>
          <cell r="P1420" t="str">
            <v>RMB</v>
          </cell>
          <cell r="Q1420" t="str">
            <v>C49SZX20230093SX</v>
          </cell>
          <cell r="R1420" t="str">
            <v>益田科技(End uer:泓裕）</v>
          </cell>
          <cell r="S1420" t="str">
            <v>YSM20R-2</v>
          </cell>
          <cell r="T1420" t="str">
            <v>R-&gt;L</v>
          </cell>
          <cell r="U1420" t="str">
            <v>No</v>
          </cell>
          <cell r="V1420" t="str">
            <v>OK</v>
          </cell>
          <cell r="W1420" t="str">
            <v>DDP SZ</v>
          </cell>
          <cell r="X1420">
            <v>45127</v>
          </cell>
          <cell r="Y1420" t="str">
            <v>Yes</v>
          </cell>
          <cell r="Z1420"/>
          <cell r="AA1420"/>
          <cell r="AB1420"/>
          <cell r="AC1420" t="str">
            <v>C230846961</v>
          </cell>
          <cell r="AD1420">
            <v>301</v>
          </cell>
          <cell r="AE1420">
            <v>10</v>
          </cell>
          <cell r="AF1420">
            <v>311</v>
          </cell>
          <cell r="AG1420">
            <v>10</v>
          </cell>
          <cell r="AH1420"/>
          <cell r="AI1420"/>
          <cell r="AN1420"/>
          <cell r="AO1420" t="str">
            <v>Yes</v>
          </cell>
          <cell r="AP1420" t="str">
            <v>SEP 23</v>
          </cell>
        </row>
        <row r="1421">
          <cell r="A1421">
            <v>1938</v>
          </cell>
          <cell r="B1421" t="str">
            <v>已发货</v>
          </cell>
          <cell r="C1421" t="str">
            <v>C49</v>
          </cell>
          <cell r="D1421">
            <v>111133</v>
          </cell>
          <cell r="E1421" t="str">
            <v>新明海</v>
          </cell>
          <cell r="F1421" t="str">
            <v>YSM20R-2</v>
          </cell>
          <cell r="G1421" t="str">
            <v>R-&gt;L</v>
          </cell>
          <cell r="H1421" t="str">
            <v>No</v>
          </cell>
          <cell r="I1421" t="str">
            <v>Y64055</v>
          </cell>
          <cell r="J1421">
            <v>1</v>
          </cell>
          <cell r="K1421" t="str">
            <v>力合仓库(已经清关)</v>
          </cell>
          <cell r="L1421">
            <v>44960</v>
          </cell>
          <cell r="M1421" t="str">
            <v xml:space="preserve">NM,Coper rate 0.0530 </v>
          </cell>
          <cell r="N1421" t="str">
            <v>NOV 23</v>
          </cell>
          <cell r="O1421">
            <v>2023.1</v>
          </cell>
          <cell r="P1421" t="str">
            <v>RMB</v>
          </cell>
          <cell r="Q1421" t="str">
            <v>C49SZX20230091SX</v>
          </cell>
          <cell r="R1421" t="str">
            <v>万赢丰</v>
          </cell>
          <cell r="S1421" t="str">
            <v>YSM20R-2</v>
          </cell>
          <cell r="T1421" t="str">
            <v>R-&gt;L</v>
          </cell>
          <cell r="U1421" t="str">
            <v>No</v>
          </cell>
          <cell r="V1421" t="str">
            <v>OK</v>
          </cell>
          <cell r="W1421" t="str">
            <v>DDP SZ</v>
          </cell>
          <cell r="X1421">
            <v>45125</v>
          </cell>
          <cell r="Y1421" t="str">
            <v>Yes</v>
          </cell>
          <cell r="Z1421"/>
          <cell r="AA1421"/>
          <cell r="AB1421"/>
          <cell r="AC1421" t="str">
            <v>C230846815</v>
          </cell>
          <cell r="AD1421">
            <v>301</v>
          </cell>
          <cell r="AE1421">
            <v>10</v>
          </cell>
          <cell r="AF1421">
            <v>311</v>
          </cell>
          <cell r="AG1421">
            <v>10</v>
          </cell>
          <cell r="AH1421"/>
          <cell r="AI1421"/>
          <cell r="AN1421"/>
          <cell r="AO1421" t="str">
            <v>Yes</v>
          </cell>
          <cell r="AP1421" t="str">
            <v>NOV 23</v>
          </cell>
        </row>
        <row r="1422">
          <cell r="A1422">
            <v>1908</v>
          </cell>
          <cell r="B1422" t="str">
            <v>已发货</v>
          </cell>
          <cell r="C1422" t="str">
            <v>C49</v>
          </cell>
          <cell r="D1422">
            <v>111133</v>
          </cell>
          <cell r="E1422" t="str">
            <v>新明海</v>
          </cell>
          <cell r="F1422" t="str">
            <v>YSM20R-2</v>
          </cell>
          <cell r="G1422" t="str">
            <v>L-&gt;R</v>
          </cell>
          <cell r="H1422" t="str">
            <v>No</v>
          </cell>
          <cell r="I1422" t="str">
            <v>Y64056</v>
          </cell>
          <cell r="J1422">
            <v>1</v>
          </cell>
          <cell r="K1422" t="str">
            <v>前海保税区</v>
          </cell>
          <cell r="L1422">
            <v>44960</v>
          </cell>
          <cell r="M1422" t="str">
            <v xml:space="preserve">NM,Coper rate 0.0530 </v>
          </cell>
          <cell r="N1422" t="str">
            <v>JUN 23</v>
          </cell>
          <cell r="O1422">
            <v>2023.1</v>
          </cell>
          <cell r="P1422" t="str">
            <v>JPY</v>
          </cell>
          <cell r="Q1422" t="str">
            <v>C49SZX20230055SX</v>
          </cell>
          <cell r="R1422" t="str">
            <v>鑫亿特</v>
          </cell>
          <cell r="S1422" t="str">
            <v>YSM20R-2</v>
          </cell>
          <cell r="T1422" t="str">
            <v>L-&gt;R</v>
          </cell>
          <cell r="U1422" t="str">
            <v>No</v>
          </cell>
          <cell r="V1422" t="str">
            <v>OK</v>
          </cell>
          <cell r="W1422" t="str">
            <v>DAP SZ</v>
          </cell>
          <cell r="X1422">
            <v>45038</v>
          </cell>
          <cell r="Y1422" t="str">
            <v>Yes</v>
          </cell>
          <cell r="Z1422"/>
          <cell r="AA1422"/>
          <cell r="AB1422"/>
          <cell r="AC1422" t="str">
            <v>C201238798</v>
          </cell>
          <cell r="AD1422">
            <v>311</v>
          </cell>
          <cell r="AE1422">
            <v>10</v>
          </cell>
          <cell r="AF1422">
            <v>311</v>
          </cell>
          <cell r="AG1422">
            <v>10</v>
          </cell>
          <cell r="AH1422"/>
          <cell r="AI1422"/>
          <cell r="AN1422"/>
          <cell r="AO1422" t="str">
            <v>Yes</v>
          </cell>
          <cell r="AP1422" t="str">
            <v>JUN 23</v>
          </cell>
        </row>
        <row r="1423">
          <cell r="A1423">
            <v>1910</v>
          </cell>
          <cell r="B1423" t="str">
            <v>已发货</v>
          </cell>
          <cell r="C1423" t="str">
            <v>C49</v>
          </cell>
          <cell r="D1423">
            <v>111134</v>
          </cell>
          <cell r="E1423" t="str">
            <v>锐诚电子</v>
          </cell>
          <cell r="F1423" t="str">
            <v>YSM20R-2</v>
          </cell>
          <cell r="G1423" t="str">
            <v>L-&gt;R</v>
          </cell>
          <cell r="H1423" t="str">
            <v>No</v>
          </cell>
          <cell r="I1423" t="str">
            <v>Y63986</v>
          </cell>
          <cell r="J1423">
            <v>1</v>
          </cell>
          <cell r="K1423" t="str">
            <v>前海保税区</v>
          </cell>
          <cell r="L1423">
            <v>44960</v>
          </cell>
          <cell r="M1423" t="str">
            <v>NM,Coper rate 0.0501 PO#111096</v>
          </cell>
          <cell r="N1423" t="str">
            <v>MAY 23</v>
          </cell>
          <cell r="O1423">
            <v>2022.12</v>
          </cell>
          <cell r="P1423" t="str">
            <v>RMB</v>
          </cell>
          <cell r="Q1423" t="str">
            <v>C49SZX20230053MZ</v>
          </cell>
          <cell r="R1423" t="str">
            <v>佳润</v>
          </cell>
          <cell r="S1423" t="str">
            <v>YSM20R-2</v>
          </cell>
          <cell r="T1423" t="str">
            <v>L-&gt;R</v>
          </cell>
          <cell r="U1423" t="str">
            <v>No</v>
          </cell>
          <cell r="V1423" t="str">
            <v>OK</v>
          </cell>
          <cell r="W1423" t="str">
            <v>DDP HZ</v>
          </cell>
          <cell r="X1423">
            <v>45037</v>
          </cell>
          <cell r="Y1423" t="str">
            <v>Yes</v>
          </cell>
          <cell r="Z1423"/>
          <cell r="AA1423"/>
          <cell r="AB1423"/>
          <cell r="AC1423" t="str">
            <v>C230445645</v>
          </cell>
          <cell r="AD1423">
            <v>301</v>
          </cell>
          <cell r="AE1423">
            <v>15</v>
          </cell>
          <cell r="AF1423">
            <v>311</v>
          </cell>
          <cell r="AG1423">
            <v>5</v>
          </cell>
          <cell r="AH1423"/>
          <cell r="AI1423"/>
          <cell r="AN1423"/>
          <cell r="AO1423" t="str">
            <v>Yes</v>
          </cell>
          <cell r="AP1423" t="str">
            <v>MAY 23</v>
          </cell>
        </row>
        <row r="1424">
          <cell r="A1424">
            <v>1480</v>
          </cell>
          <cell r="B1424" t="str">
            <v>已发货</v>
          </cell>
          <cell r="C1424" t="str">
            <v>C49</v>
          </cell>
          <cell r="D1424">
            <v>111134</v>
          </cell>
          <cell r="E1424" t="str">
            <v>锐诚电子</v>
          </cell>
          <cell r="F1424" t="str">
            <v>YSM20R-2</v>
          </cell>
          <cell r="G1424" t="str">
            <v>L-&gt;R</v>
          </cell>
          <cell r="H1424" t="str">
            <v>No</v>
          </cell>
          <cell r="I1424" t="str">
            <v>Y63987</v>
          </cell>
          <cell r="J1424">
            <v>1</v>
          </cell>
          <cell r="K1424" t="str">
            <v>前海保税区</v>
          </cell>
          <cell r="L1424">
            <v>44960</v>
          </cell>
          <cell r="M1424" t="str">
            <v>NM,Coper rate 0.0530 PO#111134</v>
          </cell>
          <cell r="N1424" t="str">
            <v>MAY 23</v>
          </cell>
          <cell r="O1424">
            <v>2022.12</v>
          </cell>
          <cell r="P1424" t="str">
            <v>JPY</v>
          </cell>
          <cell r="Q1424" t="str">
            <v>C49SZX20220082MX</v>
          </cell>
          <cell r="R1424" t="str">
            <v>宇翔</v>
          </cell>
          <cell r="S1424" t="str">
            <v>YSM20R-2</v>
          </cell>
          <cell r="T1424" t="str">
            <v>L-&gt;R</v>
          </cell>
          <cell r="U1424" t="str">
            <v>No</v>
          </cell>
          <cell r="V1424" t="str">
            <v>OK</v>
          </cell>
          <cell r="W1424" t="str">
            <v>DAP DG</v>
          </cell>
          <cell r="X1424">
            <v>44466</v>
          </cell>
          <cell r="Y1424" t="str">
            <v>Yes</v>
          </cell>
          <cell r="Z1424"/>
          <cell r="AA1424"/>
          <cell r="AB1424"/>
          <cell r="AC1424" t="str">
            <v>C221144350</v>
          </cell>
          <cell r="AD1424">
            <v>301</v>
          </cell>
          <cell r="AE1424">
            <v>15</v>
          </cell>
          <cell r="AF1424">
            <v>311</v>
          </cell>
          <cell r="AG1424">
            <v>5</v>
          </cell>
          <cell r="AH1424"/>
          <cell r="AI1424"/>
          <cell r="AN1424"/>
          <cell r="AO1424" t="str">
            <v>Yes</v>
          </cell>
          <cell r="AP1424" t="str">
            <v>MAY 23</v>
          </cell>
        </row>
        <row r="1425">
          <cell r="A1425">
            <v>1897</v>
          </cell>
          <cell r="B1425" t="str">
            <v>已发货</v>
          </cell>
          <cell r="C1425" t="str">
            <v>C49</v>
          </cell>
          <cell r="D1425">
            <v>111134</v>
          </cell>
          <cell r="E1425" t="str">
            <v>锐诚电子</v>
          </cell>
          <cell r="F1425" t="str">
            <v>YSM20R-2</v>
          </cell>
          <cell r="G1425" t="str">
            <v>L-&gt;R</v>
          </cell>
          <cell r="H1425" t="str">
            <v>No</v>
          </cell>
          <cell r="I1425" t="str">
            <v>Y64080</v>
          </cell>
          <cell r="J1425">
            <v>1</v>
          </cell>
          <cell r="K1425" t="str">
            <v>前海仓库-&gt;准备清关</v>
          </cell>
          <cell r="L1425">
            <v>44960</v>
          </cell>
          <cell r="M1425" t="str">
            <v xml:space="preserve">NM,Coper rate 0.0530 </v>
          </cell>
          <cell r="N1425" t="str">
            <v>APR 23</v>
          </cell>
          <cell r="O1425">
            <v>2022.12</v>
          </cell>
          <cell r="P1425" t="str">
            <v>RMB</v>
          </cell>
          <cell r="Q1425" t="str">
            <v>YJY-2023040701</v>
          </cell>
          <cell r="R1425" t="str">
            <v>清水湾（End use:呈承）</v>
          </cell>
          <cell r="S1425" t="str">
            <v>YSM20R-2</v>
          </cell>
          <cell r="T1425" t="str">
            <v>L-&gt;R</v>
          </cell>
          <cell r="U1425" t="str">
            <v>No</v>
          </cell>
          <cell r="V1425" t="str">
            <v>OK</v>
          </cell>
          <cell r="W1425" t="str">
            <v>DDP ZS</v>
          </cell>
          <cell r="X1425">
            <v>45019</v>
          </cell>
          <cell r="Y1425" t="str">
            <v>Yes</v>
          </cell>
          <cell r="Z1425"/>
          <cell r="AA1425"/>
          <cell r="AB1425"/>
          <cell r="AC1425" t="str">
            <v>C221144409</v>
          </cell>
          <cell r="AD1425">
            <v>301</v>
          </cell>
          <cell r="AE1425">
            <v>15</v>
          </cell>
          <cell r="AF1425">
            <v>311</v>
          </cell>
          <cell r="AG1425">
            <v>5</v>
          </cell>
          <cell r="AH1425"/>
          <cell r="AI1425"/>
          <cell r="AN1425"/>
          <cell r="AO1425" t="str">
            <v>Yes</v>
          </cell>
          <cell r="AP1425" t="str">
            <v>APR 23</v>
          </cell>
        </row>
        <row r="1426">
          <cell r="A1426">
            <v>1916</v>
          </cell>
          <cell r="B1426" t="str">
            <v>已发货</v>
          </cell>
          <cell r="C1426" t="str">
            <v>C49</v>
          </cell>
          <cell r="D1426">
            <v>111134</v>
          </cell>
          <cell r="E1426" t="str">
            <v>锐诚电子</v>
          </cell>
          <cell r="F1426" t="str">
            <v>YSM20R-2</v>
          </cell>
          <cell r="G1426" t="str">
            <v>L-&gt;R</v>
          </cell>
          <cell r="H1426" t="str">
            <v>No</v>
          </cell>
          <cell r="I1426" t="str">
            <v>Y64002</v>
          </cell>
          <cell r="J1426">
            <v>1</v>
          </cell>
          <cell r="K1426" t="str">
            <v>前海保税区</v>
          </cell>
          <cell r="L1426">
            <v>44960</v>
          </cell>
          <cell r="M1426" t="str">
            <v xml:space="preserve">NM,Coper rate 0.0530 </v>
          </cell>
          <cell r="N1426" t="str">
            <v>MAY 23</v>
          </cell>
          <cell r="O1426">
            <v>2022.12</v>
          </cell>
          <cell r="P1426" t="str">
            <v>HKD</v>
          </cell>
          <cell r="Q1426" t="str">
            <v>C49SZX20230063TS</v>
          </cell>
          <cell r="R1426" t="str">
            <v>TBS</v>
          </cell>
          <cell r="S1426" t="str">
            <v>YSM20R-2</v>
          </cell>
          <cell r="T1426" t="str">
            <v>L-&gt;R</v>
          </cell>
          <cell r="U1426" t="str">
            <v>No</v>
          </cell>
          <cell r="V1426" t="str">
            <v>OK</v>
          </cell>
          <cell r="W1426" t="str">
            <v>CIF HK</v>
          </cell>
          <cell r="X1426">
            <v>45048</v>
          </cell>
          <cell r="Y1426" t="str">
            <v>Yes</v>
          </cell>
          <cell r="Z1426"/>
          <cell r="AA1426"/>
          <cell r="AB1426"/>
          <cell r="AC1426" t="str">
            <v>C230545984</v>
          </cell>
          <cell r="AD1426">
            <v>311</v>
          </cell>
          <cell r="AE1426">
            <v>15</v>
          </cell>
          <cell r="AF1426">
            <v>301</v>
          </cell>
          <cell r="AG1426">
            <v>5</v>
          </cell>
          <cell r="AH1426"/>
          <cell r="AI1426"/>
          <cell r="AN1426"/>
          <cell r="AO1426" t="str">
            <v>Yes</v>
          </cell>
          <cell r="AP1426" t="str">
            <v>MAY 23</v>
          </cell>
        </row>
        <row r="1427">
          <cell r="A1427">
            <v>1893</v>
          </cell>
          <cell r="B1427" t="str">
            <v>已发货</v>
          </cell>
          <cell r="C1427" t="str">
            <v>C49</v>
          </cell>
          <cell r="D1427">
            <v>111134</v>
          </cell>
          <cell r="E1427" t="str">
            <v>锐诚电子</v>
          </cell>
          <cell r="F1427" t="str">
            <v>YSM20R-2</v>
          </cell>
          <cell r="G1427" t="str">
            <v>L-&gt;R</v>
          </cell>
          <cell r="H1427" t="str">
            <v>No</v>
          </cell>
          <cell r="I1427" t="str">
            <v>Y64003</v>
          </cell>
          <cell r="J1427">
            <v>1</v>
          </cell>
          <cell r="K1427" t="str">
            <v>前海保税区</v>
          </cell>
          <cell r="L1427">
            <v>44960</v>
          </cell>
          <cell r="M1427" t="str">
            <v xml:space="preserve">NM,Coper rate 0.0530 </v>
          </cell>
          <cell r="N1427" t="str">
            <v>APR 23</v>
          </cell>
          <cell r="O1427">
            <v>2022.12</v>
          </cell>
          <cell r="P1427" t="str">
            <v>RMB</v>
          </cell>
          <cell r="Q1427" t="str">
            <v>C49SZX20230046DM</v>
          </cell>
          <cell r="R1427" t="str">
            <v>菲帆</v>
          </cell>
          <cell r="S1427" t="str">
            <v>YSM20R-2</v>
          </cell>
          <cell r="T1427" t="str">
            <v>L-&gt;R</v>
          </cell>
          <cell r="U1427" t="str">
            <v>No</v>
          </cell>
          <cell r="V1427" t="str">
            <v>OK</v>
          </cell>
          <cell r="W1427" t="str">
            <v>DDP HZ</v>
          </cell>
          <cell r="X1427">
            <v>45002</v>
          </cell>
          <cell r="Y1427" t="str">
            <v>Yes</v>
          </cell>
          <cell r="Z1427"/>
          <cell r="AA1427"/>
          <cell r="AB1427"/>
          <cell r="AC1427" t="str">
            <v>C230345373</v>
          </cell>
          <cell r="AD1427">
            <v>311</v>
          </cell>
          <cell r="AE1427">
            <v>15</v>
          </cell>
          <cell r="AF1427">
            <v>301</v>
          </cell>
          <cell r="AG1427">
            <v>5</v>
          </cell>
          <cell r="AH1427"/>
          <cell r="AI1427"/>
          <cell r="AN1427"/>
          <cell r="AO1427" t="str">
            <v>Yes</v>
          </cell>
          <cell r="AP1427" t="str">
            <v>APR 23</v>
          </cell>
        </row>
        <row r="1428">
          <cell r="A1428">
            <v>1787</v>
          </cell>
          <cell r="B1428" t="str">
            <v>已发货</v>
          </cell>
          <cell r="C1428" t="str">
            <v>C49</v>
          </cell>
          <cell r="D1428">
            <v>111202</v>
          </cell>
          <cell r="E1428" t="str">
            <v>海红天远</v>
          </cell>
          <cell r="F1428" t="str">
            <v>YSM20WR-2</v>
          </cell>
          <cell r="G1428" t="str">
            <v>R-&gt;L</v>
          </cell>
          <cell r="H1428" t="str">
            <v>No</v>
          </cell>
          <cell r="I1428" t="str">
            <v>Y64550</v>
          </cell>
          <cell r="J1428">
            <v>1</v>
          </cell>
          <cell r="K1428" t="str">
            <v>码头</v>
          </cell>
          <cell r="L1428">
            <v>45009</v>
          </cell>
          <cell r="M1428"/>
          <cell r="N1428" t="str">
            <v>MAR 23</v>
          </cell>
          <cell r="O1428">
            <v>2023.3</v>
          </cell>
          <cell r="P1428" t="str">
            <v>JPY</v>
          </cell>
          <cell r="Q1428" t="str">
            <v>C49SZX20220128EC</v>
          </cell>
          <cell r="R1428" t="str">
            <v>海红天远</v>
          </cell>
          <cell r="S1428" t="str">
            <v>YSM20WR-2</v>
          </cell>
          <cell r="T1428" t="str">
            <v>R-&gt;L</v>
          </cell>
          <cell r="U1428" t="str">
            <v>No</v>
          </cell>
          <cell r="V1428" t="str">
            <v>OK</v>
          </cell>
          <cell r="W1428" t="str">
            <v>CIF HK</v>
          </cell>
          <cell r="X1428">
            <v>44914</v>
          </cell>
          <cell r="Y1428" t="str">
            <v>Yes</v>
          </cell>
          <cell r="Z1428"/>
          <cell r="AA1428"/>
          <cell r="AB1428"/>
          <cell r="AC1428" t="str">
            <v>IND</v>
          </cell>
          <cell r="AD1428">
            <v>303</v>
          </cell>
          <cell r="AE1428">
            <v>20</v>
          </cell>
          <cell r="AF1428">
            <v>302</v>
          </cell>
          <cell r="AG1428">
            <v>8</v>
          </cell>
          <cell r="AH1428"/>
          <cell r="AI1428"/>
          <cell r="AJ1428"/>
          <cell r="AK1428"/>
          <cell r="AL1428"/>
          <cell r="AM1428"/>
          <cell r="AN1428"/>
          <cell r="AO1428" t="str">
            <v>Yes</v>
          </cell>
          <cell r="AP1428" t="str">
            <v>MAR 23</v>
          </cell>
        </row>
        <row r="1429">
          <cell r="A1429">
            <v>1788</v>
          </cell>
          <cell r="B1429" t="str">
            <v>已发货</v>
          </cell>
          <cell r="C1429" t="str">
            <v>C49</v>
          </cell>
          <cell r="D1429">
            <v>111202</v>
          </cell>
          <cell r="E1429" t="str">
            <v>海红天远</v>
          </cell>
          <cell r="F1429" t="str">
            <v>YSM20WR-2</v>
          </cell>
          <cell r="G1429" t="str">
            <v>R-&gt;L</v>
          </cell>
          <cell r="H1429" t="str">
            <v>MVC</v>
          </cell>
          <cell r="I1429" t="str">
            <v>Y64551</v>
          </cell>
          <cell r="J1429">
            <v>1</v>
          </cell>
          <cell r="K1429" t="str">
            <v>码头</v>
          </cell>
          <cell r="L1429">
            <v>45009</v>
          </cell>
          <cell r="M1429"/>
          <cell r="N1429" t="str">
            <v>MAR 23</v>
          </cell>
          <cell r="O1429">
            <v>2023.3</v>
          </cell>
          <cell r="P1429" t="str">
            <v>JPY</v>
          </cell>
          <cell r="Q1429" t="str">
            <v>C49SZX20220128EC</v>
          </cell>
          <cell r="R1429" t="str">
            <v>海红天远</v>
          </cell>
          <cell r="S1429" t="str">
            <v>YSM20WR-2</v>
          </cell>
          <cell r="T1429" t="str">
            <v>R-&gt;L</v>
          </cell>
          <cell r="U1429" t="str">
            <v>No</v>
          </cell>
          <cell r="V1429" t="str">
            <v>WRONG</v>
          </cell>
          <cell r="W1429" t="str">
            <v>CIF HK</v>
          </cell>
          <cell r="X1429">
            <v>44914</v>
          </cell>
          <cell r="Y1429" t="str">
            <v>Yes</v>
          </cell>
          <cell r="Z1429"/>
          <cell r="AA1429"/>
          <cell r="AB1429"/>
          <cell r="AC1429" t="str">
            <v>IND</v>
          </cell>
          <cell r="AD1429">
            <v>303</v>
          </cell>
          <cell r="AE1429">
            <v>10</v>
          </cell>
          <cell r="AF1429">
            <v>301</v>
          </cell>
          <cell r="AG1429">
            <v>6</v>
          </cell>
          <cell r="AH1429">
            <v>302</v>
          </cell>
          <cell r="AI1429">
            <v>12</v>
          </cell>
          <cell r="AJ1429"/>
          <cell r="AK1429"/>
          <cell r="AL1429"/>
          <cell r="AM1429"/>
          <cell r="AN1429"/>
          <cell r="AO1429" t="str">
            <v>Yes</v>
          </cell>
          <cell r="AP1429" t="str">
            <v>MAR 23</v>
          </cell>
        </row>
        <row r="1430">
          <cell r="A1430">
            <v>1789</v>
          </cell>
          <cell r="B1430" t="str">
            <v>已发货</v>
          </cell>
          <cell r="C1430" t="str">
            <v>C49</v>
          </cell>
          <cell r="D1430">
            <v>111202</v>
          </cell>
          <cell r="E1430" t="str">
            <v>海红天远</v>
          </cell>
          <cell r="F1430" t="str">
            <v>YSM20WR-2</v>
          </cell>
          <cell r="G1430" t="str">
            <v>R-&gt;L</v>
          </cell>
          <cell r="H1430" t="str">
            <v>cATS10+MVC+Feeder Carriage</v>
          </cell>
          <cell r="I1430" t="str">
            <v>Y64552</v>
          </cell>
          <cell r="J1430">
            <v>1</v>
          </cell>
          <cell r="K1430" t="str">
            <v>码头</v>
          </cell>
          <cell r="L1430">
            <v>45009</v>
          </cell>
          <cell r="M1430"/>
          <cell r="N1430" t="str">
            <v>MAR 23</v>
          </cell>
          <cell r="O1430">
            <v>2023.3</v>
          </cell>
          <cell r="P1430" t="str">
            <v>JPY</v>
          </cell>
          <cell r="Q1430" t="str">
            <v>C49SZX20220128EC</v>
          </cell>
          <cell r="R1430" t="str">
            <v>海红天远</v>
          </cell>
          <cell r="S1430" t="str">
            <v>YSM20WR-2</v>
          </cell>
          <cell r="T1430" t="str">
            <v>R-&gt;L</v>
          </cell>
          <cell r="U1430" t="str">
            <v>cATS10+MVC(F&amp;R)+Feeder Carriage</v>
          </cell>
          <cell r="V1430" t="str">
            <v>WRONG</v>
          </cell>
          <cell r="W1430" t="str">
            <v>CIF HK</v>
          </cell>
          <cell r="X1430">
            <v>44914</v>
          </cell>
          <cell r="Y1430" t="str">
            <v>Yes</v>
          </cell>
          <cell r="Z1430"/>
          <cell r="AA1430"/>
          <cell r="AB1430"/>
          <cell r="AC1430" t="str">
            <v>IND</v>
          </cell>
          <cell r="AD1430">
            <v>301</v>
          </cell>
          <cell r="AE1430">
            <v>20</v>
          </cell>
          <cell r="AF1430">
            <v>302</v>
          </cell>
          <cell r="AG1430">
            <v>8</v>
          </cell>
          <cell r="AH1430"/>
          <cell r="AI1430"/>
          <cell r="AJ1430"/>
          <cell r="AK1430"/>
          <cell r="AL1430"/>
          <cell r="AM1430"/>
          <cell r="AN1430"/>
          <cell r="AO1430" t="str">
            <v>Yes</v>
          </cell>
          <cell r="AP1430" t="str">
            <v>MAR 23</v>
          </cell>
        </row>
        <row r="1431">
          <cell r="A1431">
            <v>1818</v>
          </cell>
          <cell r="B1431" t="str">
            <v>已发货</v>
          </cell>
          <cell r="C1431" t="str">
            <v>C49</v>
          </cell>
          <cell r="D1431">
            <v>111222</v>
          </cell>
          <cell r="E1431" t="str">
            <v>雷特名义</v>
          </cell>
          <cell r="F1431" t="str">
            <v>YSM20R-2</v>
          </cell>
          <cell r="G1431" t="str">
            <v>L-&gt;R</v>
          </cell>
          <cell r="H1431" t="str">
            <v>cATS10+MVC+Feeder Carriage</v>
          </cell>
          <cell r="I1431" t="str">
            <v>Y64933</v>
          </cell>
          <cell r="J1431">
            <v>1</v>
          </cell>
          <cell r="K1431"/>
          <cell r="L1431">
            <v>45023</v>
          </cell>
          <cell r="M1431">
            <v>5.16E-2</v>
          </cell>
          <cell r="N1431" t="str">
            <v>TBA.</v>
          </cell>
          <cell r="O1431">
            <v>2023.3</v>
          </cell>
          <cell r="P1431" t="str">
            <v>RMB</v>
          </cell>
          <cell r="Q1431" t="str">
            <v>C49SZX20230007SX</v>
          </cell>
          <cell r="R1431" t="str">
            <v>雷特</v>
          </cell>
          <cell r="S1431" t="str">
            <v>YSM20R-2</v>
          </cell>
          <cell r="T1431" t="str">
            <v>L-&gt;R</v>
          </cell>
          <cell r="U1431" t="str">
            <v>cATS10+MVC+Feeder Carriage</v>
          </cell>
          <cell r="V1431" t="str">
            <v>OK</v>
          </cell>
          <cell r="W1431" t="str">
            <v>DDP ZH</v>
          </cell>
          <cell r="X1431">
            <v>44942</v>
          </cell>
          <cell r="Y1431" t="str">
            <v>Yes</v>
          </cell>
          <cell r="Z1431"/>
          <cell r="AA1431"/>
          <cell r="AB1431"/>
          <cell r="AC1431" t="str">
            <v>IND</v>
          </cell>
          <cell r="AD1431">
            <v>301</v>
          </cell>
          <cell r="AE1431">
            <v>20</v>
          </cell>
          <cell r="AF1431"/>
          <cell r="AG1431"/>
          <cell r="AH1431"/>
          <cell r="AI1431"/>
          <cell r="AN1431"/>
          <cell r="AO1431" t="str">
            <v>Yes</v>
          </cell>
          <cell r="AP1431" t="str">
            <v>TBA.</v>
          </cell>
        </row>
        <row r="1432">
          <cell r="A1432">
            <v>1856</v>
          </cell>
          <cell r="B1432" t="str">
            <v>已发货</v>
          </cell>
          <cell r="C1432" t="str">
            <v>C49</v>
          </cell>
          <cell r="D1432">
            <v>111252</v>
          </cell>
          <cell r="E1432" t="str">
            <v>龙大名义下单</v>
          </cell>
          <cell r="F1432" t="str">
            <v>YSM40R-4</v>
          </cell>
          <cell r="G1432" t="str">
            <v>L-&gt;R</v>
          </cell>
          <cell r="H1432" t="str">
            <v>No</v>
          </cell>
          <cell r="I1432" t="str">
            <v>Y65176</v>
          </cell>
          <cell r="J1432">
            <v>1</v>
          </cell>
          <cell r="K1432"/>
          <cell r="L1432">
            <v>45033</v>
          </cell>
          <cell r="M1432">
            <v>5.0900000000000001E-2</v>
          </cell>
          <cell r="N1432" t="str">
            <v>APR 23</v>
          </cell>
          <cell r="O1432">
            <v>2023.3</v>
          </cell>
          <cell r="P1432" t="str">
            <v>RMB</v>
          </cell>
          <cell r="Q1432" t="str">
            <v>C49SZX20230029SS</v>
          </cell>
          <cell r="R1432" t="str">
            <v>龙大光电</v>
          </cell>
          <cell r="S1432" t="str">
            <v>YSM40R-4</v>
          </cell>
          <cell r="T1432" t="str">
            <v>R-&gt;L</v>
          </cell>
          <cell r="U1432" t="str">
            <v>No</v>
          </cell>
          <cell r="V1432" t="str">
            <v>WRONG</v>
          </cell>
          <cell r="W1432" t="str">
            <v>DDP SZ</v>
          </cell>
          <cell r="X1432">
            <v>44985</v>
          </cell>
          <cell r="Y1432" t="str">
            <v>Yes</v>
          </cell>
          <cell r="Z1432"/>
          <cell r="AA1432"/>
          <cell r="AB1432"/>
          <cell r="AC1432" t="str">
            <v>IND</v>
          </cell>
          <cell r="AD1432" t="str">
            <v>72GD</v>
          </cell>
          <cell r="AE1432">
            <v>72</v>
          </cell>
          <cell r="AF1432"/>
          <cell r="AG1432"/>
          <cell r="AH1432"/>
          <cell r="AI1432"/>
          <cell r="AN1432"/>
          <cell r="AO1432" t="str">
            <v>Yes</v>
          </cell>
          <cell r="AP1432" t="str">
            <v>APR 23</v>
          </cell>
        </row>
        <row r="1433">
          <cell r="A1433">
            <v>1857</v>
          </cell>
          <cell r="B1433" t="str">
            <v>已发货</v>
          </cell>
          <cell r="C1433" t="str">
            <v>C49</v>
          </cell>
          <cell r="D1433">
            <v>111252</v>
          </cell>
          <cell r="E1433" t="str">
            <v>龙大名义下单</v>
          </cell>
          <cell r="F1433" t="str">
            <v>YSM40R-4</v>
          </cell>
          <cell r="G1433" t="str">
            <v>L-&gt;R</v>
          </cell>
          <cell r="H1433" t="str">
            <v>No</v>
          </cell>
          <cell r="I1433" t="str">
            <v>Y65177</v>
          </cell>
          <cell r="J1433">
            <v>1</v>
          </cell>
          <cell r="K1433"/>
          <cell r="L1433">
            <v>45033</v>
          </cell>
          <cell r="M1433">
            <v>5.0900000000000001E-2</v>
          </cell>
          <cell r="N1433" t="str">
            <v>APR 23</v>
          </cell>
          <cell r="O1433">
            <v>2023.3</v>
          </cell>
          <cell r="P1433" t="str">
            <v>RMB</v>
          </cell>
          <cell r="Q1433" t="str">
            <v>C49SZX20230029SS</v>
          </cell>
          <cell r="R1433" t="str">
            <v>龙大光电</v>
          </cell>
          <cell r="S1433" t="str">
            <v>YSM40R-4</v>
          </cell>
          <cell r="T1433" t="str">
            <v>R-&gt;L</v>
          </cell>
          <cell r="U1433" t="str">
            <v>No</v>
          </cell>
          <cell r="V1433" t="str">
            <v>WRONG</v>
          </cell>
          <cell r="W1433" t="str">
            <v>DDP SZ</v>
          </cell>
          <cell r="X1433">
            <v>44985</v>
          </cell>
          <cell r="Y1433" t="str">
            <v>Yes</v>
          </cell>
          <cell r="Z1433"/>
          <cell r="AA1433"/>
          <cell r="AB1433"/>
          <cell r="AC1433" t="str">
            <v>IND</v>
          </cell>
          <cell r="AD1433" t="str">
            <v>72GD</v>
          </cell>
          <cell r="AE1433">
            <v>72</v>
          </cell>
          <cell r="AF1433"/>
          <cell r="AG1433"/>
          <cell r="AH1433"/>
          <cell r="AI1433"/>
          <cell r="AN1433"/>
          <cell r="AO1433" t="str">
            <v>Yes</v>
          </cell>
          <cell r="AP1433" t="str">
            <v>APR 23</v>
          </cell>
        </row>
        <row r="1434">
          <cell r="A1434">
            <v>1858</v>
          </cell>
          <cell r="B1434" t="str">
            <v>已发货</v>
          </cell>
          <cell r="C1434" t="str">
            <v>C49</v>
          </cell>
          <cell r="D1434">
            <v>111252</v>
          </cell>
          <cell r="E1434" t="str">
            <v>龙大名义下单</v>
          </cell>
          <cell r="F1434" t="str">
            <v>YSM40R-4</v>
          </cell>
          <cell r="G1434" t="str">
            <v>L-&gt;R</v>
          </cell>
          <cell r="H1434" t="str">
            <v>No</v>
          </cell>
          <cell r="I1434" t="str">
            <v>Y65178</v>
          </cell>
          <cell r="J1434">
            <v>1</v>
          </cell>
          <cell r="K1434"/>
          <cell r="L1434">
            <v>45033</v>
          </cell>
          <cell r="M1434">
            <v>5.0900000000000001E-2</v>
          </cell>
          <cell r="N1434" t="str">
            <v>APR 23</v>
          </cell>
          <cell r="O1434">
            <v>2023.3</v>
          </cell>
          <cell r="P1434" t="str">
            <v>RMB</v>
          </cell>
          <cell r="Q1434" t="str">
            <v>C49SZX20230029SS</v>
          </cell>
          <cell r="R1434" t="str">
            <v>龙大光电</v>
          </cell>
          <cell r="S1434" t="str">
            <v>YSM40R-4</v>
          </cell>
          <cell r="T1434" t="str">
            <v>L-&gt;R</v>
          </cell>
          <cell r="U1434" t="str">
            <v>No</v>
          </cell>
          <cell r="V1434" t="str">
            <v>OK</v>
          </cell>
          <cell r="W1434" t="str">
            <v>DDP SZ</v>
          </cell>
          <cell r="X1434">
            <v>44985</v>
          </cell>
          <cell r="Y1434" t="str">
            <v>Yes</v>
          </cell>
          <cell r="Z1434"/>
          <cell r="AA1434"/>
          <cell r="AB1434"/>
          <cell r="AC1434" t="str">
            <v>IND</v>
          </cell>
          <cell r="AD1434" t="str">
            <v>72GD</v>
          </cell>
          <cell r="AE1434">
            <v>72</v>
          </cell>
          <cell r="AF1434"/>
          <cell r="AG1434"/>
          <cell r="AH1434"/>
          <cell r="AI1434"/>
          <cell r="AN1434"/>
          <cell r="AO1434" t="str">
            <v>Yes</v>
          </cell>
          <cell r="AP1434" t="str">
            <v>APR 23</v>
          </cell>
        </row>
        <row r="1435">
          <cell r="A1435">
            <v>1859</v>
          </cell>
          <cell r="B1435" t="str">
            <v>已发货</v>
          </cell>
          <cell r="C1435" t="str">
            <v>C49</v>
          </cell>
          <cell r="D1435">
            <v>111252</v>
          </cell>
          <cell r="E1435" t="str">
            <v>龙大名义下单</v>
          </cell>
          <cell r="F1435" t="str">
            <v>YSM40R-4</v>
          </cell>
          <cell r="G1435" t="str">
            <v>L-&gt;R</v>
          </cell>
          <cell r="H1435" t="str">
            <v>No</v>
          </cell>
          <cell r="I1435" t="str">
            <v>Y65179</v>
          </cell>
          <cell r="J1435">
            <v>1</v>
          </cell>
          <cell r="K1435"/>
          <cell r="L1435">
            <v>45033</v>
          </cell>
          <cell r="M1435">
            <v>5.0900000000000001E-2</v>
          </cell>
          <cell r="N1435" t="str">
            <v>APR 23</v>
          </cell>
          <cell r="O1435">
            <v>2023.3</v>
          </cell>
          <cell r="P1435" t="str">
            <v>RMB</v>
          </cell>
          <cell r="Q1435" t="str">
            <v>C49SZX20230029SS</v>
          </cell>
          <cell r="R1435" t="str">
            <v>龙大光电</v>
          </cell>
          <cell r="S1435" t="str">
            <v>YSM40R-4</v>
          </cell>
          <cell r="T1435" t="str">
            <v>L-&gt;R</v>
          </cell>
          <cell r="U1435" t="str">
            <v>No</v>
          </cell>
          <cell r="V1435" t="str">
            <v>OK</v>
          </cell>
          <cell r="W1435" t="str">
            <v>DDP SZ</v>
          </cell>
          <cell r="X1435">
            <v>44985</v>
          </cell>
          <cell r="Y1435" t="str">
            <v>Yes</v>
          </cell>
          <cell r="Z1435"/>
          <cell r="AA1435"/>
          <cell r="AB1435"/>
          <cell r="AC1435" t="str">
            <v>IND</v>
          </cell>
          <cell r="AD1435" t="str">
            <v>72GD</v>
          </cell>
          <cell r="AE1435">
            <v>72</v>
          </cell>
          <cell r="AF1435"/>
          <cell r="AG1435"/>
          <cell r="AH1435"/>
          <cell r="AI1435"/>
          <cell r="AN1435"/>
          <cell r="AO1435" t="str">
            <v>Yes</v>
          </cell>
          <cell r="AP1435" t="str">
            <v>APR 23</v>
          </cell>
        </row>
        <row r="1436">
          <cell r="A1436">
            <v>2058</v>
          </cell>
          <cell r="B1436" t="str">
            <v>已经到货</v>
          </cell>
          <cell r="C1436" t="str">
            <v>C49</v>
          </cell>
          <cell r="D1436">
            <v>111254</v>
          </cell>
          <cell r="E1436" t="str">
            <v>STK</v>
          </cell>
          <cell r="F1436" t="str">
            <v>YSM10</v>
          </cell>
          <cell r="G1436" t="str">
            <v>R-&gt;L</v>
          </cell>
          <cell r="H1436" t="str">
            <v>No</v>
          </cell>
          <cell r="I1436" t="str">
            <v>Y65161</v>
          </cell>
          <cell r="J1436">
            <v>1</v>
          </cell>
          <cell r="K1436" t="str">
            <v>前海（完税）仓</v>
          </cell>
          <cell r="L1436">
            <v>45054</v>
          </cell>
          <cell r="M1436">
            <v>5.1799999999999999E-2</v>
          </cell>
          <cell r="N1436" t="str">
            <v>JAN 24</v>
          </cell>
          <cell r="O1436">
            <v>2023.4</v>
          </cell>
          <cell r="P1436" t="str">
            <v>JPY</v>
          </cell>
          <cell r="Q1436" t="str">
            <v>C49SZX20230143SX</v>
          </cell>
          <cell r="R1436" t="str">
            <v>柏星</v>
          </cell>
          <cell r="S1436" t="str">
            <v>YSM10</v>
          </cell>
          <cell r="T1436" t="str">
            <v>L-&gt;R</v>
          </cell>
          <cell r="U1436" t="str">
            <v>MVC</v>
          </cell>
          <cell r="V1436" t="str">
            <v>WRONG</v>
          </cell>
          <cell r="W1436" t="str">
            <v>DAP DG</v>
          </cell>
          <cell r="X1436">
            <v>45282</v>
          </cell>
          <cell r="Y1436" t="str">
            <v>Yes</v>
          </cell>
          <cell r="Z1436"/>
          <cell r="AA1436"/>
          <cell r="AB1436"/>
          <cell r="AC1436"/>
          <cell r="AD1436">
            <v>301</v>
          </cell>
          <cell r="AE1436">
            <v>10</v>
          </cell>
          <cell r="AF1436"/>
          <cell r="AG1436"/>
          <cell r="AH1436"/>
          <cell r="AI1436"/>
          <cell r="AN1436"/>
          <cell r="AO1436" t="str">
            <v>Yes</v>
          </cell>
          <cell r="AP1436" t="str">
            <v>JAN 24</v>
          </cell>
        </row>
        <row r="1437">
          <cell r="A1437">
            <v>2025</v>
          </cell>
          <cell r="B1437" t="str">
            <v>已发货</v>
          </cell>
          <cell r="C1437" t="str">
            <v>C49</v>
          </cell>
          <cell r="D1437">
            <v>111254</v>
          </cell>
          <cell r="E1437" t="str">
            <v>STK</v>
          </cell>
          <cell r="F1437" t="str">
            <v>YSM10</v>
          </cell>
          <cell r="G1437" t="str">
            <v>R-&gt;L</v>
          </cell>
          <cell r="H1437" t="str">
            <v>No</v>
          </cell>
          <cell r="I1437" t="str">
            <v>Y65162</v>
          </cell>
          <cell r="J1437">
            <v>1</v>
          </cell>
          <cell r="K1437" t="str">
            <v>前海保税区</v>
          </cell>
          <cell r="L1437">
            <v>45054</v>
          </cell>
          <cell r="M1437">
            <v>5.1799999999999999E-2</v>
          </cell>
          <cell r="N1437" t="str">
            <v>NOV 23</v>
          </cell>
          <cell r="O1437">
            <v>2023.4</v>
          </cell>
          <cell r="P1437" t="str">
            <v>JPY</v>
          </cell>
          <cell r="Q1437" t="str">
            <v>C49SZX20230128SX</v>
          </cell>
          <cell r="R1437" t="str">
            <v>江西奕东</v>
          </cell>
          <cell r="S1437" t="str">
            <v>YSM10</v>
          </cell>
          <cell r="T1437" t="str">
            <v>L-&gt;R</v>
          </cell>
          <cell r="U1437" t="str">
            <v>MVC</v>
          </cell>
          <cell r="V1437" t="str">
            <v>WRONG</v>
          </cell>
          <cell r="W1437" t="str">
            <v>DAP JX</v>
          </cell>
          <cell r="X1437">
            <v>45250</v>
          </cell>
          <cell r="Y1437" t="str">
            <v>Yes</v>
          </cell>
          <cell r="Z1437"/>
          <cell r="AA1437"/>
          <cell r="AB1437"/>
          <cell r="AC1437" t="str">
            <v>C231147835</v>
          </cell>
          <cell r="AD1437">
            <v>301</v>
          </cell>
          <cell r="AE1437">
            <v>10</v>
          </cell>
          <cell r="AF1437"/>
          <cell r="AG1437"/>
          <cell r="AH1437"/>
          <cell r="AI1437"/>
          <cell r="AN1437"/>
          <cell r="AO1437" t="str">
            <v>Yes</v>
          </cell>
          <cell r="AP1437" t="str">
            <v>NOV 23</v>
          </cell>
        </row>
        <row r="1438">
          <cell r="A1438">
            <v>2026</v>
          </cell>
          <cell r="B1438" t="str">
            <v>已发货</v>
          </cell>
          <cell r="C1438" t="str">
            <v>C49</v>
          </cell>
          <cell r="D1438">
            <v>111254</v>
          </cell>
          <cell r="E1438" t="str">
            <v>STK</v>
          </cell>
          <cell r="F1438" t="str">
            <v>YSM10</v>
          </cell>
          <cell r="G1438" t="str">
            <v>R-&gt;L</v>
          </cell>
          <cell r="H1438" t="str">
            <v>No</v>
          </cell>
          <cell r="I1438" t="str">
            <v>Y65163</v>
          </cell>
          <cell r="J1438">
            <v>1</v>
          </cell>
          <cell r="K1438" t="str">
            <v>前海保税区</v>
          </cell>
          <cell r="L1438">
            <v>45054</v>
          </cell>
          <cell r="M1438">
            <v>5.1799999999999999E-2</v>
          </cell>
          <cell r="N1438" t="str">
            <v>NOV 23</v>
          </cell>
          <cell r="O1438">
            <v>2023.4</v>
          </cell>
          <cell r="P1438" t="str">
            <v>JPY</v>
          </cell>
          <cell r="Q1438" t="str">
            <v>C49SZX20230128SX</v>
          </cell>
          <cell r="R1438" t="str">
            <v>江西奕东</v>
          </cell>
          <cell r="S1438" t="str">
            <v>YSM10</v>
          </cell>
          <cell r="T1438" t="str">
            <v>L-&gt;R</v>
          </cell>
          <cell r="U1438" t="str">
            <v>MVC</v>
          </cell>
          <cell r="V1438" t="str">
            <v>WRONG</v>
          </cell>
          <cell r="W1438" t="str">
            <v>DAP JX</v>
          </cell>
          <cell r="X1438">
            <v>45250</v>
          </cell>
          <cell r="Y1438" t="str">
            <v>Yes</v>
          </cell>
          <cell r="Z1438"/>
          <cell r="AA1438"/>
          <cell r="AB1438"/>
          <cell r="AC1438" t="str">
            <v>C231147835</v>
          </cell>
          <cell r="AD1438">
            <v>301</v>
          </cell>
          <cell r="AE1438">
            <v>10</v>
          </cell>
          <cell r="AF1438"/>
          <cell r="AG1438"/>
          <cell r="AH1438"/>
          <cell r="AI1438"/>
          <cell r="AN1438"/>
          <cell r="AO1438" t="str">
            <v>Yes</v>
          </cell>
          <cell r="AP1438" t="str">
            <v>NOV 23</v>
          </cell>
        </row>
        <row r="1439">
          <cell r="A1439">
            <v>2031</v>
          </cell>
          <cell r="B1439" t="str">
            <v>已发货</v>
          </cell>
          <cell r="C1439" t="str">
            <v>C49</v>
          </cell>
          <cell r="D1439">
            <v>111254</v>
          </cell>
          <cell r="E1439" t="str">
            <v>STK</v>
          </cell>
          <cell r="F1439" t="str">
            <v>YSM10</v>
          </cell>
          <cell r="G1439" t="str">
            <v>R-&gt;L</v>
          </cell>
          <cell r="H1439" t="str">
            <v>No</v>
          </cell>
          <cell r="I1439" t="str">
            <v>Y65164</v>
          </cell>
          <cell r="J1439">
            <v>1</v>
          </cell>
          <cell r="K1439" t="str">
            <v>前海保税区</v>
          </cell>
          <cell r="L1439">
            <v>45054</v>
          </cell>
          <cell r="M1439">
            <v>5.1799999999999999E-2</v>
          </cell>
          <cell r="N1439" t="str">
            <v>DEC 23</v>
          </cell>
          <cell r="O1439">
            <v>2023.4</v>
          </cell>
          <cell r="P1439" t="str">
            <v>JPY</v>
          </cell>
          <cell r="Q1439" t="str">
            <v>C49SZX20230131EC</v>
          </cell>
          <cell r="R1439" t="str">
            <v>福瑞康</v>
          </cell>
          <cell r="S1439" t="str">
            <v>YSM10</v>
          </cell>
          <cell r="T1439" t="str">
            <v>L-&gt;R</v>
          </cell>
          <cell r="U1439" t="str">
            <v>MVC</v>
          </cell>
          <cell r="V1439" t="str">
            <v>WRONG</v>
          </cell>
          <cell r="W1439" t="str">
            <v>DAP DG</v>
          </cell>
          <cell r="X1439">
            <v>45259</v>
          </cell>
          <cell r="Y1439" t="str">
            <v>Yes</v>
          </cell>
          <cell r="Z1439"/>
          <cell r="AA1439"/>
          <cell r="AB1439"/>
          <cell r="AC1439"/>
          <cell r="AD1439">
            <v>301</v>
          </cell>
          <cell r="AE1439">
            <v>10</v>
          </cell>
          <cell r="AF1439"/>
          <cell r="AG1439"/>
          <cell r="AH1439"/>
          <cell r="AI1439"/>
          <cell r="AN1439"/>
          <cell r="AO1439" t="str">
            <v>Yes</v>
          </cell>
          <cell r="AP1439" t="str">
            <v>DEC 23</v>
          </cell>
        </row>
        <row r="1440">
          <cell r="A1440">
            <v>2030</v>
          </cell>
          <cell r="B1440" t="str">
            <v>已发货</v>
          </cell>
          <cell r="C1440" t="str">
            <v>C49</v>
          </cell>
          <cell r="D1440">
            <v>111254</v>
          </cell>
          <cell r="E1440" t="str">
            <v>STK</v>
          </cell>
          <cell r="F1440" t="str">
            <v>YSM10</v>
          </cell>
          <cell r="G1440" t="str">
            <v>R-&gt;L</v>
          </cell>
          <cell r="H1440" t="str">
            <v>No</v>
          </cell>
          <cell r="I1440" t="str">
            <v>Y65165</v>
          </cell>
          <cell r="J1440">
            <v>1</v>
          </cell>
          <cell r="K1440" t="str">
            <v>力合中转仓</v>
          </cell>
          <cell r="L1440">
            <v>45054</v>
          </cell>
          <cell r="M1440">
            <v>5.1799999999999999E-2</v>
          </cell>
          <cell r="N1440" t="str">
            <v>DEC 23</v>
          </cell>
          <cell r="O1440">
            <v>2023.4</v>
          </cell>
          <cell r="P1440" t="str">
            <v>JPY</v>
          </cell>
          <cell r="Q1440" t="str">
            <v>C49SZX20230132LC</v>
          </cell>
          <cell r="R1440" t="str">
            <v>声韵</v>
          </cell>
          <cell r="S1440" t="str">
            <v>YSM10</v>
          </cell>
          <cell r="T1440" t="str">
            <v>L-&gt;R</v>
          </cell>
          <cell r="U1440" t="str">
            <v>MVC</v>
          </cell>
          <cell r="V1440" t="str">
            <v>WRONG</v>
          </cell>
          <cell r="W1440" t="str">
            <v>DAP DG</v>
          </cell>
          <cell r="X1440">
            <v>45259</v>
          </cell>
          <cell r="Y1440" t="str">
            <v>Yes</v>
          </cell>
          <cell r="Z1440"/>
          <cell r="AA1440"/>
          <cell r="AB1440"/>
          <cell r="AC1440" t="str">
            <v>C231247971</v>
          </cell>
          <cell r="AD1440">
            <v>301</v>
          </cell>
          <cell r="AE1440">
            <v>10</v>
          </cell>
          <cell r="AF1440"/>
          <cell r="AG1440"/>
          <cell r="AH1440"/>
          <cell r="AI1440"/>
          <cell r="AN1440"/>
          <cell r="AO1440" t="str">
            <v>Yes</v>
          </cell>
          <cell r="AP1440" t="str">
            <v>DEC 23</v>
          </cell>
        </row>
        <row r="1441">
          <cell r="A1441">
            <v>1842</v>
          </cell>
          <cell r="B1441" t="str">
            <v>已发货</v>
          </cell>
          <cell r="C1441" t="str">
            <v>C49</v>
          </cell>
          <cell r="D1441">
            <v>111247</v>
          </cell>
          <cell r="E1441" t="str">
            <v>耕创名义下单</v>
          </cell>
          <cell r="F1441" t="str">
            <v>YSM40R-4</v>
          </cell>
          <cell r="G1441" t="str">
            <v>L-&gt;R</v>
          </cell>
          <cell r="H1441" t="str">
            <v>No</v>
          </cell>
          <cell r="I1441" t="str">
            <v>Y65157</v>
          </cell>
          <cell r="J1441">
            <v>1</v>
          </cell>
          <cell r="K1441"/>
          <cell r="L1441">
            <v>45054</v>
          </cell>
          <cell r="M1441">
            <v>5.1700000000000003E-2</v>
          </cell>
          <cell r="N1441" t="str">
            <v>MAY 23</v>
          </cell>
          <cell r="O1441">
            <v>2023.4</v>
          </cell>
          <cell r="P1441" t="str">
            <v>RMB</v>
          </cell>
          <cell r="Q1441" t="str">
            <v>C49SZX20230015DZ</v>
          </cell>
          <cell r="R1441" t="str">
            <v>深圳耕创</v>
          </cell>
          <cell r="S1441" t="str">
            <v>YSM40R-4</v>
          </cell>
          <cell r="T1441" t="str">
            <v>L-&gt;R</v>
          </cell>
          <cell r="U1441" t="str">
            <v>No</v>
          </cell>
          <cell r="V1441" t="str">
            <v>OK</v>
          </cell>
          <cell r="W1441" t="str">
            <v>DDP SZ</v>
          </cell>
          <cell r="X1441">
            <v>44978</v>
          </cell>
          <cell r="Y1441" t="str">
            <v>Yes</v>
          </cell>
          <cell r="Z1441"/>
          <cell r="AA1441"/>
          <cell r="AB1441"/>
          <cell r="AC1441" t="str">
            <v>IND</v>
          </cell>
          <cell r="AD1441" t="str">
            <v>72GD</v>
          </cell>
          <cell r="AE1441">
            <v>61</v>
          </cell>
          <cell r="AF1441">
            <v>7203</v>
          </cell>
          <cell r="AG1441">
            <v>11</v>
          </cell>
          <cell r="AH1441"/>
          <cell r="AI1441"/>
          <cell r="AJ1441"/>
          <cell r="AK1441"/>
          <cell r="AL1441"/>
          <cell r="AM1441"/>
          <cell r="AN1441"/>
          <cell r="AO1441" t="str">
            <v>Yes</v>
          </cell>
          <cell r="AP1441" t="str">
            <v>MAY 23</v>
          </cell>
        </row>
        <row r="1442">
          <cell r="A1442">
            <v>1843</v>
          </cell>
          <cell r="B1442" t="str">
            <v>已发货</v>
          </cell>
          <cell r="C1442" t="str">
            <v>C49</v>
          </cell>
          <cell r="D1442">
            <v>111247</v>
          </cell>
          <cell r="E1442" t="str">
            <v>耕创名义下单</v>
          </cell>
          <cell r="F1442" t="str">
            <v>YSM40R-4</v>
          </cell>
          <cell r="G1442" t="str">
            <v>L-&gt;R</v>
          </cell>
          <cell r="H1442" t="str">
            <v>No</v>
          </cell>
          <cell r="I1442" t="str">
            <v>Y65158</v>
          </cell>
          <cell r="J1442">
            <v>1</v>
          </cell>
          <cell r="K1442"/>
          <cell r="L1442">
            <v>45054</v>
          </cell>
          <cell r="M1442">
            <v>5.1700000000000003E-2</v>
          </cell>
          <cell r="N1442" t="str">
            <v>MAY 23</v>
          </cell>
          <cell r="O1442">
            <v>2023.4</v>
          </cell>
          <cell r="P1442" t="str">
            <v>RMB</v>
          </cell>
          <cell r="Q1442" t="str">
            <v>C49SZX20230016DZ</v>
          </cell>
          <cell r="R1442" t="str">
            <v>惠州耕创</v>
          </cell>
          <cell r="S1442" t="str">
            <v>YSM40R-4</v>
          </cell>
          <cell r="T1442" t="str">
            <v>L-&gt;R</v>
          </cell>
          <cell r="U1442" t="str">
            <v>No</v>
          </cell>
          <cell r="V1442" t="str">
            <v>OK</v>
          </cell>
          <cell r="W1442" t="str">
            <v>DDP HZ</v>
          </cell>
          <cell r="X1442">
            <v>44978</v>
          </cell>
          <cell r="Y1442" t="str">
            <v>Yes</v>
          </cell>
          <cell r="Z1442"/>
          <cell r="AA1442"/>
          <cell r="AB1442"/>
          <cell r="AC1442" t="str">
            <v>IND</v>
          </cell>
          <cell r="AD1442" t="str">
            <v>72GD</v>
          </cell>
          <cell r="AE1442">
            <v>72</v>
          </cell>
          <cell r="AF1442"/>
          <cell r="AG1442"/>
          <cell r="AH1442"/>
          <cell r="AI1442"/>
          <cell r="AJ1442"/>
          <cell r="AK1442"/>
          <cell r="AL1442"/>
          <cell r="AM1442"/>
          <cell r="AN1442"/>
          <cell r="AO1442" t="str">
            <v>Yes</v>
          </cell>
          <cell r="AP1442" t="str">
            <v>MAY 23</v>
          </cell>
        </row>
        <row r="1443">
          <cell r="A1443">
            <v>1844</v>
          </cell>
          <cell r="B1443" t="str">
            <v>已发货</v>
          </cell>
          <cell r="C1443" t="str">
            <v>C49</v>
          </cell>
          <cell r="D1443">
            <v>111247</v>
          </cell>
          <cell r="E1443" t="str">
            <v>耕创名义下单</v>
          </cell>
          <cell r="F1443" t="str">
            <v>YSM40R-4</v>
          </cell>
          <cell r="G1443" t="str">
            <v>L-&gt;R</v>
          </cell>
          <cell r="H1443" t="str">
            <v>No</v>
          </cell>
          <cell r="I1443" t="str">
            <v>Y65159</v>
          </cell>
          <cell r="J1443">
            <v>1</v>
          </cell>
          <cell r="K1443"/>
          <cell r="L1443">
            <v>45054</v>
          </cell>
          <cell r="M1443">
            <v>5.1700000000000003E-2</v>
          </cell>
          <cell r="N1443" t="str">
            <v>MAY 23</v>
          </cell>
          <cell r="O1443">
            <v>2023.4</v>
          </cell>
          <cell r="P1443" t="str">
            <v>RMB</v>
          </cell>
          <cell r="Q1443" t="str">
            <v>C49SZX20230016DZ</v>
          </cell>
          <cell r="R1443" t="str">
            <v>惠州耕创</v>
          </cell>
          <cell r="S1443" t="str">
            <v>YSM40R-4</v>
          </cell>
          <cell r="T1443" t="str">
            <v>L-&gt;R</v>
          </cell>
          <cell r="U1443" t="str">
            <v>No</v>
          </cell>
          <cell r="V1443" t="str">
            <v>OK</v>
          </cell>
          <cell r="W1443" t="str">
            <v>DDP HZ</v>
          </cell>
          <cell r="X1443">
            <v>44978</v>
          </cell>
          <cell r="Y1443" t="str">
            <v>Yes</v>
          </cell>
          <cell r="Z1443"/>
          <cell r="AA1443"/>
          <cell r="AB1443"/>
          <cell r="AC1443" t="str">
            <v>IND</v>
          </cell>
          <cell r="AD1443" t="str">
            <v>72GD</v>
          </cell>
          <cell r="AE1443">
            <v>72</v>
          </cell>
          <cell r="AF1443"/>
          <cell r="AG1443"/>
          <cell r="AH1443"/>
          <cell r="AI1443"/>
          <cell r="AJ1443"/>
          <cell r="AK1443"/>
          <cell r="AL1443"/>
          <cell r="AM1443"/>
          <cell r="AN1443"/>
          <cell r="AO1443" t="str">
            <v>Yes</v>
          </cell>
          <cell r="AP1443" t="str">
            <v>MAY 23</v>
          </cell>
        </row>
        <row r="1444">
          <cell r="A1444">
            <v>1845</v>
          </cell>
          <cell r="B1444" t="str">
            <v>已发货</v>
          </cell>
          <cell r="C1444" t="str">
            <v>C49</v>
          </cell>
          <cell r="D1444">
            <v>111247</v>
          </cell>
          <cell r="E1444" t="str">
            <v>耕创名义下单</v>
          </cell>
          <cell r="F1444" t="str">
            <v>YSM40R-4</v>
          </cell>
          <cell r="G1444" t="str">
            <v>L-&gt;R</v>
          </cell>
          <cell r="H1444" t="str">
            <v>No</v>
          </cell>
          <cell r="I1444" t="str">
            <v>Y65160</v>
          </cell>
          <cell r="J1444">
            <v>1</v>
          </cell>
          <cell r="K1444"/>
          <cell r="L1444">
            <v>45054</v>
          </cell>
          <cell r="M1444">
            <v>5.1700000000000003E-2</v>
          </cell>
          <cell r="N1444" t="str">
            <v>MAY 23</v>
          </cell>
          <cell r="O1444">
            <v>2023.4</v>
          </cell>
          <cell r="P1444" t="str">
            <v>RMB</v>
          </cell>
          <cell r="Q1444" t="str">
            <v>C49SZX20230016DZ</v>
          </cell>
          <cell r="R1444" t="str">
            <v>惠州耕创</v>
          </cell>
          <cell r="S1444" t="str">
            <v>YSM40R-4</v>
          </cell>
          <cell r="T1444" t="str">
            <v>L-&gt;R</v>
          </cell>
          <cell r="U1444" t="str">
            <v>No</v>
          </cell>
          <cell r="V1444" t="str">
            <v>OK</v>
          </cell>
          <cell r="W1444" t="str">
            <v>DDP HZ</v>
          </cell>
          <cell r="X1444">
            <v>44978</v>
          </cell>
          <cell r="Y1444" t="str">
            <v>Yes</v>
          </cell>
          <cell r="Z1444"/>
          <cell r="AA1444"/>
          <cell r="AB1444"/>
          <cell r="AC1444" t="str">
            <v>IND</v>
          </cell>
          <cell r="AD1444" t="str">
            <v>72GD</v>
          </cell>
          <cell r="AE1444">
            <v>72</v>
          </cell>
          <cell r="AF1444"/>
          <cell r="AG1444"/>
          <cell r="AH1444"/>
          <cell r="AI1444"/>
          <cell r="AJ1444"/>
          <cell r="AK1444"/>
          <cell r="AL1444"/>
          <cell r="AM1444"/>
          <cell r="AN1444"/>
          <cell r="AO1444" t="str">
            <v>Yes</v>
          </cell>
          <cell r="AP1444" t="str">
            <v>MAY 23</v>
          </cell>
        </row>
        <row r="1445">
          <cell r="A1445">
            <v>1867</v>
          </cell>
          <cell r="B1445" t="str">
            <v>已发货</v>
          </cell>
          <cell r="C1445" t="str">
            <v>C49</v>
          </cell>
          <cell r="D1445">
            <v>111258</v>
          </cell>
          <cell r="E1445" t="str">
            <v>SZ Longda</v>
          </cell>
          <cell r="F1445" t="str">
            <v>YSM40R-4</v>
          </cell>
          <cell r="G1445" t="str">
            <v>L-&gt;R</v>
          </cell>
          <cell r="H1445" t="str">
            <v>No</v>
          </cell>
          <cell r="I1445" t="str">
            <v>Y65376</v>
          </cell>
          <cell r="J1445">
            <v>1</v>
          </cell>
          <cell r="K1445"/>
          <cell r="L1445">
            <v>45054</v>
          </cell>
          <cell r="M1445">
            <v>5.1799999999999999E-2</v>
          </cell>
          <cell r="N1445" t="str">
            <v>MAY 23</v>
          </cell>
          <cell r="O1445">
            <v>2023.4</v>
          </cell>
          <cell r="P1445" t="str">
            <v>RMB</v>
          </cell>
          <cell r="Q1445" t="str">
            <v>C49SZX20230036SS</v>
          </cell>
          <cell r="R1445" t="str">
            <v>龙大光电</v>
          </cell>
          <cell r="S1445" t="str">
            <v>YSM40R-4</v>
          </cell>
          <cell r="T1445" t="str">
            <v>L-&gt;R</v>
          </cell>
          <cell r="U1445" t="str">
            <v>No</v>
          </cell>
          <cell r="V1445" t="str">
            <v>OK</v>
          </cell>
          <cell r="W1445" t="str">
            <v>DDP SZ</v>
          </cell>
          <cell r="X1445">
            <v>44988</v>
          </cell>
          <cell r="Y1445" t="str">
            <v>Yes</v>
          </cell>
          <cell r="Z1445"/>
          <cell r="AA1445"/>
          <cell r="AB1445"/>
          <cell r="AC1445" t="str">
            <v>IND</v>
          </cell>
          <cell r="AD1445" t="str">
            <v>72GD</v>
          </cell>
          <cell r="AE1445">
            <v>72</v>
          </cell>
          <cell r="AF1445"/>
          <cell r="AG1445"/>
          <cell r="AH1445"/>
          <cell r="AI1445"/>
          <cell r="AJ1445"/>
          <cell r="AK1445"/>
          <cell r="AL1445"/>
          <cell r="AM1445"/>
          <cell r="AN1445"/>
          <cell r="AO1445" t="str">
            <v>Yes</v>
          </cell>
          <cell r="AP1445" t="str">
            <v>MAY 23</v>
          </cell>
        </row>
        <row r="1446">
          <cell r="A1446">
            <v>1868</v>
          </cell>
          <cell r="B1446" t="str">
            <v>已发货</v>
          </cell>
          <cell r="C1446" t="str">
            <v>C49</v>
          </cell>
          <cell r="D1446">
            <v>111258</v>
          </cell>
          <cell r="E1446" t="str">
            <v>SZ Longda</v>
          </cell>
          <cell r="F1446" t="str">
            <v>YSM40R-4</v>
          </cell>
          <cell r="G1446" t="str">
            <v>L-&gt;R</v>
          </cell>
          <cell r="H1446" t="str">
            <v>No</v>
          </cell>
          <cell r="I1446" t="str">
            <v>Y65377</v>
          </cell>
          <cell r="J1446">
            <v>1</v>
          </cell>
          <cell r="K1446"/>
          <cell r="L1446">
            <v>45054</v>
          </cell>
          <cell r="M1446">
            <v>5.1799999999999999E-2</v>
          </cell>
          <cell r="N1446" t="str">
            <v>MAY 23</v>
          </cell>
          <cell r="O1446">
            <v>2023.4</v>
          </cell>
          <cell r="P1446" t="str">
            <v>RMB</v>
          </cell>
          <cell r="Q1446" t="str">
            <v>C49SZX20230036SS</v>
          </cell>
          <cell r="R1446" t="str">
            <v>龙大光电</v>
          </cell>
          <cell r="S1446" t="str">
            <v>YSM40R-4</v>
          </cell>
          <cell r="T1446" t="str">
            <v>L-&gt;R</v>
          </cell>
          <cell r="U1446" t="str">
            <v>No</v>
          </cell>
          <cell r="V1446" t="str">
            <v>OK</v>
          </cell>
          <cell r="W1446" t="str">
            <v>DDP SZ</v>
          </cell>
          <cell r="X1446">
            <v>44988</v>
          </cell>
          <cell r="Y1446" t="str">
            <v>Yes</v>
          </cell>
          <cell r="Z1446"/>
          <cell r="AA1446"/>
          <cell r="AB1446"/>
          <cell r="AC1446" t="str">
            <v>IND</v>
          </cell>
          <cell r="AD1446" t="str">
            <v>72GD</v>
          </cell>
          <cell r="AE1446">
            <v>72</v>
          </cell>
          <cell r="AF1446"/>
          <cell r="AG1446"/>
          <cell r="AH1446"/>
          <cell r="AI1446"/>
          <cell r="AJ1446"/>
          <cell r="AK1446"/>
          <cell r="AL1446"/>
          <cell r="AM1446"/>
          <cell r="AN1446"/>
          <cell r="AO1446" t="str">
            <v>Yes</v>
          </cell>
          <cell r="AP1446" t="str">
            <v>MAY 23</v>
          </cell>
        </row>
        <row r="1447">
          <cell r="A1447">
            <v>1954</v>
          </cell>
          <cell r="B1447" t="str">
            <v>已发货</v>
          </cell>
          <cell r="C1447" t="str">
            <v>C49</v>
          </cell>
          <cell r="D1447">
            <v>111253</v>
          </cell>
          <cell r="E1447" t="str">
            <v>STK</v>
          </cell>
          <cell r="F1447" t="str">
            <v>YSM20R-2</v>
          </cell>
          <cell r="G1447" t="str">
            <v>L-&gt;R</v>
          </cell>
          <cell r="H1447" t="str">
            <v>No</v>
          </cell>
          <cell r="I1447" t="str">
            <v>Y65217</v>
          </cell>
          <cell r="J1447">
            <v>1</v>
          </cell>
          <cell r="K1447" t="str">
            <v>力合仓库(已经清关)</v>
          </cell>
          <cell r="L1447">
            <v>45061</v>
          </cell>
          <cell r="M1447">
            <v>5.1799999999999999E-2</v>
          </cell>
          <cell r="N1447" t="str">
            <v>AUG 23</v>
          </cell>
          <cell r="O1447">
            <v>2023.4</v>
          </cell>
          <cell r="P1447" t="str">
            <v>RMB</v>
          </cell>
          <cell r="Q1447" t="str">
            <v>LDY-2023071801</v>
          </cell>
          <cell r="R1447" t="str">
            <v>莱帝亚</v>
          </cell>
          <cell r="S1447" t="str">
            <v>YSM20R-2</v>
          </cell>
          <cell r="T1447" t="str">
            <v>L-&gt;R</v>
          </cell>
          <cell r="U1447" t="str">
            <v>MVC</v>
          </cell>
          <cell r="V1447" t="str">
            <v>WRONG</v>
          </cell>
          <cell r="W1447" t="str">
            <v>DDP GZ</v>
          </cell>
          <cell r="X1447">
            <v>45131</v>
          </cell>
          <cell r="Y1447" t="str">
            <v>Yes</v>
          </cell>
          <cell r="Z1447"/>
          <cell r="AA1447"/>
          <cell r="AB1447"/>
          <cell r="AC1447" t="str">
            <v>C230746747</v>
          </cell>
          <cell r="AD1447">
            <v>301</v>
          </cell>
          <cell r="AE1447">
            <v>10</v>
          </cell>
          <cell r="AF1447">
            <v>306</v>
          </cell>
          <cell r="AG1447">
            <v>10</v>
          </cell>
          <cell r="AH1447"/>
          <cell r="AI1447"/>
          <cell r="AN1447"/>
          <cell r="AO1447" t="str">
            <v>Yes</v>
          </cell>
          <cell r="AP1447" t="str">
            <v>AUG 23</v>
          </cell>
        </row>
        <row r="1448">
          <cell r="A1448">
            <v>1900</v>
          </cell>
          <cell r="B1448" t="str">
            <v>已发货</v>
          </cell>
          <cell r="C1448" t="str">
            <v>C49</v>
          </cell>
          <cell r="D1448">
            <v>111253</v>
          </cell>
          <cell r="E1448" t="str">
            <v>STK</v>
          </cell>
          <cell r="F1448" t="str">
            <v>YSM20R-2</v>
          </cell>
          <cell r="G1448" t="str">
            <v>L-&gt;R</v>
          </cell>
          <cell r="H1448" t="str">
            <v>No</v>
          </cell>
          <cell r="I1448" t="str">
            <v>Y65218</v>
          </cell>
          <cell r="J1448">
            <v>1</v>
          </cell>
          <cell r="K1448" t="str">
            <v>前海保税区</v>
          </cell>
          <cell r="L1448">
            <v>45061</v>
          </cell>
          <cell r="M1448">
            <v>5.1799999999999999E-2</v>
          </cell>
          <cell r="N1448" t="str">
            <v>AUG 23</v>
          </cell>
          <cell r="O1448">
            <v>2023.4</v>
          </cell>
          <cell r="P1448" t="str">
            <v>RMB</v>
          </cell>
          <cell r="Q1448" t="str">
            <v>C49SZX20230048SQ</v>
          </cell>
          <cell r="R1448" t="str">
            <v>旭宇盛翔</v>
          </cell>
          <cell r="S1448" t="str">
            <v>YSM20R-2</v>
          </cell>
          <cell r="T1448" t="str">
            <v>L-&gt;R</v>
          </cell>
          <cell r="U1448" t="str">
            <v>No</v>
          </cell>
          <cell r="V1448" t="str">
            <v>OK</v>
          </cell>
          <cell r="W1448" t="str">
            <v>DDP SZ</v>
          </cell>
          <cell r="X1448">
            <v>45034</v>
          </cell>
          <cell r="Y1448" t="str">
            <v>Yes</v>
          </cell>
          <cell r="Z1448"/>
          <cell r="AA1448"/>
          <cell r="AB1448"/>
          <cell r="AC1448" t="str">
            <v>C230445485</v>
          </cell>
          <cell r="AD1448">
            <v>301</v>
          </cell>
          <cell r="AE1448">
            <v>10</v>
          </cell>
          <cell r="AF1448">
            <v>307</v>
          </cell>
          <cell r="AG1448">
            <v>10</v>
          </cell>
          <cell r="AH1448"/>
          <cell r="AI1448"/>
          <cell r="AN1448"/>
          <cell r="AO1448" t="str">
            <v>Yes</v>
          </cell>
          <cell r="AP1448" t="str">
            <v>AUG 23</v>
          </cell>
        </row>
        <row r="1449">
          <cell r="A1449">
            <v>1928</v>
          </cell>
          <cell r="B1449" t="str">
            <v>已发货</v>
          </cell>
          <cell r="C1449" t="str">
            <v>C49</v>
          </cell>
          <cell r="D1449">
            <v>111253</v>
          </cell>
          <cell r="E1449" t="str">
            <v>STK</v>
          </cell>
          <cell r="F1449" t="str">
            <v>YSM20R-2</v>
          </cell>
          <cell r="G1449" t="str">
            <v>L-&gt;R</v>
          </cell>
          <cell r="H1449" t="str">
            <v>No</v>
          </cell>
          <cell r="I1449" t="str">
            <v>Y65219</v>
          </cell>
          <cell r="J1449">
            <v>1</v>
          </cell>
          <cell r="K1449" t="str">
            <v>前海保税区</v>
          </cell>
          <cell r="L1449">
            <v>45061</v>
          </cell>
          <cell r="M1449">
            <v>5.1799999999999999E-2</v>
          </cell>
          <cell r="N1449" t="str">
            <v>AUG 23</v>
          </cell>
          <cell r="O1449">
            <v>2023.4</v>
          </cell>
          <cell r="P1449" t="str">
            <v>JPY</v>
          </cell>
          <cell r="Q1449" t="str">
            <v>C49SZX20230073MZ</v>
          </cell>
          <cell r="R1449" t="str">
            <v>方案集（End user:陆巡）</v>
          </cell>
          <cell r="S1449" t="str">
            <v>YSM20R-2</v>
          </cell>
          <cell r="T1449" t="str">
            <v>L-&gt;R</v>
          </cell>
          <cell r="U1449" t="str">
            <v>No</v>
          </cell>
          <cell r="V1449" t="str">
            <v>OK</v>
          </cell>
          <cell r="W1449" t="str">
            <v>CIF HK</v>
          </cell>
          <cell r="X1449">
            <v>45097</v>
          </cell>
          <cell r="Y1449" t="str">
            <v>Yes</v>
          </cell>
          <cell r="Z1449"/>
          <cell r="AA1449"/>
          <cell r="AB1449"/>
          <cell r="AC1449" t="str">
            <v>C230846864</v>
          </cell>
          <cell r="AD1449">
            <v>301</v>
          </cell>
          <cell r="AE1449">
            <v>20</v>
          </cell>
          <cell r="AF1449"/>
          <cell r="AG1449"/>
          <cell r="AH1449"/>
          <cell r="AI1449"/>
          <cell r="AJ1449"/>
          <cell r="AK1449"/>
          <cell r="AL1449"/>
          <cell r="AM1449"/>
          <cell r="AN1449"/>
          <cell r="AO1449" t="str">
            <v>Yes</v>
          </cell>
          <cell r="AP1449" t="str">
            <v>AUG 23</v>
          </cell>
        </row>
        <row r="1450">
          <cell r="A1450">
            <v>1929</v>
          </cell>
          <cell r="B1450" t="str">
            <v>已发货</v>
          </cell>
          <cell r="C1450" t="str">
            <v>C49</v>
          </cell>
          <cell r="D1450">
            <v>111253</v>
          </cell>
          <cell r="E1450" t="str">
            <v>STK</v>
          </cell>
          <cell r="F1450" t="str">
            <v>YSM20R-2</v>
          </cell>
          <cell r="G1450" t="str">
            <v>L-&gt;R</v>
          </cell>
          <cell r="H1450" t="str">
            <v>No</v>
          </cell>
          <cell r="I1450" t="str">
            <v>Y65220</v>
          </cell>
          <cell r="J1450">
            <v>1</v>
          </cell>
          <cell r="K1450" t="str">
            <v>前海保税区</v>
          </cell>
          <cell r="L1450">
            <v>45061</v>
          </cell>
          <cell r="M1450">
            <v>5.1799999999999999E-2</v>
          </cell>
          <cell r="N1450" t="str">
            <v>AUG 23</v>
          </cell>
          <cell r="O1450">
            <v>2023.4</v>
          </cell>
          <cell r="P1450" t="str">
            <v>JPY</v>
          </cell>
          <cell r="Q1450" t="str">
            <v>C49SZX20230073MZ</v>
          </cell>
          <cell r="R1450" t="str">
            <v>方案集（End user:陆巡）</v>
          </cell>
          <cell r="S1450" t="str">
            <v>YSM20R-2</v>
          </cell>
          <cell r="T1450" t="str">
            <v>L-&gt;R</v>
          </cell>
          <cell r="U1450" t="str">
            <v>No</v>
          </cell>
          <cell r="V1450" t="str">
            <v>OK</v>
          </cell>
          <cell r="W1450" t="str">
            <v>CIF HK</v>
          </cell>
          <cell r="X1450">
            <v>45097</v>
          </cell>
          <cell r="Y1450" t="str">
            <v>Yes</v>
          </cell>
          <cell r="Z1450"/>
          <cell r="AA1450"/>
          <cell r="AB1450"/>
          <cell r="AC1450" t="str">
            <v>C230846864</v>
          </cell>
          <cell r="AD1450">
            <v>301</v>
          </cell>
          <cell r="AE1450">
            <v>20</v>
          </cell>
          <cell r="AF1450"/>
          <cell r="AG1450"/>
          <cell r="AH1450"/>
          <cell r="AI1450"/>
          <cell r="AJ1450"/>
          <cell r="AK1450"/>
          <cell r="AL1450"/>
          <cell r="AM1450"/>
          <cell r="AN1450"/>
          <cell r="AO1450" t="str">
            <v>Yes</v>
          </cell>
          <cell r="AP1450" t="str">
            <v>AUG 23</v>
          </cell>
        </row>
        <row r="1451">
          <cell r="A1451">
            <v>1976</v>
          </cell>
          <cell r="B1451" t="str">
            <v>已发货</v>
          </cell>
          <cell r="C1451" t="str">
            <v>C49</v>
          </cell>
          <cell r="D1451">
            <v>111253</v>
          </cell>
          <cell r="E1451" t="str">
            <v>STK</v>
          </cell>
          <cell r="F1451" t="str">
            <v>YSM20R-2</v>
          </cell>
          <cell r="G1451" t="str">
            <v>L-&gt;R</v>
          </cell>
          <cell r="H1451" t="str">
            <v>No</v>
          </cell>
          <cell r="I1451" t="str">
            <v>Y65221</v>
          </cell>
          <cell r="J1451">
            <v>1</v>
          </cell>
          <cell r="K1451" t="str">
            <v>前海保税区</v>
          </cell>
          <cell r="L1451">
            <v>45061</v>
          </cell>
          <cell r="M1451">
            <v>5.1799999999999999E-2</v>
          </cell>
          <cell r="N1451" t="str">
            <v>SEP 23</v>
          </cell>
          <cell r="O1451">
            <v>2023.4</v>
          </cell>
          <cell r="P1451" t="str">
            <v>JPY</v>
          </cell>
          <cell r="Q1451" t="str">
            <v>C49SZX20230102SX</v>
          </cell>
          <cell r="R1451" t="str">
            <v>太美亚</v>
          </cell>
          <cell r="S1451" t="str">
            <v>YSM20R-2</v>
          </cell>
          <cell r="T1451" t="str">
            <v>L-&gt;R</v>
          </cell>
          <cell r="U1451" t="str">
            <v>No</v>
          </cell>
          <cell r="V1451" t="str">
            <v>OK</v>
          </cell>
          <cell r="W1451" t="str">
            <v>DAP YC</v>
          </cell>
          <cell r="X1451">
            <v>45184</v>
          </cell>
          <cell r="Y1451" t="str">
            <v>Yes</v>
          </cell>
          <cell r="Z1451"/>
          <cell r="AA1451"/>
          <cell r="AB1451"/>
          <cell r="AC1451" t="str">
            <v>C230947211</v>
          </cell>
          <cell r="AD1451">
            <v>301</v>
          </cell>
          <cell r="AE1451">
            <v>20</v>
          </cell>
          <cell r="AF1451"/>
          <cell r="AG1451"/>
          <cell r="AH1451"/>
          <cell r="AI1451"/>
          <cell r="AN1451"/>
          <cell r="AO1451" t="str">
            <v>Yes</v>
          </cell>
          <cell r="AP1451" t="str">
            <v>SEP 23</v>
          </cell>
        </row>
        <row r="1452">
          <cell r="A1452">
            <v>1977</v>
          </cell>
          <cell r="B1452" t="str">
            <v>已发货</v>
          </cell>
          <cell r="C1452" t="str">
            <v>C49</v>
          </cell>
          <cell r="D1452">
            <v>111253</v>
          </cell>
          <cell r="E1452" t="str">
            <v>STK</v>
          </cell>
          <cell r="F1452" t="str">
            <v>YSM20R-2</v>
          </cell>
          <cell r="G1452" t="str">
            <v>L-&gt;R</v>
          </cell>
          <cell r="H1452" t="str">
            <v>No</v>
          </cell>
          <cell r="I1452" t="str">
            <v>Y65222</v>
          </cell>
          <cell r="J1452">
            <v>1</v>
          </cell>
          <cell r="K1452" t="str">
            <v>前海保税区</v>
          </cell>
          <cell r="L1452">
            <v>45061</v>
          </cell>
          <cell r="M1452">
            <v>5.1799999999999999E-2</v>
          </cell>
          <cell r="N1452" t="str">
            <v>SEP 23</v>
          </cell>
          <cell r="O1452">
            <v>2023.4</v>
          </cell>
          <cell r="P1452" t="str">
            <v>JPY</v>
          </cell>
          <cell r="Q1452" t="str">
            <v>C49SZX20230102SX</v>
          </cell>
          <cell r="R1452" t="str">
            <v>太美亚</v>
          </cell>
          <cell r="S1452" t="str">
            <v>YSM20R-2</v>
          </cell>
          <cell r="T1452" t="str">
            <v>L-&gt;R</v>
          </cell>
          <cell r="U1452" t="str">
            <v>No</v>
          </cell>
          <cell r="V1452" t="str">
            <v>OK</v>
          </cell>
          <cell r="W1452" t="str">
            <v>DAP YC</v>
          </cell>
          <cell r="X1452">
            <v>45184</v>
          </cell>
          <cell r="Y1452" t="str">
            <v>Yes</v>
          </cell>
          <cell r="Z1452"/>
          <cell r="AA1452"/>
          <cell r="AB1452"/>
          <cell r="AC1452" t="str">
            <v>C230947211</v>
          </cell>
          <cell r="AD1452">
            <v>301</v>
          </cell>
          <cell r="AE1452">
            <v>20</v>
          </cell>
          <cell r="AF1452"/>
          <cell r="AG1452"/>
          <cell r="AH1452"/>
          <cell r="AI1452"/>
          <cell r="AN1452"/>
          <cell r="AO1452" t="str">
            <v>Yes</v>
          </cell>
          <cell r="AP1452" t="str">
            <v>SEP 23</v>
          </cell>
        </row>
        <row r="1453">
          <cell r="A1453">
            <v>1950</v>
          </cell>
          <cell r="B1453" t="str">
            <v>已发货</v>
          </cell>
          <cell r="C1453" t="str">
            <v>C49</v>
          </cell>
          <cell r="D1453">
            <v>111253</v>
          </cell>
          <cell r="E1453" t="str">
            <v>STK</v>
          </cell>
          <cell r="F1453" t="str">
            <v>YSM20R-2</v>
          </cell>
          <cell r="G1453" t="str">
            <v>L-&gt;R</v>
          </cell>
          <cell r="H1453" t="str">
            <v>No</v>
          </cell>
          <cell r="I1453" t="str">
            <v>Y65223</v>
          </cell>
          <cell r="J1453">
            <v>1</v>
          </cell>
          <cell r="K1453" t="str">
            <v>前海保税区</v>
          </cell>
          <cell r="L1453">
            <v>45061</v>
          </cell>
          <cell r="M1453">
            <v>5.1799999999999999E-2</v>
          </cell>
          <cell r="N1453" t="str">
            <v>SEP 23</v>
          </cell>
          <cell r="O1453">
            <v>2023.4</v>
          </cell>
          <cell r="P1453" t="str">
            <v>RMB</v>
          </cell>
          <cell r="Q1453" t="str">
            <v>C49SZX20230093SX</v>
          </cell>
          <cell r="R1453" t="str">
            <v>益田科技(End uer:泓裕）</v>
          </cell>
          <cell r="S1453" t="str">
            <v>YSM20R-2</v>
          </cell>
          <cell r="T1453" t="str">
            <v>L-&gt;R</v>
          </cell>
          <cell r="U1453" t="str">
            <v>No</v>
          </cell>
          <cell r="V1453" t="str">
            <v>OK</v>
          </cell>
          <cell r="W1453" t="str">
            <v>DDP SZ</v>
          </cell>
          <cell r="X1453">
            <v>45127</v>
          </cell>
          <cell r="Y1453" t="str">
            <v>Yes</v>
          </cell>
          <cell r="Z1453"/>
          <cell r="AA1453"/>
          <cell r="AB1453"/>
          <cell r="AC1453" t="str">
            <v>C230846961</v>
          </cell>
          <cell r="AD1453">
            <v>301</v>
          </cell>
          <cell r="AE1453">
            <v>20</v>
          </cell>
          <cell r="AF1453"/>
          <cell r="AG1453"/>
          <cell r="AH1453"/>
          <cell r="AI1453"/>
          <cell r="AN1453"/>
          <cell r="AO1453" t="str">
            <v>Yes</v>
          </cell>
          <cell r="AP1453" t="str">
            <v>SEP 23</v>
          </cell>
        </row>
        <row r="1454">
          <cell r="A1454">
            <v>1948</v>
          </cell>
          <cell r="B1454" t="str">
            <v>已发货</v>
          </cell>
          <cell r="C1454" t="str">
            <v>C49</v>
          </cell>
          <cell r="D1454">
            <v>111253</v>
          </cell>
          <cell r="E1454" t="str">
            <v>STK</v>
          </cell>
          <cell r="F1454" t="str">
            <v>YSM20R-2</v>
          </cell>
          <cell r="G1454" t="str">
            <v>L-&gt;R</v>
          </cell>
          <cell r="H1454" t="str">
            <v>No</v>
          </cell>
          <cell r="I1454" t="str">
            <v>Y65224</v>
          </cell>
          <cell r="J1454">
            <v>1</v>
          </cell>
          <cell r="K1454" t="str">
            <v>前海保税区</v>
          </cell>
          <cell r="L1454">
            <v>45061</v>
          </cell>
          <cell r="M1454">
            <v>5.1799999999999999E-2</v>
          </cell>
          <cell r="N1454" t="str">
            <v>SEP 23</v>
          </cell>
          <cell r="O1454">
            <v>2023.4</v>
          </cell>
          <cell r="P1454" t="str">
            <v>RMB</v>
          </cell>
          <cell r="Q1454" t="str">
            <v>C49SZX20230093SX</v>
          </cell>
          <cell r="R1454" t="str">
            <v>益田科技(End uer:泓裕）</v>
          </cell>
          <cell r="S1454" t="str">
            <v>YSM20R-2</v>
          </cell>
          <cell r="T1454" t="str">
            <v>L-&gt;R</v>
          </cell>
          <cell r="U1454" t="str">
            <v>No</v>
          </cell>
          <cell r="V1454" t="str">
            <v>OK</v>
          </cell>
          <cell r="W1454" t="str">
            <v>DDP SZ</v>
          </cell>
          <cell r="X1454">
            <v>45127</v>
          </cell>
          <cell r="Y1454" t="str">
            <v>Yes</v>
          </cell>
          <cell r="Z1454"/>
          <cell r="AA1454"/>
          <cell r="AB1454"/>
          <cell r="AC1454" t="str">
            <v>C230846961</v>
          </cell>
          <cell r="AD1454">
            <v>301</v>
          </cell>
          <cell r="AE1454">
            <v>20</v>
          </cell>
          <cell r="AF1454"/>
          <cell r="AG1454"/>
          <cell r="AH1454"/>
          <cell r="AI1454"/>
          <cell r="AN1454"/>
          <cell r="AO1454" t="str">
            <v>Yes</v>
          </cell>
          <cell r="AP1454" t="str">
            <v>SEP 23</v>
          </cell>
        </row>
        <row r="1455">
          <cell r="A1455">
            <v>1949</v>
          </cell>
          <cell r="B1455" t="str">
            <v>已发货</v>
          </cell>
          <cell r="C1455" t="str">
            <v>C49</v>
          </cell>
          <cell r="D1455">
            <v>111253</v>
          </cell>
          <cell r="E1455" t="str">
            <v>STK</v>
          </cell>
          <cell r="F1455" t="str">
            <v>YSM20R-2</v>
          </cell>
          <cell r="G1455" t="str">
            <v>L-&gt;R</v>
          </cell>
          <cell r="H1455" t="str">
            <v>No</v>
          </cell>
          <cell r="I1455" t="str">
            <v>Y65225</v>
          </cell>
          <cell r="J1455">
            <v>1</v>
          </cell>
          <cell r="K1455" t="str">
            <v>前海保税区</v>
          </cell>
          <cell r="L1455">
            <v>45061</v>
          </cell>
          <cell r="M1455">
            <v>5.1799999999999999E-2</v>
          </cell>
          <cell r="N1455" t="str">
            <v>SEP 23</v>
          </cell>
          <cell r="O1455">
            <v>2023.4</v>
          </cell>
          <cell r="P1455" t="str">
            <v>RMB</v>
          </cell>
          <cell r="Q1455" t="str">
            <v>C49SZX20230093SX</v>
          </cell>
          <cell r="R1455" t="str">
            <v>益田科技(End uer:泓裕）</v>
          </cell>
          <cell r="S1455" t="str">
            <v>YSM20R-2</v>
          </cell>
          <cell r="T1455" t="str">
            <v>L-&gt;R</v>
          </cell>
          <cell r="U1455" t="str">
            <v>No</v>
          </cell>
          <cell r="V1455" t="str">
            <v>OK</v>
          </cell>
          <cell r="W1455" t="str">
            <v>DDP SZ</v>
          </cell>
          <cell r="X1455">
            <v>45127</v>
          </cell>
          <cell r="Y1455" t="str">
            <v>Yes</v>
          </cell>
          <cell r="Z1455"/>
          <cell r="AA1455"/>
          <cell r="AB1455"/>
          <cell r="AC1455" t="str">
            <v>C230846961</v>
          </cell>
          <cell r="AD1455">
            <v>301</v>
          </cell>
          <cell r="AE1455">
            <v>20</v>
          </cell>
          <cell r="AF1455"/>
          <cell r="AG1455"/>
          <cell r="AH1455"/>
          <cell r="AI1455"/>
          <cell r="AN1455"/>
          <cell r="AO1455" t="str">
            <v>Yes</v>
          </cell>
          <cell r="AP1455" t="str">
            <v>SEP 23</v>
          </cell>
        </row>
        <row r="1456">
          <cell r="A1456">
            <v>1974</v>
          </cell>
          <cell r="B1456" t="str">
            <v>已发货</v>
          </cell>
          <cell r="C1456" t="str">
            <v>C49</v>
          </cell>
          <cell r="D1456">
            <v>111253</v>
          </cell>
          <cell r="E1456" t="str">
            <v>STK</v>
          </cell>
          <cell r="F1456" t="str">
            <v>YSM20R-2</v>
          </cell>
          <cell r="G1456" t="str">
            <v>L-&gt;R</v>
          </cell>
          <cell r="H1456" t="str">
            <v>No</v>
          </cell>
          <cell r="I1456" t="str">
            <v>Y65226,标签变红</v>
          </cell>
          <cell r="J1456">
            <v>1</v>
          </cell>
          <cell r="K1456" t="str">
            <v>前海保税区</v>
          </cell>
          <cell r="L1456">
            <v>45061</v>
          </cell>
          <cell r="M1456">
            <v>5.1799999999999999E-2</v>
          </cell>
          <cell r="N1456" t="str">
            <v>SEP 23</v>
          </cell>
          <cell r="O1456">
            <v>2023.4</v>
          </cell>
          <cell r="P1456" t="str">
            <v>JPY</v>
          </cell>
          <cell r="Q1456" t="str">
            <v>C49SZX20230100JL</v>
          </cell>
          <cell r="R1456" t="str">
            <v>海龙智通</v>
          </cell>
          <cell r="S1456" t="str">
            <v>YSM20R-2</v>
          </cell>
          <cell r="T1456" t="str">
            <v>L-&gt;R</v>
          </cell>
          <cell r="U1456" t="str">
            <v>No</v>
          </cell>
          <cell r="V1456" t="str">
            <v>OK</v>
          </cell>
          <cell r="W1456" t="str">
            <v>DAP DG</v>
          </cell>
          <cell r="X1456">
            <v>45182</v>
          </cell>
          <cell r="Y1456" t="str">
            <v>Yes</v>
          </cell>
          <cell r="Z1456"/>
          <cell r="AA1456"/>
          <cell r="AB1456"/>
          <cell r="AC1456" t="str">
            <v>C230947198</v>
          </cell>
          <cell r="AD1456">
            <v>301</v>
          </cell>
          <cell r="AE1456">
            <v>20</v>
          </cell>
          <cell r="AF1456"/>
          <cell r="AG1456"/>
          <cell r="AH1456"/>
          <cell r="AI1456"/>
          <cell r="AN1456"/>
          <cell r="AO1456" t="str">
            <v>Yes</v>
          </cell>
          <cell r="AP1456" t="str">
            <v>SEP 23</v>
          </cell>
        </row>
        <row r="1457">
          <cell r="A1457">
            <v>1911</v>
          </cell>
          <cell r="B1457" t="str">
            <v>已发货</v>
          </cell>
          <cell r="C1457" t="str">
            <v>C49</v>
          </cell>
          <cell r="D1457" t="str">
            <v>49A104149(北京单采购)</v>
          </cell>
          <cell r="E1457" t="str">
            <v>STK</v>
          </cell>
          <cell r="F1457" t="str">
            <v>YSM20R-2</v>
          </cell>
          <cell r="G1457" t="str">
            <v>L-&gt;R</v>
          </cell>
          <cell r="H1457" t="str">
            <v>No</v>
          </cell>
          <cell r="I1457" t="str">
            <v>Y60261</v>
          </cell>
          <cell r="J1457">
            <v>1</v>
          </cell>
          <cell r="K1457" t="str">
            <v>力合仓库(已经清关)</v>
          </cell>
          <cell r="L1457" t="str">
            <v>2022/4/15 北京单</v>
          </cell>
          <cell r="M1457" t="str">
            <v>平均价</v>
          </cell>
          <cell r="N1457" t="str">
            <v>MAY 23</v>
          </cell>
          <cell r="O1457">
            <v>2022.03</v>
          </cell>
          <cell r="P1457" t="str">
            <v>RMB</v>
          </cell>
          <cell r="Q1457" t="str">
            <v>C49SZX20230058EC</v>
          </cell>
          <cell r="R1457" t="str">
            <v>圣亨</v>
          </cell>
          <cell r="S1457" t="str">
            <v>YSM20R-2</v>
          </cell>
          <cell r="T1457" t="str">
            <v>L-&gt;R</v>
          </cell>
          <cell r="U1457" t="str">
            <v>No</v>
          </cell>
          <cell r="V1457" t="str">
            <v>OK</v>
          </cell>
          <cell r="W1457" t="str">
            <v>DDP DG</v>
          </cell>
          <cell r="X1457">
            <v>45042</v>
          </cell>
          <cell r="Y1457" t="str">
            <v>Yes</v>
          </cell>
          <cell r="Z1457"/>
          <cell r="AA1457"/>
          <cell r="AB1457"/>
          <cell r="AC1457" t="str">
            <v>C210540263</v>
          </cell>
          <cell r="AD1457">
            <v>302</v>
          </cell>
          <cell r="AE1457">
            <v>4</v>
          </cell>
          <cell r="AF1457">
            <v>303</v>
          </cell>
          <cell r="AG1457">
            <v>5</v>
          </cell>
          <cell r="AH1457">
            <v>304</v>
          </cell>
          <cell r="AI1457">
            <v>5</v>
          </cell>
          <cell r="AJ1457">
            <v>307</v>
          </cell>
          <cell r="AK1457">
            <v>6</v>
          </cell>
          <cell r="AL1457"/>
          <cell r="AM1457"/>
          <cell r="AN1457"/>
          <cell r="AO1457" t="str">
            <v>Yes</v>
          </cell>
          <cell r="AP1457" t="str">
            <v>MAY 23</v>
          </cell>
        </row>
        <row r="1458">
          <cell r="A1458">
            <v>1914</v>
          </cell>
          <cell r="B1458" t="str">
            <v>已发货</v>
          </cell>
          <cell r="C1458" t="str">
            <v>C49</v>
          </cell>
          <cell r="D1458" t="str">
            <v>49A104191(北京单采购)</v>
          </cell>
          <cell r="E1458" t="str">
            <v>STK</v>
          </cell>
          <cell r="F1458" t="str">
            <v>YSM20R-2</v>
          </cell>
          <cell r="G1458" t="str">
            <v>L-&gt;R</v>
          </cell>
          <cell r="H1458" t="str">
            <v>No</v>
          </cell>
          <cell r="I1458" t="str">
            <v>Y60940</v>
          </cell>
          <cell r="J1458">
            <v>1</v>
          </cell>
          <cell r="K1458" t="str">
            <v>力合仓库(已经清关)</v>
          </cell>
          <cell r="L1458" t="str">
            <v>2022/4/15 北京单</v>
          </cell>
          <cell r="M1458" t="str">
            <v>平均价</v>
          </cell>
          <cell r="N1458" t="str">
            <v>MAY 23</v>
          </cell>
          <cell r="O1458">
            <v>2022.04</v>
          </cell>
          <cell r="P1458" t="str">
            <v>RMB</v>
          </cell>
          <cell r="Q1458" t="str">
            <v>C49SZX20230060RZ</v>
          </cell>
          <cell r="R1458" t="str">
            <v>艾为康</v>
          </cell>
          <cell r="S1458" t="str">
            <v>YSM20R-2</v>
          </cell>
          <cell r="T1458" t="str">
            <v>L-&gt;R</v>
          </cell>
          <cell r="U1458" t="str">
            <v>No</v>
          </cell>
          <cell r="V1458" t="str">
            <v>OK</v>
          </cell>
          <cell r="W1458" t="str">
            <v>DDP SZ</v>
          </cell>
          <cell r="X1458">
            <v>45052</v>
          </cell>
          <cell r="Y1458" t="str">
            <v>Yes</v>
          </cell>
          <cell r="Z1458"/>
          <cell r="AA1458"/>
          <cell r="AB1458"/>
          <cell r="AC1458" t="str">
            <v>C230545853</v>
          </cell>
          <cell r="AD1458">
            <v>301</v>
          </cell>
          <cell r="AE1458">
            <v>6</v>
          </cell>
          <cell r="AF1458">
            <v>302</v>
          </cell>
          <cell r="AG1458">
            <v>12</v>
          </cell>
          <cell r="AH1458">
            <v>303</v>
          </cell>
          <cell r="AI1458">
            <v>1</v>
          </cell>
          <cell r="AJ1458">
            <v>304</v>
          </cell>
          <cell r="AK1458">
            <v>1</v>
          </cell>
          <cell r="AN1458"/>
          <cell r="AO1458" t="str">
            <v>Yes</v>
          </cell>
          <cell r="AP1458" t="str">
            <v>MAY 23</v>
          </cell>
        </row>
        <row r="1459">
          <cell r="A1459">
            <v>1915</v>
          </cell>
          <cell r="B1459" t="str">
            <v>已发货</v>
          </cell>
          <cell r="C1459" t="str">
            <v>C49</v>
          </cell>
          <cell r="D1459" t="str">
            <v>49A104204(北京单采购)</v>
          </cell>
          <cell r="E1459" t="str">
            <v>STK</v>
          </cell>
          <cell r="F1459" t="str">
            <v>YSM20R-2</v>
          </cell>
          <cell r="G1459" t="str">
            <v>L-&gt;R</v>
          </cell>
          <cell r="H1459" t="str">
            <v>No</v>
          </cell>
          <cell r="I1459" t="str">
            <v>Y61086</v>
          </cell>
          <cell r="J1459">
            <v>1</v>
          </cell>
          <cell r="K1459" t="str">
            <v>力合仓库(已经清关)</v>
          </cell>
          <cell r="L1459" t="str">
            <v>2022/4/15 北京单</v>
          </cell>
          <cell r="M1459" t="str">
            <v>平均价</v>
          </cell>
          <cell r="N1459" t="str">
            <v>MAY 23</v>
          </cell>
          <cell r="O1459">
            <v>2022.03</v>
          </cell>
          <cell r="P1459" t="str">
            <v>RMB</v>
          </cell>
          <cell r="Q1459" t="str">
            <v>C49SZX20230060RZ</v>
          </cell>
          <cell r="R1459" t="str">
            <v>艾为康</v>
          </cell>
          <cell r="S1459" t="str">
            <v>YSM20R-2</v>
          </cell>
          <cell r="T1459" t="str">
            <v>L-&gt;R</v>
          </cell>
          <cell r="U1459" t="str">
            <v>No</v>
          </cell>
          <cell r="V1459" t="str">
            <v>OK</v>
          </cell>
          <cell r="W1459" t="str">
            <v>DDP SZ</v>
          </cell>
          <cell r="X1459">
            <v>45052</v>
          </cell>
          <cell r="Y1459" t="str">
            <v>Yes</v>
          </cell>
          <cell r="Z1459"/>
          <cell r="AA1459"/>
          <cell r="AB1459"/>
          <cell r="AC1459" t="str">
            <v>C230545853</v>
          </cell>
          <cell r="AD1459">
            <v>301</v>
          </cell>
          <cell r="AE1459">
            <v>7</v>
          </cell>
          <cell r="AF1459">
            <v>302</v>
          </cell>
          <cell r="AG1459">
            <v>10</v>
          </cell>
          <cell r="AH1459">
            <v>303</v>
          </cell>
          <cell r="AI1459">
            <v>1</v>
          </cell>
          <cell r="AJ1459">
            <v>304</v>
          </cell>
          <cell r="AK1459">
            <v>1</v>
          </cell>
          <cell r="AL1459">
            <v>307</v>
          </cell>
          <cell r="AM1459">
            <v>1</v>
          </cell>
          <cell r="AN1459"/>
          <cell r="AO1459" t="str">
            <v>Yes</v>
          </cell>
          <cell r="AP1459" t="str">
            <v>MAY 23</v>
          </cell>
        </row>
        <row r="1460">
          <cell r="A1460">
            <v>1971</v>
          </cell>
          <cell r="B1460" t="str">
            <v>已发货</v>
          </cell>
          <cell r="C1460" t="str">
            <v>C49</v>
          </cell>
          <cell r="D1460" t="str">
            <v>49A104234(北京单采购)</v>
          </cell>
          <cell r="E1460" t="str">
            <v>STK</v>
          </cell>
          <cell r="F1460" t="str">
            <v>YSM20R-2</v>
          </cell>
          <cell r="G1460" t="str">
            <v>L-&gt;R</v>
          </cell>
          <cell r="H1460" t="str">
            <v>No</v>
          </cell>
          <cell r="I1460" t="str">
            <v>Y62075</v>
          </cell>
          <cell r="J1460">
            <v>1</v>
          </cell>
          <cell r="K1460" t="str">
            <v>力合仓库(已经清关)</v>
          </cell>
          <cell r="L1460" t="str">
            <v>2022-7-25北京单</v>
          </cell>
          <cell r="M1460" t="str">
            <v>平均价</v>
          </cell>
          <cell r="N1460" t="str">
            <v>OCT 23</v>
          </cell>
          <cell r="O1460">
            <v>2022.06</v>
          </cell>
          <cell r="P1460" t="str">
            <v>RMB</v>
          </cell>
          <cell r="Q1460" t="str">
            <v>C49SZX20230099EC</v>
          </cell>
          <cell r="R1460" t="str">
            <v>和兴美成</v>
          </cell>
          <cell r="S1460" t="str">
            <v>YSM20R-2</v>
          </cell>
          <cell r="T1460" t="str">
            <v>L-&gt;R</v>
          </cell>
          <cell r="U1460" t="str">
            <v>No</v>
          </cell>
          <cell r="V1460" t="str">
            <v>OK</v>
          </cell>
          <cell r="W1460" t="str">
            <v>DDP HZ</v>
          </cell>
          <cell r="X1460">
            <v>45173</v>
          </cell>
          <cell r="Y1460" t="str">
            <v>Yes</v>
          </cell>
          <cell r="Z1460"/>
          <cell r="AA1460"/>
          <cell r="AB1460"/>
          <cell r="AC1460" t="str">
            <v>C220943914</v>
          </cell>
          <cell r="AD1460">
            <v>302</v>
          </cell>
          <cell r="AE1460">
            <v>20</v>
          </cell>
          <cell r="AF1460"/>
          <cell r="AG1460"/>
          <cell r="AH1460"/>
          <cell r="AI1460"/>
          <cell r="AN1460"/>
          <cell r="AO1460" t="str">
            <v>Yes</v>
          </cell>
          <cell r="AP1460" t="str">
            <v>OCT 23</v>
          </cell>
        </row>
        <row r="1461">
          <cell r="A1461">
            <v>1973</v>
          </cell>
          <cell r="B1461" t="str">
            <v>已发货</v>
          </cell>
          <cell r="C1461" t="str">
            <v>C49</v>
          </cell>
          <cell r="D1461" t="str">
            <v>49A104251(北京单采购)</v>
          </cell>
          <cell r="E1461" t="str">
            <v>STK</v>
          </cell>
          <cell r="F1461" t="str">
            <v>YSM20R-2</v>
          </cell>
          <cell r="G1461" t="str">
            <v>L-&gt;R</v>
          </cell>
          <cell r="H1461" t="str">
            <v>No</v>
          </cell>
          <cell r="I1461" t="str">
            <v>Y62432</v>
          </cell>
          <cell r="J1461">
            <v>1</v>
          </cell>
          <cell r="K1461" t="str">
            <v>力合仓库(已经清关)</v>
          </cell>
          <cell r="L1461" t="str">
            <v>2022-7-25北京单</v>
          </cell>
          <cell r="M1461" t="str">
            <v>平均价</v>
          </cell>
          <cell r="N1461" t="str">
            <v>SEP 23</v>
          </cell>
          <cell r="O1461">
            <v>2022.07</v>
          </cell>
          <cell r="P1461" t="str">
            <v>RMB</v>
          </cell>
          <cell r="Q1461" t="str">
            <v>C49SZX202300095SX</v>
          </cell>
          <cell r="R1461" t="str">
            <v>利速达</v>
          </cell>
          <cell r="S1461" t="str">
            <v>YSM20R-2</v>
          </cell>
          <cell r="T1461" t="str">
            <v>L-&gt;R</v>
          </cell>
          <cell r="U1461" t="str">
            <v>No</v>
          </cell>
          <cell r="V1461" t="str">
            <v>OK</v>
          </cell>
          <cell r="W1461" t="str">
            <v>DDP SZ</v>
          </cell>
          <cell r="X1461">
            <v>45161</v>
          </cell>
          <cell r="Y1461" t="str">
            <v>Yes</v>
          </cell>
          <cell r="Z1461"/>
          <cell r="AA1461"/>
          <cell r="AB1461"/>
          <cell r="AC1461" t="str">
            <v xml:space="preserve">C230144833 </v>
          </cell>
          <cell r="AD1461">
            <v>301</v>
          </cell>
          <cell r="AE1461">
            <v>15</v>
          </cell>
          <cell r="AF1461">
            <v>302</v>
          </cell>
          <cell r="AG1461">
            <v>3</v>
          </cell>
          <cell r="AH1461">
            <v>303</v>
          </cell>
          <cell r="AI1461">
            <v>1</v>
          </cell>
          <cell r="AJ1461">
            <v>304</v>
          </cell>
          <cell r="AK1461">
            <v>1</v>
          </cell>
          <cell r="AN1461"/>
          <cell r="AO1461" t="str">
            <v>Yes</v>
          </cell>
          <cell r="AP1461" t="str">
            <v>SEP 23</v>
          </cell>
        </row>
        <row r="1462">
          <cell r="A1462">
            <v>1982</v>
          </cell>
          <cell r="B1462" t="str">
            <v>已发货</v>
          </cell>
          <cell r="C1462" t="str">
            <v>C49</v>
          </cell>
          <cell r="D1462">
            <v>111277</v>
          </cell>
          <cell r="E1462" t="str">
            <v>STK</v>
          </cell>
          <cell r="F1462" t="str">
            <v>YSM10</v>
          </cell>
          <cell r="G1462" t="str">
            <v>R-&gt;L</v>
          </cell>
          <cell r="H1462" t="str">
            <v>No</v>
          </cell>
          <cell r="I1462" t="str">
            <v>Y65757</v>
          </cell>
          <cell r="J1462">
            <v>1</v>
          </cell>
          <cell r="K1462" t="str">
            <v>前海保税区</v>
          </cell>
          <cell r="L1462">
            <v>45100</v>
          </cell>
          <cell r="M1462">
            <v>5.16E-2</v>
          </cell>
          <cell r="N1462" t="str">
            <v>OCT 23</v>
          </cell>
          <cell r="O1462">
            <v>2023.5</v>
          </cell>
          <cell r="P1462" t="str">
            <v>JPY</v>
          </cell>
          <cell r="Q1462" t="str">
            <v>C49SZX20230101R1DM</v>
          </cell>
          <cell r="R1462" t="str">
            <v>菲帆</v>
          </cell>
          <cell r="S1462" t="str">
            <v>YSM10</v>
          </cell>
          <cell r="T1462" t="str">
            <v>L-&gt;R</v>
          </cell>
          <cell r="U1462" t="str">
            <v>MVC</v>
          </cell>
          <cell r="V1462" t="str">
            <v>WRONG</v>
          </cell>
          <cell r="W1462" t="str">
            <v>DAP HZ</v>
          </cell>
          <cell r="X1462">
            <v>45190</v>
          </cell>
          <cell r="Y1462" t="str">
            <v>Yes</v>
          </cell>
          <cell r="Z1462"/>
          <cell r="AA1462"/>
          <cell r="AB1462"/>
          <cell r="AC1462" t="str">
            <v>C230345373</v>
          </cell>
          <cell r="AD1462">
            <v>301</v>
          </cell>
          <cell r="AE1462">
            <v>10</v>
          </cell>
          <cell r="AF1462"/>
          <cell r="AG1462"/>
          <cell r="AH1462"/>
          <cell r="AI1462"/>
          <cell r="AN1462"/>
          <cell r="AO1462" t="str">
            <v>Yes</v>
          </cell>
          <cell r="AP1462" t="str">
            <v>OCT 23</v>
          </cell>
        </row>
        <row r="1463">
          <cell r="A1463">
            <v>2049</v>
          </cell>
          <cell r="B1463" t="str">
            <v>已经到货</v>
          </cell>
          <cell r="C1463" t="str">
            <v>C49</v>
          </cell>
          <cell r="D1463">
            <v>111277</v>
          </cell>
          <cell r="E1463" t="str">
            <v>STK</v>
          </cell>
          <cell r="F1463" t="str">
            <v>YSM10</v>
          </cell>
          <cell r="G1463" t="str">
            <v>R-&gt;L</v>
          </cell>
          <cell r="H1463" t="str">
            <v>No</v>
          </cell>
          <cell r="I1463" t="str">
            <v>Y65758,标签变红</v>
          </cell>
          <cell r="J1463">
            <v>1</v>
          </cell>
          <cell r="K1463" t="str">
            <v>前海保税区</v>
          </cell>
          <cell r="L1463">
            <v>45100</v>
          </cell>
          <cell r="M1463">
            <v>5.16E-2</v>
          </cell>
          <cell r="N1463" t="str">
            <v>JAN 24</v>
          </cell>
          <cell r="O1463">
            <v>2023.5</v>
          </cell>
          <cell r="P1463" t="str">
            <v>JPY</v>
          </cell>
          <cell r="Q1463" t="str">
            <v>C49SZX20230142SS</v>
          </cell>
          <cell r="R1463" t="str">
            <v>盈通恒翼</v>
          </cell>
          <cell r="S1463" t="str">
            <v>YSM10</v>
          </cell>
          <cell r="T1463" t="str">
            <v>L-&gt;R</v>
          </cell>
          <cell r="U1463" t="str">
            <v>No</v>
          </cell>
          <cell r="V1463" t="str">
            <v>WRONG</v>
          </cell>
          <cell r="W1463" t="str">
            <v>DAP SZ</v>
          </cell>
          <cell r="X1463">
            <v>45282</v>
          </cell>
          <cell r="Y1463" t="str">
            <v>Yes</v>
          </cell>
          <cell r="Z1463"/>
          <cell r="AA1463"/>
          <cell r="AB1463"/>
          <cell r="AC1463"/>
          <cell r="AD1463">
            <v>301</v>
          </cell>
          <cell r="AE1463">
            <v>10</v>
          </cell>
          <cell r="AF1463"/>
          <cell r="AG1463"/>
          <cell r="AH1463"/>
          <cell r="AI1463"/>
          <cell r="AN1463"/>
          <cell r="AO1463" t="str">
            <v>Yes</v>
          </cell>
          <cell r="AP1463" t="str">
            <v>JAN 24</v>
          </cell>
        </row>
        <row r="1464">
          <cell r="A1464">
            <v>2050</v>
          </cell>
          <cell r="B1464" t="str">
            <v>已经到货</v>
          </cell>
          <cell r="C1464" t="str">
            <v>C49</v>
          </cell>
          <cell r="D1464">
            <v>111277</v>
          </cell>
          <cell r="E1464" t="str">
            <v>STK</v>
          </cell>
          <cell r="F1464" t="str">
            <v>YSM10</v>
          </cell>
          <cell r="G1464" t="str">
            <v>R-&gt;L</v>
          </cell>
          <cell r="H1464" t="str">
            <v>No</v>
          </cell>
          <cell r="I1464" t="str">
            <v>Y65759</v>
          </cell>
          <cell r="J1464">
            <v>1</v>
          </cell>
          <cell r="K1464" t="str">
            <v>前海保税区</v>
          </cell>
          <cell r="L1464">
            <v>45100</v>
          </cell>
          <cell r="M1464">
            <v>5.16E-2</v>
          </cell>
          <cell r="N1464" t="str">
            <v>JAN 24</v>
          </cell>
          <cell r="O1464">
            <v>2023.6</v>
          </cell>
          <cell r="P1464" t="str">
            <v>JPY</v>
          </cell>
          <cell r="Q1464" t="str">
            <v>C49SZX20230142SS</v>
          </cell>
          <cell r="R1464" t="str">
            <v>盈通恒翼</v>
          </cell>
          <cell r="S1464" t="str">
            <v>YSM10</v>
          </cell>
          <cell r="T1464" t="str">
            <v>L-&gt;R</v>
          </cell>
          <cell r="U1464" t="str">
            <v>No</v>
          </cell>
          <cell r="V1464" t="str">
            <v>WRONG</v>
          </cell>
          <cell r="W1464" t="str">
            <v>DAP SZ</v>
          </cell>
          <cell r="X1464">
            <v>45282</v>
          </cell>
          <cell r="Y1464" t="str">
            <v>Yes</v>
          </cell>
          <cell r="Z1464"/>
          <cell r="AA1464"/>
          <cell r="AB1464"/>
          <cell r="AC1464"/>
          <cell r="AD1464">
            <v>301</v>
          </cell>
          <cell r="AE1464">
            <v>10</v>
          </cell>
          <cell r="AF1464"/>
          <cell r="AG1464"/>
          <cell r="AH1464"/>
          <cell r="AI1464"/>
          <cell r="AN1464"/>
          <cell r="AO1464" t="str">
            <v>Yes</v>
          </cell>
          <cell r="AP1464" t="str">
            <v>JAN 24</v>
          </cell>
        </row>
        <row r="1465">
          <cell r="A1465">
            <v>2051</v>
          </cell>
          <cell r="B1465" t="str">
            <v>已经到货</v>
          </cell>
          <cell r="C1465" t="str">
            <v>C49</v>
          </cell>
          <cell r="D1465">
            <v>111277</v>
          </cell>
          <cell r="E1465" t="str">
            <v>STK</v>
          </cell>
          <cell r="F1465" t="str">
            <v>YSM10</v>
          </cell>
          <cell r="G1465" t="str">
            <v>R-&gt;L</v>
          </cell>
          <cell r="H1465" t="str">
            <v>No</v>
          </cell>
          <cell r="I1465" t="str">
            <v>Y65760</v>
          </cell>
          <cell r="J1465">
            <v>1</v>
          </cell>
          <cell r="K1465" t="str">
            <v>前海保税区</v>
          </cell>
          <cell r="L1465">
            <v>45100</v>
          </cell>
          <cell r="M1465">
            <v>5.16E-2</v>
          </cell>
          <cell r="N1465" t="str">
            <v>JAN 24</v>
          </cell>
          <cell r="O1465">
            <v>2023.6</v>
          </cell>
          <cell r="P1465" t="str">
            <v>JPY</v>
          </cell>
          <cell r="Q1465" t="str">
            <v>C49SZX20230142SS</v>
          </cell>
          <cell r="R1465" t="str">
            <v>盈通恒翼</v>
          </cell>
          <cell r="S1465" t="str">
            <v>YSM10</v>
          </cell>
          <cell r="T1465" t="str">
            <v>R-&gt;L</v>
          </cell>
          <cell r="U1465" t="str">
            <v>No</v>
          </cell>
          <cell r="V1465" t="str">
            <v>OK</v>
          </cell>
          <cell r="W1465" t="str">
            <v>DAP SZ</v>
          </cell>
          <cell r="X1465">
            <v>45282</v>
          </cell>
          <cell r="Y1465" t="str">
            <v>Yes</v>
          </cell>
          <cell r="Z1465"/>
          <cell r="AA1465"/>
          <cell r="AB1465"/>
          <cell r="AC1465"/>
          <cell r="AD1465">
            <v>301</v>
          </cell>
          <cell r="AE1465">
            <v>10</v>
          </cell>
          <cell r="AF1465"/>
          <cell r="AG1465"/>
          <cell r="AH1465"/>
          <cell r="AI1465"/>
          <cell r="AN1465"/>
          <cell r="AO1465" t="str">
            <v>Yes</v>
          </cell>
          <cell r="AP1465" t="str">
            <v>JAN 24</v>
          </cell>
        </row>
        <row r="1466">
          <cell r="A1466">
            <v>2052</v>
          </cell>
          <cell r="B1466" t="str">
            <v>已经到货</v>
          </cell>
          <cell r="C1466" t="str">
            <v>C49</v>
          </cell>
          <cell r="D1466">
            <v>111277</v>
          </cell>
          <cell r="E1466" t="str">
            <v>STK</v>
          </cell>
          <cell r="F1466" t="str">
            <v>YSM10</v>
          </cell>
          <cell r="G1466" t="str">
            <v>R-&gt;L</v>
          </cell>
          <cell r="H1466" t="str">
            <v>No</v>
          </cell>
          <cell r="I1466" t="str">
            <v>Y65761</v>
          </cell>
          <cell r="J1466">
            <v>1</v>
          </cell>
          <cell r="K1466" t="str">
            <v>前海保税区</v>
          </cell>
          <cell r="L1466">
            <v>45100</v>
          </cell>
          <cell r="M1466">
            <v>5.16E-2</v>
          </cell>
          <cell r="N1466" t="str">
            <v>JAN 24</v>
          </cell>
          <cell r="O1466">
            <v>2023.5</v>
          </cell>
          <cell r="P1466" t="str">
            <v>JPY</v>
          </cell>
          <cell r="Q1466" t="str">
            <v>C49SZX20230142SS</v>
          </cell>
          <cell r="R1466" t="str">
            <v>盈通恒翼</v>
          </cell>
          <cell r="S1466" t="str">
            <v>YSM10</v>
          </cell>
          <cell r="T1466" t="str">
            <v>R-&gt;L</v>
          </cell>
          <cell r="U1466" t="str">
            <v>No</v>
          </cell>
          <cell r="V1466" t="str">
            <v>OK</v>
          </cell>
          <cell r="W1466" t="str">
            <v>DAP SZ</v>
          </cell>
          <cell r="X1466">
            <v>45282</v>
          </cell>
          <cell r="Y1466" t="str">
            <v>Yes</v>
          </cell>
          <cell r="Z1466"/>
          <cell r="AA1466"/>
          <cell r="AB1466"/>
          <cell r="AC1466"/>
          <cell r="AD1466">
            <v>301</v>
          </cell>
          <cell r="AE1466">
            <v>10</v>
          </cell>
          <cell r="AF1466"/>
          <cell r="AG1466"/>
          <cell r="AH1466"/>
          <cell r="AI1466"/>
          <cell r="AN1466"/>
          <cell r="AO1466" t="str">
            <v>Yes</v>
          </cell>
          <cell r="AP1466" t="str">
            <v>JAN 24</v>
          </cell>
        </row>
        <row r="1467">
          <cell r="A1467">
            <v>1930</v>
          </cell>
          <cell r="B1467" t="str">
            <v>已发货</v>
          </cell>
          <cell r="C1467" t="str">
            <v>C49</v>
          </cell>
          <cell r="D1467" t="str">
            <v>111277(拆分PO111305)</v>
          </cell>
          <cell r="E1467" t="str">
            <v>STK</v>
          </cell>
          <cell r="F1467" t="str">
            <v>YSM10</v>
          </cell>
          <cell r="G1467" t="str">
            <v>R-&gt;L</v>
          </cell>
          <cell r="H1467" t="str">
            <v>ATS15</v>
          </cell>
          <cell r="I1467" t="str">
            <v>Y65762</v>
          </cell>
          <cell r="J1467">
            <v>1</v>
          </cell>
          <cell r="K1467" t="str">
            <v>前海保税区</v>
          </cell>
          <cell r="L1467">
            <v>45100</v>
          </cell>
          <cell r="M1467">
            <v>5.0799999999999998E-2</v>
          </cell>
          <cell r="N1467" t="str">
            <v>AUG 23</v>
          </cell>
          <cell r="O1467">
            <v>2023.5</v>
          </cell>
          <cell r="P1467" t="str">
            <v>JPY</v>
          </cell>
          <cell r="Q1467" t="str">
            <v>C49SZX20230073MZ</v>
          </cell>
          <cell r="R1467" t="str">
            <v>方案集（End user:陆巡）</v>
          </cell>
          <cell r="S1467" t="str">
            <v>YSM10</v>
          </cell>
          <cell r="T1467" t="str">
            <v>L-&gt;R</v>
          </cell>
          <cell r="U1467" t="str">
            <v>MVC+ATS15</v>
          </cell>
          <cell r="V1467" t="str">
            <v>WRONG</v>
          </cell>
          <cell r="W1467" t="str">
            <v>CIF HK</v>
          </cell>
          <cell r="X1467">
            <v>45097</v>
          </cell>
          <cell r="Y1467" t="str">
            <v>Yes</v>
          </cell>
          <cell r="Z1467"/>
          <cell r="AA1467"/>
          <cell r="AB1467"/>
          <cell r="AC1467" t="str">
            <v>C230846864</v>
          </cell>
          <cell r="AD1467">
            <v>301</v>
          </cell>
          <cell r="AE1467">
            <v>10</v>
          </cell>
          <cell r="AF1467"/>
          <cell r="AG1467"/>
          <cell r="AH1467"/>
          <cell r="AI1467"/>
          <cell r="AN1467"/>
          <cell r="AO1467" t="str">
            <v>Yes</v>
          </cell>
          <cell r="AP1467" t="str">
            <v>AUG 23</v>
          </cell>
        </row>
        <row r="1468">
          <cell r="A1468">
            <v>1979</v>
          </cell>
          <cell r="B1468" t="str">
            <v>已发货</v>
          </cell>
          <cell r="C1468" t="str">
            <v>C49</v>
          </cell>
          <cell r="D1468" t="str">
            <v>111277(拆分PO111305)</v>
          </cell>
          <cell r="E1468" t="str">
            <v>STK</v>
          </cell>
          <cell r="F1468" t="str">
            <v>YSM10</v>
          </cell>
          <cell r="G1468" t="str">
            <v>R-&gt;L</v>
          </cell>
          <cell r="H1468" t="str">
            <v>ATS15</v>
          </cell>
          <cell r="I1468" t="str">
            <v>Y65763</v>
          </cell>
          <cell r="J1468">
            <v>1</v>
          </cell>
          <cell r="K1468" t="str">
            <v>前海保税区</v>
          </cell>
          <cell r="L1468">
            <v>45100</v>
          </cell>
          <cell r="M1468">
            <v>5.0799999999999998E-2</v>
          </cell>
          <cell r="N1468" t="str">
            <v>SEP 23</v>
          </cell>
          <cell r="O1468">
            <v>2023.5</v>
          </cell>
          <cell r="P1468" t="str">
            <v>JPY</v>
          </cell>
          <cell r="Q1468" t="str">
            <v>C49SZX20230102SX</v>
          </cell>
          <cell r="R1468" t="str">
            <v>太美亚</v>
          </cell>
          <cell r="S1468" t="str">
            <v>YSM10</v>
          </cell>
          <cell r="T1468" t="str">
            <v>L-&gt;R</v>
          </cell>
          <cell r="U1468" t="str">
            <v>MVC+ATS15</v>
          </cell>
          <cell r="V1468" t="str">
            <v>WRONG</v>
          </cell>
          <cell r="W1468" t="str">
            <v>DAP YC</v>
          </cell>
          <cell r="X1468">
            <v>45184</v>
          </cell>
          <cell r="Y1468" t="str">
            <v>Yes</v>
          </cell>
          <cell r="Z1468"/>
          <cell r="AA1468"/>
          <cell r="AB1468"/>
          <cell r="AC1468" t="str">
            <v>C230947211</v>
          </cell>
          <cell r="AD1468">
            <v>301</v>
          </cell>
          <cell r="AE1468">
            <v>10</v>
          </cell>
          <cell r="AF1468"/>
          <cell r="AG1468"/>
          <cell r="AH1468"/>
          <cell r="AI1468"/>
          <cell r="AN1468"/>
          <cell r="AO1468" t="str">
            <v>Yes</v>
          </cell>
          <cell r="AP1468" t="str">
            <v>SEP 23</v>
          </cell>
        </row>
        <row r="1469">
          <cell r="A1469">
            <v>1978</v>
          </cell>
          <cell r="B1469" t="str">
            <v>已发货</v>
          </cell>
          <cell r="C1469" t="str">
            <v>C49</v>
          </cell>
          <cell r="D1469" t="str">
            <v>111277(拆分PO111305)</v>
          </cell>
          <cell r="E1469" t="str">
            <v>STK</v>
          </cell>
          <cell r="F1469" t="str">
            <v>YSM10</v>
          </cell>
          <cell r="G1469" t="str">
            <v>R-&gt;L</v>
          </cell>
          <cell r="H1469" t="str">
            <v>ATS15</v>
          </cell>
          <cell r="I1469" t="str">
            <v>Y65764</v>
          </cell>
          <cell r="J1469">
            <v>1</v>
          </cell>
          <cell r="K1469" t="str">
            <v>前海保税区</v>
          </cell>
          <cell r="L1469">
            <v>45100</v>
          </cell>
          <cell r="M1469">
            <v>5.0799999999999998E-2</v>
          </cell>
          <cell r="N1469" t="str">
            <v>SEP 23</v>
          </cell>
          <cell r="O1469">
            <v>2023.6</v>
          </cell>
          <cell r="P1469" t="str">
            <v>JPY</v>
          </cell>
          <cell r="Q1469" t="str">
            <v>C49SZX20230102SX</v>
          </cell>
          <cell r="R1469" t="str">
            <v>太美亚</v>
          </cell>
          <cell r="S1469" t="str">
            <v>YSM10</v>
          </cell>
          <cell r="T1469" t="str">
            <v>L-&gt;R</v>
          </cell>
          <cell r="U1469" t="str">
            <v>MVC+ATS15</v>
          </cell>
          <cell r="V1469" t="str">
            <v>WRONG</v>
          </cell>
          <cell r="W1469" t="str">
            <v>DAP YC</v>
          </cell>
          <cell r="X1469">
            <v>45184</v>
          </cell>
          <cell r="Y1469" t="str">
            <v>Yes</v>
          </cell>
          <cell r="Z1469"/>
          <cell r="AA1469"/>
          <cell r="AB1469"/>
          <cell r="AC1469" t="str">
            <v>C230947211</v>
          </cell>
          <cell r="AD1469">
            <v>301</v>
          </cell>
          <cell r="AE1469">
            <v>10</v>
          </cell>
          <cell r="AF1469"/>
          <cell r="AG1469"/>
          <cell r="AH1469"/>
          <cell r="AI1469"/>
          <cell r="AN1469"/>
          <cell r="AO1469" t="str">
            <v>Yes</v>
          </cell>
          <cell r="AP1469" t="str">
            <v>SEP 23</v>
          </cell>
        </row>
        <row r="1470">
          <cell r="A1470">
            <v>1970</v>
          </cell>
          <cell r="B1470" t="str">
            <v>已发货</v>
          </cell>
          <cell r="C1470" t="str">
            <v>C49</v>
          </cell>
          <cell r="D1470" t="str">
            <v>111277(拆分PO111305)</v>
          </cell>
          <cell r="E1470" t="str">
            <v>STK</v>
          </cell>
          <cell r="F1470" t="str">
            <v>YSM10</v>
          </cell>
          <cell r="G1470" t="str">
            <v>R-&gt;L</v>
          </cell>
          <cell r="H1470" t="str">
            <v>ATS15</v>
          </cell>
          <cell r="I1470" t="str">
            <v>Y65765</v>
          </cell>
          <cell r="J1470">
            <v>1</v>
          </cell>
          <cell r="K1470" t="str">
            <v>前海仓库-&gt;准备清关</v>
          </cell>
          <cell r="L1470">
            <v>45100</v>
          </cell>
          <cell r="M1470">
            <v>5.0799999999999998E-2</v>
          </cell>
          <cell r="N1470" t="str">
            <v>OCT 23</v>
          </cell>
          <cell r="O1470">
            <v>2023.6</v>
          </cell>
          <cell r="P1470" t="str">
            <v>RMB</v>
          </cell>
          <cell r="Q1470" t="str">
            <v>C49SZX20230098SX</v>
          </cell>
          <cell r="R1470" t="str">
            <v>锐诚</v>
          </cell>
          <cell r="S1470" t="str">
            <v>YSM10</v>
          </cell>
          <cell r="T1470" t="str">
            <v>L-&gt;R</v>
          </cell>
          <cell r="U1470" t="str">
            <v>MVC+ATS15</v>
          </cell>
          <cell r="V1470" t="str">
            <v>WRONG</v>
          </cell>
          <cell r="W1470" t="str">
            <v>DDP HZ</v>
          </cell>
          <cell r="X1470">
            <v>45169</v>
          </cell>
          <cell r="Y1470" t="str">
            <v>Yes</v>
          </cell>
          <cell r="Z1470"/>
          <cell r="AA1470"/>
          <cell r="AB1470"/>
          <cell r="AC1470" t="str">
            <v>C180231291</v>
          </cell>
          <cell r="AD1470">
            <v>301</v>
          </cell>
          <cell r="AE1470">
            <v>10</v>
          </cell>
          <cell r="AF1470"/>
          <cell r="AG1470"/>
          <cell r="AH1470"/>
          <cell r="AI1470"/>
          <cell r="AN1470"/>
          <cell r="AO1470" t="str">
            <v>Yes</v>
          </cell>
          <cell r="AP1470" t="str">
            <v>OCT 23</v>
          </cell>
        </row>
        <row r="1471">
          <cell r="A1471">
            <v>1994</v>
          </cell>
          <cell r="B1471" t="str">
            <v>已发货</v>
          </cell>
          <cell r="C1471" t="str">
            <v>C49</v>
          </cell>
          <cell r="D1471" t="str">
            <v>111277(拆分PO111305)</v>
          </cell>
          <cell r="E1471" t="str">
            <v>STK</v>
          </cell>
          <cell r="F1471" t="str">
            <v>YSM10</v>
          </cell>
          <cell r="G1471" t="str">
            <v>R-&gt;L</v>
          </cell>
          <cell r="H1471" t="str">
            <v>ATS15</v>
          </cell>
          <cell r="I1471" t="str">
            <v>Y65766</v>
          </cell>
          <cell r="J1471">
            <v>1</v>
          </cell>
          <cell r="K1471" t="str">
            <v>前海保税区</v>
          </cell>
          <cell r="L1471">
            <v>45100</v>
          </cell>
          <cell r="M1471">
            <v>5.0799999999999998E-2</v>
          </cell>
          <cell r="N1471" t="str">
            <v>NOV 23</v>
          </cell>
          <cell r="O1471">
            <v>2023.6</v>
          </cell>
          <cell r="P1471" t="str">
            <v>USD</v>
          </cell>
          <cell r="Q1471" t="str">
            <v>HJD-ESE20231016</v>
          </cell>
          <cell r="R1471" t="str">
            <v>越南皓吉达</v>
          </cell>
          <cell r="S1471" t="str">
            <v>YSM10</v>
          </cell>
          <cell r="T1471" t="str">
            <v>L-&gt;R</v>
          </cell>
          <cell r="U1471" t="str">
            <v>ATS15</v>
          </cell>
          <cell r="V1471" t="str">
            <v>WRONG</v>
          </cell>
          <cell r="W1471" t="str">
            <v>CIF Vietnam</v>
          </cell>
          <cell r="X1471">
            <v>45215</v>
          </cell>
          <cell r="Y1471" t="str">
            <v>Yes</v>
          </cell>
          <cell r="Z1471"/>
          <cell r="AA1471"/>
          <cell r="AB1471"/>
          <cell r="AC1471" t="str">
            <v>C231147614</v>
          </cell>
          <cell r="AD1471">
            <v>301</v>
          </cell>
          <cell r="AE1471">
            <v>10</v>
          </cell>
          <cell r="AF1471"/>
          <cell r="AG1471"/>
          <cell r="AH1471"/>
          <cell r="AI1471"/>
          <cell r="AN1471"/>
          <cell r="AO1471" t="str">
            <v>Yes</v>
          </cell>
          <cell r="AP1471" t="str">
            <v>NOV 23</v>
          </cell>
        </row>
        <row r="1472">
          <cell r="A1472">
            <v>1984</v>
          </cell>
          <cell r="B1472" t="str">
            <v>已发货</v>
          </cell>
          <cell r="C1472" t="str">
            <v>C49</v>
          </cell>
          <cell r="D1472">
            <v>111278</v>
          </cell>
          <cell r="E1472" t="str">
            <v>STK</v>
          </cell>
          <cell r="F1472" t="str">
            <v>YSM20R-2</v>
          </cell>
          <cell r="G1472" t="str">
            <v>L-&gt;R</v>
          </cell>
          <cell r="H1472" t="str">
            <v>No</v>
          </cell>
          <cell r="I1472" t="str">
            <v>Y65768</v>
          </cell>
          <cell r="J1472">
            <v>1</v>
          </cell>
          <cell r="K1472" t="str">
            <v>前海保税区</v>
          </cell>
          <cell r="L1472">
            <v>45103</v>
          </cell>
          <cell r="M1472">
            <v>5.16E-2</v>
          </cell>
          <cell r="N1472" t="str">
            <v>OCT 23</v>
          </cell>
          <cell r="O1472">
            <v>2023.6</v>
          </cell>
          <cell r="P1472" t="str">
            <v>JPY</v>
          </cell>
          <cell r="Q1472" t="str">
            <v>C49SZX20230109JY</v>
          </cell>
          <cell r="R1472" t="str">
            <v>精德鸿（end user:海纳科)</v>
          </cell>
          <cell r="S1472" t="str">
            <v>YSM20R-2</v>
          </cell>
          <cell r="T1472" t="str">
            <v>L-&gt;R</v>
          </cell>
          <cell r="U1472" t="str">
            <v>MVC F&amp;R</v>
          </cell>
          <cell r="V1472" t="str">
            <v>WRONG</v>
          </cell>
          <cell r="W1472" t="str">
            <v>DAP SZ</v>
          </cell>
          <cell r="X1472">
            <v>45190</v>
          </cell>
          <cell r="Y1472" t="str">
            <v>Yes</v>
          </cell>
          <cell r="Z1472"/>
          <cell r="AA1472"/>
          <cell r="AB1472"/>
          <cell r="AC1472" t="str">
            <v>C220342318</v>
          </cell>
          <cell r="AD1472">
            <v>301</v>
          </cell>
          <cell r="AE1472">
            <v>20</v>
          </cell>
          <cell r="AF1472"/>
          <cell r="AG1472"/>
          <cell r="AH1472"/>
          <cell r="AI1472"/>
          <cell r="AN1472"/>
          <cell r="AO1472" t="str">
            <v>Yes</v>
          </cell>
          <cell r="AP1472" t="str">
            <v>OCT 23</v>
          </cell>
        </row>
        <row r="1473">
          <cell r="A1473">
            <v>1981</v>
          </cell>
          <cell r="B1473" t="str">
            <v>已发货</v>
          </cell>
          <cell r="C1473" t="str">
            <v>C49</v>
          </cell>
          <cell r="D1473">
            <v>111278</v>
          </cell>
          <cell r="E1473" t="str">
            <v>STK</v>
          </cell>
          <cell r="F1473" t="str">
            <v>YSM20R-2</v>
          </cell>
          <cell r="G1473" t="str">
            <v>L-&gt;R</v>
          </cell>
          <cell r="H1473" t="str">
            <v>No</v>
          </cell>
          <cell r="I1473" t="str">
            <v>Y65769</v>
          </cell>
          <cell r="J1473">
            <v>1</v>
          </cell>
          <cell r="K1473" t="str">
            <v>前海保税区</v>
          </cell>
          <cell r="L1473">
            <v>45103</v>
          </cell>
          <cell r="M1473">
            <v>5.16E-2</v>
          </cell>
          <cell r="N1473" t="str">
            <v>OCT 23</v>
          </cell>
          <cell r="O1473">
            <v>2023.6</v>
          </cell>
          <cell r="P1473" t="str">
            <v>JPY</v>
          </cell>
          <cell r="Q1473" t="str">
            <v>C49SZX20230101R1DM</v>
          </cell>
          <cell r="R1473" t="str">
            <v>菲帆</v>
          </cell>
          <cell r="S1473" t="str">
            <v>YSM20R-2</v>
          </cell>
          <cell r="T1473" t="str">
            <v>L-&gt;R</v>
          </cell>
          <cell r="U1473" t="str">
            <v>No</v>
          </cell>
          <cell r="V1473" t="str">
            <v>OK</v>
          </cell>
          <cell r="W1473" t="str">
            <v>DAP HZ</v>
          </cell>
          <cell r="X1473">
            <v>45190</v>
          </cell>
          <cell r="Y1473" t="str">
            <v>Yes</v>
          </cell>
          <cell r="Z1473"/>
          <cell r="AA1473"/>
          <cell r="AB1473"/>
          <cell r="AC1473" t="str">
            <v>C230345373</v>
          </cell>
          <cell r="AD1473">
            <v>301</v>
          </cell>
          <cell r="AE1473">
            <v>20</v>
          </cell>
          <cell r="AF1473"/>
          <cell r="AG1473"/>
          <cell r="AH1473"/>
          <cell r="AI1473"/>
          <cell r="AN1473"/>
          <cell r="AO1473" t="str">
            <v>Yes</v>
          </cell>
          <cell r="AP1473" t="str">
            <v>OCT 23</v>
          </cell>
        </row>
        <row r="1474">
          <cell r="A1474">
            <v>1998</v>
          </cell>
          <cell r="B1474" t="str">
            <v>已发货</v>
          </cell>
          <cell r="C1474" t="str">
            <v>C49</v>
          </cell>
          <cell r="D1474">
            <v>111278</v>
          </cell>
          <cell r="E1474" t="str">
            <v>STK</v>
          </cell>
          <cell r="F1474" t="str">
            <v>YSM20R-2</v>
          </cell>
          <cell r="G1474" t="str">
            <v>L-&gt;R</v>
          </cell>
          <cell r="H1474" t="str">
            <v>No</v>
          </cell>
          <cell r="I1474" t="str">
            <v>Y65770</v>
          </cell>
          <cell r="J1474">
            <v>1</v>
          </cell>
          <cell r="K1474" t="str">
            <v>前海保税区</v>
          </cell>
          <cell r="L1474">
            <v>45103</v>
          </cell>
          <cell r="M1474">
            <v>5.16E-2</v>
          </cell>
          <cell r="N1474" t="str">
            <v>NOV 23</v>
          </cell>
          <cell r="O1474">
            <v>2023.6</v>
          </cell>
          <cell r="P1474" t="str">
            <v>JPY</v>
          </cell>
          <cell r="Q1474" t="str">
            <v>C49SZX20230113EC</v>
          </cell>
          <cell r="R1474" t="str">
            <v>骏孚</v>
          </cell>
          <cell r="S1474" t="str">
            <v>YSM20R-2</v>
          </cell>
          <cell r="T1474" t="str">
            <v>L-&gt;R</v>
          </cell>
          <cell r="U1474" t="str">
            <v>No</v>
          </cell>
          <cell r="V1474" t="str">
            <v>OK</v>
          </cell>
          <cell r="W1474" t="str">
            <v>DAP GZ</v>
          </cell>
          <cell r="X1474">
            <v>45226</v>
          </cell>
          <cell r="Y1474" t="str">
            <v>Yes</v>
          </cell>
          <cell r="Z1474"/>
          <cell r="AA1474"/>
          <cell r="AB1474"/>
          <cell r="AC1474" t="str">
            <v>C230345230</v>
          </cell>
          <cell r="AD1474">
            <v>301</v>
          </cell>
          <cell r="AE1474">
            <v>20</v>
          </cell>
          <cell r="AF1474"/>
          <cell r="AG1474"/>
          <cell r="AH1474"/>
          <cell r="AI1474"/>
          <cell r="AN1474"/>
          <cell r="AO1474" t="str">
            <v>Yes</v>
          </cell>
          <cell r="AP1474" t="str">
            <v>NOV 23</v>
          </cell>
        </row>
        <row r="1475">
          <cell r="A1475">
            <v>1940</v>
          </cell>
          <cell r="B1475" t="str">
            <v>已发货</v>
          </cell>
          <cell r="C1475" t="str">
            <v>C49</v>
          </cell>
          <cell r="D1475">
            <v>111278</v>
          </cell>
          <cell r="E1475" t="str">
            <v>STK</v>
          </cell>
          <cell r="F1475" t="str">
            <v>YSM20R-2</v>
          </cell>
          <cell r="G1475" t="str">
            <v>L-&gt;R</v>
          </cell>
          <cell r="H1475" t="str">
            <v>No</v>
          </cell>
          <cell r="I1475" t="str">
            <v>Y65771</v>
          </cell>
          <cell r="J1475">
            <v>1</v>
          </cell>
          <cell r="K1475" t="str">
            <v>前海保税区</v>
          </cell>
          <cell r="L1475">
            <v>45103</v>
          </cell>
          <cell r="M1475">
            <v>5.16E-2</v>
          </cell>
          <cell r="N1475" t="str">
            <v>NOV 23</v>
          </cell>
          <cell r="O1475">
            <v>2023.6</v>
          </cell>
          <cell r="P1475" t="str">
            <v>JPY</v>
          </cell>
          <cell r="Q1475" t="str">
            <v>C49SZX20230089EC</v>
          </cell>
          <cell r="R1475" t="str">
            <v>领德创</v>
          </cell>
          <cell r="S1475" t="str">
            <v>YSM20R-2</v>
          </cell>
          <cell r="T1475" t="str">
            <v>L-&gt;R</v>
          </cell>
          <cell r="U1475" t="str">
            <v>No</v>
          </cell>
          <cell r="V1475" t="str">
            <v>OK</v>
          </cell>
          <cell r="W1475" t="str">
            <v>DAP SZ</v>
          </cell>
          <cell r="X1475">
            <v>45126</v>
          </cell>
          <cell r="Y1475" t="str">
            <v>Yes</v>
          </cell>
          <cell r="Z1475"/>
          <cell r="AA1475"/>
          <cell r="AB1475"/>
          <cell r="AC1475" t="str">
            <v>C200737683</v>
          </cell>
          <cell r="AD1475">
            <v>301</v>
          </cell>
          <cell r="AE1475">
            <v>20</v>
          </cell>
          <cell r="AF1475"/>
          <cell r="AG1475"/>
          <cell r="AH1475"/>
          <cell r="AI1475"/>
          <cell r="AN1475"/>
          <cell r="AO1475" t="str">
            <v>Yes</v>
          </cell>
          <cell r="AP1475" t="str">
            <v>NOV 23</v>
          </cell>
        </row>
        <row r="1476">
          <cell r="A1476">
            <v>1941</v>
          </cell>
          <cell r="B1476" t="str">
            <v>已发货</v>
          </cell>
          <cell r="C1476" t="str">
            <v>C49</v>
          </cell>
          <cell r="D1476">
            <v>111278</v>
          </cell>
          <cell r="E1476" t="str">
            <v>STK</v>
          </cell>
          <cell r="F1476" t="str">
            <v>YSM20R-2</v>
          </cell>
          <cell r="G1476" t="str">
            <v>L-&gt;R</v>
          </cell>
          <cell r="H1476" t="str">
            <v>No</v>
          </cell>
          <cell r="I1476" t="str">
            <v>Y65772</v>
          </cell>
          <cell r="J1476">
            <v>1</v>
          </cell>
          <cell r="K1476" t="str">
            <v>前海保税区</v>
          </cell>
          <cell r="L1476">
            <v>45103</v>
          </cell>
          <cell r="M1476">
            <v>5.16E-2</v>
          </cell>
          <cell r="N1476" t="str">
            <v>NOV 23</v>
          </cell>
          <cell r="O1476">
            <v>2023.6</v>
          </cell>
          <cell r="P1476" t="str">
            <v>JPY</v>
          </cell>
          <cell r="Q1476" t="str">
            <v>C49SZX20230089EC</v>
          </cell>
          <cell r="R1476" t="str">
            <v>领德创</v>
          </cell>
          <cell r="S1476" t="str">
            <v>YSM20R-2</v>
          </cell>
          <cell r="T1476" t="str">
            <v>L-&gt;R</v>
          </cell>
          <cell r="U1476" t="str">
            <v>No</v>
          </cell>
          <cell r="V1476" t="str">
            <v>OK</v>
          </cell>
          <cell r="W1476" t="str">
            <v>DAP SZ</v>
          </cell>
          <cell r="X1476">
            <v>45126</v>
          </cell>
          <cell r="Y1476" t="str">
            <v>Yes</v>
          </cell>
          <cell r="Z1476"/>
          <cell r="AA1476"/>
          <cell r="AB1476"/>
          <cell r="AC1476" t="str">
            <v>C200737683</v>
          </cell>
          <cell r="AD1476">
            <v>301</v>
          </cell>
          <cell r="AE1476">
            <v>20</v>
          </cell>
          <cell r="AF1476"/>
          <cell r="AG1476"/>
          <cell r="AH1476"/>
          <cell r="AI1476"/>
          <cell r="AN1476"/>
          <cell r="AO1476" t="str">
            <v>Yes</v>
          </cell>
          <cell r="AP1476" t="str">
            <v>NOV 23</v>
          </cell>
        </row>
        <row r="1477">
          <cell r="A1477">
            <v>2029</v>
          </cell>
          <cell r="B1477" t="str">
            <v>已发货</v>
          </cell>
          <cell r="C1477" t="str">
            <v>C49</v>
          </cell>
          <cell r="D1477" t="str">
            <v>111278(拆分PO111304)</v>
          </cell>
          <cell r="E1477" t="str">
            <v>STK</v>
          </cell>
          <cell r="F1477" t="str">
            <v>YSM20R-2</v>
          </cell>
          <cell r="G1477" t="str">
            <v>L-&gt;R</v>
          </cell>
          <cell r="H1477" t="str">
            <v>No</v>
          </cell>
          <cell r="I1477" t="str">
            <v>Y65773</v>
          </cell>
          <cell r="J1477">
            <v>1</v>
          </cell>
          <cell r="K1477" t="str">
            <v>力合中转仓</v>
          </cell>
          <cell r="L1477">
            <v>45103</v>
          </cell>
          <cell r="M1477">
            <v>5.0799999999999998E-2</v>
          </cell>
          <cell r="N1477" t="str">
            <v>DEC 23</v>
          </cell>
          <cell r="O1477">
            <v>2023.6</v>
          </cell>
          <cell r="P1477" t="str">
            <v>JPY</v>
          </cell>
          <cell r="Q1477" t="str">
            <v>C49SZX20230132LC</v>
          </cell>
          <cell r="R1477" t="str">
            <v>声韵</v>
          </cell>
          <cell r="S1477" t="str">
            <v>YSM20R-2</v>
          </cell>
          <cell r="T1477" t="str">
            <v>L-&gt;R</v>
          </cell>
          <cell r="U1477" t="str">
            <v>No</v>
          </cell>
          <cell r="V1477" t="str">
            <v>OK</v>
          </cell>
          <cell r="W1477" t="str">
            <v>DAP DG</v>
          </cell>
          <cell r="X1477">
            <v>45259</v>
          </cell>
          <cell r="Y1477" t="str">
            <v>Yes</v>
          </cell>
          <cell r="Z1477"/>
          <cell r="AA1477"/>
          <cell r="AB1477"/>
          <cell r="AC1477" t="str">
            <v>C231247971</v>
          </cell>
          <cell r="AD1477">
            <v>301</v>
          </cell>
          <cell r="AE1477">
            <v>20</v>
          </cell>
          <cell r="AF1477"/>
          <cell r="AG1477"/>
          <cell r="AH1477"/>
          <cell r="AI1477"/>
          <cell r="AN1477"/>
          <cell r="AO1477" t="str">
            <v>Yes</v>
          </cell>
          <cell r="AP1477" t="str">
            <v>DEC 23</v>
          </cell>
        </row>
        <row r="1478">
          <cell r="A1478">
            <v>2002</v>
          </cell>
          <cell r="B1478" t="str">
            <v>已发货</v>
          </cell>
          <cell r="C1478" t="str">
            <v>C49</v>
          </cell>
          <cell r="D1478" t="str">
            <v>111278(拆分PO111304)</v>
          </cell>
          <cell r="E1478" t="str">
            <v>STK</v>
          </cell>
          <cell r="F1478" t="str">
            <v>YSM20R-2</v>
          </cell>
          <cell r="G1478" t="str">
            <v>L-&gt;R</v>
          </cell>
          <cell r="H1478" t="str">
            <v>No</v>
          </cell>
          <cell r="I1478" t="str">
            <v>Y65774</v>
          </cell>
          <cell r="J1478">
            <v>1</v>
          </cell>
          <cell r="K1478" t="str">
            <v>前海（完税）仓</v>
          </cell>
          <cell r="L1478">
            <v>45103</v>
          </cell>
          <cell r="M1478">
            <v>5.0799999999999998E-2</v>
          </cell>
          <cell r="N1478" t="str">
            <v>NOV 23</v>
          </cell>
          <cell r="O1478">
            <v>2023.6</v>
          </cell>
          <cell r="P1478" t="str">
            <v>JPY</v>
          </cell>
          <cell r="Q1478" t="str">
            <v>C49SZX20230120SX</v>
          </cell>
          <cell r="R1478" t="str">
            <v>锐诚</v>
          </cell>
          <cell r="S1478" t="str">
            <v>YSM20R-2</v>
          </cell>
          <cell r="T1478" t="str">
            <v>L-&gt;R</v>
          </cell>
          <cell r="U1478" t="str">
            <v>MVC</v>
          </cell>
          <cell r="V1478" t="str">
            <v>WRONG</v>
          </cell>
          <cell r="W1478" t="str">
            <v>DAP HZ</v>
          </cell>
          <cell r="X1478">
            <v>45236</v>
          </cell>
          <cell r="Y1478" t="str">
            <v>Yes</v>
          </cell>
          <cell r="Z1478"/>
          <cell r="AA1478"/>
          <cell r="AB1478"/>
          <cell r="AC1478" t="str">
            <v>C180231291</v>
          </cell>
          <cell r="AD1478">
            <v>301</v>
          </cell>
          <cell r="AE1478">
            <v>15</v>
          </cell>
          <cell r="AF1478">
            <v>302</v>
          </cell>
          <cell r="AG1478">
            <v>5</v>
          </cell>
          <cell r="AH1478"/>
          <cell r="AI1478"/>
          <cell r="AN1478"/>
          <cell r="AO1478" t="str">
            <v>Yes</v>
          </cell>
          <cell r="AP1478" t="str">
            <v>NOV 23</v>
          </cell>
        </row>
        <row r="1479">
          <cell r="A1479">
            <v>2018</v>
          </cell>
          <cell r="B1479" t="str">
            <v>已发货</v>
          </cell>
          <cell r="C1479" t="str">
            <v>C49</v>
          </cell>
          <cell r="D1479" t="str">
            <v>111278(拆分PO111304)</v>
          </cell>
          <cell r="E1479" t="str">
            <v>STK</v>
          </cell>
          <cell r="F1479" t="str">
            <v>YSM20R-2</v>
          </cell>
          <cell r="G1479" t="str">
            <v>L-&gt;R</v>
          </cell>
          <cell r="H1479" t="str">
            <v>No</v>
          </cell>
          <cell r="I1479" t="str">
            <v>Y65775</v>
          </cell>
          <cell r="J1479">
            <v>1</v>
          </cell>
          <cell r="K1479" t="str">
            <v>前海保税区</v>
          </cell>
          <cell r="L1479">
            <v>45103</v>
          </cell>
          <cell r="M1479">
            <v>5.0799999999999998E-2</v>
          </cell>
          <cell r="N1479" t="str">
            <v>NOV 23</v>
          </cell>
          <cell r="O1479">
            <v>2023.6</v>
          </cell>
          <cell r="P1479" t="str">
            <v>JPY</v>
          </cell>
          <cell r="Q1479" t="str">
            <v>C49SZX20230123SX</v>
          </cell>
          <cell r="R1479" t="str">
            <v>永顺创</v>
          </cell>
          <cell r="S1479" t="str">
            <v>YSM20R-2</v>
          </cell>
          <cell r="T1479" t="str">
            <v>L-&gt;R</v>
          </cell>
          <cell r="U1479" t="str">
            <v>No</v>
          </cell>
          <cell r="V1479" t="str">
            <v>OK</v>
          </cell>
          <cell r="W1479" t="str">
            <v>DAP SZ</v>
          </cell>
          <cell r="X1479">
            <v>45240</v>
          </cell>
          <cell r="Y1479" t="str">
            <v>Yes</v>
          </cell>
          <cell r="Z1479"/>
          <cell r="AA1479"/>
          <cell r="AB1479"/>
          <cell r="AC1479" t="str">
            <v>C220442692</v>
          </cell>
          <cell r="AD1479">
            <v>301</v>
          </cell>
          <cell r="AE1479">
            <v>15</v>
          </cell>
          <cell r="AF1479">
            <v>302</v>
          </cell>
          <cell r="AG1479">
            <v>5</v>
          </cell>
          <cell r="AH1479"/>
          <cell r="AI1479"/>
          <cell r="AN1479"/>
          <cell r="AO1479" t="str">
            <v>Yes</v>
          </cell>
          <cell r="AP1479" t="str">
            <v>NOV 23</v>
          </cell>
        </row>
        <row r="1480">
          <cell r="A1480">
            <v>2027</v>
          </cell>
          <cell r="B1480" t="str">
            <v>已发货</v>
          </cell>
          <cell r="C1480" t="str">
            <v>C49</v>
          </cell>
          <cell r="D1480" t="str">
            <v>111278(拆分PO111304)</v>
          </cell>
          <cell r="E1480" t="str">
            <v>STK</v>
          </cell>
          <cell r="F1480" t="str">
            <v>YSM20R-2</v>
          </cell>
          <cell r="G1480" t="str">
            <v>L-&gt;R</v>
          </cell>
          <cell r="H1480" t="str">
            <v>No</v>
          </cell>
          <cell r="I1480" t="str">
            <v>Y65776</v>
          </cell>
          <cell r="J1480">
            <v>1</v>
          </cell>
          <cell r="K1480" t="str">
            <v>前海保税区</v>
          </cell>
          <cell r="L1480">
            <v>45103</v>
          </cell>
          <cell r="M1480">
            <v>5.0799999999999998E-2</v>
          </cell>
          <cell r="N1480" t="str">
            <v>DEC 23</v>
          </cell>
          <cell r="O1480">
            <v>2023.6</v>
          </cell>
          <cell r="P1480" t="str">
            <v>JPY</v>
          </cell>
          <cell r="Q1480" t="str">
            <v>C49SZX20230130JY</v>
          </cell>
          <cell r="R1480" t="str">
            <v>精莞盈</v>
          </cell>
          <cell r="S1480" t="str">
            <v>YSM20R-2</v>
          </cell>
          <cell r="T1480" t="str">
            <v>L-&gt;R</v>
          </cell>
          <cell r="U1480" t="str">
            <v>MVC</v>
          </cell>
          <cell r="V1480" t="str">
            <v>WRONG</v>
          </cell>
          <cell r="W1480" t="str">
            <v>DAP SZ</v>
          </cell>
          <cell r="X1480">
            <v>45257</v>
          </cell>
          <cell r="Y1480" t="str">
            <v>Yes</v>
          </cell>
          <cell r="Z1480"/>
          <cell r="AA1480"/>
          <cell r="AB1480"/>
          <cell r="AC1480"/>
          <cell r="AD1480">
            <v>301</v>
          </cell>
          <cell r="AE1480">
            <v>15</v>
          </cell>
          <cell r="AF1480">
            <v>302</v>
          </cell>
          <cell r="AG1480">
            <v>5</v>
          </cell>
          <cell r="AH1480"/>
          <cell r="AI1480"/>
          <cell r="AN1480"/>
          <cell r="AO1480" t="str">
            <v>Yes</v>
          </cell>
          <cell r="AP1480" t="str">
            <v>DEC 23</v>
          </cell>
        </row>
        <row r="1481">
          <cell r="A1481">
            <v>2028</v>
          </cell>
          <cell r="B1481" t="str">
            <v>已发货</v>
          </cell>
          <cell r="C1481" t="str">
            <v>C49</v>
          </cell>
          <cell r="D1481" t="str">
            <v>111278(拆分PO111304)</v>
          </cell>
          <cell r="E1481" t="str">
            <v>STK</v>
          </cell>
          <cell r="F1481" t="str">
            <v>YSM20R-2</v>
          </cell>
          <cell r="G1481" t="str">
            <v>L-&gt;R</v>
          </cell>
          <cell r="H1481" t="str">
            <v>No</v>
          </cell>
          <cell r="I1481" t="str">
            <v>Y65777</v>
          </cell>
          <cell r="J1481">
            <v>1</v>
          </cell>
          <cell r="K1481" t="str">
            <v>前海保税区</v>
          </cell>
          <cell r="L1481">
            <v>45103</v>
          </cell>
          <cell r="M1481">
            <v>5.0799999999999998E-2</v>
          </cell>
          <cell r="N1481" t="str">
            <v>DEC 23</v>
          </cell>
          <cell r="O1481">
            <v>2023.6</v>
          </cell>
          <cell r="P1481" t="str">
            <v>JPY</v>
          </cell>
          <cell r="Q1481" t="str">
            <v>C49SZX20230130JY</v>
          </cell>
          <cell r="R1481" t="str">
            <v>精莞盈</v>
          </cell>
          <cell r="S1481" t="str">
            <v>YSM20R-2</v>
          </cell>
          <cell r="T1481" t="str">
            <v>L-&gt;R</v>
          </cell>
          <cell r="U1481" t="str">
            <v>No</v>
          </cell>
          <cell r="V1481" t="str">
            <v>OK</v>
          </cell>
          <cell r="W1481" t="str">
            <v>DAP SZ</v>
          </cell>
          <cell r="X1481">
            <v>45257</v>
          </cell>
          <cell r="Y1481" t="str">
            <v>Yes</v>
          </cell>
          <cell r="Z1481"/>
          <cell r="AA1481"/>
          <cell r="AB1481"/>
          <cell r="AC1481"/>
          <cell r="AD1481">
            <v>301</v>
          </cell>
          <cell r="AE1481">
            <v>15</v>
          </cell>
          <cell r="AF1481">
            <v>302</v>
          </cell>
          <cell r="AG1481">
            <v>5</v>
          </cell>
          <cell r="AH1481"/>
          <cell r="AI1481"/>
          <cell r="AN1481"/>
          <cell r="AO1481" t="str">
            <v>Yes</v>
          </cell>
          <cell r="AP1481" t="str">
            <v>DEC 23</v>
          </cell>
        </row>
        <row r="1482">
          <cell r="A1482">
            <v>2043</v>
          </cell>
          <cell r="B1482" t="str">
            <v>已发货</v>
          </cell>
          <cell r="C1482" t="str">
            <v>C49</v>
          </cell>
          <cell r="D1482" t="str">
            <v>111310(拆分PO111374)</v>
          </cell>
          <cell r="E1482" t="str">
            <v>STK</v>
          </cell>
          <cell r="F1482" t="str">
            <v>YSM20R-2</v>
          </cell>
          <cell r="G1482" t="str">
            <v>L-&gt;R</v>
          </cell>
          <cell r="H1482" t="str">
            <v>No</v>
          </cell>
          <cell r="I1482" t="str">
            <v>Y66231</v>
          </cell>
          <cell r="J1482">
            <v>1</v>
          </cell>
          <cell r="K1482" t="str">
            <v>前海保税区</v>
          </cell>
          <cell r="L1482">
            <v>45140</v>
          </cell>
          <cell r="M1482">
            <v>5.0799999999999998E-2</v>
          </cell>
          <cell r="N1482" t="str">
            <v>DEC 23</v>
          </cell>
          <cell r="O1482">
            <v>2023.7</v>
          </cell>
          <cell r="P1482" t="str">
            <v>RMB</v>
          </cell>
          <cell r="Q1482" t="str">
            <v>C49SZX20230140SX</v>
          </cell>
          <cell r="R1482" t="str">
            <v>莫思特</v>
          </cell>
          <cell r="S1482" t="str">
            <v>YSM20R-2</v>
          </cell>
          <cell r="T1482" t="str">
            <v>L-&gt;R</v>
          </cell>
          <cell r="U1482" t="str">
            <v>No</v>
          </cell>
          <cell r="V1482" t="str">
            <v>OK</v>
          </cell>
          <cell r="W1482" t="str">
            <v>DDP HZ</v>
          </cell>
          <cell r="X1482">
            <v>45271</v>
          </cell>
          <cell r="Y1482" t="str">
            <v>Yes</v>
          </cell>
          <cell r="Z1482"/>
          <cell r="AA1482"/>
          <cell r="AB1482"/>
          <cell r="AC1482"/>
          <cell r="AD1482">
            <v>301</v>
          </cell>
          <cell r="AE1482">
            <v>20</v>
          </cell>
          <cell r="AF1482"/>
          <cell r="AG1482"/>
          <cell r="AH1482"/>
          <cell r="AI1482"/>
          <cell r="AN1482"/>
          <cell r="AO1482" t="str">
            <v>Yes</v>
          </cell>
          <cell r="AP1482" t="str">
            <v>DEC 23</v>
          </cell>
        </row>
        <row r="1483">
          <cell r="A1483">
            <v>2034</v>
          </cell>
          <cell r="B1483" t="str">
            <v>已发货</v>
          </cell>
          <cell r="C1483" t="str">
            <v>C49</v>
          </cell>
          <cell r="D1483" t="str">
            <v>111310(拆分PO111374)</v>
          </cell>
          <cell r="E1483" t="str">
            <v>STK</v>
          </cell>
          <cell r="F1483" t="str">
            <v>YSM20R-2</v>
          </cell>
          <cell r="G1483" t="str">
            <v>L-&gt;R</v>
          </cell>
          <cell r="H1483" t="str">
            <v>No</v>
          </cell>
          <cell r="I1483" t="str">
            <v>Y66232</v>
          </cell>
          <cell r="J1483">
            <v>1</v>
          </cell>
          <cell r="K1483" t="str">
            <v>前海保税区</v>
          </cell>
          <cell r="L1483">
            <v>45140</v>
          </cell>
          <cell r="M1483">
            <v>5.0799999999999998E-2</v>
          </cell>
          <cell r="N1483" t="str">
            <v>JAN 24</v>
          </cell>
          <cell r="O1483">
            <v>2023.7</v>
          </cell>
          <cell r="P1483" t="str">
            <v>RMB</v>
          </cell>
          <cell r="Q1483" t="str">
            <v>CG20231204009</v>
          </cell>
          <cell r="R1483" t="str">
            <v>徕芬</v>
          </cell>
          <cell r="S1483" t="str">
            <v>YSM20R-2</v>
          </cell>
          <cell r="T1483" t="str">
            <v>L-&gt;R</v>
          </cell>
          <cell r="U1483" t="str">
            <v>No</v>
          </cell>
          <cell r="V1483" t="str">
            <v>OK</v>
          </cell>
          <cell r="W1483" t="str">
            <v>DDP DG</v>
          </cell>
          <cell r="X1483">
            <v>45261</v>
          </cell>
          <cell r="Y1483" t="str">
            <v>Yes</v>
          </cell>
          <cell r="Z1483"/>
          <cell r="AA1483"/>
          <cell r="AB1483"/>
          <cell r="AC1483"/>
          <cell r="AD1483">
            <v>301</v>
          </cell>
          <cell r="AE1483">
            <v>20</v>
          </cell>
          <cell r="AF1483"/>
          <cell r="AG1483"/>
          <cell r="AH1483"/>
          <cell r="AI1483"/>
          <cell r="AN1483"/>
          <cell r="AO1483" t="str">
            <v>Yes</v>
          </cell>
          <cell r="AP1483" t="str">
            <v>JAN 24</v>
          </cell>
        </row>
        <row r="1484">
          <cell r="A1484">
            <v>2047</v>
          </cell>
          <cell r="B1484" t="str">
            <v>已发货</v>
          </cell>
          <cell r="C1484" t="str">
            <v>C49</v>
          </cell>
          <cell r="D1484" t="str">
            <v>111310(拆分PO111374)</v>
          </cell>
          <cell r="E1484" t="str">
            <v>STK</v>
          </cell>
          <cell r="F1484" t="str">
            <v>YSM20R-2</v>
          </cell>
          <cell r="G1484" t="str">
            <v>L-&gt;R</v>
          </cell>
          <cell r="H1484" t="str">
            <v>No</v>
          </cell>
          <cell r="I1484" t="str">
            <v>Y66233 给倍美斯</v>
          </cell>
          <cell r="J1484">
            <v>1</v>
          </cell>
          <cell r="K1484" t="str">
            <v>前海保税区</v>
          </cell>
          <cell r="L1484">
            <v>45140</v>
          </cell>
          <cell r="M1484">
            <v>5.0799999999999998E-2</v>
          </cell>
          <cell r="N1484" t="str">
            <v>DEC 23</v>
          </cell>
          <cell r="O1484">
            <v>2023.7</v>
          </cell>
          <cell r="P1484" t="str">
            <v>JPY</v>
          </cell>
          <cell r="Q1484" t="str">
            <v>C49SZX20230139DX</v>
          </cell>
          <cell r="R1484" t="str">
            <v>联鸿精密（end user:倍美斯）</v>
          </cell>
          <cell r="S1484" t="str">
            <v>YSM20R-2</v>
          </cell>
          <cell r="T1484" t="str">
            <v>L-&gt;R</v>
          </cell>
          <cell r="U1484" t="str">
            <v>MVC</v>
          </cell>
          <cell r="V1484" t="str">
            <v>WRONG</v>
          </cell>
          <cell r="W1484" t="str">
            <v>DAP SZ</v>
          </cell>
          <cell r="X1484">
            <v>45273</v>
          </cell>
          <cell r="Y1484" t="str">
            <v>Yes</v>
          </cell>
          <cell r="Z1484"/>
          <cell r="AA1484"/>
          <cell r="AB1484"/>
          <cell r="AC1484"/>
          <cell r="AD1484">
            <v>301</v>
          </cell>
          <cell r="AE1484">
            <v>20</v>
          </cell>
          <cell r="AF1484"/>
          <cell r="AG1484"/>
          <cell r="AH1484"/>
          <cell r="AI1484"/>
          <cell r="AN1484"/>
          <cell r="AO1484" t="str">
            <v>Yes</v>
          </cell>
          <cell r="AP1484" t="str">
            <v>DEC 23</v>
          </cell>
        </row>
        <row r="1485">
          <cell r="A1485">
            <v>2035</v>
          </cell>
          <cell r="B1485" t="str">
            <v>已发货</v>
          </cell>
          <cell r="C1485" t="str">
            <v>C49</v>
          </cell>
          <cell r="D1485" t="str">
            <v>111310(拆分PO111374)</v>
          </cell>
          <cell r="E1485" t="str">
            <v>STK</v>
          </cell>
          <cell r="F1485" t="str">
            <v>YSM20R-2</v>
          </cell>
          <cell r="G1485" t="str">
            <v>L-&gt;R</v>
          </cell>
          <cell r="H1485" t="str">
            <v>No</v>
          </cell>
          <cell r="I1485" t="str">
            <v>Y66234</v>
          </cell>
          <cell r="J1485">
            <v>1</v>
          </cell>
          <cell r="K1485" t="str">
            <v>前海保税区</v>
          </cell>
          <cell r="L1485">
            <v>45140</v>
          </cell>
          <cell r="M1485">
            <v>5.0799999999999998E-2</v>
          </cell>
          <cell r="N1485" t="str">
            <v>JAN 24</v>
          </cell>
          <cell r="O1485">
            <v>2023.7</v>
          </cell>
          <cell r="P1485" t="str">
            <v>RMB</v>
          </cell>
          <cell r="Q1485" t="str">
            <v>CG20231204009</v>
          </cell>
          <cell r="R1485" t="str">
            <v>徕芬</v>
          </cell>
          <cell r="S1485" t="str">
            <v>YSM20R-2</v>
          </cell>
          <cell r="T1485" t="str">
            <v>L-&gt;R</v>
          </cell>
          <cell r="U1485" t="str">
            <v>No</v>
          </cell>
          <cell r="V1485" t="str">
            <v>OK</v>
          </cell>
          <cell r="W1485" t="str">
            <v>DDP DG</v>
          </cell>
          <cell r="X1485">
            <v>45261</v>
          </cell>
          <cell r="Y1485" t="str">
            <v>Yes</v>
          </cell>
          <cell r="Z1485"/>
          <cell r="AA1485"/>
          <cell r="AB1485"/>
          <cell r="AC1485"/>
          <cell r="AD1485">
            <v>301</v>
          </cell>
          <cell r="AE1485">
            <v>20</v>
          </cell>
          <cell r="AF1485"/>
          <cell r="AG1485"/>
          <cell r="AH1485"/>
          <cell r="AI1485"/>
          <cell r="AN1485"/>
          <cell r="AO1485" t="str">
            <v>Yes</v>
          </cell>
          <cell r="AP1485" t="str">
            <v>JAN 24</v>
          </cell>
        </row>
        <row r="1486">
          <cell r="A1486">
            <v>2055</v>
          </cell>
          <cell r="B1486" t="str">
            <v>已经到货</v>
          </cell>
          <cell r="C1486" t="str">
            <v>C49</v>
          </cell>
          <cell r="D1486" t="str">
            <v>111310(拆分PO111374)</v>
          </cell>
          <cell r="E1486" t="str">
            <v>STK</v>
          </cell>
          <cell r="F1486" t="str">
            <v>YSM20R-2</v>
          </cell>
          <cell r="G1486" t="str">
            <v>L-&gt;R</v>
          </cell>
          <cell r="H1486" t="str">
            <v>No</v>
          </cell>
          <cell r="I1486" t="str">
            <v>Y66235</v>
          </cell>
          <cell r="J1486">
            <v>1</v>
          </cell>
          <cell r="K1486" t="str">
            <v>前海保税区</v>
          </cell>
          <cell r="L1486">
            <v>45140</v>
          </cell>
          <cell r="M1486">
            <v>5.0799999999999998E-2</v>
          </cell>
          <cell r="N1486" t="str">
            <v>JAN 24</v>
          </cell>
          <cell r="O1486">
            <v>2023.7</v>
          </cell>
          <cell r="P1486" t="str">
            <v>JPY</v>
          </cell>
          <cell r="Q1486" t="str">
            <v>C49SZX20230145BH</v>
          </cell>
          <cell r="R1486" t="str">
            <v>世纪佳柔</v>
          </cell>
          <cell r="S1486" t="str">
            <v>YSM20R-2</v>
          </cell>
          <cell r="T1486" t="str">
            <v>L-&gt;R</v>
          </cell>
          <cell r="U1486" t="str">
            <v>No</v>
          </cell>
          <cell r="V1486" t="str">
            <v>OK</v>
          </cell>
          <cell r="W1486" t="str">
            <v>DAP DG</v>
          </cell>
          <cell r="X1486">
            <v>45283</v>
          </cell>
          <cell r="Y1486" t="str">
            <v>Yes</v>
          </cell>
          <cell r="Z1486"/>
          <cell r="AA1486"/>
          <cell r="AB1486"/>
          <cell r="AC1486"/>
          <cell r="AD1486">
            <v>301</v>
          </cell>
          <cell r="AE1486">
            <v>20</v>
          </cell>
          <cell r="AF1486"/>
          <cell r="AG1486"/>
          <cell r="AH1486"/>
          <cell r="AI1486"/>
          <cell r="AN1486"/>
          <cell r="AO1486" t="str">
            <v>Yes</v>
          </cell>
          <cell r="AP1486" t="str">
            <v>JAN 24</v>
          </cell>
        </row>
        <row r="1487">
          <cell r="A1487">
            <v>2056</v>
          </cell>
          <cell r="B1487" t="str">
            <v>已经到货</v>
          </cell>
          <cell r="C1487" t="str">
            <v>C49</v>
          </cell>
          <cell r="D1487">
            <v>111310</v>
          </cell>
          <cell r="E1487" t="str">
            <v>STK</v>
          </cell>
          <cell r="F1487" t="str">
            <v>YSM20R-2</v>
          </cell>
          <cell r="G1487" t="str">
            <v>L-&gt;R</v>
          </cell>
          <cell r="H1487" t="str">
            <v>No</v>
          </cell>
          <cell r="I1487" t="str">
            <v>Y66236</v>
          </cell>
          <cell r="J1487">
            <v>1</v>
          </cell>
          <cell r="K1487" t="str">
            <v>前海保税区</v>
          </cell>
          <cell r="L1487">
            <v>45140</v>
          </cell>
          <cell r="M1487" t="str">
            <v>NM,Coper rate 0.0514</v>
          </cell>
          <cell r="N1487" t="str">
            <v>JAN 24</v>
          </cell>
          <cell r="O1487">
            <v>2023.7</v>
          </cell>
          <cell r="P1487" t="str">
            <v>JPY</v>
          </cell>
          <cell r="Q1487" t="str">
            <v>C49SZX20230145BH</v>
          </cell>
          <cell r="R1487" t="str">
            <v>世纪佳柔</v>
          </cell>
          <cell r="S1487" t="str">
            <v>YSM20R-2</v>
          </cell>
          <cell r="T1487" t="str">
            <v>L-&gt;R</v>
          </cell>
          <cell r="U1487" t="str">
            <v>No</v>
          </cell>
          <cell r="V1487" t="str">
            <v>OK</v>
          </cell>
          <cell r="W1487" t="str">
            <v>DAP DG</v>
          </cell>
          <cell r="X1487">
            <v>45283</v>
          </cell>
          <cell r="Y1487" t="str">
            <v>Yes</v>
          </cell>
          <cell r="Z1487"/>
          <cell r="AA1487"/>
          <cell r="AB1487"/>
          <cell r="AC1487"/>
          <cell r="AD1487">
            <v>301</v>
          </cell>
          <cell r="AE1487">
            <v>20</v>
          </cell>
          <cell r="AF1487"/>
          <cell r="AG1487"/>
          <cell r="AH1487"/>
          <cell r="AI1487"/>
          <cell r="AN1487"/>
          <cell r="AO1487" t="str">
            <v>Yes</v>
          </cell>
          <cell r="AP1487" t="str">
            <v>JAN 24</v>
          </cell>
        </row>
        <row r="1488">
          <cell r="A1488">
            <v>2044</v>
          </cell>
          <cell r="B1488" t="str">
            <v>已发货</v>
          </cell>
          <cell r="C1488" t="str">
            <v>C49</v>
          </cell>
          <cell r="D1488">
            <v>111310</v>
          </cell>
          <cell r="E1488" t="str">
            <v>STK</v>
          </cell>
          <cell r="F1488" t="str">
            <v>YSM20R-2</v>
          </cell>
          <cell r="G1488" t="str">
            <v>L-&gt;R</v>
          </cell>
          <cell r="H1488" t="str">
            <v>No</v>
          </cell>
          <cell r="I1488" t="str">
            <v>Y66237</v>
          </cell>
          <cell r="J1488">
            <v>1</v>
          </cell>
          <cell r="K1488" t="str">
            <v>前海保税区</v>
          </cell>
          <cell r="L1488">
            <v>45140</v>
          </cell>
          <cell r="M1488" t="str">
            <v>NM,Coper rate 0.0514</v>
          </cell>
          <cell r="N1488" t="str">
            <v>DEC 23</v>
          </cell>
          <cell r="O1488">
            <v>2023.7</v>
          </cell>
          <cell r="P1488" t="str">
            <v>JPY</v>
          </cell>
          <cell r="Q1488" t="str">
            <v>C49SZX202300141SS</v>
          </cell>
          <cell r="R1488" t="str">
            <v>派勤</v>
          </cell>
          <cell r="S1488" t="str">
            <v>YSM20R-2</v>
          </cell>
          <cell r="T1488" t="str">
            <v>L-&gt;R</v>
          </cell>
          <cell r="U1488" t="str">
            <v>MVC</v>
          </cell>
          <cell r="V1488" t="str">
            <v>WRONG</v>
          </cell>
          <cell r="W1488" t="str">
            <v>DAP SZ</v>
          </cell>
          <cell r="X1488">
            <v>45268</v>
          </cell>
          <cell r="Y1488" t="str">
            <v>Yes</v>
          </cell>
          <cell r="Z1488"/>
          <cell r="AA1488"/>
          <cell r="AB1488"/>
          <cell r="AC1488" t="str">
            <v>C201138627</v>
          </cell>
          <cell r="AD1488">
            <v>301</v>
          </cell>
          <cell r="AE1488">
            <v>20</v>
          </cell>
          <cell r="AF1488"/>
          <cell r="AG1488"/>
          <cell r="AH1488"/>
          <cell r="AI1488"/>
          <cell r="AN1488"/>
          <cell r="AO1488" t="str">
            <v>Yes</v>
          </cell>
          <cell r="AP1488" t="str">
            <v>DEC 23</v>
          </cell>
        </row>
        <row r="1489">
          <cell r="A1489">
            <v>2005</v>
          </cell>
          <cell r="B1489" t="str">
            <v>已经到货</v>
          </cell>
          <cell r="C1489" t="str">
            <v>C49</v>
          </cell>
          <cell r="D1489">
            <v>111310</v>
          </cell>
          <cell r="E1489" t="str">
            <v>STK</v>
          </cell>
          <cell r="F1489" t="str">
            <v>YSM20R-2</v>
          </cell>
          <cell r="G1489" t="str">
            <v>L-&gt;R</v>
          </cell>
          <cell r="H1489" t="str">
            <v>No</v>
          </cell>
          <cell r="I1489" t="str">
            <v>Y66238</v>
          </cell>
          <cell r="J1489">
            <v>1</v>
          </cell>
          <cell r="K1489" t="str">
            <v>前海保税区</v>
          </cell>
          <cell r="L1489">
            <v>45140</v>
          </cell>
          <cell r="M1489" t="str">
            <v>NM,Coper rate 0.0514</v>
          </cell>
          <cell r="N1489"/>
          <cell r="O1489">
            <v>2023.7</v>
          </cell>
          <cell r="P1489" t="str">
            <v>JPY</v>
          </cell>
          <cell r="Q1489" t="str">
            <v>C49SZX20230115JY</v>
          </cell>
          <cell r="R1489" t="str">
            <v>万有</v>
          </cell>
          <cell r="S1489" t="str">
            <v>YSM20R-2</v>
          </cell>
          <cell r="T1489" t="str">
            <v>L-&gt;R</v>
          </cell>
          <cell r="U1489" t="str">
            <v>No</v>
          </cell>
          <cell r="V1489" t="str">
            <v>OK</v>
          </cell>
          <cell r="W1489" t="str">
            <v>DAP DG</v>
          </cell>
          <cell r="X1489">
            <v>45239</v>
          </cell>
          <cell r="Y1489" t="str">
            <v>Yes</v>
          </cell>
          <cell r="Z1489"/>
          <cell r="AA1489"/>
          <cell r="AB1489"/>
          <cell r="AC1489"/>
          <cell r="AD1489">
            <v>301</v>
          </cell>
          <cell r="AE1489">
            <v>20</v>
          </cell>
          <cell r="AF1489"/>
          <cell r="AG1489"/>
          <cell r="AH1489"/>
          <cell r="AI1489"/>
          <cell r="AN1489"/>
          <cell r="AO1489" t="str">
            <v>Yes</v>
          </cell>
          <cell r="AP1489" t="str">
            <v>blank</v>
          </cell>
        </row>
        <row r="1490">
          <cell r="A1490">
            <v>2053</v>
          </cell>
          <cell r="B1490" t="str">
            <v>已经到货</v>
          </cell>
          <cell r="C1490" t="str">
            <v>C49</v>
          </cell>
          <cell r="D1490">
            <v>111310</v>
          </cell>
          <cell r="E1490" t="str">
            <v>STK</v>
          </cell>
          <cell r="F1490" t="str">
            <v>YSM20R-2</v>
          </cell>
          <cell r="G1490" t="str">
            <v>L-&gt;R</v>
          </cell>
          <cell r="H1490" t="str">
            <v>No</v>
          </cell>
          <cell r="I1490" t="str">
            <v>Y66239</v>
          </cell>
          <cell r="J1490">
            <v>1</v>
          </cell>
          <cell r="K1490" t="str">
            <v>前海保税区</v>
          </cell>
          <cell r="L1490">
            <v>45140</v>
          </cell>
          <cell r="M1490" t="str">
            <v>NM,Coper rate 0.0514</v>
          </cell>
          <cell r="N1490" t="str">
            <v>JAN 24</v>
          </cell>
          <cell r="O1490">
            <v>2023.7</v>
          </cell>
          <cell r="P1490" t="str">
            <v>JPY</v>
          </cell>
          <cell r="Q1490" t="str">
            <v>C49SZX20230142SS</v>
          </cell>
          <cell r="R1490" t="str">
            <v>盈通恒翼</v>
          </cell>
          <cell r="S1490" t="str">
            <v>YSM20R-2</v>
          </cell>
          <cell r="T1490" t="str">
            <v>L-&gt;R</v>
          </cell>
          <cell r="U1490" t="str">
            <v>No</v>
          </cell>
          <cell r="V1490" t="str">
            <v>OK</v>
          </cell>
          <cell r="W1490" t="str">
            <v>DAP SZ</v>
          </cell>
          <cell r="X1490">
            <v>45282</v>
          </cell>
          <cell r="Y1490" t="str">
            <v>Yes</v>
          </cell>
          <cell r="Z1490"/>
          <cell r="AA1490"/>
          <cell r="AB1490"/>
          <cell r="AC1490"/>
          <cell r="AD1490">
            <v>301</v>
          </cell>
          <cell r="AE1490">
            <v>20</v>
          </cell>
          <cell r="AF1490"/>
          <cell r="AG1490"/>
          <cell r="AH1490"/>
          <cell r="AI1490"/>
          <cell r="AN1490"/>
          <cell r="AO1490" t="str">
            <v>Yes</v>
          </cell>
          <cell r="AP1490" t="str">
            <v>JAN 24</v>
          </cell>
        </row>
        <row r="1491">
          <cell r="B1491" t="str">
            <v>已经到货</v>
          </cell>
          <cell r="C1491" t="str">
            <v>C49</v>
          </cell>
          <cell r="D1491">
            <v>111310</v>
          </cell>
          <cell r="E1491" t="str">
            <v>STK</v>
          </cell>
          <cell r="F1491" t="str">
            <v>YSM20R-2</v>
          </cell>
          <cell r="G1491" t="str">
            <v>L-&gt;R</v>
          </cell>
          <cell r="H1491" t="str">
            <v>No</v>
          </cell>
          <cell r="I1491" t="str">
            <v>Y66240</v>
          </cell>
          <cell r="J1491">
            <v>1</v>
          </cell>
          <cell r="K1491" t="str">
            <v>前海保税区</v>
          </cell>
          <cell r="L1491">
            <v>45140</v>
          </cell>
          <cell r="M1491" t="str">
            <v>NM,Coper rate 0.0514</v>
          </cell>
          <cell r="N1491"/>
          <cell r="O1491">
            <v>2023.7</v>
          </cell>
          <cell r="P1491" t="e">
            <v>#N/A</v>
          </cell>
          <cell r="Q1491" t="e">
            <v>#N/A</v>
          </cell>
          <cell r="R1491" t="e">
            <v>#N/A</v>
          </cell>
          <cell r="S1491" t="e">
            <v>#N/A</v>
          </cell>
          <cell r="T1491" t="e">
            <v>#N/A</v>
          </cell>
          <cell r="U1491" t="e">
            <v>#N/A</v>
          </cell>
          <cell r="V1491" t="e">
            <v>#N/A</v>
          </cell>
          <cell r="W1491" t="e">
            <v>#N/A</v>
          </cell>
          <cell r="X1491" t="e">
            <v>#N/A</v>
          </cell>
          <cell r="Y1491" t="e">
            <v>#N/A</v>
          </cell>
          <cell r="Z1491"/>
          <cell r="AA1491"/>
          <cell r="AB1491"/>
          <cell r="AC1491"/>
          <cell r="AD1491">
            <v>301</v>
          </cell>
          <cell r="AE1491">
            <v>20</v>
          </cell>
          <cell r="AF1491"/>
          <cell r="AG1491"/>
          <cell r="AH1491"/>
          <cell r="AI1491"/>
          <cell r="AN1491"/>
          <cell r="AO1491" t="str">
            <v>NA</v>
          </cell>
          <cell r="AP1491" t="str">
            <v>blank</v>
          </cell>
        </row>
        <row r="1492">
          <cell r="A1492">
            <v>1920</v>
          </cell>
          <cell r="B1492" t="str">
            <v>已发货</v>
          </cell>
          <cell r="C1492" t="str">
            <v>C28.</v>
          </cell>
          <cell r="D1492" t="str">
            <v>28L104577</v>
          </cell>
          <cell r="E1492" t="str">
            <v>成景名义下单（上海下单)</v>
          </cell>
          <cell r="F1492" t="str">
            <v>YSi-V</v>
          </cell>
          <cell r="G1492" t="str">
            <v>R-&gt;L</v>
          </cell>
          <cell r="H1492" t="str">
            <v>No</v>
          </cell>
          <cell r="I1492" t="str">
            <v>Y66709</v>
          </cell>
          <cell r="J1492">
            <v>1</v>
          </cell>
          <cell r="K1492" t="str">
            <v>码头</v>
          </cell>
          <cell r="L1492" t="str">
            <v>2023/8/7,上海港</v>
          </cell>
          <cell r="M1492">
            <v>5.2200000000000003E-2</v>
          </cell>
          <cell r="N1492" t="str">
            <v>AUG 23</v>
          </cell>
          <cell r="O1492"/>
          <cell r="P1492" t="str">
            <v>RMB</v>
          </cell>
          <cell r="Q1492" t="str">
            <v>C28SZX20230069R1SX</v>
          </cell>
          <cell r="R1492" t="str">
            <v>纬博特（End user：成景）</v>
          </cell>
          <cell r="S1492" t="str">
            <v>YSi-V</v>
          </cell>
          <cell r="T1492" t="str">
            <v>R-&gt;L</v>
          </cell>
          <cell r="U1492" t="str">
            <v>No</v>
          </cell>
          <cell r="V1492" t="str">
            <v>OK</v>
          </cell>
          <cell r="W1492" t="str">
            <v>DDP FS</v>
          </cell>
          <cell r="X1492">
            <v>45070</v>
          </cell>
          <cell r="Y1492" t="str">
            <v>Yes</v>
          </cell>
          <cell r="Z1492"/>
          <cell r="AA1492"/>
          <cell r="AB1492"/>
          <cell r="AC1492" t="str">
            <v>IND</v>
          </cell>
          <cell r="AD1492"/>
          <cell r="AE1492"/>
          <cell r="AF1492"/>
          <cell r="AG1492"/>
          <cell r="AH1492"/>
          <cell r="AI1492"/>
          <cell r="AJ1492"/>
          <cell r="AK1492"/>
          <cell r="AL1492"/>
          <cell r="AM1492"/>
          <cell r="AN1492"/>
          <cell r="AO1492" t="str">
            <v>Yes</v>
          </cell>
          <cell r="AP1492" t="str">
            <v>AUG 23</v>
          </cell>
        </row>
        <row r="1493">
          <cell r="B1493" t="str">
            <v>已经到货</v>
          </cell>
          <cell r="C1493" t="str">
            <v>C49</v>
          </cell>
          <cell r="D1493" t="str">
            <v>111309(拆分PO111373)</v>
          </cell>
          <cell r="E1493" t="str">
            <v>STK</v>
          </cell>
          <cell r="F1493" t="str">
            <v>YSM10</v>
          </cell>
          <cell r="G1493" t="str">
            <v>R-&gt;L</v>
          </cell>
          <cell r="H1493" t="str">
            <v>No</v>
          </cell>
          <cell r="I1493" t="str">
            <v>Y66221</v>
          </cell>
          <cell r="J1493">
            <v>1</v>
          </cell>
          <cell r="K1493" t="str">
            <v>力合仓库(已经清关)</v>
          </cell>
          <cell r="L1493">
            <v>45152</v>
          </cell>
          <cell r="M1493">
            <v>5.0799999999999998E-2</v>
          </cell>
          <cell r="N1493" t="str">
            <v>JAN 24</v>
          </cell>
          <cell r="O1493">
            <v>2023.7</v>
          </cell>
          <cell r="P1493" t="e">
            <v>#N/A</v>
          </cell>
          <cell r="Q1493" t="e">
            <v>#N/A</v>
          </cell>
          <cell r="R1493" t="e">
            <v>#N/A</v>
          </cell>
          <cell r="S1493" t="e">
            <v>#N/A</v>
          </cell>
          <cell r="T1493" t="e">
            <v>#N/A</v>
          </cell>
          <cell r="U1493" t="e">
            <v>#N/A</v>
          </cell>
          <cell r="V1493" t="e">
            <v>#N/A</v>
          </cell>
          <cell r="W1493" t="e">
            <v>#N/A</v>
          </cell>
          <cell r="X1493" t="e">
            <v>#N/A</v>
          </cell>
          <cell r="Y1493" t="e">
            <v>#N/A</v>
          </cell>
          <cell r="Z1493"/>
          <cell r="AA1493"/>
          <cell r="AB1493"/>
          <cell r="AC1493"/>
          <cell r="AD1493">
            <v>301</v>
          </cell>
          <cell r="AE1493">
            <v>10</v>
          </cell>
          <cell r="AF1493"/>
          <cell r="AG1493"/>
          <cell r="AH1493"/>
          <cell r="AI1493"/>
          <cell r="AN1493"/>
          <cell r="AO1493" t="str">
            <v>NA</v>
          </cell>
          <cell r="AP1493" t="str">
            <v>JAN 24</v>
          </cell>
        </row>
        <row r="1494">
          <cell r="A1494">
            <v>2010</v>
          </cell>
          <cell r="B1494" t="str">
            <v>已经到货</v>
          </cell>
          <cell r="C1494" t="str">
            <v>C49</v>
          </cell>
          <cell r="D1494" t="str">
            <v>111309(拆分PO111373)</v>
          </cell>
          <cell r="E1494" t="str">
            <v>STK</v>
          </cell>
          <cell r="F1494" t="str">
            <v>YSM10</v>
          </cell>
          <cell r="G1494" t="str">
            <v>R-&gt;L</v>
          </cell>
          <cell r="H1494" t="str">
            <v>No</v>
          </cell>
          <cell r="I1494" t="str">
            <v>Y66222</v>
          </cell>
          <cell r="J1494">
            <v>1</v>
          </cell>
          <cell r="K1494" t="str">
            <v>前海保税区</v>
          </cell>
          <cell r="L1494">
            <v>45152</v>
          </cell>
          <cell r="M1494">
            <v>5.0799999999999998E-2</v>
          </cell>
          <cell r="N1494" t="str">
            <v>JAN 24</v>
          </cell>
          <cell r="O1494">
            <v>2023.7</v>
          </cell>
          <cell r="P1494" t="str">
            <v>JPY</v>
          </cell>
          <cell r="Q1494" t="str">
            <v>C49SZX20230111SX</v>
          </cell>
          <cell r="R1494" t="str">
            <v>兴开泰（end user:兴连）</v>
          </cell>
          <cell r="S1494" t="str">
            <v>YSM10</v>
          </cell>
          <cell r="T1494" t="str">
            <v>L-&gt;R</v>
          </cell>
          <cell r="U1494" t="str">
            <v>MVC</v>
          </cell>
          <cell r="V1494" t="str">
            <v>WRONG</v>
          </cell>
          <cell r="W1494" t="str">
            <v>DAP DG</v>
          </cell>
          <cell r="X1494">
            <v>45237</v>
          </cell>
          <cell r="Y1494" t="str">
            <v>Yes</v>
          </cell>
          <cell r="Z1494"/>
          <cell r="AA1494"/>
          <cell r="AB1494"/>
          <cell r="AC1494"/>
          <cell r="AD1494">
            <v>301</v>
          </cell>
          <cell r="AE1494">
            <v>10</v>
          </cell>
          <cell r="AF1494"/>
          <cell r="AG1494"/>
          <cell r="AH1494"/>
          <cell r="AI1494"/>
          <cell r="AN1494"/>
          <cell r="AO1494" t="str">
            <v>Yes</v>
          </cell>
          <cell r="AP1494" t="str">
            <v>JAN 24</v>
          </cell>
        </row>
        <row r="1495">
          <cell r="A1495">
            <v>2011</v>
          </cell>
          <cell r="B1495" t="str">
            <v>已经到货</v>
          </cell>
          <cell r="C1495" t="str">
            <v>C49</v>
          </cell>
          <cell r="D1495" t="str">
            <v>111309(拆分PO111373)</v>
          </cell>
          <cell r="E1495" t="str">
            <v>STK</v>
          </cell>
          <cell r="F1495" t="str">
            <v>YSM10</v>
          </cell>
          <cell r="G1495" t="str">
            <v>R-&gt;L</v>
          </cell>
          <cell r="H1495" t="str">
            <v>No</v>
          </cell>
          <cell r="I1495" t="str">
            <v>Y66223</v>
          </cell>
          <cell r="J1495">
            <v>1</v>
          </cell>
          <cell r="K1495" t="str">
            <v>前海保税区</v>
          </cell>
          <cell r="L1495">
            <v>45152</v>
          </cell>
          <cell r="M1495">
            <v>5.0799999999999998E-2</v>
          </cell>
          <cell r="N1495" t="str">
            <v>JAN 24</v>
          </cell>
          <cell r="O1495">
            <v>2023.7</v>
          </cell>
          <cell r="P1495" t="str">
            <v>JPY</v>
          </cell>
          <cell r="Q1495" t="str">
            <v>C49SZX20230111SX</v>
          </cell>
          <cell r="R1495" t="str">
            <v>兴开泰（end user:兴连）</v>
          </cell>
          <cell r="S1495" t="str">
            <v>YSM10</v>
          </cell>
          <cell r="T1495" t="str">
            <v>L-&gt;R</v>
          </cell>
          <cell r="U1495" t="str">
            <v>MVC</v>
          </cell>
          <cell r="V1495" t="str">
            <v>WRONG</v>
          </cell>
          <cell r="W1495" t="str">
            <v>DAP DG</v>
          </cell>
          <cell r="X1495">
            <v>45237</v>
          </cell>
          <cell r="Y1495" t="str">
            <v>Yes</v>
          </cell>
          <cell r="Z1495"/>
          <cell r="AA1495"/>
          <cell r="AB1495"/>
          <cell r="AC1495"/>
          <cell r="AD1495">
            <v>301</v>
          </cell>
          <cell r="AE1495">
            <v>10</v>
          </cell>
          <cell r="AF1495"/>
          <cell r="AG1495"/>
          <cell r="AH1495"/>
          <cell r="AI1495"/>
          <cell r="AN1495"/>
          <cell r="AO1495" t="str">
            <v>Yes</v>
          </cell>
          <cell r="AP1495" t="str">
            <v>JAN 24</v>
          </cell>
        </row>
        <row r="1496">
          <cell r="A1496">
            <v>2012</v>
          </cell>
          <cell r="B1496" t="str">
            <v>已经到货</v>
          </cell>
          <cell r="C1496" t="str">
            <v>C49</v>
          </cell>
          <cell r="D1496" t="str">
            <v>111309(拆分PO111373)</v>
          </cell>
          <cell r="E1496" t="str">
            <v>STK</v>
          </cell>
          <cell r="F1496" t="str">
            <v>YSM10</v>
          </cell>
          <cell r="G1496" t="str">
            <v>R-&gt;L</v>
          </cell>
          <cell r="H1496" t="str">
            <v>No</v>
          </cell>
          <cell r="I1496" t="str">
            <v>Y66224,标签变红</v>
          </cell>
          <cell r="J1496">
            <v>1</v>
          </cell>
          <cell r="K1496" t="str">
            <v>前海保税区</v>
          </cell>
          <cell r="L1496">
            <v>45152</v>
          </cell>
          <cell r="M1496">
            <v>5.0799999999999998E-2</v>
          </cell>
          <cell r="N1496" t="str">
            <v>JAN 24</v>
          </cell>
          <cell r="O1496">
            <v>2023.7</v>
          </cell>
          <cell r="P1496" t="str">
            <v>JPY</v>
          </cell>
          <cell r="Q1496" t="str">
            <v>C49SZX20230111SX</v>
          </cell>
          <cell r="R1496" t="str">
            <v>兴开泰（end user:兴连）</v>
          </cell>
          <cell r="S1496" t="str">
            <v>YSM10</v>
          </cell>
          <cell r="T1496" t="str">
            <v>L-&gt;R</v>
          </cell>
          <cell r="U1496" t="str">
            <v>MVC</v>
          </cell>
          <cell r="V1496" t="str">
            <v>WRONG</v>
          </cell>
          <cell r="W1496" t="str">
            <v>DAP DG</v>
          </cell>
          <cell r="X1496">
            <v>45237</v>
          </cell>
          <cell r="Y1496" t="str">
            <v>Yes</v>
          </cell>
          <cell r="Z1496"/>
          <cell r="AA1496"/>
          <cell r="AB1496"/>
          <cell r="AC1496"/>
          <cell r="AD1496">
            <v>301</v>
          </cell>
          <cell r="AE1496">
            <v>10</v>
          </cell>
          <cell r="AF1496"/>
          <cell r="AG1496"/>
          <cell r="AH1496"/>
          <cell r="AI1496"/>
          <cell r="AN1496"/>
          <cell r="AO1496" t="str">
            <v>Yes</v>
          </cell>
          <cell r="AP1496" t="str">
            <v>JAN 24</v>
          </cell>
        </row>
        <row r="1497">
          <cell r="A1497">
            <v>2013</v>
          </cell>
          <cell r="B1497" t="str">
            <v>已经到货</v>
          </cell>
          <cell r="C1497" t="str">
            <v>C49</v>
          </cell>
          <cell r="D1497" t="str">
            <v>111309(拆分PO111373)</v>
          </cell>
          <cell r="E1497" t="str">
            <v>STK</v>
          </cell>
          <cell r="F1497" t="str">
            <v>YSM10</v>
          </cell>
          <cell r="G1497" t="str">
            <v>R-&gt;L</v>
          </cell>
          <cell r="H1497" t="str">
            <v>No</v>
          </cell>
          <cell r="I1497" t="str">
            <v>Y66225</v>
          </cell>
          <cell r="J1497">
            <v>1</v>
          </cell>
          <cell r="K1497" t="str">
            <v>前海保税区</v>
          </cell>
          <cell r="L1497">
            <v>45152</v>
          </cell>
          <cell r="M1497">
            <v>5.0799999999999998E-2</v>
          </cell>
          <cell r="N1497" t="str">
            <v>JAN 24</v>
          </cell>
          <cell r="O1497">
            <v>2023.7</v>
          </cell>
          <cell r="P1497" t="str">
            <v>JPY</v>
          </cell>
          <cell r="Q1497" t="str">
            <v>C49SZX20230111SX</v>
          </cell>
          <cell r="R1497" t="str">
            <v>兴开泰（end user:兴连）</v>
          </cell>
          <cell r="S1497" t="str">
            <v>YSM10</v>
          </cell>
          <cell r="T1497" t="str">
            <v>L-&gt;R</v>
          </cell>
          <cell r="U1497" t="str">
            <v>MVC</v>
          </cell>
          <cell r="V1497" t="str">
            <v>WRONG</v>
          </cell>
          <cell r="W1497" t="str">
            <v>DAP DG</v>
          </cell>
          <cell r="X1497">
            <v>45237</v>
          </cell>
          <cell r="Y1497" t="str">
            <v>Yes</v>
          </cell>
          <cell r="Z1497"/>
          <cell r="AA1497"/>
          <cell r="AB1497"/>
          <cell r="AC1497"/>
          <cell r="AD1497">
            <v>301</v>
          </cell>
          <cell r="AE1497">
            <v>10</v>
          </cell>
          <cell r="AF1497"/>
          <cell r="AG1497"/>
          <cell r="AH1497"/>
          <cell r="AI1497"/>
          <cell r="AN1497"/>
          <cell r="AO1497" t="str">
            <v>Yes</v>
          </cell>
          <cell r="AP1497" t="str">
            <v>JAN 24</v>
          </cell>
        </row>
        <row r="1498">
          <cell r="A1498">
            <v>2014</v>
          </cell>
          <cell r="B1498" t="str">
            <v>已经到货</v>
          </cell>
          <cell r="C1498" t="str">
            <v>C49</v>
          </cell>
          <cell r="D1498">
            <v>111309</v>
          </cell>
          <cell r="E1498" t="str">
            <v>STK</v>
          </cell>
          <cell r="F1498" t="str">
            <v>YSM10</v>
          </cell>
          <cell r="G1498" t="str">
            <v>R-&gt;L</v>
          </cell>
          <cell r="H1498" t="str">
            <v>No</v>
          </cell>
          <cell r="I1498" t="str">
            <v>Y66226</v>
          </cell>
          <cell r="J1498">
            <v>1</v>
          </cell>
          <cell r="K1498" t="str">
            <v>前海保税区</v>
          </cell>
          <cell r="L1498">
            <v>45152</v>
          </cell>
          <cell r="M1498">
            <v>5.0500000000000003E-2</v>
          </cell>
          <cell r="N1498" t="str">
            <v>JAN 24</v>
          </cell>
          <cell r="O1498">
            <v>2023.7</v>
          </cell>
          <cell r="P1498" t="str">
            <v>JPY</v>
          </cell>
          <cell r="Q1498" t="str">
            <v>C49SZX20230111SX</v>
          </cell>
          <cell r="R1498" t="str">
            <v>兴开泰（end user:兴连）</v>
          </cell>
          <cell r="S1498" t="str">
            <v>YSM10</v>
          </cell>
          <cell r="T1498" t="str">
            <v>R-&gt;L</v>
          </cell>
          <cell r="U1498" t="str">
            <v>MVC</v>
          </cell>
          <cell r="V1498" t="str">
            <v>WRONG</v>
          </cell>
          <cell r="W1498" t="str">
            <v>DAP DG</v>
          </cell>
          <cell r="X1498">
            <v>45237</v>
          </cell>
          <cell r="Y1498" t="str">
            <v>Yes</v>
          </cell>
          <cell r="Z1498"/>
          <cell r="AA1498"/>
          <cell r="AB1498"/>
          <cell r="AC1498"/>
          <cell r="AD1498">
            <v>301</v>
          </cell>
          <cell r="AE1498">
            <v>10</v>
          </cell>
          <cell r="AF1498"/>
          <cell r="AG1498"/>
          <cell r="AH1498"/>
          <cell r="AI1498"/>
          <cell r="AN1498"/>
          <cell r="AO1498" t="str">
            <v>Yes</v>
          </cell>
          <cell r="AP1498" t="str">
            <v>JAN 24</v>
          </cell>
        </row>
        <row r="1499">
          <cell r="A1499">
            <v>2015</v>
          </cell>
          <cell r="B1499" t="str">
            <v>已经到货</v>
          </cell>
          <cell r="C1499" t="str">
            <v>C49</v>
          </cell>
          <cell r="D1499">
            <v>111309</v>
          </cell>
          <cell r="E1499" t="str">
            <v>STK</v>
          </cell>
          <cell r="F1499" t="str">
            <v>YSM10</v>
          </cell>
          <cell r="G1499" t="str">
            <v>R-&gt;L</v>
          </cell>
          <cell r="H1499" t="str">
            <v>No</v>
          </cell>
          <cell r="I1499" t="str">
            <v>Y66227</v>
          </cell>
          <cell r="J1499">
            <v>1</v>
          </cell>
          <cell r="K1499" t="str">
            <v>前海保税区</v>
          </cell>
          <cell r="L1499">
            <v>45152</v>
          </cell>
          <cell r="M1499">
            <v>5.0500000000000003E-2</v>
          </cell>
          <cell r="N1499" t="str">
            <v>JAN 24</v>
          </cell>
          <cell r="O1499">
            <v>2023.7</v>
          </cell>
          <cell r="P1499" t="str">
            <v>JPY</v>
          </cell>
          <cell r="Q1499" t="str">
            <v>C49SZX20230111SX</v>
          </cell>
          <cell r="R1499" t="str">
            <v>兴开泰（end user:兴连）</v>
          </cell>
          <cell r="S1499" t="str">
            <v>YSM10</v>
          </cell>
          <cell r="T1499" t="str">
            <v>R-&gt;L</v>
          </cell>
          <cell r="U1499" t="str">
            <v>MVC</v>
          </cell>
          <cell r="V1499" t="str">
            <v>WRONG</v>
          </cell>
          <cell r="W1499" t="str">
            <v>DAP DG</v>
          </cell>
          <cell r="X1499">
            <v>45237</v>
          </cell>
          <cell r="Y1499" t="str">
            <v>Yes</v>
          </cell>
          <cell r="Z1499"/>
          <cell r="AA1499"/>
          <cell r="AB1499"/>
          <cell r="AC1499"/>
          <cell r="AD1499">
            <v>301</v>
          </cell>
          <cell r="AE1499">
            <v>10</v>
          </cell>
          <cell r="AF1499"/>
          <cell r="AG1499"/>
          <cell r="AH1499"/>
          <cell r="AI1499"/>
          <cell r="AN1499"/>
          <cell r="AO1499" t="str">
            <v>Yes</v>
          </cell>
          <cell r="AP1499" t="str">
            <v>JAN 24</v>
          </cell>
        </row>
        <row r="1500">
          <cell r="A1500">
            <v>2016</v>
          </cell>
          <cell r="B1500" t="str">
            <v>已经到货</v>
          </cell>
          <cell r="C1500" t="str">
            <v>C49</v>
          </cell>
          <cell r="D1500">
            <v>111309</v>
          </cell>
          <cell r="E1500" t="str">
            <v>STK</v>
          </cell>
          <cell r="F1500" t="str">
            <v>YSM10</v>
          </cell>
          <cell r="G1500" t="str">
            <v>R-&gt;L</v>
          </cell>
          <cell r="H1500" t="str">
            <v>No</v>
          </cell>
          <cell r="I1500" t="str">
            <v>Y66228</v>
          </cell>
          <cell r="J1500">
            <v>1</v>
          </cell>
          <cell r="K1500" t="str">
            <v>前海保税区</v>
          </cell>
          <cell r="L1500">
            <v>45152</v>
          </cell>
          <cell r="M1500">
            <v>5.0500000000000003E-2</v>
          </cell>
          <cell r="N1500" t="str">
            <v>JAN 24</v>
          </cell>
          <cell r="O1500">
            <v>2023.7</v>
          </cell>
          <cell r="P1500" t="str">
            <v>JPY</v>
          </cell>
          <cell r="Q1500" t="str">
            <v>C49SZX20230111SX</v>
          </cell>
          <cell r="R1500" t="str">
            <v>兴开泰（end user:兴连）</v>
          </cell>
          <cell r="S1500" t="str">
            <v>YSM10</v>
          </cell>
          <cell r="T1500" t="str">
            <v>R-&gt;L</v>
          </cell>
          <cell r="U1500" t="str">
            <v>MVC</v>
          </cell>
          <cell r="V1500" t="str">
            <v>WRONG</v>
          </cell>
          <cell r="W1500" t="str">
            <v>DAP DG</v>
          </cell>
          <cell r="X1500">
            <v>45237</v>
          </cell>
          <cell r="Y1500" t="str">
            <v>Yes</v>
          </cell>
          <cell r="Z1500"/>
          <cell r="AA1500"/>
          <cell r="AB1500"/>
          <cell r="AC1500"/>
          <cell r="AD1500">
            <v>301</v>
          </cell>
          <cell r="AE1500">
            <v>10</v>
          </cell>
          <cell r="AF1500"/>
          <cell r="AG1500"/>
          <cell r="AH1500"/>
          <cell r="AI1500"/>
          <cell r="AN1500"/>
          <cell r="AO1500" t="str">
            <v>Yes</v>
          </cell>
          <cell r="AP1500" t="str">
            <v>JAN 24</v>
          </cell>
        </row>
        <row r="1501">
          <cell r="A1501">
            <v>2019</v>
          </cell>
          <cell r="B1501" t="str">
            <v>已发货</v>
          </cell>
          <cell r="C1501" t="str">
            <v>C49</v>
          </cell>
          <cell r="D1501">
            <v>111309</v>
          </cell>
          <cell r="E1501" t="str">
            <v>STK</v>
          </cell>
          <cell r="F1501" t="str">
            <v>YSM10</v>
          </cell>
          <cell r="G1501" t="str">
            <v>R-&gt;L</v>
          </cell>
          <cell r="H1501" t="str">
            <v>ATS15</v>
          </cell>
          <cell r="I1501" t="str">
            <v>Y66229</v>
          </cell>
          <cell r="J1501">
            <v>1</v>
          </cell>
          <cell r="K1501" t="str">
            <v>前海保税区</v>
          </cell>
          <cell r="L1501">
            <v>45152</v>
          </cell>
          <cell r="M1501">
            <v>5.0500000000000003E-2</v>
          </cell>
          <cell r="N1501" t="str">
            <v>NOV 23</v>
          </cell>
          <cell r="O1501">
            <v>2023.7</v>
          </cell>
          <cell r="P1501" t="str">
            <v>JPY</v>
          </cell>
          <cell r="Q1501" t="str">
            <v>C49SZX20230123SX</v>
          </cell>
          <cell r="R1501" t="str">
            <v>永顺创</v>
          </cell>
          <cell r="S1501" t="str">
            <v>YSM10</v>
          </cell>
          <cell r="T1501" t="str">
            <v>L-&gt;R</v>
          </cell>
          <cell r="U1501" t="str">
            <v>MVC+ATS15</v>
          </cell>
          <cell r="V1501" t="str">
            <v>WRONG</v>
          </cell>
          <cell r="W1501" t="str">
            <v>DAP SZ</v>
          </cell>
          <cell r="X1501">
            <v>45240</v>
          </cell>
          <cell r="Y1501" t="str">
            <v>Yes</v>
          </cell>
          <cell r="Z1501"/>
          <cell r="AA1501"/>
          <cell r="AB1501"/>
          <cell r="AC1501" t="str">
            <v>C220442692</v>
          </cell>
          <cell r="AD1501">
            <v>301</v>
          </cell>
          <cell r="AE1501">
            <v>10</v>
          </cell>
          <cell r="AF1501"/>
          <cell r="AG1501"/>
          <cell r="AH1501"/>
          <cell r="AI1501"/>
          <cell r="AN1501"/>
          <cell r="AO1501" t="str">
            <v>Yes</v>
          </cell>
          <cell r="AP1501" t="str">
            <v>NOV 23</v>
          </cell>
        </row>
        <row r="1502">
          <cell r="A1502">
            <v>2022</v>
          </cell>
          <cell r="B1502" t="str">
            <v>已发货</v>
          </cell>
          <cell r="C1502" t="str">
            <v>C49</v>
          </cell>
          <cell r="D1502">
            <v>111309</v>
          </cell>
          <cell r="E1502" t="str">
            <v>STK</v>
          </cell>
          <cell r="F1502" t="str">
            <v>YSM10</v>
          </cell>
          <cell r="G1502" t="str">
            <v>R-&gt;L</v>
          </cell>
          <cell r="H1502" t="str">
            <v>ATS15</v>
          </cell>
          <cell r="I1502" t="str">
            <v>Y66230</v>
          </cell>
          <cell r="J1502">
            <v>1</v>
          </cell>
          <cell r="K1502" t="str">
            <v>前海仓库-&gt;准备清关</v>
          </cell>
          <cell r="L1502">
            <v>45152</v>
          </cell>
          <cell r="M1502">
            <v>5.0500000000000003E-2</v>
          </cell>
          <cell r="N1502" t="str">
            <v>DEC 23</v>
          </cell>
          <cell r="O1502">
            <v>2023.7</v>
          </cell>
          <cell r="P1502" t="str">
            <v>RMB</v>
          </cell>
          <cell r="Q1502" t="str">
            <v>C49SZX20230129JL/HJD23110851</v>
          </cell>
          <cell r="R1502" t="str">
            <v>皓吉达</v>
          </cell>
          <cell r="S1502" t="str">
            <v>YSM10</v>
          </cell>
          <cell r="T1502" t="str">
            <v>L-&gt;R</v>
          </cell>
          <cell r="U1502" t="str">
            <v>ATS15</v>
          </cell>
          <cell r="V1502" t="str">
            <v>WRONG</v>
          </cell>
          <cell r="W1502" t="str">
            <v>DDP HY</v>
          </cell>
          <cell r="X1502">
            <v>45250</v>
          </cell>
          <cell r="Y1502" t="str">
            <v>Yes</v>
          </cell>
          <cell r="Z1502"/>
          <cell r="AA1502"/>
          <cell r="AB1502"/>
          <cell r="AC1502" t="str">
            <v>C230545954</v>
          </cell>
          <cell r="AD1502">
            <v>301</v>
          </cell>
          <cell r="AE1502">
            <v>10</v>
          </cell>
          <cell r="AF1502"/>
          <cell r="AG1502"/>
          <cell r="AH1502"/>
          <cell r="AI1502"/>
          <cell r="AN1502"/>
          <cell r="AO1502" t="str">
            <v>Yes</v>
          </cell>
          <cell r="AP1502" t="str">
            <v>DEC 23</v>
          </cell>
        </row>
        <row r="1503">
          <cell r="B1503" t="str">
            <v>已经到货</v>
          </cell>
          <cell r="C1503" t="str">
            <v>C49</v>
          </cell>
          <cell r="D1503">
            <v>111342</v>
          </cell>
          <cell r="E1503" t="str">
            <v>STK</v>
          </cell>
          <cell r="F1503" t="str">
            <v>YSM20R-2</v>
          </cell>
          <cell r="G1503" t="str">
            <v>L-&gt;R</v>
          </cell>
          <cell r="H1503" t="str">
            <v>No</v>
          </cell>
          <cell r="I1503" t="str">
            <v>Y66762</v>
          </cell>
          <cell r="J1503">
            <v>1</v>
          </cell>
          <cell r="K1503" t="str">
            <v>前海保税区</v>
          </cell>
          <cell r="L1503">
            <v>45175</v>
          </cell>
          <cell r="M1503">
            <v>5.0500000000000003E-2</v>
          </cell>
          <cell r="N1503" t="str">
            <v>TBA.</v>
          </cell>
          <cell r="O1503">
            <v>2023.8</v>
          </cell>
          <cell r="P1503" t="e">
            <v>#N/A</v>
          </cell>
          <cell r="Q1503" t="e">
            <v>#N/A</v>
          </cell>
          <cell r="R1503" t="e">
            <v>#N/A</v>
          </cell>
          <cell r="S1503" t="e">
            <v>#N/A</v>
          </cell>
          <cell r="T1503" t="e">
            <v>#N/A</v>
          </cell>
          <cell r="U1503" t="e">
            <v>#N/A</v>
          </cell>
          <cell r="V1503" t="e">
            <v>#N/A</v>
          </cell>
          <cell r="W1503" t="e">
            <v>#N/A</v>
          </cell>
          <cell r="X1503" t="e">
            <v>#N/A</v>
          </cell>
          <cell r="Y1503" t="e">
            <v>#N/A</v>
          </cell>
          <cell r="Z1503"/>
          <cell r="AA1503"/>
          <cell r="AB1503"/>
          <cell r="AC1503"/>
          <cell r="AD1503">
            <v>301</v>
          </cell>
          <cell r="AE1503">
            <v>10</v>
          </cell>
          <cell r="AF1503">
            <v>302</v>
          </cell>
          <cell r="AG1503">
            <v>10</v>
          </cell>
          <cell r="AH1503"/>
          <cell r="AI1503"/>
          <cell r="AN1503"/>
          <cell r="AO1503" t="str">
            <v>NA</v>
          </cell>
          <cell r="AP1503" t="str">
            <v>TBA.</v>
          </cell>
        </row>
        <row r="1504">
          <cell r="B1504" t="str">
            <v>已经到货</v>
          </cell>
          <cell r="C1504" t="str">
            <v>C49</v>
          </cell>
          <cell r="D1504">
            <v>111342</v>
          </cell>
          <cell r="E1504" t="str">
            <v>STK</v>
          </cell>
          <cell r="F1504" t="str">
            <v>YSM20R-2</v>
          </cell>
          <cell r="G1504" t="str">
            <v>L-&gt;R</v>
          </cell>
          <cell r="H1504" t="str">
            <v>No</v>
          </cell>
          <cell r="I1504" t="str">
            <v>Y66763</v>
          </cell>
          <cell r="J1504">
            <v>1</v>
          </cell>
          <cell r="K1504" t="str">
            <v>前海保税区</v>
          </cell>
          <cell r="L1504">
            <v>45175</v>
          </cell>
          <cell r="M1504">
            <v>5.0500000000000003E-2</v>
          </cell>
          <cell r="N1504" t="str">
            <v>TBA.</v>
          </cell>
          <cell r="O1504">
            <v>2023.8</v>
          </cell>
          <cell r="P1504" t="e">
            <v>#N/A</v>
          </cell>
          <cell r="Q1504" t="e">
            <v>#N/A</v>
          </cell>
          <cell r="R1504" t="e">
            <v>#N/A</v>
          </cell>
          <cell r="S1504" t="e">
            <v>#N/A</v>
          </cell>
          <cell r="T1504" t="e">
            <v>#N/A</v>
          </cell>
          <cell r="U1504" t="e">
            <v>#N/A</v>
          </cell>
          <cell r="V1504" t="e">
            <v>#N/A</v>
          </cell>
          <cell r="W1504" t="e">
            <v>#N/A</v>
          </cell>
          <cell r="X1504" t="e">
            <v>#N/A</v>
          </cell>
          <cell r="Y1504" t="e">
            <v>#N/A</v>
          </cell>
          <cell r="Z1504"/>
          <cell r="AA1504"/>
          <cell r="AB1504"/>
          <cell r="AC1504"/>
          <cell r="AD1504">
            <v>301</v>
          </cell>
          <cell r="AE1504">
            <v>10</v>
          </cell>
          <cell r="AF1504">
            <v>302</v>
          </cell>
          <cell r="AG1504">
            <v>10</v>
          </cell>
          <cell r="AH1504"/>
          <cell r="AI1504"/>
          <cell r="AN1504"/>
          <cell r="AO1504" t="str">
            <v>NA</v>
          </cell>
          <cell r="AP1504" t="str">
            <v>TBA.</v>
          </cell>
        </row>
        <row r="1505">
          <cell r="B1505" t="str">
            <v>已经到货</v>
          </cell>
          <cell r="C1505" t="str">
            <v>C49</v>
          </cell>
          <cell r="D1505">
            <v>111342</v>
          </cell>
          <cell r="E1505" t="str">
            <v>STK</v>
          </cell>
          <cell r="F1505" t="str">
            <v>YSM20R-2</v>
          </cell>
          <cell r="G1505" t="str">
            <v>L-&gt;R</v>
          </cell>
          <cell r="H1505" t="str">
            <v>No</v>
          </cell>
          <cell r="I1505" t="str">
            <v>Y66764</v>
          </cell>
          <cell r="J1505">
            <v>1</v>
          </cell>
          <cell r="K1505" t="str">
            <v>前海保税区</v>
          </cell>
          <cell r="L1505">
            <v>45175</v>
          </cell>
          <cell r="M1505">
            <v>5.0500000000000003E-2</v>
          </cell>
          <cell r="N1505"/>
          <cell r="O1505">
            <v>2023.8</v>
          </cell>
          <cell r="P1505" t="e">
            <v>#N/A</v>
          </cell>
          <cell r="Q1505" t="e">
            <v>#N/A</v>
          </cell>
          <cell r="R1505" t="e">
            <v>#N/A</v>
          </cell>
          <cell r="S1505" t="e">
            <v>#N/A</v>
          </cell>
          <cell r="T1505" t="e">
            <v>#N/A</v>
          </cell>
          <cell r="U1505" t="e">
            <v>#N/A</v>
          </cell>
          <cell r="V1505" t="e">
            <v>#N/A</v>
          </cell>
          <cell r="W1505" t="e">
            <v>#N/A</v>
          </cell>
          <cell r="X1505" t="e">
            <v>#N/A</v>
          </cell>
          <cell r="Y1505" t="e">
            <v>#N/A</v>
          </cell>
          <cell r="Z1505"/>
          <cell r="AA1505"/>
          <cell r="AB1505"/>
          <cell r="AC1505"/>
          <cell r="AD1505">
            <v>301</v>
          </cell>
          <cell r="AE1505">
            <v>10</v>
          </cell>
          <cell r="AF1505">
            <v>302</v>
          </cell>
          <cell r="AG1505">
            <v>10</v>
          </cell>
          <cell r="AH1505"/>
          <cell r="AI1505"/>
          <cell r="AN1505"/>
          <cell r="AO1505" t="str">
            <v>NA</v>
          </cell>
          <cell r="AP1505" t="str">
            <v>blank</v>
          </cell>
        </row>
        <row r="1506">
          <cell r="B1506" t="str">
            <v>已经到货</v>
          </cell>
          <cell r="C1506" t="str">
            <v>C49</v>
          </cell>
          <cell r="D1506">
            <v>111342</v>
          </cell>
          <cell r="E1506" t="str">
            <v>STK</v>
          </cell>
          <cell r="F1506" t="str">
            <v>YSM20R-2</v>
          </cell>
          <cell r="G1506" t="str">
            <v>L-&gt;R</v>
          </cell>
          <cell r="H1506" t="str">
            <v>No</v>
          </cell>
          <cell r="I1506" t="str">
            <v>Y66765</v>
          </cell>
          <cell r="J1506">
            <v>1</v>
          </cell>
          <cell r="K1506" t="str">
            <v>前海保税区</v>
          </cell>
          <cell r="L1506">
            <v>45175</v>
          </cell>
          <cell r="M1506">
            <v>5.0500000000000003E-2</v>
          </cell>
          <cell r="N1506"/>
          <cell r="O1506">
            <v>2023.8</v>
          </cell>
          <cell r="P1506" t="e">
            <v>#N/A</v>
          </cell>
          <cell r="Q1506" t="e">
            <v>#N/A</v>
          </cell>
          <cell r="R1506" t="e">
            <v>#N/A</v>
          </cell>
          <cell r="S1506" t="e">
            <v>#N/A</v>
          </cell>
          <cell r="T1506" t="e">
            <v>#N/A</v>
          </cell>
          <cell r="U1506" t="e">
            <v>#N/A</v>
          </cell>
          <cell r="V1506" t="e">
            <v>#N/A</v>
          </cell>
          <cell r="W1506" t="e">
            <v>#N/A</v>
          </cell>
          <cell r="X1506" t="e">
            <v>#N/A</v>
          </cell>
          <cell r="Y1506" t="e">
            <v>#N/A</v>
          </cell>
          <cell r="Z1506"/>
          <cell r="AA1506"/>
          <cell r="AB1506"/>
          <cell r="AC1506"/>
          <cell r="AD1506">
            <v>302</v>
          </cell>
          <cell r="AE1506">
            <v>10</v>
          </cell>
          <cell r="AF1506">
            <v>302</v>
          </cell>
          <cell r="AG1506">
            <v>10</v>
          </cell>
          <cell r="AH1506"/>
          <cell r="AI1506"/>
          <cell r="AN1506"/>
          <cell r="AO1506" t="str">
            <v>NA</v>
          </cell>
          <cell r="AP1506" t="str">
            <v>blank</v>
          </cell>
        </row>
        <row r="1507">
          <cell r="B1507" t="str">
            <v>已经到货</v>
          </cell>
          <cell r="C1507" t="str">
            <v>C49</v>
          </cell>
          <cell r="D1507">
            <v>111342</v>
          </cell>
          <cell r="E1507" t="str">
            <v>STK</v>
          </cell>
          <cell r="F1507" t="str">
            <v>YSM20R-2</v>
          </cell>
          <cell r="G1507" t="str">
            <v>L-&gt;R</v>
          </cell>
          <cell r="H1507" t="str">
            <v>No</v>
          </cell>
          <cell r="I1507" t="str">
            <v>Y66768</v>
          </cell>
          <cell r="J1507">
            <v>1</v>
          </cell>
          <cell r="K1507" t="str">
            <v>前海保税区</v>
          </cell>
          <cell r="L1507">
            <v>45175</v>
          </cell>
          <cell r="M1507">
            <v>5.0500000000000003E-2</v>
          </cell>
          <cell r="N1507"/>
          <cell r="O1507">
            <v>2023.8</v>
          </cell>
          <cell r="P1507" t="e">
            <v>#N/A</v>
          </cell>
          <cell r="Q1507" t="e">
            <v>#N/A</v>
          </cell>
          <cell r="R1507" t="e">
            <v>#N/A</v>
          </cell>
          <cell r="S1507" t="e">
            <v>#N/A</v>
          </cell>
          <cell r="T1507" t="e">
            <v>#N/A</v>
          </cell>
          <cell r="U1507" t="e">
            <v>#N/A</v>
          </cell>
          <cell r="V1507" t="e">
            <v>#N/A</v>
          </cell>
          <cell r="W1507" t="e">
            <v>#N/A</v>
          </cell>
          <cell r="X1507" t="e">
            <v>#N/A</v>
          </cell>
          <cell r="Y1507" t="e">
            <v>#N/A</v>
          </cell>
          <cell r="Z1507"/>
          <cell r="AA1507"/>
          <cell r="AB1507"/>
          <cell r="AC1507"/>
          <cell r="AD1507">
            <v>302</v>
          </cell>
          <cell r="AE1507">
            <v>10</v>
          </cell>
          <cell r="AF1507">
            <v>302</v>
          </cell>
          <cell r="AG1507">
            <v>10</v>
          </cell>
          <cell r="AH1507"/>
          <cell r="AI1507"/>
          <cell r="AN1507"/>
          <cell r="AO1507" t="str">
            <v>NA</v>
          </cell>
          <cell r="AP1507" t="str">
            <v>blank</v>
          </cell>
        </row>
        <row r="1508">
          <cell r="A1508">
            <v>2017</v>
          </cell>
          <cell r="B1508" t="str">
            <v>已经到货</v>
          </cell>
          <cell r="C1508" t="str">
            <v>C49</v>
          </cell>
          <cell r="D1508">
            <v>111341</v>
          </cell>
          <cell r="E1508" t="str">
            <v>STK</v>
          </cell>
          <cell r="F1508" t="str">
            <v>YSM10</v>
          </cell>
          <cell r="G1508" t="str">
            <v>R-&gt;L</v>
          </cell>
          <cell r="H1508" t="str">
            <v>No</v>
          </cell>
          <cell r="I1508" t="str">
            <v>Y66814</v>
          </cell>
          <cell r="J1508">
            <v>1</v>
          </cell>
          <cell r="K1508" t="str">
            <v>前海保税区</v>
          </cell>
          <cell r="L1508">
            <v>45175</v>
          </cell>
          <cell r="M1508">
            <v>5.0299999999999997E-2</v>
          </cell>
          <cell r="N1508" t="str">
            <v>JAN 24</v>
          </cell>
          <cell r="O1508">
            <v>2023.7</v>
          </cell>
          <cell r="P1508" t="str">
            <v>JPY</v>
          </cell>
          <cell r="Q1508" t="str">
            <v>C49SZX20230111SX</v>
          </cell>
          <cell r="R1508" t="str">
            <v>兴开泰（end user:兴连）</v>
          </cell>
          <cell r="S1508" t="str">
            <v>YSM10</v>
          </cell>
          <cell r="T1508" t="str">
            <v>R-&gt;L</v>
          </cell>
          <cell r="U1508" t="str">
            <v>MVC</v>
          </cell>
          <cell r="V1508" t="str">
            <v>WRONG</v>
          </cell>
          <cell r="W1508" t="str">
            <v>DAP DG</v>
          </cell>
          <cell r="X1508">
            <v>45237</v>
          </cell>
          <cell r="Y1508" t="str">
            <v>Yes</v>
          </cell>
          <cell r="Z1508"/>
          <cell r="AA1508"/>
          <cell r="AB1508"/>
          <cell r="AC1508"/>
          <cell r="AD1508">
            <v>301</v>
          </cell>
          <cell r="AE1508">
            <v>10</v>
          </cell>
          <cell r="AF1508"/>
          <cell r="AG1508"/>
          <cell r="AH1508"/>
          <cell r="AI1508"/>
          <cell r="AN1508"/>
          <cell r="AO1508" t="str">
            <v>Yes</v>
          </cell>
          <cell r="AP1508" t="str">
            <v>JAN 24</v>
          </cell>
        </row>
        <row r="1509">
          <cell r="A1509">
            <v>2057</v>
          </cell>
          <cell r="B1509" t="str">
            <v>已经到货</v>
          </cell>
          <cell r="C1509" t="str">
            <v>C49</v>
          </cell>
          <cell r="D1509">
            <v>111341</v>
          </cell>
          <cell r="E1509" t="str">
            <v>STK</v>
          </cell>
          <cell r="F1509" t="str">
            <v>YSM10</v>
          </cell>
          <cell r="G1509" t="str">
            <v>R-&gt;L</v>
          </cell>
          <cell r="H1509" t="str">
            <v>No</v>
          </cell>
          <cell r="I1509" t="str">
            <v>Y66815</v>
          </cell>
          <cell r="J1509">
            <v>1</v>
          </cell>
          <cell r="K1509" t="str">
            <v>前海保税区</v>
          </cell>
          <cell r="L1509">
            <v>45175</v>
          </cell>
          <cell r="M1509">
            <v>5.0299999999999997E-2</v>
          </cell>
          <cell r="N1509" t="str">
            <v>JAN 24</v>
          </cell>
          <cell r="O1509">
            <v>2023.7</v>
          </cell>
          <cell r="P1509" t="str">
            <v>JPY</v>
          </cell>
          <cell r="Q1509" t="str">
            <v>C49SZX20230145BH</v>
          </cell>
          <cell r="R1509" t="str">
            <v>世纪佳柔</v>
          </cell>
          <cell r="S1509" t="str">
            <v>YSM10</v>
          </cell>
          <cell r="T1509" t="str">
            <v>L-&gt;R</v>
          </cell>
          <cell r="U1509" t="str">
            <v>MVC</v>
          </cell>
          <cell r="V1509" t="str">
            <v>WRONG</v>
          </cell>
          <cell r="W1509" t="str">
            <v>DAP DG</v>
          </cell>
          <cell r="X1509">
            <v>45283</v>
          </cell>
          <cell r="Y1509" t="str">
            <v>Yes</v>
          </cell>
          <cell r="Z1509"/>
          <cell r="AA1509"/>
          <cell r="AB1509"/>
          <cell r="AC1509"/>
          <cell r="AD1509">
            <v>301</v>
          </cell>
          <cell r="AE1509">
            <v>10</v>
          </cell>
          <cell r="AF1509"/>
          <cell r="AG1509"/>
          <cell r="AH1509"/>
          <cell r="AI1509"/>
          <cell r="AN1509"/>
          <cell r="AO1509" t="str">
            <v>Yes</v>
          </cell>
          <cell r="AP1509" t="str">
            <v>JAN 24</v>
          </cell>
        </row>
        <row r="1510">
          <cell r="B1510" t="str">
            <v>已经到货</v>
          </cell>
          <cell r="C1510" t="str">
            <v>C49</v>
          </cell>
          <cell r="D1510">
            <v>111341</v>
          </cell>
          <cell r="E1510" t="str">
            <v>STK</v>
          </cell>
          <cell r="F1510" t="str">
            <v>YSM10</v>
          </cell>
          <cell r="G1510" t="str">
            <v>R-&gt;L</v>
          </cell>
          <cell r="H1510" t="str">
            <v>No</v>
          </cell>
          <cell r="I1510" t="str">
            <v>Y66816</v>
          </cell>
          <cell r="J1510">
            <v>1</v>
          </cell>
          <cell r="K1510" t="str">
            <v>前海保税区</v>
          </cell>
          <cell r="L1510">
            <v>45175</v>
          </cell>
          <cell r="M1510">
            <v>5.0299999999999997E-2</v>
          </cell>
          <cell r="N1510" t="str">
            <v>JAN 24</v>
          </cell>
          <cell r="O1510">
            <v>2023.7</v>
          </cell>
          <cell r="P1510" t="e">
            <v>#N/A</v>
          </cell>
          <cell r="Q1510" t="e">
            <v>#N/A</v>
          </cell>
          <cell r="R1510" t="e">
            <v>#N/A</v>
          </cell>
          <cell r="S1510" t="e">
            <v>#N/A</v>
          </cell>
          <cell r="T1510" t="e">
            <v>#N/A</v>
          </cell>
          <cell r="U1510" t="e">
            <v>#N/A</v>
          </cell>
          <cell r="V1510" t="e">
            <v>#N/A</v>
          </cell>
          <cell r="W1510" t="e">
            <v>#N/A</v>
          </cell>
          <cell r="X1510" t="e">
            <v>#N/A</v>
          </cell>
          <cell r="Y1510" t="e">
            <v>#N/A</v>
          </cell>
          <cell r="Z1510"/>
          <cell r="AA1510"/>
          <cell r="AB1510"/>
          <cell r="AC1510"/>
          <cell r="AD1510">
            <v>301</v>
          </cell>
          <cell r="AE1510">
            <v>10</v>
          </cell>
          <cell r="AF1510"/>
          <cell r="AG1510"/>
          <cell r="AH1510"/>
          <cell r="AI1510"/>
          <cell r="AN1510"/>
          <cell r="AO1510" t="str">
            <v>NA</v>
          </cell>
          <cell r="AP1510" t="str">
            <v>JAN 24</v>
          </cell>
        </row>
        <row r="1511">
          <cell r="B1511" t="str">
            <v>已经到货</v>
          </cell>
          <cell r="C1511" t="str">
            <v>C49</v>
          </cell>
          <cell r="D1511">
            <v>111341</v>
          </cell>
          <cell r="E1511" t="str">
            <v>STK</v>
          </cell>
          <cell r="F1511" t="str">
            <v>YSM10</v>
          </cell>
          <cell r="G1511" t="str">
            <v>R-&gt;L</v>
          </cell>
          <cell r="H1511" t="str">
            <v>No</v>
          </cell>
          <cell r="I1511" t="str">
            <v>Y66817</v>
          </cell>
          <cell r="J1511">
            <v>1</v>
          </cell>
          <cell r="K1511" t="str">
            <v>前海保税区</v>
          </cell>
          <cell r="L1511">
            <v>45175</v>
          </cell>
          <cell r="M1511">
            <v>5.0299999999999997E-2</v>
          </cell>
          <cell r="N1511" t="str">
            <v>JAN 24</v>
          </cell>
          <cell r="O1511">
            <v>2023.7</v>
          </cell>
          <cell r="P1511" t="e">
            <v>#N/A</v>
          </cell>
          <cell r="Q1511" t="e">
            <v>#N/A</v>
          </cell>
          <cell r="R1511" t="e">
            <v>#N/A</v>
          </cell>
          <cell r="S1511" t="e">
            <v>#N/A</v>
          </cell>
          <cell r="T1511" t="e">
            <v>#N/A</v>
          </cell>
          <cell r="U1511" t="e">
            <v>#N/A</v>
          </cell>
          <cell r="V1511" t="e">
            <v>#N/A</v>
          </cell>
          <cell r="W1511" t="e">
            <v>#N/A</v>
          </cell>
          <cell r="X1511" t="e">
            <v>#N/A</v>
          </cell>
          <cell r="Y1511" t="e">
            <v>#N/A</v>
          </cell>
          <cell r="Z1511"/>
          <cell r="AA1511"/>
          <cell r="AB1511"/>
          <cell r="AC1511"/>
          <cell r="AD1511">
            <v>301</v>
          </cell>
          <cell r="AE1511">
            <v>10</v>
          </cell>
          <cell r="AF1511"/>
          <cell r="AG1511"/>
          <cell r="AH1511"/>
          <cell r="AI1511"/>
          <cell r="AN1511"/>
          <cell r="AO1511" t="str">
            <v>NA</v>
          </cell>
          <cell r="AP1511" t="str">
            <v>JAN 24</v>
          </cell>
        </row>
        <row r="1512">
          <cell r="A1512">
            <v>2023</v>
          </cell>
          <cell r="B1512" t="str">
            <v>已发货</v>
          </cell>
          <cell r="C1512" t="str">
            <v>C49</v>
          </cell>
          <cell r="D1512">
            <v>111341</v>
          </cell>
          <cell r="E1512" t="str">
            <v>STK</v>
          </cell>
          <cell r="F1512" t="str">
            <v>YSM10</v>
          </cell>
          <cell r="G1512" t="str">
            <v>R-&gt;L</v>
          </cell>
          <cell r="H1512" t="str">
            <v>ATS15</v>
          </cell>
          <cell r="I1512" t="str">
            <v>Y66818</v>
          </cell>
          <cell r="J1512">
            <v>1</v>
          </cell>
          <cell r="K1512" t="str">
            <v>前海保税区</v>
          </cell>
          <cell r="L1512">
            <v>45175</v>
          </cell>
          <cell r="M1512">
            <v>5.0299999999999997E-2</v>
          </cell>
          <cell r="N1512" t="str">
            <v>NOV 23</v>
          </cell>
          <cell r="O1512">
            <v>2023.8</v>
          </cell>
          <cell r="P1512" t="str">
            <v>JPY</v>
          </cell>
          <cell r="Q1512" t="str">
            <v>C49SZX20230128SX</v>
          </cell>
          <cell r="R1512" t="str">
            <v>江西奕东</v>
          </cell>
          <cell r="S1512" t="str">
            <v>YSM10</v>
          </cell>
          <cell r="T1512" t="str">
            <v>L-&gt;R</v>
          </cell>
          <cell r="U1512" t="str">
            <v>MVC+ATS15</v>
          </cell>
          <cell r="V1512" t="str">
            <v>WRONG</v>
          </cell>
          <cell r="W1512" t="str">
            <v>DAP JX</v>
          </cell>
          <cell r="X1512">
            <v>45250</v>
          </cell>
          <cell r="Y1512" t="str">
            <v>Yes</v>
          </cell>
          <cell r="Z1512"/>
          <cell r="AA1512"/>
          <cell r="AB1512"/>
          <cell r="AC1512" t="str">
            <v>C231147835</v>
          </cell>
          <cell r="AD1512">
            <v>301</v>
          </cell>
          <cell r="AE1512">
            <v>10</v>
          </cell>
          <cell r="AF1512"/>
          <cell r="AG1512"/>
          <cell r="AH1512"/>
          <cell r="AI1512"/>
          <cell r="AN1512"/>
          <cell r="AO1512" t="str">
            <v>Yes</v>
          </cell>
          <cell r="AP1512" t="str">
            <v>NOV 23</v>
          </cell>
        </row>
        <row r="1513">
          <cell r="A1513">
            <v>1932</v>
          </cell>
          <cell r="B1513" t="str">
            <v>已发货</v>
          </cell>
          <cell r="C1513" t="str">
            <v>C49</v>
          </cell>
          <cell r="D1513" t="str">
            <v>111361(拆单111364）</v>
          </cell>
          <cell r="E1513" t="str">
            <v>STK</v>
          </cell>
          <cell r="F1513" t="str">
            <v>YSM10</v>
          </cell>
          <cell r="G1513" t="str">
            <v>L-&gt;R</v>
          </cell>
          <cell r="H1513" t="str">
            <v xml:space="preserve">MVC+ATS15(with 5 heads) </v>
          </cell>
          <cell r="I1513" t="str">
            <v>Y67123</v>
          </cell>
          <cell r="J1513">
            <v>1</v>
          </cell>
          <cell r="K1513" t="str">
            <v>CY仓库</v>
          </cell>
          <cell r="L1513">
            <v>45194</v>
          </cell>
          <cell r="M1513" t="str">
            <v>JPY/HKD:0.0568,USD/HKD 固定汇率是7.8</v>
          </cell>
          <cell r="N1513" t="str">
            <v>SEP 23</v>
          </cell>
          <cell r="O1513">
            <v>2023.9</v>
          </cell>
          <cell r="P1513" t="str">
            <v>USD</v>
          </cell>
          <cell r="Q1513" t="str">
            <v>C49SZX20230076JL/4600002395</v>
          </cell>
          <cell r="R1513" t="str">
            <v>高伟</v>
          </cell>
          <cell r="S1513" t="str">
            <v>YSM10</v>
          </cell>
          <cell r="T1513" t="str">
            <v>L-&gt;R</v>
          </cell>
          <cell r="U1513" t="str">
            <v>MVC+ATS15(with 5 heads)</v>
          </cell>
          <cell r="V1513" t="str">
            <v>WRONG</v>
          </cell>
          <cell r="W1513" t="str">
            <v>CIF HK</v>
          </cell>
          <cell r="X1513">
            <v>45104</v>
          </cell>
          <cell r="Y1513" t="str">
            <v>Yes</v>
          </cell>
          <cell r="Z1513"/>
          <cell r="AA1513"/>
          <cell r="AB1513"/>
          <cell r="AC1513" t="str">
            <v>C230846913</v>
          </cell>
          <cell r="AD1513">
            <v>301</v>
          </cell>
          <cell r="AE1513">
            <v>5</v>
          </cell>
          <cell r="AF1513"/>
          <cell r="AG1513"/>
          <cell r="AH1513"/>
          <cell r="AI1513"/>
          <cell r="AN1513"/>
          <cell r="AO1513" t="str">
            <v>Yes</v>
          </cell>
          <cell r="AP1513" t="str">
            <v>SEP 23</v>
          </cell>
        </row>
        <row r="1514">
          <cell r="A1514">
            <v>2024</v>
          </cell>
          <cell r="B1514" t="str">
            <v>已发货</v>
          </cell>
          <cell r="C1514" t="str">
            <v>C49</v>
          </cell>
          <cell r="D1514">
            <v>111361</v>
          </cell>
          <cell r="E1514" t="str">
            <v>STK</v>
          </cell>
          <cell r="F1514" t="str">
            <v>YSM10</v>
          </cell>
          <cell r="G1514" t="str">
            <v>R-&gt;L</v>
          </cell>
          <cell r="H1514" t="str">
            <v>ATS15</v>
          </cell>
          <cell r="I1514" t="str">
            <v>Y67124</v>
          </cell>
          <cell r="J1514">
            <v>1</v>
          </cell>
          <cell r="K1514" t="str">
            <v>前海保税区</v>
          </cell>
          <cell r="L1514">
            <v>45194</v>
          </cell>
          <cell r="M1514">
            <v>0.05</v>
          </cell>
          <cell r="N1514" t="str">
            <v>NOV 23</v>
          </cell>
          <cell r="O1514">
            <v>2023.9</v>
          </cell>
          <cell r="P1514" t="str">
            <v>JPY</v>
          </cell>
          <cell r="Q1514" t="str">
            <v>C49SZX20230128SX</v>
          </cell>
          <cell r="R1514" t="str">
            <v>江西奕东</v>
          </cell>
          <cell r="S1514" t="str">
            <v>YSM10</v>
          </cell>
          <cell r="T1514" t="str">
            <v>L-&gt;R</v>
          </cell>
          <cell r="U1514" t="str">
            <v>MVC+ATS15</v>
          </cell>
          <cell r="V1514" t="str">
            <v>WRONG</v>
          </cell>
          <cell r="W1514" t="str">
            <v>DAP JX</v>
          </cell>
          <cell r="X1514">
            <v>45250</v>
          </cell>
          <cell r="Y1514" t="str">
            <v>Yes</v>
          </cell>
          <cell r="Z1514"/>
          <cell r="AA1514"/>
          <cell r="AB1514"/>
          <cell r="AC1514" t="str">
            <v>C231147835</v>
          </cell>
          <cell r="AD1514">
            <v>301</v>
          </cell>
          <cell r="AE1514">
            <v>5</v>
          </cell>
          <cell r="AF1514">
            <v>302</v>
          </cell>
          <cell r="AG1514">
            <v>5</v>
          </cell>
          <cell r="AH1514"/>
          <cell r="AI1514"/>
          <cell r="AN1514"/>
          <cell r="AO1514" t="str">
            <v>Yes</v>
          </cell>
          <cell r="AP1514" t="str">
            <v>NOV 23</v>
          </cell>
        </row>
        <row r="1515">
          <cell r="B1515" t="str">
            <v>已经到货</v>
          </cell>
          <cell r="C1515" t="str">
            <v>C49</v>
          </cell>
          <cell r="D1515">
            <v>111361</v>
          </cell>
          <cell r="E1515" t="str">
            <v>STK</v>
          </cell>
          <cell r="F1515" t="str">
            <v>YSM10</v>
          </cell>
          <cell r="G1515" t="str">
            <v>R-&gt;L</v>
          </cell>
          <cell r="H1515" t="str">
            <v>No</v>
          </cell>
          <cell r="I1515" t="str">
            <v>Y67125</v>
          </cell>
          <cell r="J1515">
            <v>1</v>
          </cell>
          <cell r="K1515" t="str">
            <v>前海仓库-&gt;准备清关</v>
          </cell>
          <cell r="L1515">
            <v>45194</v>
          </cell>
          <cell r="M1515">
            <v>0.05</v>
          </cell>
          <cell r="N1515" t="str">
            <v>JAN 24</v>
          </cell>
          <cell r="O1515">
            <v>2023.8</v>
          </cell>
          <cell r="P1515" t="e">
            <v>#N/A</v>
          </cell>
          <cell r="Q1515" t="e">
            <v>#N/A</v>
          </cell>
          <cell r="R1515" t="e">
            <v>#N/A</v>
          </cell>
          <cell r="S1515" t="e">
            <v>#N/A</v>
          </cell>
          <cell r="T1515" t="e">
            <v>#N/A</v>
          </cell>
          <cell r="U1515" t="e">
            <v>#N/A</v>
          </cell>
          <cell r="V1515" t="e">
            <v>#N/A</v>
          </cell>
          <cell r="W1515" t="e">
            <v>#N/A</v>
          </cell>
          <cell r="X1515" t="e">
            <v>#N/A</v>
          </cell>
          <cell r="Y1515" t="e">
            <v>#N/A</v>
          </cell>
          <cell r="Z1515"/>
          <cell r="AA1515"/>
          <cell r="AB1515"/>
          <cell r="AC1515"/>
          <cell r="AD1515">
            <v>301</v>
          </cell>
          <cell r="AE1515">
            <v>5</v>
          </cell>
          <cell r="AF1515">
            <v>302</v>
          </cell>
          <cell r="AG1515">
            <v>5</v>
          </cell>
          <cell r="AH1515"/>
          <cell r="AI1515"/>
          <cell r="AN1515"/>
          <cell r="AO1515" t="str">
            <v>NA</v>
          </cell>
          <cell r="AP1515" t="str">
            <v>JAN 24</v>
          </cell>
        </row>
        <row r="1516">
          <cell r="B1516" t="str">
            <v>已经到货</v>
          </cell>
          <cell r="C1516" t="str">
            <v>C49</v>
          </cell>
          <cell r="D1516">
            <v>111361</v>
          </cell>
          <cell r="E1516" t="str">
            <v>STK</v>
          </cell>
          <cell r="F1516" t="str">
            <v>YSM10</v>
          </cell>
          <cell r="G1516" t="str">
            <v>R-&gt;L</v>
          </cell>
          <cell r="H1516" t="str">
            <v>No</v>
          </cell>
          <cell r="I1516" t="str">
            <v>Y67126</v>
          </cell>
          <cell r="J1516">
            <v>1</v>
          </cell>
          <cell r="K1516" t="str">
            <v>前海保税区</v>
          </cell>
          <cell r="L1516">
            <v>45194</v>
          </cell>
          <cell r="M1516">
            <v>0.05</v>
          </cell>
          <cell r="N1516" t="str">
            <v>JAN 24</v>
          </cell>
          <cell r="O1516">
            <v>2023.8</v>
          </cell>
          <cell r="P1516" t="e">
            <v>#N/A</v>
          </cell>
          <cell r="Q1516" t="e">
            <v>#N/A</v>
          </cell>
          <cell r="R1516" t="e">
            <v>#N/A</v>
          </cell>
          <cell r="S1516" t="e">
            <v>#N/A</v>
          </cell>
          <cell r="T1516" t="e">
            <v>#N/A</v>
          </cell>
          <cell r="U1516" t="e">
            <v>#N/A</v>
          </cell>
          <cell r="V1516" t="e">
            <v>#N/A</v>
          </cell>
          <cell r="W1516" t="e">
            <v>#N/A</v>
          </cell>
          <cell r="X1516" t="e">
            <v>#N/A</v>
          </cell>
          <cell r="Y1516" t="e">
            <v>#N/A</v>
          </cell>
          <cell r="Z1516"/>
          <cell r="AA1516"/>
          <cell r="AB1516"/>
          <cell r="AC1516"/>
          <cell r="AD1516">
            <v>301</v>
          </cell>
          <cell r="AE1516">
            <v>5</v>
          </cell>
          <cell r="AF1516">
            <v>302</v>
          </cell>
          <cell r="AG1516">
            <v>5</v>
          </cell>
          <cell r="AH1516"/>
          <cell r="AI1516"/>
          <cell r="AN1516"/>
          <cell r="AO1516" t="str">
            <v>NA</v>
          </cell>
          <cell r="AP1516" t="str">
            <v>JAN 24</v>
          </cell>
        </row>
        <row r="1517">
          <cell r="B1517" t="str">
            <v>已经到货</v>
          </cell>
          <cell r="C1517" t="str">
            <v>C49</v>
          </cell>
          <cell r="D1517">
            <v>111361</v>
          </cell>
          <cell r="E1517" t="str">
            <v>STK</v>
          </cell>
          <cell r="F1517" t="str">
            <v>YSM10</v>
          </cell>
          <cell r="G1517" t="str">
            <v>R-&gt;L</v>
          </cell>
          <cell r="H1517" t="str">
            <v>No</v>
          </cell>
          <cell r="I1517" t="str">
            <v>Y67127</v>
          </cell>
          <cell r="J1517">
            <v>1</v>
          </cell>
          <cell r="K1517" t="str">
            <v>前海保税区</v>
          </cell>
          <cell r="L1517">
            <v>45194</v>
          </cell>
          <cell r="M1517">
            <v>0.05</v>
          </cell>
          <cell r="N1517" t="str">
            <v>JAN 24</v>
          </cell>
          <cell r="O1517">
            <v>2023.8</v>
          </cell>
          <cell r="P1517" t="e">
            <v>#N/A</v>
          </cell>
          <cell r="Q1517" t="e">
            <v>#N/A</v>
          </cell>
          <cell r="R1517" t="e">
            <v>#N/A</v>
          </cell>
          <cell r="S1517" t="e">
            <v>#N/A</v>
          </cell>
          <cell r="T1517" t="e">
            <v>#N/A</v>
          </cell>
          <cell r="U1517" t="e">
            <v>#N/A</v>
          </cell>
          <cell r="V1517" t="e">
            <v>#N/A</v>
          </cell>
          <cell r="W1517" t="e">
            <v>#N/A</v>
          </cell>
          <cell r="X1517" t="e">
            <v>#N/A</v>
          </cell>
          <cell r="Y1517" t="e">
            <v>#N/A</v>
          </cell>
          <cell r="Z1517"/>
          <cell r="AA1517"/>
          <cell r="AB1517"/>
          <cell r="AC1517"/>
          <cell r="AD1517">
            <v>301</v>
          </cell>
          <cell r="AE1517">
            <v>5</v>
          </cell>
          <cell r="AF1517">
            <v>302</v>
          </cell>
          <cell r="AG1517">
            <v>5</v>
          </cell>
          <cell r="AH1517"/>
          <cell r="AI1517"/>
          <cell r="AN1517"/>
          <cell r="AO1517" t="str">
            <v>NA</v>
          </cell>
          <cell r="AP1517" t="str">
            <v>JAN 24</v>
          </cell>
        </row>
        <row r="1518">
          <cell r="B1518" t="str">
            <v>已经到货</v>
          </cell>
          <cell r="C1518" t="str">
            <v>C49</v>
          </cell>
          <cell r="D1518">
            <v>111362</v>
          </cell>
          <cell r="E1518" t="str">
            <v>STK</v>
          </cell>
          <cell r="F1518" t="str">
            <v>YSM20R-2</v>
          </cell>
          <cell r="G1518" t="str">
            <v>L-&gt;R</v>
          </cell>
          <cell r="H1518" t="str">
            <v>No</v>
          </cell>
          <cell r="I1518" t="str">
            <v>Y67128</v>
          </cell>
          <cell r="J1518">
            <v>1</v>
          </cell>
          <cell r="K1518" t="str">
            <v>前海保税区</v>
          </cell>
          <cell r="L1518">
            <v>45205</v>
          </cell>
          <cell r="M1518">
            <v>0.05</v>
          </cell>
          <cell r="N1518"/>
          <cell r="O1518">
            <v>2023.9</v>
          </cell>
          <cell r="P1518" t="e">
            <v>#N/A</v>
          </cell>
          <cell r="Q1518" t="e">
            <v>#N/A</v>
          </cell>
          <cell r="R1518" t="e">
            <v>#N/A</v>
          </cell>
          <cell r="S1518" t="e">
            <v>#N/A</v>
          </cell>
          <cell r="T1518" t="e">
            <v>#N/A</v>
          </cell>
          <cell r="U1518" t="e">
            <v>#N/A</v>
          </cell>
          <cell r="V1518" t="e">
            <v>#N/A</v>
          </cell>
          <cell r="W1518" t="e">
            <v>#N/A</v>
          </cell>
          <cell r="X1518" t="e">
            <v>#N/A</v>
          </cell>
          <cell r="Y1518" t="e">
            <v>#N/A</v>
          </cell>
          <cell r="Z1518"/>
          <cell r="AA1518"/>
          <cell r="AB1518"/>
          <cell r="AC1518"/>
          <cell r="AD1518">
            <v>303</v>
          </cell>
          <cell r="AE1518">
            <v>10</v>
          </cell>
          <cell r="AF1518">
            <v>302</v>
          </cell>
          <cell r="AG1518">
            <v>5</v>
          </cell>
          <cell r="AH1518">
            <v>313</v>
          </cell>
          <cell r="AI1518">
            <v>5</v>
          </cell>
          <cell r="AN1518"/>
          <cell r="AO1518" t="str">
            <v>NA</v>
          </cell>
          <cell r="AP1518" t="str">
            <v>blank</v>
          </cell>
        </row>
        <row r="1519">
          <cell r="B1519" t="str">
            <v>已经到货</v>
          </cell>
          <cell r="C1519" t="str">
            <v>C49</v>
          </cell>
          <cell r="D1519">
            <v>111362</v>
          </cell>
          <cell r="E1519" t="str">
            <v>STK</v>
          </cell>
          <cell r="F1519" t="str">
            <v>YSM20R-2</v>
          </cell>
          <cell r="G1519" t="str">
            <v>L-&gt;R</v>
          </cell>
          <cell r="H1519" t="str">
            <v>No</v>
          </cell>
          <cell r="I1519" t="str">
            <v>Y67129</v>
          </cell>
          <cell r="J1519">
            <v>1</v>
          </cell>
          <cell r="K1519" t="str">
            <v>前海保税区</v>
          </cell>
          <cell r="L1519">
            <v>45205</v>
          </cell>
          <cell r="M1519">
            <v>0.05</v>
          </cell>
          <cell r="N1519"/>
          <cell r="O1519">
            <v>2023.9</v>
          </cell>
          <cell r="P1519" t="e">
            <v>#N/A</v>
          </cell>
          <cell r="Q1519" t="e">
            <v>#N/A</v>
          </cell>
          <cell r="R1519" t="e">
            <v>#N/A</v>
          </cell>
          <cell r="S1519" t="e">
            <v>#N/A</v>
          </cell>
          <cell r="T1519" t="e">
            <v>#N/A</v>
          </cell>
          <cell r="U1519" t="e">
            <v>#N/A</v>
          </cell>
          <cell r="V1519" t="e">
            <v>#N/A</v>
          </cell>
          <cell r="W1519" t="e">
            <v>#N/A</v>
          </cell>
          <cell r="X1519" t="e">
            <v>#N/A</v>
          </cell>
          <cell r="Y1519" t="e">
            <v>#N/A</v>
          </cell>
          <cell r="Z1519"/>
          <cell r="AA1519"/>
          <cell r="AB1519"/>
          <cell r="AC1519"/>
          <cell r="AD1519">
            <v>303</v>
          </cell>
          <cell r="AE1519">
            <v>10</v>
          </cell>
          <cell r="AF1519">
            <v>313</v>
          </cell>
          <cell r="AG1519">
            <v>10</v>
          </cell>
          <cell r="AH1519"/>
          <cell r="AI1519"/>
          <cell r="AN1519"/>
          <cell r="AO1519" t="str">
            <v>NA</v>
          </cell>
          <cell r="AP1519" t="str">
            <v>blank</v>
          </cell>
        </row>
        <row r="1520">
          <cell r="B1520" t="str">
            <v>已经到货</v>
          </cell>
          <cell r="C1520" t="str">
            <v>C49</v>
          </cell>
          <cell r="D1520">
            <v>111362</v>
          </cell>
          <cell r="E1520" t="str">
            <v>STK</v>
          </cell>
          <cell r="F1520" t="str">
            <v>YSM20R-2</v>
          </cell>
          <cell r="G1520" t="str">
            <v>L-&gt;R</v>
          </cell>
          <cell r="H1520" t="str">
            <v>No</v>
          </cell>
          <cell r="I1520" t="str">
            <v>Y67130</v>
          </cell>
          <cell r="J1520">
            <v>1</v>
          </cell>
          <cell r="K1520" t="str">
            <v>前海保税区</v>
          </cell>
          <cell r="L1520">
            <v>45205</v>
          </cell>
          <cell r="M1520">
            <v>0.05</v>
          </cell>
          <cell r="N1520"/>
          <cell r="O1520">
            <v>2023.9</v>
          </cell>
          <cell r="P1520" t="e">
            <v>#N/A</v>
          </cell>
          <cell r="Q1520" t="e">
            <v>#N/A</v>
          </cell>
          <cell r="R1520" t="e">
            <v>#N/A</v>
          </cell>
          <cell r="S1520" t="e">
            <v>#N/A</v>
          </cell>
          <cell r="T1520" t="e">
            <v>#N/A</v>
          </cell>
          <cell r="U1520" t="e">
            <v>#N/A</v>
          </cell>
          <cell r="V1520" t="e">
            <v>#N/A</v>
          </cell>
          <cell r="W1520" t="e">
            <v>#N/A</v>
          </cell>
          <cell r="X1520" t="e">
            <v>#N/A</v>
          </cell>
          <cell r="Y1520" t="e">
            <v>#N/A</v>
          </cell>
          <cell r="Z1520"/>
          <cell r="AA1520"/>
          <cell r="AB1520"/>
          <cell r="AC1520"/>
          <cell r="AD1520">
            <v>303</v>
          </cell>
          <cell r="AE1520">
            <v>10</v>
          </cell>
          <cell r="AF1520">
            <v>302</v>
          </cell>
          <cell r="AG1520">
            <v>5</v>
          </cell>
          <cell r="AH1520">
            <v>313</v>
          </cell>
          <cell r="AI1520">
            <v>5</v>
          </cell>
          <cell r="AN1520"/>
          <cell r="AO1520" t="str">
            <v>NA</v>
          </cell>
          <cell r="AP1520" t="str">
            <v>blank</v>
          </cell>
        </row>
        <row r="1521">
          <cell r="B1521" t="str">
            <v>已经到货</v>
          </cell>
          <cell r="C1521" t="str">
            <v>C49</v>
          </cell>
          <cell r="D1521">
            <v>111362</v>
          </cell>
          <cell r="E1521" t="str">
            <v>STK</v>
          </cell>
          <cell r="F1521" t="str">
            <v>YSM20R-2</v>
          </cell>
          <cell r="G1521" t="str">
            <v>L-&gt;R</v>
          </cell>
          <cell r="H1521" t="str">
            <v>No</v>
          </cell>
          <cell r="I1521" t="str">
            <v>Y67131</v>
          </cell>
          <cell r="J1521">
            <v>1</v>
          </cell>
          <cell r="K1521" t="str">
            <v>前海保税区</v>
          </cell>
          <cell r="L1521">
            <v>45205</v>
          </cell>
          <cell r="M1521">
            <v>0.05</v>
          </cell>
          <cell r="N1521"/>
          <cell r="O1521">
            <v>2023.9</v>
          </cell>
          <cell r="P1521" t="e">
            <v>#N/A</v>
          </cell>
          <cell r="Q1521" t="e">
            <v>#N/A</v>
          </cell>
          <cell r="R1521" t="e">
            <v>#N/A</v>
          </cell>
          <cell r="S1521" t="e">
            <v>#N/A</v>
          </cell>
          <cell r="T1521" t="e">
            <v>#N/A</v>
          </cell>
          <cell r="U1521" t="e">
            <v>#N/A</v>
          </cell>
          <cell r="V1521" t="e">
            <v>#N/A</v>
          </cell>
          <cell r="W1521" t="e">
            <v>#N/A</v>
          </cell>
          <cell r="X1521" t="e">
            <v>#N/A</v>
          </cell>
          <cell r="Y1521" t="e">
            <v>#N/A</v>
          </cell>
          <cell r="Z1521"/>
          <cell r="AA1521"/>
          <cell r="AB1521"/>
          <cell r="AC1521"/>
          <cell r="AD1521">
            <v>303</v>
          </cell>
          <cell r="AE1521">
            <v>10</v>
          </cell>
          <cell r="AF1521">
            <v>302</v>
          </cell>
          <cell r="AG1521">
            <v>5</v>
          </cell>
          <cell r="AH1521">
            <v>313</v>
          </cell>
          <cell r="AI1521">
            <v>5</v>
          </cell>
          <cell r="AN1521"/>
          <cell r="AO1521" t="str">
            <v>NA</v>
          </cell>
          <cell r="AP1521" t="str">
            <v>blank</v>
          </cell>
        </row>
        <row r="1522">
          <cell r="B1522" t="str">
            <v>已经到货</v>
          </cell>
          <cell r="C1522" t="str">
            <v>C49</v>
          </cell>
          <cell r="D1522">
            <v>111362</v>
          </cell>
          <cell r="E1522" t="str">
            <v>STK</v>
          </cell>
          <cell r="F1522" t="str">
            <v>YSM20R-2</v>
          </cell>
          <cell r="G1522" t="str">
            <v>L-&gt;R</v>
          </cell>
          <cell r="H1522" t="str">
            <v>No</v>
          </cell>
          <cell r="I1522" t="str">
            <v>Y67132</v>
          </cell>
          <cell r="J1522">
            <v>1</v>
          </cell>
          <cell r="K1522" t="str">
            <v>前海保税区</v>
          </cell>
          <cell r="L1522">
            <v>45205</v>
          </cell>
          <cell r="M1522">
            <v>0.05</v>
          </cell>
          <cell r="N1522"/>
          <cell r="O1522">
            <v>2023.9</v>
          </cell>
          <cell r="P1522" t="e">
            <v>#N/A</v>
          </cell>
          <cell r="Q1522" t="e">
            <v>#N/A</v>
          </cell>
          <cell r="R1522" t="e">
            <v>#N/A</v>
          </cell>
          <cell r="S1522" t="e">
            <v>#N/A</v>
          </cell>
          <cell r="T1522" t="e">
            <v>#N/A</v>
          </cell>
          <cell r="U1522" t="e">
            <v>#N/A</v>
          </cell>
          <cell r="V1522" t="e">
            <v>#N/A</v>
          </cell>
          <cell r="W1522" t="e">
            <v>#N/A</v>
          </cell>
          <cell r="X1522" t="e">
            <v>#N/A</v>
          </cell>
          <cell r="Y1522" t="e">
            <v>#N/A</v>
          </cell>
          <cell r="Z1522"/>
          <cell r="AA1522"/>
          <cell r="AB1522"/>
          <cell r="AC1522"/>
          <cell r="AD1522">
            <v>303</v>
          </cell>
          <cell r="AE1522">
            <v>10</v>
          </cell>
          <cell r="AF1522">
            <v>302</v>
          </cell>
          <cell r="AG1522">
            <v>5</v>
          </cell>
          <cell r="AH1522">
            <v>313</v>
          </cell>
          <cell r="AI1522">
            <v>5</v>
          </cell>
          <cell r="AN1522"/>
          <cell r="AO1522" t="str">
            <v>NA</v>
          </cell>
          <cell r="AP1522" t="str">
            <v>blank</v>
          </cell>
        </row>
        <row r="1523">
          <cell r="A1523">
            <v>1836</v>
          </cell>
          <cell r="B1523" t="str">
            <v>已发货</v>
          </cell>
          <cell r="C1523" t="str">
            <v>C28.</v>
          </cell>
          <cell r="D1523" t="str">
            <v>B28111390</v>
          </cell>
          <cell r="E1523" t="str">
            <v>鸿楠名义下单</v>
          </cell>
          <cell r="F1523" t="str">
            <v>YSi-V</v>
          </cell>
          <cell r="G1523" t="str">
            <v>R-&gt;L</v>
          </cell>
          <cell r="H1523" t="str">
            <v>No</v>
          </cell>
          <cell r="I1523" t="str">
            <v>Y67378</v>
          </cell>
          <cell r="J1523">
            <v>1</v>
          </cell>
          <cell r="K1523" t="str">
            <v>码头</v>
          </cell>
          <cell r="L1523">
            <v>45242</v>
          </cell>
          <cell r="M1523" t="str">
            <v>NM</v>
          </cell>
          <cell r="N1523" t="str">
            <v>NOV 23</v>
          </cell>
          <cell r="O1523">
            <v>2023.1</v>
          </cell>
          <cell r="P1523" t="str">
            <v>JPY</v>
          </cell>
          <cell r="Q1523" t="str">
            <v>C28SZX20230085MZ</v>
          </cell>
          <cell r="R1523" t="str">
            <v>东莞鸿楠</v>
          </cell>
          <cell r="S1523" t="str">
            <v>YSi-V</v>
          </cell>
          <cell r="T1523" t="str">
            <v>R-&gt;L</v>
          </cell>
          <cell r="U1523" t="str">
            <v>No</v>
          </cell>
          <cell r="V1523" t="str">
            <v>OK</v>
          </cell>
          <cell r="W1523" t="str">
            <v>CIF HK</v>
          </cell>
          <cell r="X1523">
            <v>45118</v>
          </cell>
          <cell r="Y1523" t="str">
            <v>Yes</v>
          </cell>
          <cell r="Z1523"/>
          <cell r="AA1523"/>
          <cell r="AB1523"/>
          <cell r="AC1523" t="str">
            <v>IND</v>
          </cell>
          <cell r="AD1523"/>
          <cell r="AE1523"/>
          <cell r="AF1523"/>
          <cell r="AG1523"/>
          <cell r="AH1523"/>
          <cell r="AI1523"/>
          <cell r="AN1523"/>
          <cell r="AO1523" t="str">
            <v>Yes</v>
          </cell>
          <cell r="AP1523" t="str">
            <v>NOV 23</v>
          </cell>
        </row>
        <row r="1524">
          <cell r="A1524">
            <v>1967</v>
          </cell>
          <cell r="B1524" t="str">
            <v>已发货</v>
          </cell>
          <cell r="C1524" t="str">
            <v>C49</v>
          </cell>
          <cell r="D1524" t="str">
            <v>111421(拆单111434)</v>
          </cell>
          <cell r="E1524" t="str">
            <v>STK</v>
          </cell>
          <cell r="F1524" t="str">
            <v>YSM10</v>
          </cell>
          <cell r="G1524" t="str">
            <v>L-&gt;R</v>
          </cell>
          <cell r="H1524" t="str">
            <v xml:space="preserve">MVC(with 5 heads) </v>
          </cell>
          <cell r="I1524" t="str">
            <v>Y67714</v>
          </cell>
          <cell r="J1524">
            <v>1</v>
          </cell>
          <cell r="K1524" t="str">
            <v>CY仓库</v>
          </cell>
          <cell r="L1524">
            <v>45261</v>
          </cell>
          <cell r="M1524" t="str">
            <v>JPY/HKD:0.0533,USD/HKD 固定汇率是7.8</v>
          </cell>
          <cell r="N1524" t="str">
            <v>DEC 23</v>
          </cell>
          <cell r="O1524">
            <v>2023.11</v>
          </cell>
          <cell r="P1524" t="str">
            <v>USD</v>
          </cell>
          <cell r="Q1524" t="str">
            <v>C49SZX20230096JL/4600003030</v>
          </cell>
          <cell r="R1524" t="str">
            <v>高伟</v>
          </cell>
          <cell r="S1524" t="str">
            <v>YSM10</v>
          </cell>
          <cell r="T1524" t="str">
            <v>L-&gt;R</v>
          </cell>
          <cell r="U1524" t="str">
            <v xml:space="preserve">MVC(with 5 heads) </v>
          </cell>
          <cell r="V1524" t="str">
            <v>OK</v>
          </cell>
          <cell r="W1524" t="str">
            <v>CIF HK</v>
          </cell>
          <cell r="X1524">
            <v>45159</v>
          </cell>
          <cell r="Y1524" t="str">
            <v>Yes</v>
          </cell>
          <cell r="Z1524"/>
          <cell r="AA1524"/>
          <cell r="AB1524"/>
          <cell r="AC1524"/>
          <cell r="AD1524">
            <v>303</v>
          </cell>
          <cell r="AE1524">
            <v>5</v>
          </cell>
          <cell r="AF1524"/>
          <cell r="AG1524"/>
          <cell r="AH1524"/>
          <cell r="AI1524"/>
          <cell r="AN1524"/>
          <cell r="AO1524" t="str">
            <v>Yes</v>
          </cell>
          <cell r="AP1524" t="str">
            <v>DEC 23</v>
          </cell>
        </row>
        <row r="1525">
          <cell r="A1525">
            <v>1968</v>
          </cell>
          <cell r="B1525" t="str">
            <v>已发货</v>
          </cell>
          <cell r="C1525" t="str">
            <v>C49</v>
          </cell>
          <cell r="D1525" t="str">
            <v>111421(拆单111434)</v>
          </cell>
          <cell r="E1525" t="str">
            <v>STK</v>
          </cell>
          <cell r="F1525" t="str">
            <v>YSM10</v>
          </cell>
          <cell r="G1525" t="str">
            <v>L-&gt;R</v>
          </cell>
          <cell r="H1525" t="str">
            <v xml:space="preserve">MVC(with 5 heads) </v>
          </cell>
          <cell r="I1525" t="str">
            <v>Y67715</v>
          </cell>
          <cell r="J1525">
            <v>1</v>
          </cell>
          <cell r="K1525" t="str">
            <v>CY仓库</v>
          </cell>
          <cell r="L1525">
            <v>45261</v>
          </cell>
          <cell r="M1525" t="str">
            <v>JPY/HKD:0.0533,USD/HKD 固定汇率是7.8</v>
          </cell>
          <cell r="N1525" t="str">
            <v>DEC 23</v>
          </cell>
          <cell r="O1525">
            <v>2023.11</v>
          </cell>
          <cell r="P1525" t="str">
            <v>USD</v>
          </cell>
          <cell r="Q1525" t="str">
            <v>C49SZX20230096JL/4600003030</v>
          </cell>
          <cell r="R1525" t="str">
            <v>高伟</v>
          </cell>
          <cell r="S1525" t="str">
            <v>YSM10</v>
          </cell>
          <cell r="T1525" t="str">
            <v>L-&gt;R</v>
          </cell>
          <cell r="U1525" t="str">
            <v xml:space="preserve">MVC(with 5 heads) </v>
          </cell>
          <cell r="V1525" t="str">
            <v>OK</v>
          </cell>
          <cell r="W1525" t="str">
            <v>CIF HK</v>
          </cell>
          <cell r="X1525">
            <v>45159</v>
          </cell>
          <cell r="Y1525" t="str">
            <v>Yes</v>
          </cell>
          <cell r="Z1525"/>
          <cell r="AA1525"/>
          <cell r="AB1525"/>
          <cell r="AC1525"/>
          <cell r="AD1525">
            <v>301</v>
          </cell>
          <cell r="AE1525">
            <v>5</v>
          </cell>
          <cell r="AF1525"/>
          <cell r="AG1525"/>
          <cell r="AH1525"/>
          <cell r="AI1525"/>
          <cell r="AN1525"/>
          <cell r="AO1525" t="str">
            <v>Yes</v>
          </cell>
          <cell r="AP1525" t="str">
            <v>DEC 23</v>
          </cell>
        </row>
        <row r="1526">
          <cell r="A1526">
            <v>2046</v>
          </cell>
          <cell r="B1526" t="str">
            <v>已经到货</v>
          </cell>
          <cell r="C1526" t="str">
            <v>C49</v>
          </cell>
          <cell r="D1526">
            <v>111421</v>
          </cell>
          <cell r="E1526" t="str">
            <v>STK</v>
          </cell>
          <cell r="F1526" t="str">
            <v>YSM10</v>
          </cell>
          <cell r="G1526" t="str">
            <v>R-&gt;L</v>
          </cell>
          <cell r="H1526" t="str">
            <v>No</v>
          </cell>
          <cell r="I1526" t="str">
            <v>Y67717</v>
          </cell>
          <cell r="J1526">
            <v>1</v>
          </cell>
          <cell r="K1526" t="str">
            <v>前海保税区</v>
          </cell>
          <cell r="L1526">
            <v>45261</v>
          </cell>
          <cell r="M1526" t="str">
            <v>NM,Coper rate 0.0495</v>
          </cell>
          <cell r="N1526" t="str">
            <v>JAN 24</v>
          </cell>
          <cell r="O1526">
            <v>2023.11</v>
          </cell>
          <cell r="P1526" t="str">
            <v>JPY</v>
          </cell>
          <cell r="Q1526" t="str">
            <v>C49SZX20230142MZ</v>
          </cell>
          <cell r="R1526" t="str">
            <v>朗格邦定</v>
          </cell>
          <cell r="S1526" t="str">
            <v>YSM10</v>
          </cell>
          <cell r="T1526" t="str">
            <v>R-&gt;L</v>
          </cell>
          <cell r="U1526" t="str">
            <v>MVC</v>
          </cell>
          <cell r="V1526" t="str">
            <v>WRONG</v>
          </cell>
          <cell r="W1526" t="str">
            <v>DAP SZ</v>
          </cell>
          <cell r="X1526">
            <v>45271</v>
          </cell>
          <cell r="Y1526" t="str">
            <v>Yes</v>
          </cell>
          <cell r="Z1526"/>
          <cell r="AA1526"/>
          <cell r="AB1526"/>
          <cell r="AC1526"/>
          <cell r="AD1526">
            <v>302</v>
          </cell>
          <cell r="AE1526">
            <v>5</v>
          </cell>
          <cell r="AF1526">
            <v>303</v>
          </cell>
          <cell r="AG1526">
            <v>5</v>
          </cell>
          <cell r="AH1526"/>
          <cell r="AI1526"/>
          <cell r="AN1526"/>
          <cell r="AO1526" t="str">
            <v>Yes</v>
          </cell>
          <cell r="AP1526" t="str">
            <v>JAN 24</v>
          </cell>
        </row>
        <row r="1527">
          <cell r="B1527" t="str">
            <v>已经到货</v>
          </cell>
          <cell r="C1527" t="str">
            <v>C49</v>
          </cell>
          <cell r="D1527">
            <v>111421</v>
          </cell>
          <cell r="E1527" t="str">
            <v>STK</v>
          </cell>
          <cell r="F1527" t="str">
            <v>YSM10</v>
          </cell>
          <cell r="G1527" t="str">
            <v>R-&gt;L</v>
          </cell>
          <cell r="H1527" t="str">
            <v>No</v>
          </cell>
          <cell r="I1527" t="str">
            <v>Y67718</v>
          </cell>
          <cell r="J1527">
            <v>1</v>
          </cell>
          <cell r="K1527" t="str">
            <v>前海保税区</v>
          </cell>
          <cell r="L1527">
            <v>45261</v>
          </cell>
          <cell r="M1527" t="str">
            <v>NM,Coper rate 0.0495</v>
          </cell>
          <cell r="N1527"/>
          <cell r="O1527">
            <v>2023.11</v>
          </cell>
          <cell r="P1527" t="e">
            <v>#N/A</v>
          </cell>
          <cell r="Q1527" t="e">
            <v>#N/A</v>
          </cell>
          <cell r="R1527" t="e">
            <v>#N/A</v>
          </cell>
          <cell r="S1527" t="e">
            <v>#N/A</v>
          </cell>
          <cell r="T1527" t="e">
            <v>#N/A</v>
          </cell>
          <cell r="U1527" t="e">
            <v>#N/A</v>
          </cell>
          <cell r="V1527" t="e">
            <v>#N/A</v>
          </cell>
          <cell r="W1527" t="e">
            <v>#N/A</v>
          </cell>
          <cell r="X1527" t="e">
            <v>#N/A</v>
          </cell>
          <cell r="Y1527" t="e">
            <v>#N/A</v>
          </cell>
          <cell r="Z1527"/>
          <cell r="AA1527"/>
          <cell r="AB1527"/>
          <cell r="AC1527"/>
          <cell r="AD1527">
            <v>302</v>
          </cell>
          <cell r="AE1527">
            <v>5</v>
          </cell>
          <cell r="AF1527">
            <v>303</v>
          </cell>
          <cell r="AG1527">
            <v>5</v>
          </cell>
          <cell r="AH1527"/>
          <cell r="AI1527"/>
          <cell r="AN1527"/>
          <cell r="AO1527" t="str">
            <v>NA</v>
          </cell>
          <cell r="AP1527" t="str">
            <v>blank</v>
          </cell>
        </row>
        <row r="1528">
          <cell r="A1528">
            <v>2036</v>
          </cell>
          <cell r="B1528" t="str">
            <v>已发货</v>
          </cell>
          <cell r="C1528" t="str">
            <v>C49</v>
          </cell>
          <cell r="D1528">
            <v>111421</v>
          </cell>
          <cell r="E1528" t="str">
            <v>STK</v>
          </cell>
          <cell r="F1528" t="str">
            <v>YSM10</v>
          </cell>
          <cell r="G1528" t="str">
            <v>R-&gt;L</v>
          </cell>
          <cell r="H1528" t="str">
            <v>ATS15</v>
          </cell>
          <cell r="I1528" t="str">
            <v>Y67716</v>
          </cell>
          <cell r="J1528">
            <v>1</v>
          </cell>
          <cell r="K1528" t="str">
            <v>前海保税区</v>
          </cell>
          <cell r="L1528">
            <v>45261</v>
          </cell>
          <cell r="M1528" t="str">
            <v>NM,Coper rate 0.0495</v>
          </cell>
          <cell r="N1528" t="str">
            <v>JAN 24</v>
          </cell>
          <cell r="O1528">
            <v>2023.11</v>
          </cell>
          <cell r="P1528" t="str">
            <v>RMB</v>
          </cell>
          <cell r="Q1528" t="str">
            <v>CG20231204009</v>
          </cell>
          <cell r="R1528" t="str">
            <v>徕芬</v>
          </cell>
          <cell r="S1528" t="str">
            <v>YSM10</v>
          </cell>
          <cell r="T1528" t="str">
            <v>L-&gt;R</v>
          </cell>
          <cell r="U1528" t="str">
            <v>MVC+ATS15</v>
          </cell>
          <cell r="V1528" t="str">
            <v>WRONG</v>
          </cell>
          <cell r="W1528" t="str">
            <v>DDP DG</v>
          </cell>
          <cell r="X1528">
            <v>45261</v>
          </cell>
          <cell r="Y1528" t="str">
            <v>Yes</v>
          </cell>
          <cell r="Z1528"/>
          <cell r="AA1528"/>
          <cell r="AB1528"/>
          <cell r="AC1528"/>
          <cell r="AD1528">
            <v>302</v>
          </cell>
          <cell r="AE1528">
            <v>10</v>
          </cell>
          <cell r="AF1528"/>
          <cell r="AG1528"/>
          <cell r="AH1528"/>
          <cell r="AI1528"/>
          <cell r="AN1528"/>
          <cell r="AO1528" t="str">
            <v>Yes</v>
          </cell>
          <cell r="AP1528" t="str">
            <v>JAN 24</v>
          </cell>
        </row>
        <row r="1529">
          <cell r="A1529">
            <v>2008</v>
          </cell>
          <cell r="B1529" t="str">
            <v>已经到货</v>
          </cell>
          <cell r="C1529" t="str">
            <v>C49</v>
          </cell>
          <cell r="D1529">
            <v>111452</v>
          </cell>
          <cell r="E1529" t="str">
            <v>STK</v>
          </cell>
          <cell r="F1529" t="str">
            <v>YSM20R-2</v>
          </cell>
          <cell r="G1529" t="str">
            <v>R-&gt;L</v>
          </cell>
          <cell r="H1529" t="str">
            <v>No</v>
          </cell>
          <cell r="I1529" t="str">
            <v>Y67980</v>
          </cell>
          <cell r="J1529">
            <v>1</v>
          </cell>
          <cell r="K1529" t="str">
            <v>前海保税区</v>
          </cell>
          <cell r="L1529">
            <v>45268</v>
          </cell>
          <cell r="M1529" t="str">
            <v>NM,Coper rate 0.0495</v>
          </cell>
          <cell r="N1529" t="str">
            <v>JAN 24</v>
          </cell>
          <cell r="O1529">
            <v>2023.11</v>
          </cell>
          <cell r="P1529" t="str">
            <v>JPY</v>
          </cell>
          <cell r="Q1529" t="str">
            <v>C49SZX20230111SX</v>
          </cell>
          <cell r="R1529" t="str">
            <v>兴开泰（end user:兴连）</v>
          </cell>
          <cell r="S1529" t="str">
            <v>YSM20R-2</v>
          </cell>
          <cell r="T1529" t="str">
            <v>R-&gt;L</v>
          </cell>
          <cell r="U1529" t="str">
            <v>No</v>
          </cell>
          <cell r="V1529" t="str">
            <v>OK</v>
          </cell>
          <cell r="W1529" t="str">
            <v>DAP DG</v>
          </cell>
          <cell r="X1529">
            <v>45237</v>
          </cell>
          <cell r="Y1529" t="str">
            <v>Yes</v>
          </cell>
          <cell r="Z1529"/>
          <cell r="AA1529"/>
          <cell r="AB1529"/>
          <cell r="AC1529"/>
          <cell r="AD1529">
            <v>301</v>
          </cell>
          <cell r="AE1529">
            <v>20</v>
          </cell>
          <cell r="AF1529"/>
          <cell r="AG1529"/>
          <cell r="AH1529"/>
          <cell r="AI1529"/>
          <cell r="AN1529"/>
          <cell r="AO1529" t="str">
            <v>Yes</v>
          </cell>
          <cell r="AP1529" t="str">
            <v>JAN 24</v>
          </cell>
        </row>
        <row r="1530">
          <cell r="A1530">
            <v>2009</v>
          </cell>
          <cell r="B1530" t="str">
            <v>已经到货</v>
          </cell>
          <cell r="C1530" t="str">
            <v>C49</v>
          </cell>
          <cell r="D1530">
            <v>111452</v>
          </cell>
          <cell r="E1530" t="str">
            <v>STK</v>
          </cell>
          <cell r="F1530" t="str">
            <v>YSM20R-2</v>
          </cell>
          <cell r="G1530" t="str">
            <v>R-&gt;L</v>
          </cell>
          <cell r="H1530" t="str">
            <v>No</v>
          </cell>
          <cell r="I1530" t="str">
            <v>Y67981</v>
          </cell>
          <cell r="J1530">
            <v>1</v>
          </cell>
          <cell r="K1530" t="str">
            <v>前海保税区</v>
          </cell>
          <cell r="L1530">
            <v>45268</v>
          </cell>
          <cell r="M1530" t="str">
            <v>NM,Coper rate 0.0495</v>
          </cell>
          <cell r="N1530" t="str">
            <v>JAN 24</v>
          </cell>
          <cell r="O1530">
            <v>2023.11</v>
          </cell>
          <cell r="P1530" t="str">
            <v>JPY</v>
          </cell>
          <cell r="Q1530" t="str">
            <v>C49SZX20230111SX</v>
          </cell>
          <cell r="R1530" t="str">
            <v>兴开泰（end user:兴连）</v>
          </cell>
          <cell r="S1530" t="str">
            <v>YSM20R-2</v>
          </cell>
          <cell r="T1530" t="str">
            <v>R-&gt;L</v>
          </cell>
          <cell r="U1530" t="str">
            <v>No</v>
          </cell>
          <cell r="V1530" t="str">
            <v>OK</v>
          </cell>
          <cell r="W1530" t="str">
            <v>DAP DG</v>
          </cell>
          <cell r="X1530">
            <v>45237</v>
          </cell>
          <cell r="Y1530" t="str">
            <v>Yes</v>
          </cell>
          <cell r="Z1530"/>
          <cell r="AA1530"/>
          <cell r="AB1530"/>
          <cell r="AC1530"/>
          <cell r="AD1530">
            <v>301</v>
          </cell>
          <cell r="AE1530">
            <v>20</v>
          </cell>
          <cell r="AF1530"/>
          <cell r="AG1530"/>
          <cell r="AH1530"/>
          <cell r="AI1530"/>
          <cell r="AN1530"/>
          <cell r="AO1530" t="str">
            <v>Yes</v>
          </cell>
          <cell r="AP1530" t="str">
            <v>JAN 24</v>
          </cell>
        </row>
        <row r="1531">
          <cell r="A1531">
            <v>2054</v>
          </cell>
          <cell r="B1531" t="str">
            <v>已经到货</v>
          </cell>
          <cell r="C1531" t="str">
            <v>C49</v>
          </cell>
          <cell r="D1531">
            <v>111452</v>
          </cell>
          <cell r="E1531" t="str">
            <v>STK</v>
          </cell>
          <cell r="F1531" t="str">
            <v>YSM20R-2</v>
          </cell>
          <cell r="G1531" t="str">
            <v>R-&gt;L</v>
          </cell>
          <cell r="H1531" t="str">
            <v>No</v>
          </cell>
          <cell r="I1531" t="str">
            <v>Y67982</v>
          </cell>
          <cell r="J1531">
            <v>1</v>
          </cell>
          <cell r="K1531" t="str">
            <v>前海保税区</v>
          </cell>
          <cell r="L1531">
            <v>45268</v>
          </cell>
          <cell r="M1531" t="str">
            <v>NM,Coper rate 0.0495</v>
          </cell>
          <cell r="N1531" t="str">
            <v>JAN 24</v>
          </cell>
          <cell r="O1531">
            <v>2023.11</v>
          </cell>
          <cell r="P1531" t="str">
            <v>JPY</v>
          </cell>
          <cell r="Q1531" t="str">
            <v>C49SZX20230142SS</v>
          </cell>
          <cell r="R1531" t="str">
            <v>盈通恒翼</v>
          </cell>
          <cell r="S1531" t="str">
            <v>YSM20R-2</v>
          </cell>
          <cell r="T1531" t="str">
            <v>R-&gt;L</v>
          </cell>
          <cell r="U1531" t="str">
            <v>No</v>
          </cell>
          <cell r="V1531" t="str">
            <v>OK</v>
          </cell>
          <cell r="W1531" t="str">
            <v>DAP SZ</v>
          </cell>
          <cell r="X1531">
            <v>45282</v>
          </cell>
          <cell r="Y1531" t="str">
            <v>Yes</v>
          </cell>
          <cell r="Z1531"/>
          <cell r="AA1531"/>
          <cell r="AB1531"/>
          <cell r="AC1531"/>
          <cell r="AD1531">
            <v>301</v>
          </cell>
          <cell r="AE1531">
            <v>20</v>
          </cell>
          <cell r="AF1531"/>
          <cell r="AG1531"/>
          <cell r="AH1531"/>
          <cell r="AI1531"/>
          <cell r="AN1531"/>
          <cell r="AO1531" t="str">
            <v>Yes</v>
          </cell>
          <cell r="AP1531" t="str">
            <v>JAN 24</v>
          </cell>
        </row>
        <row r="1532">
          <cell r="A1532">
            <v>2006</v>
          </cell>
          <cell r="B1532" t="str">
            <v>已经到货</v>
          </cell>
          <cell r="C1532" t="str">
            <v>C49</v>
          </cell>
          <cell r="D1532">
            <v>111452</v>
          </cell>
          <cell r="E1532" t="str">
            <v>STK</v>
          </cell>
          <cell r="F1532" t="str">
            <v>YSM20R-2</v>
          </cell>
          <cell r="G1532" t="str">
            <v>L-&gt;R</v>
          </cell>
          <cell r="H1532" t="str">
            <v>No</v>
          </cell>
          <cell r="I1532" t="str">
            <v>Y67983</v>
          </cell>
          <cell r="J1532">
            <v>1</v>
          </cell>
          <cell r="K1532" t="str">
            <v>前海保税区</v>
          </cell>
          <cell r="L1532">
            <v>45268</v>
          </cell>
          <cell r="M1532" t="str">
            <v>NM,Coper rate 0.0495</v>
          </cell>
          <cell r="N1532" t="str">
            <v>JAN 24</v>
          </cell>
          <cell r="O1532">
            <v>2023.11</v>
          </cell>
          <cell r="P1532" t="str">
            <v>JPY</v>
          </cell>
          <cell r="Q1532" t="str">
            <v>C49SZX20230111SX</v>
          </cell>
          <cell r="R1532" t="str">
            <v>兴开泰（end user:兴连）</v>
          </cell>
          <cell r="S1532" t="str">
            <v>YSM20R-2</v>
          </cell>
          <cell r="T1532" t="str">
            <v>L-&gt;R</v>
          </cell>
          <cell r="U1532" t="str">
            <v>No</v>
          </cell>
          <cell r="V1532" t="str">
            <v>OK</v>
          </cell>
          <cell r="W1532" t="str">
            <v>DAP DG</v>
          </cell>
          <cell r="X1532">
            <v>45237</v>
          </cell>
          <cell r="Y1532" t="str">
            <v>Yes</v>
          </cell>
          <cell r="Z1532"/>
          <cell r="AA1532"/>
          <cell r="AB1532"/>
          <cell r="AC1532"/>
          <cell r="AD1532">
            <v>301</v>
          </cell>
          <cell r="AE1532">
            <v>20</v>
          </cell>
          <cell r="AF1532"/>
          <cell r="AG1532"/>
          <cell r="AH1532"/>
          <cell r="AI1532"/>
          <cell r="AN1532"/>
          <cell r="AO1532" t="str">
            <v>Yes</v>
          </cell>
          <cell r="AP1532" t="str">
            <v>JAN 24</v>
          </cell>
        </row>
        <row r="1533">
          <cell r="A1533">
            <v>2007</v>
          </cell>
          <cell r="B1533" t="str">
            <v>已经到货</v>
          </cell>
          <cell r="C1533" t="str">
            <v>C49</v>
          </cell>
          <cell r="D1533">
            <v>111452</v>
          </cell>
          <cell r="E1533" t="str">
            <v>STK</v>
          </cell>
          <cell r="F1533" t="str">
            <v>YSM20R-2</v>
          </cell>
          <cell r="G1533" t="str">
            <v>L-&gt;R</v>
          </cell>
          <cell r="H1533" t="str">
            <v>No</v>
          </cell>
          <cell r="I1533" t="str">
            <v>Y67984</v>
          </cell>
          <cell r="J1533">
            <v>1</v>
          </cell>
          <cell r="K1533" t="str">
            <v>前海保税区</v>
          </cell>
          <cell r="L1533">
            <v>45268</v>
          </cell>
          <cell r="M1533" t="str">
            <v>NM,Coper rate 0.0495</v>
          </cell>
          <cell r="N1533" t="str">
            <v>JAN 24</v>
          </cell>
          <cell r="O1533">
            <v>2023.11</v>
          </cell>
          <cell r="P1533" t="str">
            <v>JPY</v>
          </cell>
          <cell r="Q1533" t="str">
            <v>C49SZX20230111SX</v>
          </cell>
          <cell r="R1533" t="str">
            <v>兴开泰（end user:兴连）</v>
          </cell>
          <cell r="S1533" t="str">
            <v>YSM20R-2</v>
          </cell>
          <cell r="T1533" t="str">
            <v>L-&gt;R</v>
          </cell>
          <cell r="U1533" t="str">
            <v>No</v>
          </cell>
          <cell r="V1533" t="e">
            <v>#N/A</v>
          </cell>
          <cell r="W1533" t="str">
            <v>DAP DG</v>
          </cell>
          <cell r="X1533">
            <v>45237</v>
          </cell>
          <cell r="Y1533" t="str">
            <v>Yes</v>
          </cell>
          <cell r="Z1533"/>
          <cell r="AA1533"/>
          <cell r="AB1533"/>
          <cell r="AC1533"/>
          <cell r="AD1533">
            <v>301</v>
          </cell>
          <cell r="AE1533">
            <v>20</v>
          </cell>
          <cell r="AF1533"/>
          <cell r="AG1533"/>
          <cell r="AH1533"/>
          <cell r="AI1533"/>
          <cell r="AN1533"/>
          <cell r="AO1533" t="str">
            <v>Yes</v>
          </cell>
          <cell r="AP1533" t="str">
            <v>JAN 24</v>
          </cell>
        </row>
        <row r="1534">
          <cell r="B1534" t="str">
            <v>有交期</v>
          </cell>
          <cell r="C1534" t="str">
            <v>C49</v>
          </cell>
          <cell r="D1534">
            <v>111464</v>
          </cell>
          <cell r="E1534" t="str">
            <v>STK</v>
          </cell>
          <cell r="F1534" t="str">
            <v>YSM20R-2</v>
          </cell>
          <cell r="G1534" t="str">
            <v>L-&gt;R</v>
          </cell>
          <cell r="H1534" t="str">
            <v>No</v>
          </cell>
          <cell r="I1534" t="str">
            <v>Y68129</v>
          </cell>
          <cell r="J1534">
            <v>1</v>
          </cell>
          <cell r="K1534"/>
          <cell r="L1534">
            <v>45296</v>
          </cell>
          <cell r="M1534" t="str">
            <v>NM</v>
          </cell>
          <cell r="N1534"/>
          <cell r="O1534">
            <v>2023.11</v>
          </cell>
          <cell r="P1534" t="e">
            <v>#N/A</v>
          </cell>
          <cell r="Q1534" t="e">
            <v>#N/A</v>
          </cell>
          <cell r="R1534" t="e">
            <v>#N/A</v>
          </cell>
          <cell r="S1534" t="e">
            <v>#N/A</v>
          </cell>
          <cell r="T1534" t="e">
            <v>#N/A</v>
          </cell>
          <cell r="U1534" t="e">
            <v>#N/A</v>
          </cell>
          <cell r="V1534" t="e">
            <v>#N/A</v>
          </cell>
          <cell r="W1534" t="e">
            <v>#N/A</v>
          </cell>
          <cell r="X1534" t="e">
            <v>#N/A</v>
          </cell>
          <cell r="Y1534" t="e">
            <v>#N/A</v>
          </cell>
          <cell r="Z1534"/>
          <cell r="AA1534"/>
          <cell r="AB1534"/>
          <cell r="AC1534"/>
          <cell r="AD1534">
            <v>311</v>
          </cell>
          <cell r="AE1534">
            <v>10</v>
          </cell>
          <cell r="AF1534">
            <v>301</v>
          </cell>
          <cell r="AG1534">
            <v>5</v>
          </cell>
          <cell r="AH1534">
            <v>302</v>
          </cell>
          <cell r="AI1534">
            <v>5</v>
          </cell>
          <cell r="AN1534"/>
          <cell r="AO1534" t="str">
            <v>NA</v>
          </cell>
          <cell r="AP1534" t="str">
            <v>blank</v>
          </cell>
        </row>
        <row r="1535">
          <cell r="B1535" t="str">
            <v>有交期</v>
          </cell>
          <cell r="C1535" t="str">
            <v>C49</v>
          </cell>
          <cell r="D1535">
            <v>111464</v>
          </cell>
          <cell r="E1535" t="str">
            <v>STK</v>
          </cell>
          <cell r="F1535" t="str">
            <v>YSM20R-2</v>
          </cell>
          <cell r="G1535" t="str">
            <v>L-&gt;R</v>
          </cell>
          <cell r="H1535" t="str">
            <v>No</v>
          </cell>
          <cell r="I1535" t="str">
            <v>Y68130</v>
          </cell>
          <cell r="J1535">
            <v>1</v>
          </cell>
          <cell r="K1535"/>
          <cell r="L1535">
            <v>45296</v>
          </cell>
          <cell r="M1535" t="str">
            <v>NM</v>
          </cell>
          <cell r="N1535"/>
          <cell r="O1535">
            <v>2023.12</v>
          </cell>
          <cell r="P1535" t="e">
            <v>#N/A</v>
          </cell>
          <cell r="Q1535" t="e">
            <v>#N/A</v>
          </cell>
          <cell r="R1535" t="e">
            <v>#N/A</v>
          </cell>
          <cell r="S1535" t="e">
            <v>#N/A</v>
          </cell>
          <cell r="T1535" t="e">
            <v>#N/A</v>
          </cell>
          <cell r="U1535" t="e">
            <v>#N/A</v>
          </cell>
          <cell r="V1535" t="e">
            <v>#N/A</v>
          </cell>
          <cell r="W1535" t="e">
            <v>#N/A</v>
          </cell>
          <cell r="X1535" t="e">
            <v>#N/A</v>
          </cell>
          <cell r="Y1535" t="e">
            <v>#N/A</v>
          </cell>
          <cell r="Z1535"/>
          <cell r="AA1535"/>
          <cell r="AB1535"/>
          <cell r="AC1535"/>
          <cell r="AD1535">
            <v>311</v>
          </cell>
          <cell r="AE1535">
            <v>10</v>
          </cell>
          <cell r="AF1535">
            <v>301</v>
          </cell>
          <cell r="AG1535">
            <v>5</v>
          </cell>
          <cell r="AH1535">
            <v>303</v>
          </cell>
          <cell r="AI1535">
            <v>5</v>
          </cell>
          <cell r="AN1535"/>
          <cell r="AO1535" t="str">
            <v>NA</v>
          </cell>
          <cell r="AP1535" t="str">
            <v>blank</v>
          </cell>
        </row>
        <row r="1536">
          <cell r="B1536" t="str">
            <v>有交期</v>
          </cell>
          <cell r="C1536" t="str">
            <v>C49</v>
          </cell>
          <cell r="D1536">
            <v>111464</v>
          </cell>
          <cell r="E1536" t="str">
            <v>STK</v>
          </cell>
          <cell r="F1536" t="str">
            <v>YSM20R-2</v>
          </cell>
          <cell r="G1536" t="str">
            <v>L-&gt;R</v>
          </cell>
          <cell r="H1536" t="str">
            <v>No</v>
          </cell>
          <cell r="I1536" t="str">
            <v>Y68131</v>
          </cell>
          <cell r="J1536">
            <v>1</v>
          </cell>
          <cell r="K1536"/>
          <cell r="L1536">
            <v>45296</v>
          </cell>
          <cell r="M1536" t="str">
            <v>NM</v>
          </cell>
          <cell r="N1536"/>
          <cell r="O1536">
            <v>2023.12</v>
          </cell>
          <cell r="P1536" t="e">
            <v>#N/A</v>
          </cell>
          <cell r="Q1536" t="e">
            <v>#N/A</v>
          </cell>
          <cell r="R1536" t="e">
            <v>#N/A</v>
          </cell>
          <cell r="S1536" t="e">
            <v>#N/A</v>
          </cell>
          <cell r="T1536" t="e">
            <v>#N/A</v>
          </cell>
          <cell r="U1536" t="e">
            <v>#N/A</v>
          </cell>
          <cell r="V1536" t="e">
            <v>#N/A</v>
          </cell>
          <cell r="W1536" t="e">
            <v>#N/A</v>
          </cell>
          <cell r="X1536" t="e">
            <v>#N/A</v>
          </cell>
          <cell r="Y1536" t="e">
            <v>#N/A</v>
          </cell>
          <cell r="Z1536"/>
          <cell r="AA1536"/>
          <cell r="AB1536"/>
          <cell r="AC1536"/>
          <cell r="AD1536">
            <v>311</v>
          </cell>
          <cell r="AE1536">
            <v>10</v>
          </cell>
          <cell r="AF1536">
            <v>302</v>
          </cell>
          <cell r="AG1536">
            <v>5</v>
          </cell>
          <cell r="AH1536">
            <v>303</v>
          </cell>
          <cell r="AI1536">
            <v>5</v>
          </cell>
          <cell r="AN1536"/>
          <cell r="AO1536" t="str">
            <v>NA</v>
          </cell>
          <cell r="AP1536" t="str">
            <v>blank</v>
          </cell>
        </row>
        <row r="1537">
          <cell r="B1537" t="str">
            <v>有交期</v>
          </cell>
          <cell r="C1537" t="str">
            <v>C49</v>
          </cell>
          <cell r="D1537">
            <v>111464</v>
          </cell>
          <cell r="E1537" t="str">
            <v>STK</v>
          </cell>
          <cell r="F1537" t="str">
            <v>YSM20R-2</v>
          </cell>
          <cell r="G1537" t="str">
            <v>L-&gt;R</v>
          </cell>
          <cell r="H1537" t="str">
            <v>No</v>
          </cell>
          <cell r="I1537" t="str">
            <v>Y68132</v>
          </cell>
          <cell r="J1537">
            <v>1</v>
          </cell>
          <cell r="K1537"/>
          <cell r="L1537">
            <v>45296</v>
          </cell>
          <cell r="M1537" t="str">
            <v>NM</v>
          </cell>
          <cell r="N1537"/>
          <cell r="O1537">
            <v>2023.12</v>
          </cell>
          <cell r="P1537" t="e">
            <v>#N/A</v>
          </cell>
          <cell r="Q1537" t="e">
            <v>#N/A</v>
          </cell>
          <cell r="R1537" t="e">
            <v>#N/A</v>
          </cell>
          <cell r="S1537" t="e">
            <v>#N/A</v>
          </cell>
          <cell r="T1537" t="e">
            <v>#N/A</v>
          </cell>
          <cell r="U1537" t="e">
            <v>#N/A</v>
          </cell>
          <cell r="V1537" t="e">
            <v>#N/A</v>
          </cell>
          <cell r="W1537" t="e">
            <v>#N/A</v>
          </cell>
          <cell r="X1537" t="e">
            <v>#N/A</v>
          </cell>
          <cell r="Y1537" t="e">
            <v>#N/A</v>
          </cell>
          <cell r="Z1537"/>
          <cell r="AA1537"/>
          <cell r="AB1537"/>
          <cell r="AC1537"/>
          <cell r="AD1537">
            <v>311</v>
          </cell>
          <cell r="AE1537">
            <v>10</v>
          </cell>
          <cell r="AF1537">
            <v>302</v>
          </cell>
          <cell r="AG1537">
            <v>5</v>
          </cell>
          <cell r="AH1537">
            <v>303</v>
          </cell>
          <cell r="AI1537">
            <v>5</v>
          </cell>
          <cell r="AN1537"/>
          <cell r="AO1537" t="str">
            <v>NA</v>
          </cell>
          <cell r="AP1537" t="str">
            <v>blank</v>
          </cell>
        </row>
        <row r="1538">
          <cell r="A1538">
            <v>1969</v>
          </cell>
          <cell r="B1538" t="str">
            <v>有交期</v>
          </cell>
          <cell r="C1538" t="str">
            <v>C49</v>
          </cell>
          <cell r="D1538">
            <v>111440</v>
          </cell>
          <cell r="E1538" t="str">
            <v>康佳名义下单</v>
          </cell>
          <cell r="F1538" t="str">
            <v>S20</v>
          </cell>
          <cell r="G1538" t="str">
            <v>L-&gt;R</v>
          </cell>
          <cell r="H1538" t="str">
            <v>No</v>
          </cell>
          <cell r="I1538" t="str">
            <v>Y67969</v>
          </cell>
          <cell r="J1538">
            <v>1</v>
          </cell>
          <cell r="K1538"/>
          <cell r="L1538">
            <v>45296</v>
          </cell>
          <cell r="M1538">
            <v>4.9599999999999998E-2</v>
          </cell>
          <cell r="N1538" t="str">
            <v>FEB 24</v>
          </cell>
          <cell r="O1538">
            <v>2023.12</v>
          </cell>
          <cell r="P1538" t="str">
            <v>RMB</v>
          </cell>
          <cell r="Q1538" t="str">
            <v>SNFPC-CG-2023-006</v>
          </cell>
          <cell r="R1538" t="str">
            <v xml:space="preserve">康佳 </v>
          </cell>
          <cell r="S1538" t="str">
            <v>S20</v>
          </cell>
          <cell r="T1538" t="str">
            <v>L-&gt;R</v>
          </cell>
          <cell r="U1538" t="str">
            <v>No</v>
          </cell>
          <cell r="V1538" t="str">
            <v>OK</v>
          </cell>
          <cell r="W1538" t="str">
            <v>DDP SN</v>
          </cell>
          <cell r="X1538">
            <v>45142</v>
          </cell>
          <cell r="Y1538" t="str">
            <v>Yes</v>
          </cell>
          <cell r="Z1538"/>
          <cell r="AA1538"/>
          <cell r="AB1538"/>
          <cell r="AC1538"/>
          <cell r="AD1538"/>
          <cell r="AE1538"/>
          <cell r="AF1538"/>
          <cell r="AG1538"/>
          <cell r="AH1538"/>
          <cell r="AI1538"/>
          <cell r="AN1538"/>
          <cell r="AO1538" t="str">
            <v>Yes</v>
          </cell>
          <cell r="AP1538" t="str">
            <v>FEB 24</v>
          </cell>
        </row>
        <row r="1539">
          <cell r="A1539">
            <v>2000</v>
          </cell>
          <cell r="B1539" t="str">
            <v>已发货</v>
          </cell>
          <cell r="C1539" t="str">
            <v>C49</v>
          </cell>
          <cell r="D1539" t="str">
            <v>111465(拆单111471)</v>
          </cell>
          <cell r="E1539" t="str">
            <v>STK</v>
          </cell>
          <cell r="F1539" t="str">
            <v>YSM10</v>
          </cell>
          <cell r="G1539" t="str">
            <v>L-&gt;R</v>
          </cell>
          <cell r="H1539" t="str">
            <v xml:space="preserve">MVC+ATS15(with 5 heads) </v>
          </cell>
          <cell r="I1539" t="str">
            <v>Y68127</v>
          </cell>
          <cell r="J1539">
            <v>1</v>
          </cell>
          <cell r="K1539"/>
          <cell r="L1539">
            <v>45296</v>
          </cell>
          <cell r="M1539" t="str">
            <v>JPY/HKD:0.0525,USD/HKD 固定汇率是7.8</v>
          </cell>
          <cell r="N1539" t="str">
            <v>JAN 24</v>
          </cell>
          <cell r="O1539">
            <v>2023.12</v>
          </cell>
          <cell r="P1539" t="str">
            <v>USD</v>
          </cell>
          <cell r="Q1539" t="str">
            <v>C49SZX20230119JL/4600003615</v>
          </cell>
          <cell r="R1539" t="str">
            <v>高伟</v>
          </cell>
          <cell r="S1539" t="str">
            <v>YSM10</v>
          </cell>
          <cell r="T1539" t="str">
            <v>L-&gt;R</v>
          </cell>
          <cell r="U1539" t="str">
            <v>MVC+ATS15(with 5 heads)</v>
          </cell>
          <cell r="V1539" t="str">
            <v>WRONG</v>
          </cell>
          <cell r="W1539" t="str">
            <v>CIF HK</v>
          </cell>
          <cell r="X1539">
            <v>45233</v>
          </cell>
          <cell r="Y1539" t="str">
            <v>Yes</v>
          </cell>
          <cell r="Z1539"/>
          <cell r="AA1539"/>
          <cell r="AB1539"/>
          <cell r="AC1539"/>
          <cell r="AD1539">
            <v>301</v>
          </cell>
          <cell r="AE1539">
            <v>5</v>
          </cell>
          <cell r="AF1539"/>
          <cell r="AG1539"/>
          <cell r="AH1539"/>
          <cell r="AI1539"/>
          <cell r="AN1539"/>
          <cell r="AO1539" t="str">
            <v>Yes</v>
          </cell>
          <cell r="AP1539" t="str">
            <v>JAN 24</v>
          </cell>
        </row>
        <row r="1540">
          <cell r="A1540">
            <v>2001</v>
          </cell>
          <cell r="B1540" t="str">
            <v>已发货</v>
          </cell>
          <cell r="C1540" t="str">
            <v>C49</v>
          </cell>
          <cell r="D1540" t="str">
            <v>111465(拆单111471)</v>
          </cell>
          <cell r="E1540" t="str">
            <v>STK</v>
          </cell>
          <cell r="F1540" t="str">
            <v>YSM10</v>
          </cell>
          <cell r="G1540" t="str">
            <v>L-&gt;R</v>
          </cell>
          <cell r="H1540" t="str">
            <v xml:space="preserve">MVC+ATS15(with 5 heads) </v>
          </cell>
          <cell r="I1540" t="str">
            <v>Y68128</v>
          </cell>
          <cell r="J1540">
            <v>1</v>
          </cell>
          <cell r="K1540"/>
          <cell r="L1540">
            <v>45296</v>
          </cell>
          <cell r="M1540" t="str">
            <v>JPY/HKD:0.0525,USD/HKD 固定汇率是7.8</v>
          </cell>
          <cell r="N1540" t="str">
            <v>JAN 24</v>
          </cell>
          <cell r="O1540">
            <v>2023.12</v>
          </cell>
          <cell r="P1540" t="str">
            <v>USD</v>
          </cell>
          <cell r="Q1540" t="str">
            <v>C49SZX20230119JL/4600003615</v>
          </cell>
          <cell r="R1540" t="str">
            <v>高伟</v>
          </cell>
          <cell r="S1540" t="str">
            <v>YSM10</v>
          </cell>
          <cell r="T1540" t="str">
            <v>L-&gt;R</v>
          </cell>
          <cell r="U1540" t="str">
            <v>MVC+ATS15(with 5 heads)</v>
          </cell>
          <cell r="V1540" t="str">
            <v>WRONG</v>
          </cell>
          <cell r="W1540" t="str">
            <v>CIF HK</v>
          </cell>
          <cell r="X1540">
            <v>45233</v>
          </cell>
          <cell r="Y1540" t="str">
            <v>Yes</v>
          </cell>
          <cell r="Z1540"/>
          <cell r="AA1540"/>
          <cell r="AB1540"/>
          <cell r="AC1540"/>
          <cell r="AD1540">
            <v>301</v>
          </cell>
          <cell r="AE1540">
            <v>5</v>
          </cell>
          <cell r="AF1540"/>
          <cell r="AG1540"/>
          <cell r="AH1540"/>
          <cell r="AI1540"/>
          <cell r="AN1540"/>
          <cell r="AO1540" t="str">
            <v>Yes</v>
          </cell>
          <cell r="AP1540" t="str">
            <v>JAN 24</v>
          </cell>
        </row>
        <row r="1541">
          <cell r="B1541" t="str">
            <v>已经到货</v>
          </cell>
          <cell r="C1541" t="str">
            <v>C49</v>
          </cell>
          <cell r="D1541">
            <v>111465</v>
          </cell>
          <cell r="E1541" t="str">
            <v>STK</v>
          </cell>
          <cell r="F1541" t="str">
            <v>YSM10</v>
          </cell>
          <cell r="G1541" t="str">
            <v>R-&gt;L</v>
          </cell>
          <cell r="H1541" t="str">
            <v>ATS15</v>
          </cell>
          <cell r="I1541" t="str">
            <v>Y68124</v>
          </cell>
          <cell r="J1541">
            <v>1</v>
          </cell>
          <cell r="K1541" t="str">
            <v>前海保税区</v>
          </cell>
          <cell r="L1541">
            <v>45296</v>
          </cell>
          <cell r="M1541" t="str">
            <v>NM</v>
          </cell>
          <cell r="N1541"/>
          <cell r="O1541">
            <v>2023.12</v>
          </cell>
          <cell r="P1541" t="e">
            <v>#N/A</v>
          </cell>
          <cell r="Q1541" t="e">
            <v>#N/A</v>
          </cell>
          <cell r="R1541" t="e">
            <v>#N/A</v>
          </cell>
          <cell r="S1541" t="e">
            <v>#N/A</v>
          </cell>
          <cell r="T1541" t="e">
            <v>#N/A</v>
          </cell>
          <cell r="U1541" t="e">
            <v>#N/A</v>
          </cell>
          <cell r="V1541" t="e">
            <v>#N/A</v>
          </cell>
          <cell r="W1541" t="e">
            <v>#N/A</v>
          </cell>
          <cell r="X1541" t="e">
            <v>#N/A</v>
          </cell>
          <cell r="Y1541" t="e">
            <v>#N/A</v>
          </cell>
          <cell r="Z1541"/>
          <cell r="AA1541"/>
          <cell r="AB1541"/>
          <cell r="AC1541"/>
          <cell r="AD1541">
            <v>301</v>
          </cell>
          <cell r="AE1541">
            <v>10</v>
          </cell>
          <cell r="AF1541"/>
          <cell r="AG1541"/>
          <cell r="AH1541"/>
          <cell r="AI1541"/>
          <cell r="AN1541"/>
          <cell r="AO1541" t="str">
            <v>NA</v>
          </cell>
          <cell r="AP1541" t="str">
            <v>blank</v>
          </cell>
        </row>
        <row r="1542">
          <cell r="B1542" t="str">
            <v>已经到货</v>
          </cell>
          <cell r="C1542" t="str">
            <v>C49</v>
          </cell>
          <cell r="D1542">
            <v>111465</v>
          </cell>
          <cell r="E1542" t="str">
            <v>STK</v>
          </cell>
          <cell r="F1542" t="str">
            <v>YSM10</v>
          </cell>
          <cell r="G1542" t="str">
            <v>R-&gt;L</v>
          </cell>
          <cell r="H1542" t="str">
            <v>ATS15</v>
          </cell>
          <cell r="I1542" t="str">
            <v>Y68125</v>
          </cell>
          <cell r="J1542">
            <v>1</v>
          </cell>
          <cell r="K1542" t="str">
            <v>前海保税区</v>
          </cell>
          <cell r="L1542">
            <v>45296</v>
          </cell>
          <cell r="M1542" t="str">
            <v>NM</v>
          </cell>
          <cell r="N1542"/>
          <cell r="O1542">
            <v>2023.12</v>
          </cell>
          <cell r="P1542" t="e">
            <v>#N/A</v>
          </cell>
          <cell r="Q1542" t="e">
            <v>#N/A</v>
          </cell>
          <cell r="R1542" t="e">
            <v>#N/A</v>
          </cell>
          <cell r="S1542" t="e">
            <v>#N/A</v>
          </cell>
          <cell r="T1542" t="e">
            <v>#N/A</v>
          </cell>
          <cell r="U1542" t="e">
            <v>#N/A</v>
          </cell>
          <cell r="V1542" t="e">
            <v>#N/A</v>
          </cell>
          <cell r="W1542" t="e">
            <v>#N/A</v>
          </cell>
          <cell r="X1542" t="e">
            <v>#N/A</v>
          </cell>
          <cell r="Y1542" t="e">
            <v>#N/A</v>
          </cell>
          <cell r="Z1542"/>
          <cell r="AA1542"/>
          <cell r="AB1542"/>
          <cell r="AC1542"/>
          <cell r="AD1542">
            <v>301</v>
          </cell>
          <cell r="AE1542">
            <v>10</v>
          </cell>
          <cell r="AF1542"/>
          <cell r="AG1542"/>
          <cell r="AH1542"/>
          <cell r="AI1542"/>
          <cell r="AN1542"/>
          <cell r="AO1542" t="str">
            <v>NA</v>
          </cell>
          <cell r="AP1542" t="str">
            <v>blank</v>
          </cell>
        </row>
        <row r="1543">
          <cell r="B1543" t="str">
            <v>已经到货</v>
          </cell>
          <cell r="C1543" t="str">
            <v>C49</v>
          </cell>
          <cell r="D1543">
            <v>111465</v>
          </cell>
          <cell r="E1543" t="str">
            <v>STK</v>
          </cell>
          <cell r="F1543" t="str">
            <v>YSM10</v>
          </cell>
          <cell r="G1543" t="str">
            <v>R-&gt;L</v>
          </cell>
          <cell r="H1543" t="str">
            <v>ATS15</v>
          </cell>
          <cell r="I1543" t="str">
            <v>Y68126</v>
          </cell>
          <cell r="J1543">
            <v>1</v>
          </cell>
          <cell r="K1543" t="str">
            <v>前海保税区</v>
          </cell>
          <cell r="L1543">
            <v>45296</v>
          </cell>
          <cell r="M1543" t="str">
            <v>NM</v>
          </cell>
          <cell r="N1543"/>
          <cell r="O1543">
            <v>2023.12</v>
          </cell>
          <cell r="P1543" t="e">
            <v>#N/A</v>
          </cell>
          <cell r="Q1543" t="e">
            <v>#N/A</v>
          </cell>
          <cell r="R1543" t="e">
            <v>#N/A</v>
          </cell>
          <cell r="S1543" t="e">
            <v>#N/A</v>
          </cell>
          <cell r="T1543" t="e">
            <v>#N/A</v>
          </cell>
          <cell r="U1543" t="e">
            <v>#N/A</v>
          </cell>
          <cell r="V1543" t="e">
            <v>#N/A</v>
          </cell>
          <cell r="W1543" t="e">
            <v>#N/A</v>
          </cell>
          <cell r="X1543" t="e">
            <v>#N/A</v>
          </cell>
          <cell r="Y1543" t="e">
            <v>#N/A</v>
          </cell>
          <cell r="Z1543"/>
          <cell r="AA1543"/>
          <cell r="AB1543"/>
          <cell r="AC1543"/>
          <cell r="AD1543">
            <v>301</v>
          </cell>
          <cell r="AE1543">
            <v>10</v>
          </cell>
          <cell r="AF1543"/>
          <cell r="AG1543"/>
          <cell r="AH1543"/>
          <cell r="AI1543"/>
          <cell r="AN1543"/>
          <cell r="AO1543" t="str">
            <v>NA</v>
          </cell>
          <cell r="AP1543" t="str">
            <v>blank</v>
          </cell>
        </row>
        <row r="1544">
          <cell r="A1544">
            <v>2032</v>
          </cell>
          <cell r="B1544" t="str">
            <v>有交期</v>
          </cell>
          <cell r="C1544" t="str">
            <v>C49</v>
          </cell>
          <cell r="D1544">
            <v>111501</v>
          </cell>
          <cell r="E1544" t="str">
            <v>高伟名义下单</v>
          </cell>
          <cell r="F1544" t="str">
            <v>YSM10</v>
          </cell>
          <cell r="G1544" t="str">
            <v>L-&gt;R</v>
          </cell>
          <cell r="H1544" t="str">
            <v xml:space="preserve">MVC+ATS15(with 5 heads) </v>
          </cell>
          <cell r="J1544">
            <v>1</v>
          </cell>
          <cell r="K1544"/>
          <cell r="L1544">
            <v>45324</v>
          </cell>
          <cell r="M1544" t="str">
            <v>JPY/HKD:0.0545,USD/HKD 固定汇率是7.8</v>
          </cell>
          <cell r="N1544" t="str">
            <v>JAN 24</v>
          </cell>
          <cell r="O1544"/>
          <cell r="P1544" t="str">
            <v>USD</v>
          </cell>
          <cell r="Q1544" t="str">
            <v>C49SZX20230133JL/4600003765</v>
          </cell>
          <cell r="R1544" t="str">
            <v>高伟</v>
          </cell>
          <cell r="S1544" t="str">
            <v>YSM10</v>
          </cell>
          <cell r="T1544" t="str">
            <v>L-&gt;R</v>
          </cell>
          <cell r="U1544" t="str">
            <v>MVC+ATS15(with 5 heads)</v>
          </cell>
          <cell r="V1544" t="str">
            <v>WRONG</v>
          </cell>
          <cell r="W1544" t="str">
            <v>CIF HK</v>
          </cell>
          <cell r="X1544">
            <v>45260</v>
          </cell>
          <cell r="Y1544" t="str">
            <v>Yes</v>
          </cell>
          <cell r="Z1544"/>
          <cell r="AA1544"/>
          <cell r="AB1544"/>
          <cell r="AC1544"/>
          <cell r="AD1544">
            <v>301</v>
          </cell>
          <cell r="AE1544">
            <v>5</v>
          </cell>
          <cell r="AF1544"/>
          <cell r="AG1544"/>
          <cell r="AH1544"/>
          <cell r="AI1544"/>
          <cell r="AN1544"/>
          <cell r="AO1544" t="str">
            <v>Yes</v>
          </cell>
          <cell r="AP1544" t="str">
            <v>JAN 24</v>
          </cell>
        </row>
        <row r="1545">
          <cell r="A1545">
            <v>2033</v>
          </cell>
          <cell r="B1545" t="str">
            <v>有交期</v>
          </cell>
          <cell r="C1545" t="str">
            <v>C49</v>
          </cell>
          <cell r="D1545">
            <v>111501</v>
          </cell>
          <cell r="E1545" t="str">
            <v>高伟名义下单</v>
          </cell>
          <cell r="F1545" t="str">
            <v>YSM10</v>
          </cell>
          <cell r="G1545" t="str">
            <v>L-&gt;R</v>
          </cell>
          <cell r="H1545" t="str">
            <v xml:space="preserve">MVC+ATS15(with 5 heads) </v>
          </cell>
          <cell r="I1545"/>
          <cell r="J1545">
            <v>1</v>
          </cell>
          <cell r="K1545"/>
          <cell r="L1545">
            <v>45324</v>
          </cell>
          <cell r="M1545" t="str">
            <v>JPY/HKD:0.0545,USD/HKD 固定汇率是7.8</v>
          </cell>
          <cell r="N1545" t="str">
            <v>JAN 24</v>
          </cell>
          <cell r="O1545"/>
          <cell r="P1545" t="str">
            <v>USD</v>
          </cell>
          <cell r="Q1545" t="str">
            <v>C49SZX20230133JL/4600003765</v>
          </cell>
          <cell r="R1545" t="str">
            <v>高伟</v>
          </cell>
          <cell r="S1545" t="str">
            <v>YSM10</v>
          </cell>
          <cell r="T1545" t="str">
            <v>L-&gt;R</v>
          </cell>
          <cell r="U1545" t="str">
            <v>MVC+ATS15(with 5 heads)</v>
          </cell>
          <cell r="V1545" t="str">
            <v>WRONG</v>
          </cell>
          <cell r="W1545" t="str">
            <v>CIF HK</v>
          </cell>
          <cell r="X1545">
            <v>45260</v>
          </cell>
          <cell r="Y1545" t="str">
            <v>Yes</v>
          </cell>
          <cell r="Z1545"/>
          <cell r="AA1545"/>
          <cell r="AB1545"/>
          <cell r="AC1545"/>
          <cell r="AD1545">
            <v>301</v>
          </cell>
          <cell r="AE1545">
            <v>5</v>
          </cell>
          <cell r="AF1545"/>
          <cell r="AG1545"/>
          <cell r="AH1545"/>
          <cell r="AI1545"/>
          <cell r="AN1545"/>
          <cell r="AO1545" t="str">
            <v>Yes</v>
          </cell>
          <cell r="AP1545" t="str">
            <v>JAN 24</v>
          </cell>
        </row>
        <row r="1546">
          <cell r="A1546">
            <v>2040</v>
          </cell>
          <cell r="B1546" t="str">
            <v>有交期</v>
          </cell>
          <cell r="C1546" t="str">
            <v>C49</v>
          </cell>
          <cell r="D1546">
            <v>111482</v>
          </cell>
          <cell r="E1546" t="str">
            <v>STK</v>
          </cell>
          <cell r="F1546" t="str">
            <v>YSM20R-2</v>
          </cell>
          <cell r="G1546" t="str">
            <v>L-&gt;R</v>
          </cell>
          <cell r="H1546" t="str">
            <v>cATS10+ANC+MVC+special layout</v>
          </cell>
          <cell r="I1546"/>
          <cell r="J1546">
            <v>1</v>
          </cell>
          <cell r="K1546"/>
          <cell r="L1546">
            <v>45324</v>
          </cell>
          <cell r="M1546" t="str">
            <v>JPY/HKD:0.0538,USD/HKD 固定汇率是7.8</v>
          </cell>
          <cell r="N1546" t="str">
            <v>JAN 24</v>
          </cell>
          <cell r="O1546"/>
          <cell r="P1546" t="str">
            <v>USD</v>
          </cell>
          <cell r="Q1546" t="str">
            <v>C49SZX20230136JAL</v>
          </cell>
          <cell r="R1546" t="str">
            <v>TBS</v>
          </cell>
          <cell r="S1546" t="str">
            <v>YSM20R-2</v>
          </cell>
          <cell r="T1546" t="str">
            <v>L-&gt;R</v>
          </cell>
          <cell r="U1546" t="str">
            <v>MVC+cATS10+ANC</v>
          </cell>
          <cell r="V1546" t="str">
            <v>WRONG</v>
          </cell>
          <cell r="W1546" t="str">
            <v>CIF HK</v>
          </cell>
          <cell r="X1546">
            <v>45264</v>
          </cell>
          <cell r="Y1546" t="str">
            <v>Yes</v>
          </cell>
          <cell r="Z1546"/>
          <cell r="AA1546"/>
          <cell r="AB1546"/>
          <cell r="AC1546"/>
          <cell r="AD1546">
            <v>301</v>
          </cell>
          <cell r="AE1546">
            <v>20</v>
          </cell>
          <cell r="AF1546"/>
          <cell r="AG1546"/>
          <cell r="AH1546"/>
          <cell r="AI1546"/>
          <cell r="AN1546"/>
          <cell r="AO1546" t="str">
            <v>Yes</v>
          </cell>
          <cell r="AP1546" t="str">
            <v>JAN 24</v>
          </cell>
        </row>
        <row r="1547">
          <cell r="A1547">
            <v>2004</v>
          </cell>
          <cell r="B1547" t="str">
            <v>TBA.</v>
          </cell>
          <cell r="C1547" t="str">
            <v>C28.</v>
          </cell>
          <cell r="D1547" t="str">
            <v>B28111487</v>
          </cell>
          <cell r="E1547" t="str">
            <v>锐诚名义下单</v>
          </cell>
          <cell r="F1547" t="str">
            <v>YSi-V</v>
          </cell>
          <cell r="G1547" t="str">
            <v>L-&gt;R</v>
          </cell>
          <cell r="H1547" t="str">
            <v>No</v>
          </cell>
          <cell r="I1547" t="str">
            <v>Y68432</v>
          </cell>
          <cell r="J1547">
            <v>1</v>
          </cell>
          <cell r="K1547"/>
          <cell r="L1547" t="str">
            <v>ex-work 23年12月</v>
          </cell>
          <cell r="M1547"/>
          <cell r="N1547" t="str">
            <v>FEB 24</v>
          </cell>
          <cell r="O1547"/>
          <cell r="P1547" t="str">
            <v>JPY</v>
          </cell>
          <cell r="Q1547" t="str">
            <v>C28SZX20230122SX</v>
          </cell>
          <cell r="R1547" t="str">
            <v>锐诚</v>
          </cell>
          <cell r="S1547" t="str">
            <v>YSi-V</v>
          </cell>
          <cell r="T1547" t="str">
            <v>L-&gt;R</v>
          </cell>
          <cell r="U1547" t="str">
            <v>No</v>
          </cell>
          <cell r="V1547" t="str">
            <v>OK</v>
          </cell>
          <cell r="W1547" t="str">
            <v>DAP HZ</v>
          </cell>
          <cell r="X1547">
            <v>45236</v>
          </cell>
          <cell r="Y1547" t="str">
            <v>Yes</v>
          </cell>
          <cell r="Z1547"/>
          <cell r="AA1547"/>
          <cell r="AB1547"/>
          <cell r="AC1547"/>
          <cell r="AD1547"/>
          <cell r="AE1547"/>
          <cell r="AF1547"/>
          <cell r="AG1547"/>
          <cell r="AH1547"/>
          <cell r="AI1547"/>
          <cell r="AN1547"/>
          <cell r="AO1547" t="str">
            <v>Yes</v>
          </cell>
          <cell r="AP1547" t="str">
            <v>FEB 24</v>
          </cell>
        </row>
        <row r="1548">
          <cell r="B1548" t="str">
            <v>TBA.</v>
          </cell>
          <cell r="C1548" t="str">
            <v>C28.</v>
          </cell>
          <cell r="D1548" t="str">
            <v>B28111489</v>
          </cell>
          <cell r="E1548" t="str">
            <v>STK</v>
          </cell>
          <cell r="F1548" t="str">
            <v>YSi-V</v>
          </cell>
          <cell r="G1548" t="str">
            <v>L-&gt;R</v>
          </cell>
          <cell r="H1548" t="str">
            <v>No</v>
          </cell>
          <cell r="I1548"/>
          <cell r="J1548">
            <v>1</v>
          </cell>
          <cell r="K1548"/>
          <cell r="L1548" t="str">
            <v>ex-work 24年1月</v>
          </cell>
          <cell r="M1548"/>
          <cell r="N1548"/>
          <cell r="O1548"/>
          <cell r="P1548" t="e">
            <v>#N/A</v>
          </cell>
          <cell r="Q1548" t="e">
            <v>#N/A</v>
          </cell>
          <cell r="R1548" t="e">
            <v>#N/A</v>
          </cell>
          <cell r="S1548" t="e">
            <v>#N/A</v>
          </cell>
          <cell r="T1548" t="e">
            <v>#N/A</v>
          </cell>
          <cell r="U1548" t="e">
            <v>#N/A</v>
          </cell>
          <cell r="V1548" t="e">
            <v>#N/A</v>
          </cell>
          <cell r="W1548" t="e">
            <v>#N/A</v>
          </cell>
          <cell r="X1548" t="e">
            <v>#N/A</v>
          </cell>
          <cell r="Y1548" t="e">
            <v>#N/A</v>
          </cell>
          <cell r="Z1548"/>
          <cell r="AA1548"/>
          <cell r="AB1548"/>
          <cell r="AC1548"/>
          <cell r="AD1548"/>
          <cell r="AE1548"/>
          <cell r="AF1548"/>
          <cell r="AG1548"/>
          <cell r="AH1548"/>
          <cell r="AI1548"/>
          <cell r="AN1548"/>
          <cell r="AO1548" t="str">
            <v>NA</v>
          </cell>
          <cell r="AP1548" t="str">
            <v>blank</v>
          </cell>
        </row>
        <row r="1549">
          <cell r="B1549" t="str">
            <v>TBA.</v>
          </cell>
          <cell r="C1549" t="str">
            <v>C28.</v>
          </cell>
          <cell r="D1549" t="str">
            <v>B28111489</v>
          </cell>
          <cell r="E1549" t="str">
            <v>STK</v>
          </cell>
          <cell r="F1549" t="str">
            <v>YSi-V</v>
          </cell>
          <cell r="G1549" t="str">
            <v>L-&gt;R</v>
          </cell>
          <cell r="H1549" t="str">
            <v>No</v>
          </cell>
          <cell r="I1549"/>
          <cell r="J1549">
            <v>1</v>
          </cell>
          <cell r="K1549"/>
          <cell r="L1549" t="str">
            <v>ex-work 24年1月</v>
          </cell>
          <cell r="M1549"/>
          <cell r="N1549"/>
          <cell r="O1549"/>
          <cell r="P1549" t="e">
            <v>#N/A</v>
          </cell>
          <cell r="Q1549" t="e">
            <v>#N/A</v>
          </cell>
          <cell r="R1549" t="e">
            <v>#N/A</v>
          </cell>
          <cell r="S1549" t="e">
            <v>#N/A</v>
          </cell>
          <cell r="T1549" t="e">
            <v>#N/A</v>
          </cell>
          <cell r="U1549" t="e">
            <v>#N/A</v>
          </cell>
          <cell r="V1549" t="e">
            <v>#N/A</v>
          </cell>
          <cell r="W1549" t="e">
            <v>#N/A</v>
          </cell>
          <cell r="X1549" t="e">
            <v>#N/A</v>
          </cell>
          <cell r="Y1549" t="e">
            <v>#N/A</v>
          </cell>
          <cell r="Z1549"/>
          <cell r="AA1549"/>
          <cell r="AB1549"/>
          <cell r="AC1549"/>
          <cell r="AD1549"/>
          <cell r="AE1549"/>
          <cell r="AF1549"/>
          <cell r="AG1549"/>
          <cell r="AH1549"/>
          <cell r="AI1549"/>
          <cell r="AN1549"/>
          <cell r="AO1549" t="str">
            <v>NA</v>
          </cell>
          <cell r="AP1549" t="str">
            <v>blank</v>
          </cell>
        </row>
        <row r="1550">
          <cell r="A1550">
            <v>2037</v>
          </cell>
          <cell r="B1550" t="str">
            <v>TBA.</v>
          </cell>
          <cell r="C1550" t="str">
            <v>C49</v>
          </cell>
          <cell r="D1550">
            <v>111503</v>
          </cell>
          <cell r="E1550" t="str">
            <v>徕芬名义下单</v>
          </cell>
          <cell r="F1550" t="str">
            <v>YSM20R-2</v>
          </cell>
          <cell r="G1550" t="str">
            <v>L-&gt;R</v>
          </cell>
          <cell r="H1550" t="str">
            <v>cATS10+MVC+Feeder Carriage</v>
          </cell>
          <cell r="I1550"/>
          <cell r="J1550">
            <v>1</v>
          </cell>
          <cell r="K1550"/>
          <cell r="L1550" t="str">
            <v>ex-work 24年2月</v>
          </cell>
          <cell r="M1550">
            <v>4.99E-2</v>
          </cell>
          <cell r="N1550"/>
          <cell r="O1550"/>
          <cell r="P1550" t="str">
            <v>RMB</v>
          </cell>
          <cell r="Q1550" t="str">
            <v>CG20231204009</v>
          </cell>
          <cell r="R1550" t="str">
            <v>徕芬</v>
          </cell>
          <cell r="S1550" t="str">
            <v>YSM20R-2</v>
          </cell>
          <cell r="T1550" t="str">
            <v>L-&gt;R</v>
          </cell>
          <cell r="U1550" t="str">
            <v>cATS10+MVC+Feeder Carriage</v>
          </cell>
          <cell r="V1550" t="str">
            <v>OK</v>
          </cell>
          <cell r="W1550" t="str">
            <v>DDP DG</v>
          </cell>
          <cell r="X1550">
            <v>45261</v>
          </cell>
          <cell r="Y1550" t="str">
            <v>Yes</v>
          </cell>
          <cell r="Z1550"/>
          <cell r="AA1550"/>
          <cell r="AB1550"/>
          <cell r="AC1550"/>
          <cell r="AD1550">
            <v>301</v>
          </cell>
          <cell r="AE1550">
            <v>10</v>
          </cell>
          <cell r="AF1550">
            <v>303</v>
          </cell>
          <cell r="AG1550">
            <v>10</v>
          </cell>
          <cell r="AH1550"/>
          <cell r="AI1550"/>
          <cell r="AN1550"/>
          <cell r="AO1550" t="str">
            <v>Yes</v>
          </cell>
          <cell r="AP1550" t="str">
            <v>blank</v>
          </cell>
        </row>
        <row r="1551">
          <cell r="A1551">
            <v>2038</v>
          </cell>
          <cell r="B1551" t="str">
            <v>TBA.</v>
          </cell>
          <cell r="C1551" t="str">
            <v>C49</v>
          </cell>
          <cell r="D1551">
            <v>111503</v>
          </cell>
          <cell r="E1551" t="str">
            <v>徕芬名义下单</v>
          </cell>
          <cell r="F1551" t="str">
            <v>YSM20R-2</v>
          </cell>
          <cell r="G1551" t="str">
            <v>L-&gt;R</v>
          </cell>
          <cell r="H1551" t="str">
            <v>cATS10+MVC+Feeder Carriage</v>
          </cell>
          <cell r="I1551"/>
          <cell r="J1551">
            <v>1</v>
          </cell>
          <cell r="K1551"/>
          <cell r="L1551" t="str">
            <v>ex-work 24年2月</v>
          </cell>
          <cell r="M1551">
            <v>4.99E-2</v>
          </cell>
          <cell r="N1551"/>
          <cell r="O1551"/>
          <cell r="P1551" t="str">
            <v>RMB</v>
          </cell>
          <cell r="Q1551" t="str">
            <v>CG20231204009</v>
          </cell>
          <cell r="R1551" t="str">
            <v>徕芬</v>
          </cell>
          <cell r="S1551" t="str">
            <v>YSM20R-2</v>
          </cell>
          <cell r="T1551" t="str">
            <v>L-&gt;R</v>
          </cell>
          <cell r="U1551" t="str">
            <v>cATS10+MVC+Feeder Carriage</v>
          </cell>
          <cell r="V1551" t="str">
            <v>OK</v>
          </cell>
          <cell r="W1551" t="str">
            <v>DDP DG</v>
          </cell>
          <cell r="X1551">
            <v>45261</v>
          </cell>
          <cell r="Y1551" t="str">
            <v>Yes</v>
          </cell>
          <cell r="Z1551"/>
          <cell r="AA1551"/>
          <cell r="AB1551"/>
          <cell r="AC1551"/>
          <cell r="AD1551">
            <v>301</v>
          </cell>
          <cell r="AE1551">
            <v>10</v>
          </cell>
          <cell r="AF1551">
            <v>303</v>
          </cell>
          <cell r="AG1551">
            <v>10</v>
          </cell>
          <cell r="AH1551"/>
          <cell r="AI1551"/>
          <cell r="AN1551"/>
          <cell r="AO1551" t="str">
            <v>Yes</v>
          </cell>
          <cell r="AP1551" t="str">
            <v>blank</v>
          </cell>
        </row>
        <row r="1552">
          <cell r="B1552" t="str">
            <v>TBA.</v>
          </cell>
          <cell r="C1552" t="str">
            <v>C49</v>
          </cell>
          <cell r="D1552">
            <v>111521</v>
          </cell>
          <cell r="E1552" t="str">
            <v>STK</v>
          </cell>
          <cell r="F1552" t="str">
            <v>YSM10</v>
          </cell>
          <cell r="G1552" t="str">
            <v>R-&gt;L</v>
          </cell>
          <cell r="H1552" t="str">
            <v>ATS15</v>
          </cell>
          <cell r="I1552"/>
          <cell r="J1552">
            <v>1</v>
          </cell>
          <cell r="K1552"/>
          <cell r="L1552" t="str">
            <v>ex-work 24年2月</v>
          </cell>
          <cell r="M1552"/>
          <cell r="N1552"/>
          <cell r="O1552"/>
          <cell r="P1552" t="e">
            <v>#N/A</v>
          </cell>
          <cell r="Q1552" t="e">
            <v>#N/A</v>
          </cell>
          <cell r="R1552" t="e">
            <v>#N/A</v>
          </cell>
          <cell r="S1552" t="e">
            <v>#N/A</v>
          </cell>
          <cell r="T1552" t="e">
            <v>#N/A</v>
          </cell>
          <cell r="U1552" t="e">
            <v>#N/A</v>
          </cell>
          <cell r="V1552" t="e">
            <v>#N/A</v>
          </cell>
          <cell r="W1552" t="e">
            <v>#N/A</v>
          </cell>
          <cell r="X1552" t="e">
            <v>#N/A</v>
          </cell>
          <cell r="Y1552" t="e">
            <v>#N/A</v>
          </cell>
          <cell r="Z1552"/>
          <cell r="AA1552"/>
          <cell r="AB1552"/>
          <cell r="AC1552"/>
          <cell r="AD1552">
            <v>301</v>
          </cell>
          <cell r="AE1552">
            <v>5</v>
          </cell>
          <cell r="AF1552">
            <v>303</v>
          </cell>
          <cell r="AG1552">
            <v>5</v>
          </cell>
          <cell r="AH1552"/>
          <cell r="AI1552"/>
          <cell r="AN1552"/>
          <cell r="AO1552" t="str">
            <v>NA</v>
          </cell>
          <cell r="AP1552" t="str">
            <v>blank</v>
          </cell>
        </row>
        <row r="1553">
          <cell r="B1553" t="str">
            <v>TBA.</v>
          </cell>
          <cell r="C1553" t="str">
            <v>C49</v>
          </cell>
          <cell r="D1553">
            <v>111521</v>
          </cell>
          <cell r="E1553" t="str">
            <v>STK</v>
          </cell>
          <cell r="F1553" t="str">
            <v>YSM10</v>
          </cell>
          <cell r="G1553" t="str">
            <v>R-&gt;L</v>
          </cell>
          <cell r="H1553" t="str">
            <v>ATS15</v>
          </cell>
          <cell r="I1553"/>
          <cell r="J1553">
            <v>1</v>
          </cell>
          <cell r="K1553"/>
          <cell r="L1553" t="str">
            <v>ex-work 24年2月</v>
          </cell>
          <cell r="M1553"/>
          <cell r="N1553"/>
          <cell r="O1553"/>
          <cell r="P1553" t="e">
            <v>#N/A</v>
          </cell>
          <cell r="Q1553" t="e">
            <v>#N/A</v>
          </cell>
          <cell r="R1553" t="e">
            <v>#N/A</v>
          </cell>
          <cell r="S1553" t="e">
            <v>#N/A</v>
          </cell>
          <cell r="T1553" t="e">
            <v>#N/A</v>
          </cell>
          <cell r="U1553" t="e">
            <v>#N/A</v>
          </cell>
          <cell r="V1553" t="e">
            <v>#N/A</v>
          </cell>
          <cell r="W1553" t="e">
            <v>#N/A</v>
          </cell>
          <cell r="X1553" t="e">
            <v>#N/A</v>
          </cell>
          <cell r="Y1553" t="e">
            <v>#N/A</v>
          </cell>
          <cell r="Z1553"/>
          <cell r="AA1553"/>
          <cell r="AB1553"/>
          <cell r="AC1553"/>
          <cell r="AD1553">
            <v>301</v>
          </cell>
          <cell r="AE1553">
            <v>5</v>
          </cell>
          <cell r="AF1553">
            <v>303</v>
          </cell>
          <cell r="AG1553">
            <v>5</v>
          </cell>
          <cell r="AH1553"/>
          <cell r="AI1553"/>
          <cell r="AN1553"/>
          <cell r="AO1553" t="str">
            <v>NA</v>
          </cell>
          <cell r="AP1553" t="str">
            <v>blank</v>
          </cell>
        </row>
        <row r="1554">
          <cell r="A1554">
            <v>1922</v>
          </cell>
          <cell r="B1554" t="str">
            <v>TBA.</v>
          </cell>
          <cell r="C1554" t="str">
            <v>C49</v>
          </cell>
          <cell r="D1554">
            <v>111521</v>
          </cell>
          <cell r="E1554" t="str">
            <v>STK</v>
          </cell>
          <cell r="F1554" t="str">
            <v>YSM10</v>
          </cell>
          <cell r="G1554" t="str">
            <v>R-&gt;L</v>
          </cell>
          <cell r="H1554" t="str">
            <v>No</v>
          </cell>
          <cell r="I1554"/>
          <cell r="J1554">
            <v>1</v>
          </cell>
          <cell r="K1554"/>
          <cell r="L1554" t="str">
            <v>ex-work 24年2月</v>
          </cell>
          <cell r="M1554"/>
          <cell r="N1554"/>
          <cell r="O1554"/>
          <cell r="P1554" t="str">
            <v>JPY</v>
          </cell>
          <cell r="Q1554" t="str">
            <v>C49SZX20230068JY</v>
          </cell>
          <cell r="R1554" t="str">
            <v>海凌科</v>
          </cell>
          <cell r="S1554" t="str">
            <v>YSM10</v>
          </cell>
          <cell r="T1554" t="str">
            <v>L-&gt;R</v>
          </cell>
          <cell r="U1554" t="str">
            <v>No</v>
          </cell>
          <cell r="V1554" t="str">
            <v>WRONG</v>
          </cell>
          <cell r="W1554" t="str">
            <v>DAP LS</v>
          </cell>
          <cell r="X1554">
            <v>45066</v>
          </cell>
          <cell r="Y1554" t="str">
            <v>Yes</v>
          </cell>
          <cell r="Z1554"/>
          <cell r="AA1554"/>
          <cell r="AB1554"/>
          <cell r="AC1554"/>
          <cell r="AD1554">
            <v>301</v>
          </cell>
          <cell r="AE1554">
            <v>10</v>
          </cell>
          <cell r="AF1554"/>
          <cell r="AG1554"/>
          <cell r="AH1554"/>
          <cell r="AI1554"/>
          <cell r="AN1554"/>
          <cell r="AO1554" t="str">
            <v>Yes</v>
          </cell>
          <cell r="AP1554" t="str">
            <v>blank</v>
          </cell>
        </row>
        <row r="1555">
          <cell r="A1555">
            <v>1923</v>
          </cell>
          <cell r="B1555" t="str">
            <v>TBA.</v>
          </cell>
          <cell r="C1555" t="str">
            <v>C49</v>
          </cell>
          <cell r="D1555">
            <v>111521</v>
          </cell>
          <cell r="E1555" t="str">
            <v>STK</v>
          </cell>
          <cell r="F1555" t="str">
            <v>YSM10</v>
          </cell>
          <cell r="G1555" t="str">
            <v>R-&gt;L</v>
          </cell>
          <cell r="H1555" t="str">
            <v>No</v>
          </cell>
          <cell r="I1555"/>
          <cell r="J1555">
            <v>1</v>
          </cell>
          <cell r="K1555"/>
          <cell r="L1555" t="str">
            <v>ex-work 24年2月</v>
          </cell>
          <cell r="M1555"/>
          <cell r="N1555"/>
          <cell r="O1555"/>
          <cell r="P1555" t="str">
            <v>JPY</v>
          </cell>
          <cell r="Q1555" t="str">
            <v>C49SZX20230068JY</v>
          </cell>
          <cell r="R1555" t="str">
            <v>海凌科</v>
          </cell>
          <cell r="S1555" t="str">
            <v>YSM10</v>
          </cell>
          <cell r="T1555" t="str">
            <v>L-&gt;R</v>
          </cell>
          <cell r="U1555" t="str">
            <v>No</v>
          </cell>
          <cell r="V1555" t="str">
            <v>WRONG</v>
          </cell>
          <cell r="W1555" t="str">
            <v>DAP LS</v>
          </cell>
          <cell r="X1555">
            <v>45066</v>
          </cell>
          <cell r="Y1555" t="str">
            <v>Yes</v>
          </cell>
          <cell r="Z1555"/>
          <cell r="AA1555"/>
          <cell r="AB1555"/>
          <cell r="AC1555"/>
          <cell r="AD1555">
            <v>301</v>
          </cell>
          <cell r="AE1555">
            <v>5</v>
          </cell>
          <cell r="AF1555">
            <v>303</v>
          </cell>
          <cell r="AG1555">
            <v>5</v>
          </cell>
          <cell r="AH1555"/>
          <cell r="AI1555"/>
          <cell r="AN1555"/>
          <cell r="AO1555" t="str">
            <v>Yes</v>
          </cell>
          <cell r="AP1555" t="str">
            <v>blank</v>
          </cell>
        </row>
        <row r="1556">
          <cell r="A1556">
            <v>1924</v>
          </cell>
          <cell r="B1556" t="str">
            <v>TBA.</v>
          </cell>
          <cell r="C1556" t="str">
            <v>C49</v>
          </cell>
          <cell r="D1556">
            <v>111521</v>
          </cell>
          <cell r="E1556" t="str">
            <v>STK</v>
          </cell>
          <cell r="F1556" t="str">
            <v>YSM10</v>
          </cell>
          <cell r="G1556" t="str">
            <v>R-&gt;L</v>
          </cell>
          <cell r="H1556" t="str">
            <v>No</v>
          </cell>
          <cell r="I1556"/>
          <cell r="J1556">
            <v>1</v>
          </cell>
          <cell r="K1556"/>
          <cell r="L1556" t="str">
            <v>ex-work 24年2月</v>
          </cell>
          <cell r="M1556"/>
          <cell r="N1556"/>
          <cell r="O1556"/>
          <cell r="P1556" t="str">
            <v>JPY</v>
          </cell>
          <cell r="Q1556" t="str">
            <v>C49SZX20230068JY</v>
          </cell>
          <cell r="R1556" t="str">
            <v>海凌科</v>
          </cell>
          <cell r="S1556" t="str">
            <v>YSM10</v>
          </cell>
          <cell r="T1556" t="str">
            <v>L-&gt;R</v>
          </cell>
          <cell r="U1556" t="str">
            <v>No</v>
          </cell>
          <cell r="V1556" t="str">
            <v>WRONG</v>
          </cell>
          <cell r="W1556" t="str">
            <v>DAP LS</v>
          </cell>
          <cell r="X1556">
            <v>45066</v>
          </cell>
          <cell r="Y1556" t="str">
            <v>Yes</v>
          </cell>
          <cell r="Z1556"/>
          <cell r="AA1556"/>
          <cell r="AB1556"/>
          <cell r="AC1556"/>
          <cell r="AD1556">
            <v>301</v>
          </cell>
          <cell r="AE1556">
            <v>5</v>
          </cell>
          <cell r="AF1556">
            <v>303</v>
          </cell>
          <cell r="AG1556">
            <v>5</v>
          </cell>
          <cell r="AH1556"/>
          <cell r="AI1556"/>
          <cell r="AN1556"/>
          <cell r="AO1556" t="str">
            <v>Yes</v>
          </cell>
          <cell r="AP1556" t="str">
            <v>blank</v>
          </cell>
        </row>
        <row r="1557">
          <cell r="A1557">
            <v>1925</v>
          </cell>
          <cell r="B1557" t="str">
            <v>TBA.</v>
          </cell>
          <cell r="C1557" t="str">
            <v>C49</v>
          </cell>
          <cell r="D1557">
            <v>111521</v>
          </cell>
          <cell r="E1557" t="str">
            <v>STK</v>
          </cell>
          <cell r="F1557" t="str">
            <v>YSM10</v>
          </cell>
          <cell r="G1557" t="str">
            <v>R-&gt;L</v>
          </cell>
          <cell r="H1557" t="str">
            <v>No</v>
          </cell>
          <cell r="I1557"/>
          <cell r="J1557">
            <v>1</v>
          </cell>
          <cell r="K1557"/>
          <cell r="L1557" t="str">
            <v>ex-work 24年2月</v>
          </cell>
          <cell r="M1557"/>
          <cell r="N1557"/>
          <cell r="O1557"/>
          <cell r="P1557" t="str">
            <v>JPY</v>
          </cell>
          <cell r="Q1557" t="str">
            <v>C49SZX20230068JY</v>
          </cell>
          <cell r="R1557" t="str">
            <v>海凌科</v>
          </cell>
          <cell r="S1557" t="str">
            <v>YSM10</v>
          </cell>
          <cell r="T1557" t="str">
            <v>R-&gt;L</v>
          </cell>
          <cell r="U1557" t="str">
            <v>No</v>
          </cell>
          <cell r="V1557" t="str">
            <v>OK</v>
          </cell>
          <cell r="W1557" t="str">
            <v>DAP LS</v>
          </cell>
          <cell r="X1557">
            <v>45066</v>
          </cell>
          <cell r="Y1557" t="str">
            <v>Yes</v>
          </cell>
          <cell r="Z1557"/>
          <cell r="AA1557"/>
          <cell r="AB1557"/>
          <cell r="AC1557"/>
          <cell r="AD1557">
            <v>301</v>
          </cell>
          <cell r="AE1557">
            <v>5</v>
          </cell>
          <cell r="AF1557">
            <v>302</v>
          </cell>
          <cell r="AG1557">
            <v>5</v>
          </cell>
          <cell r="AH1557"/>
          <cell r="AI1557"/>
          <cell r="AN1557"/>
          <cell r="AO1557" t="str">
            <v>Yes</v>
          </cell>
          <cell r="AP1557" t="str">
            <v>blank</v>
          </cell>
        </row>
        <row r="1558">
          <cell r="A1558">
            <v>1926</v>
          </cell>
          <cell r="B1558" t="str">
            <v>TBA.</v>
          </cell>
          <cell r="C1558" t="str">
            <v>C49</v>
          </cell>
          <cell r="D1558">
            <v>111521</v>
          </cell>
          <cell r="E1558" t="str">
            <v>STK</v>
          </cell>
          <cell r="F1558" t="str">
            <v>YSM10</v>
          </cell>
          <cell r="G1558" t="str">
            <v>R-&gt;L</v>
          </cell>
          <cell r="H1558" t="str">
            <v>No</v>
          </cell>
          <cell r="I1558"/>
          <cell r="J1558">
            <v>1</v>
          </cell>
          <cell r="K1558"/>
          <cell r="L1558" t="str">
            <v>ex-work 24年2月</v>
          </cell>
          <cell r="M1558"/>
          <cell r="N1558"/>
          <cell r="O1558"/>
          <cell r="P1558" t="str">
            <v>JPY</v>
          </cell>
          <cell r="Q1558" t="str">
            <v>C49SZX20230068JY</v>
          </cell>
          <cell r="R1558" t="str">
            <v>海凌科</v>
          </cell>
          <cell r="S1558" t="str">
            <v>YSM10</v>
          </cell>
          <cell r="T1558" t="str">
            <v>R-&gt;L</v>
          </cell>
          <cell r="U1558" t="str">
            <v>No</v>
          </cell>
          <cell r="V1558" t="str">
            <v>OK</v>
          </cell>
          <cell r="W1558" t="str">
            <v>DAP LS</v>
          </cell>
          <cell r="X1558">
            <v>45066</v>
          </cell>
          <cell r="Y1558" t="str">
            <v>Yes</v>
          </cell>
          <cell r="Z1558"/>
          <cell r="AA1558"/>
          <cell r="AB1558"/>
          <cell r="AC1558"/>
          <cell r="AD1558">
            <v>301</v>
          </cell>
          <cell r="AE1558">
            <v>5</v>
          </cell>
          <cell r="AF1558">
            <v>302</v>
          </cell>
          <cell r="AG1558">
            <v>5</v>
          </cell>
          <cell r="AH1558"/>
          <cell r="AI1558"/>
          <cell r="AN1558"/>
          <cell r="AO1558" t="str">
            <v>Yes</v>
          </cell>
          <cell r="AP1558" t="str">
            <v>blank</v>
          </cell>
        </row>
        <row r="1559">
          <cell r="A1559">
            <v>1927</v>
          </cell>
          <cell r="B1559" t="str">
            <v>TBA.</v>
          </cell>
          <cell r="C1559" t="str">
            <v>C49</v>
          </cell>
          <cell r="D1559">
            <v>111521</v>
          </cell>
          <cell r="E1559" t="str">
            <v>STK</v>
          </cell>
          <cell r="F1559" t="str">
            <v>YSM10</v>
          </cell>
          <cell r="G1559" t="str">
            <v>R-&gt;L</v>
          </cell>
          <cell r="H1559" t="str">
            <v>No</v>
          </cell>
          <cell r="I1559"/>
          <cell r="J1559">
            <v>1</v>
          </cell>
          <cell r="K1559"/>
          <cell r="L1559" t="str">
            <v>ex-work 24年2月</v>
          </cell>
          <cell r="M1559"/>
          <cell r="N1559"/>
          <cell r="O1559"/>
          <cell r="P1559" t="str">
            <v>JPY</v>
          </cell>
          <cell r="Q1559" t="str">
            <v>C49SZX20230068JY</v>
          </cell>
          <cell r="R1559" t="str">
            <v>海凌科</v>
          </cell>
          <cell r="S1559" t="str">
            <v>YSM10</v>
          </cell>
          <cell r="T1559" t="str">
            <v>R-&gt;L</v>
          </cell>
          <cell r="U1559" t="str">
            <v>No</v>
          </cell>
          <cell r="V1559" t="str">
            <v>OK</v>
          </cell>
          <cell r="W1559" t="str">
            <v>DAP LS</v>
          </cell>
          <cell r="X1559">
            <v>45066</v>
          </cell>
          <cell r="Y1559" t="str">
            <v>Yes</v>
          </cell>
          <cell r="Z1559"/>
          <cell r="AA1559"/>
          <cell r="AB1559"/>
          <cell r="AC1559"/>
          <cell r="AD1559">
            <v>301</v>
          </cell>
          <cell r="AE1559">
            <v>5</v>
          </cell>
          <cell r="AF1559">
            <v>302</v>
          </cell>
          <cell r="AG1559">
            <v>5</v>
          </cell>
          <cell r="AH1559"/>
          <cell r="AI1559"/>
          <cell r="AN1559"/>
          <cell r="AO1559" t="str">
            <v>Yes</v>
          </cell>
          <cell r="AP1559" t="str">
            <v>blank</v>
          </cell>
        </row>
        <row r="1560">
          <cell r="B1560" t="str">
            <v>TBA.</v>
          </cell>
          <cell r="C1560" t="str">
            <v>C49</v>
          </cell>
          <cell r="D1560">
            <v>111521</v>
          </cell>
          <cell r="E1560" t="str">
            <v>STK</v>
          </cell>
          <cell r="F1560" t="str">
            <v>YSM10</v>
          </cell>
          <cell r="G1560" t="str">
            <v>R-&gt;L</v>
          </cell>
          <cell r="H1560" t="str">
            <v>No</v>
          </cell>
          <cell r="I1560"/>
          <cell r="J1560">
            <v>1</v>
          </cell>
          <cell r="K1560"/>
          <cell r="L1560" t="str">
            <v>ex-work 24年2月</v>
          </cell>
          <cell r="M1560"/>
          <cell r="N1560"/>
          <cell r="O1560"/>
          <cell r="P1560" t="e">
            <v>#N/A</v>
          </cell>
          <cell r="Q1560" t="e">
            <v>#N/A</v>
          </cell>
          <cell r="R1560" t="e">
            <v>#N/A</v>
          </cell>
          <cell r="S1560" t="e">
            <v>#N/A</v>
          </cell>
          <cell r="T1560" t="e">
            <v>#N/A</v>
          </cell>
          <cell r="U1560" t="e">
            <v>#N/A</v>
          </cell>
          <cell r="V1560" t="e">
            <v>#N/A</v>
          </cell>
          <cell r="W1560" t="e">
            <v>#N/A</v>
          </cell>
          <cell r="X1560" t="e">
            <v>#N/A</v>
          </cell>
          <cell r="Y1560" t="e">
            <v>#N/A</v>
          </cell>
          <cell r="Z1560"/>
          <cell r="AA1560"/>
          <cell r="AB1560"/>
          <cell r="AC1560"/>
          <cell r="AD1560">
            <v>301</v>
          </cell>
          <cell r="AE1560">
            <v>5</v>
          </cell>
          <cell r="AF1560">
            <v>302</v>
          </cell>
          <cell r="AG1560">
            <v>5</v>
          </cell>
          <cell r="AH1560"/>
          <cell r="AI1560"/>
          <cell r="AN1560"/>
          <cell r="AO1560" t="str">
            <v>NA</v>
          </cell>
          <cell r="AP1560" t="str">
            <v>blank</v>
          </cell>
        </row>
        <row r="1561">
          <cell r="B1561" t="str">
            <v>TBA.</v>
          </cell>
          <cell r="C1561" t="str">
            <v>C49</v>
          </cell>
          <cell r="D1561">
            <v>111521</v>
          </cell>
          <cell r="E1561" t="str">
            <v>STK</v>
          </cell>
          <cell r="F1561" t="str">
            <v>YSM10</v>
          </cell>
          <cell r="G1561" t="str">
            <v>R-&gt;L</v>
          </cell>
          <cell r="H1561" t="str">
            <v>No</v>
          </cell>
          <cell r="I1561"/>
          <cell r="J1561">
            <v>1</v>
          </cell>
          <cell r="K1561"/>
          <cell r="L1561" t="str">
            <v>ex-work 24年2月</v>
          </cell>
          <cell r="M1561"/>
          <cell r="N1561"/>
          <cell r="O1561"/>
          <cell r="P1561" t="e">
            <v>#N/A</v>
          </cell>
          <cell r="Q1561" t="e">
            <v>#N/A</v>
          </cell>
          <cell r="R1561" t="e">
            <v>#N/A</v>
          </cell>
          <cell r="S1561" t="e">
            <v>#N/A</v>
          </cell>
          <cell r="T1561" t="e">
            <v>#N/A</v>
          </cell>
          <cell r="U1561" t="e">
            <v>#N/A</v>
          </cell>
          <cell r="V1561" t="e">
            <v>#N/A</v>
          </cell>
          <cell r="W1561" t="e">
            <v>#N/A</v>
          </cell>
          <cell r="X1561" t="e">
            <v>#N/A</v>
          </cell>
          <cell r="Y1561" t="e">
            <v>#N/A</v>
          </cell>
          <cell r="Z1561"/>
          <cell r="AA1561"/>
          <cell r="AB1561"/>
          <cell r="AC1561"/>
          <cell r="AD1561">
            <v>301</v>
          </cell>
          <cell r="AE1561">
            <v>5</v>
          </cell>
          <cell r="AF1561">
            <v>302</v>
          </cell>
          <cell r="AG1561">
            <v>5</v>
          </cell>
          <cell r="AH1561"/>
          <cell r="AI1561"/>
          <cell r="AN1561"/>
          <cell r="AO1561" t="str">
            <v>NA</v>
          </cell>
          <cell r="AP1561" t="str">
            <v>blank</v>
          </cell>
        </row>
        <row r="1562">
          <cell r="B1562" t="str">
            <v>TBA.</v>
          </cell>
          <cell r="C1562" t="str">
            <v>C49</v>
          </cell>
          <cell r="D1562">
            <v>111521</v>
          </cell>
          <cell r="E1562" t="str">
            <v>STK</v>
          </cell>
          <cell r="F1562" t="str">
            <v>YSM10</v>
          </cell>
          <cell r="G1562" t="str">
            <v>R-&gt;L</v>
          </cell>
          <cell r="H1562" t="str">
            <v>ATS15</v>
          </cell>
          <cell r="I1562"/>
          <cell r="J1562">
            <v>1</v>
          </cell>
          <cell r="K1562"/>
          <cell r="L1562" t="str">
            <v>ex-work 24年2月</v>
          </cell>
          <cell r="M1562"/>
          <cell r="N1562"/>
          <cell r="O1562"/>
          <cell r="P1562" t="e">
            <v>#N/A</v>
          </cell>
          <cell r="Q1562" t="e">
            <v>#N/A</v>
          </cell>
          <cell r="R1562" t="e">
            <v>#N/A</v>
          </cell>
          <cell r="S1562" t="e">
            <v>#N/A</v>
          </cell>
          <cell r="T1562" t="e">
            <v>#N/A</v>
          </cell>
          <cell r="U1562" t="e">
            <v>#N/A</v>
          </cell>
          <cell r="V1562" t="e">
            <v>#N/A</v>
          </cell>
          <cell r="W1562" t="e">
            <v>#N/A</v>
          </cell>
          <cell r="X1562" t="e">
            <v>#N/A</v>
          </cell>
          <cell r="Y1562" t="e">
            <v>#N/A</v>
          </cell>
          <cell r="Z1562"/>
          <cell r="AA1562"/>
          <cell r="AB1562"/>
          <cell r="AC1562"/>
          <cell r="AD1562">
            <v>301</v>
          </cell>
          <cell r="AE1562">
            <v>10</v>
          </cell>
          <cell r="AF1562"/>
          <cell r="AG1562"/>
          <cell r="AH1562"/>
          <cell r="AI1562"/>
          <cell r="AN1562"/>
          <cell r="AO1562" t="str">
            <v>NA</v>
          </cell>
          <cell r="AP1562" t="str">
            <v>blank</v>
          </cell>
        </row>
        <row r="1563">
          <cell r="B1563" t="str">
            <v>TBA.</v>
          </cell>
          <cell r="C1563" t="str">
            <v>C49</v>
          </cell>
          <cell r="D1563">
            <v>111521</v>
          </cell>
          <cell r="E1563" t="str">
            <v>STK</v>
          </cell>
          <cell r="F1563" t="str">
            <v>YSM10</v>
          </cell>
          <cell r="G1563" t="str">
            <v>R-&gt;L</v>
          </cell>
          <cell r="H1563" t="str">
            <v>No</v>
          </cell>
          <cell r="I1563"/>
          <cell r="J1563">
            <v>1</v>
          </cell>
          <cell r="K1563"/>
          <cell r="L1563" t="str">
            <v>ex-work 24年2月</v>
          </cell>
          <cell r="M1563"/>
          <cell r="N1563"/>
          <cell r="O1563"/>
          <cell r="P1563" t="e">
            <v>#N/A</v>
          </cell>
          <cell r="Q1563" t="e">
            <v>#N/A</v>
          </cell>
          <cell r="R1563" t="e">
            <v>#N/A</v>
          </cell>
          <cell r="S1563" t="e">
            <v>#N/A</v>
          </cell>
          <cell r="T1563" t="e">
            <v>#N/A</v>
          </cell>
          <cell r="U1563" t="e">
            <v>#N/A</v>
          </cell>
          <cell r="V1563" t="e">
            <v>#N/A</v>
          </cell>
          <cell r="W1563" t="e">
            <v>#N/A</v>
          </cell>
          <cell r="X1563" t="e">
            <v>#N/A</v>
          </cell>
          <cell r="Y1563" t="e">
            <v>#N/A</v>
          </cell>
          <cell r="Z1563"/>
          <cell r="AA1563"/>
          <cell r="AB1563"/>
          <cell r="AC1563"/>
          <cell r="AD1563">
            <v>301</v>
          </cell>
          <cell r="AE1563">
            <v>10</v>
          </cell>
          <cell r="AF1563"/>
          <cell r="AG1563"/>
          <cell r="AH1563"/>
          <cell r="AI1563"/>
          <cell r="AN1563"/>
          <cell r="AO1563" t="str">
            <v>NA</v>
          </cell>
          <cell r="AP1563" t="str">
            <v>blank</v>
          </cell>
        </row>
        <row r="1564">
          <cell r="A1564">
            <v>2045</v>
          </cell>
          <cell r="B1564" t="str">
            <v>TBA.</v>
          </cell>
          <cell r="C1564" t="str">
            <v>C49</v>
          </cell>
          <cell r="D1564">
            <v>111522</v>
          </cell>
          <cell r="E1564" t="str">
            <v>STK</v>
          </cell>
          <cell r="F1564" t="str">
            <v>YSM20R-2</v>
          </cell>
          <cell r="G1564" t="str">
            <v>R-&gt;L</v>
          </cell>
          <cell r="H1564"/>
          <cell r="I1564"/>
          <cell r="J1564">
            <v>1</v>
          </cell>
          <cell r="K1564"/>
          <cell r="L1564" t="str">
            <v>ex-work 24年2月</v>
          </cell>
          <cell r="M1564"/>
          <cell r="N1564"/>
          <cell r="O1564"/>
          <cell r="P1564" t="str">
            <v>JPY</v>
          </cell>
          <cell r="Q1564" t="str">
            <v>C49SZX20230142MZ</v>
          </cell>
          <cell r="R1564" t="str">
            <v>朗格邦定</v>
          </cell>
          <cell r="S1564" t="str">
            <v>YSM20R-2</v>
          </cell>
          <cell r="T1564" t="str">
            <v>R-&gt;L</v>
          </cell>
          <cell r="U1564" t="str">
            <v>No</v>
          </cell>
          <cell r="V1564" t="str">
            <v>WRONG</v>
          </cell>
          <cell r="W1564" t="str">
            <v>DAP SZ</v>
          </cell>
          <cell r="X1564">
            <v>45271</v>
          </cell>
          <cell r="Y1564" t="str">
            <v>Yes</v>
          </cell>
          <cell r="Z1564"/>
          <cell r="AA1564"/>
          <cell r="AB1564"/>
          <cell r="AC1564"/>
          <cell r="AD1564">
            <v>301</v>
          </cell>
          <cell r="AE1564">
            <v>10</v>
          </cell>
          <cell r="AF1564">
            <v>301</v>
          </cell>
          <cell r="AG1564">
            <v>10</v>
          </cell>
          <cell r="AH1564"/>
          <cell r="AI1564"/>
          <cell r="AN1564"/>
          <cell r="AO1564" t="str">
            <v>Yes</v>
          </cell>
          <cell r="AP1564" t="str">
            <v>blank</v>
          </cell>
        </row>
        <row r="1565">
          <cell r="B1565" t="str">
            <v>TBA.</v>
          </cell>
          <cell r="C1565" t="str">
            <v>C49</v>
          </cell>
          <cell r="D1565">
            <v>111522</v>
          </cell>
          <cell r="E1565" t="str">
            <v>STK</v>
          </cell>
          <cell r="F1565" t="str">
            <v>YSM20R-2</v>
          </cell>
          <cell r="G1565" t="str">
            <v>R-&gt;L</v>
          </cell>
          <cell r="H1565"/>
          <cell r="I1565"/>
          <cell r="J1565">
            <v>1</v>
          </cell>
          <cell r="K1565"/>
          <cell r="L1565" t="str">
            <v>ex-work 24年2月</v>
          </cell>
          <cell r="M1565"/>
          <cell r="N1565"/>
          <cell r="O1565"/>
          <cell r="P1565" t="e">
            <v>#N/A</v>
          </cell>
          <cell r="Q1565" t="e">
            <v>#N/A</v>
          </cell>
          <cell r="R1565" t="e">
            <v>#N/A</v>
          </cell>
          <cell r="S1565" t="e">
            <v>#N/A</v>
          </cell>
          <cell r="T1565" t="e">
            <v>#N/A</v>
          </cell>
          <cell r="U1565" t="e">
            <v>#N/A</v>
          </cell>
          <cell r="V1565" t="e">
            <v>#N/A</v>
          </cell>
          <cell r="W1565" t="e">
            <v>#N/A</v>
          </cell>
          <cell r="X1565" t="e">
            <v>#N/A</v>
          </cell>
          <cell r="Y1565" t="e">
            <v>#N/A</v>
          </cell>
          <cell r="Z1565"/>
          <cell r="AA1565"/>
          <cell r="AB1565"/>
          <cell r="AC1565"/>
          <cell r="AD1565">
            <v>301</v>
          </cell>
          <cell r="AE1565">
            <v>10</v>
          </cell>
          <cell r="AF1565">
            <v>303</v>
          </cell>
          <cell r="AG1565">
            <v>10</v>
          </cell>
          <cell r="AH1565"/>
          <cell r="AI1565"/>
          <cell r="AN1565"/>
          <cell r="AO1565" t="str">
            <v>NA</v>
          </cell>
          <cell r="AP1565" t="str">
            <v>blank</v>
          </cell>
        </row>
        <row r="1566">
          <cell r="B1566" t="str">
            <v>TBA.</v>
          </cell>
          <cell r="C1566" t="str">
            <v>C49</v>
          </cell>
          <cell r="D1566">
            <v>111522</v>
          </cell>
          <cell r="E1566" t="str">
            <v>STK</v>
          </cell>
          <cell r="F1566" t="str">
            <v>YSM20R-2</v>
          </cell>
          <cell r="G1566" t="str">
            <v>R-&gt;L</v>
          </cell>
          <cell r="H1566"/>
          <cell r="I1566"/>
          <cell r="J1566">
            <v>1</v>
          </cell>
          <cell r="K1566"/>
          <cell r="L1566" t="str">
            <v>ex-work 24年2月</v>
          </cell>
          <cell r="M1566"/>
          <cell r="N1566"/>
          <cell r="O1566"/>
          <cell r="P1566" t="e">
            <v>#N/A</v>
          </cell>
          <cell r="Q1566" t="e">
            <v>#N/A</v>
          </cell>
          <cell r="R1566" t="e">
            <v>#N/A</v>
          </cell>
          <cell r="S1566" t="e">
            <v>#N/A</v>
          </cell>
          <cell r="T1566" t="e">
            <v>#N/A</v>
          </cell>
          <cell r="U1566" t="e">
            <v>#N/A</v>
          </cell>
          <cell r="V1566" t="e">
            <v>#N/A</v>
          </cell>
          <cell r="W1566" t="e">
            <v>#N/A</v>
          </cell>
          <cell r="X1566" t="e">
            <v>#N/A</v>
          </cell>
          <cell r="Y1566" t="e">
            <v>#N/A</v>
          </cell>
          <cell r="Z1566"/>
          <cell r="AA1566"/>
          <cell r="AB1566"/>
          <cell r="AC1566"/>
          <cell r="AD1566">
            <v>301</v>
          </cell>
          <cell r="AE1566">
            <v>10</v>
          </cell>
          <cell r="AF1566">
            <v>303</v>
          </cell>
          <cell r="AG1566">
            <v>10</v>
          </cell>
          <cell r="AH1566"/>
          <cell r="AI1566"/>
          <cell r="AN1566"/>
          <cell r="AO1566" t="str">
            <v>NA</v>
          </cell>
          <cell r="AP1566" t="str">
            <v>blank</v>
          </cell>
        </row>
        <row r="1567">
          <cell r="B1567" t="str">
            <v>TBA.</v>
          </cell>
          <cell r="C1567" t="str">
            <v>C49</v>
          </cell>
          <cell r="D1567">
            <v>111522</v>
          </cell>
          <cell r="E1567" t="str">
            <v>STK</v>
          </cell>
          <cell r="F1567" t="str">
            <v>YSM20R-2</v>
          </cell>
          <cell r="G1567" t="str">
            <v>R-&gt;L</v>
          </cell>
          <cell r="H1567"/>
          <cell r="I1567"/>
          <cell r="J1567">
            <v>1</v>
          </cell>
          <cell r="K1567"/>
          <cell r="L1567" t="str">
            <v>ex-work 24年2月</v>
          </cell>
          <cell r="M1567"/>
          <cell r="N1567"/>
          <cell r="O1567"/>
          <cell r="P1567" t="e">
            <v>#N/A</v>
          </cell>
          <cell r="Q1567" t="e">
            <v>#N/A</v>
          </cell>
          <cell r="R1567" t="e">
            <v>#N/A</v>
          </cell>
          <cell r="S1567" t="e">
            <v>#N/A</v>
          </cell>
          <cell r="T1567" t="e">
            <v>#N/A</v>
          </cell>
          <cell r="U1567" t="e">
            <v>#N/A</v>
          </cell>
          <cell r="V1567" t="e">
            <v>#N/A</v>
          </cell>
          <cell r="W1567" t="e">
            <v>#N/A</v>
          </cell>
          <cell r="X1567" t="e">
            <v>#N/A</v>
          </cell>
          <cell r="Y1567" t="e">
            <v>#N/A</v>
          </cell>
          <cell r="Z1567"/>
          <cell r="AA1567"/>
          <cell r="AB1567"/>
          <cell r="AC1567"/>
          <cell r="AD1567">
            <v>301</v>
          </cell>
          <cell r="AE1567">
            <v>10</v>
          </cell>
          <cell r="AF1567">
            <v>301</v>
          </cell>
          <cell r="AG1567">
            <v>10</v>
          </cell>
          <cell r="AH1567"/>
          <cell r="AI1567"/>
          <cell r="AN1567"/>
          <cell r="AO1567" t="str">
            <v>NA</v>
          </cell>
          <cell r="AP1567" t="str">
            <v>blank</v>
          </cell>
        </row>
        <row r="1568"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  <cell r="N1568"/>
          <cell r="O1568"/>
          <cell r="P1568" t="e">
            <v>#N/A</v>
          </cell>
          <cell r="Q1568" t="e">
            <v>#N/A</v>
          </cell>
          <cell r="R1568" t="e">
            <v>#N/A</v>
          </cell>
          <cell r="S1568" t="e">
            <v>#N/A</v>
          </cell>
          <cell r="T1568" t="e">
            <v>#N/A</v>
          </cell>
          <cell r="U1568" t="e">
            <v>#N/A</v>
          </cell>
          <cell r="V1568" t="e">
            <v>#N/A</v>
          </cell>
          <cell r="W1568" t="e">
            <v>#N/A</v>
          </cell>
          <cell r="X1568" t="e">
            <v>#N/A</v>
          </cell>
          <cell r="Y1568" t="e">
            <v>#N/A</v>
          </cell>
          <cell r="Z1568"/>
          <cell r="AA1568"/>
          <cell r="AB1568"/>
          <cell r="AC1568"/>
          <cell r="AD1568"/>
          <cell r="AE1568"/>
          <cell r="AF1568"/>
          <cell r="AG1568"/>
          <cell r="AH1568"/>
          <cell r="AI1568"/>
          <cell r="AN1568"/>
          <cell r="AO1568" t="str">
            <v>NA</v>
          </cell>
          <cell r="AP1568" t="str">
            <v>blank</v>
          </cell>
        </row>
        <row r="1569"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  <cell r="N1569"/>
          <cell r="O1569"/>
          <cell r="P1569" t="e">
            <v>#N/A</v>
          </cell>
          <cell r="Q1569" t="e">
            <v>#N/A</v>
          </cell>
          <cell r="R1569" t="e">
            <v>#N/A</v>
          </cell>
          <cell r="S1569" t="e">
            <v>#N/A</v>
          </cell>
          <cell r="T1569" t="e">
            <v>#N/A</v>
          </cell>
          <cell r="U1569" t="e">
            <v>#N/A</v>
          </cell>
          <cell r="V1569" t="e">
            <v>#N/A</v>
          </cell>
          <cell r="W1569" t="e">
            <v>#N/A</v>
          </cell>
          <cell r="X1569" t="e">
            <v>#N/A</v>
          </cell>
          <cell r="Y1569" t="e">
            <v>#N/A</v>
          </cell>
          <cell r="Z1569"/>
          <cell r="AA1569"/>
          <cell r="AB1569"/>
          <cell r="AC1569"/>
          <cell r="AD1569"/>
          <cell r="AE1569"/>
          <cell r="AF1569"/>
          <cell r="AG1569"/>
          <cell r="AH1569"/>
          <cell r="AI1569"/>
          <cell r="AN1569"/>
          <cell r="AO1569" t="str">
            <v>NA</v>
          </cell>
          <cell r="AP1569" t="str">
            <v>blank</v>
          </cell>
        </row>
        <row r="1570"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  <cell r="N1570"/>
          <cell r="O1570"/>
          <cell r="P1570" t="e">
            <v>#N/A</v>
          </cell>
          <cell r="Q1570" t="e">
            <v>#N/A</v>
          </cell>
          <cell r="R1570" t="e">
            <v>#N/A</v>
          </cell>
          <cell r="S1570" t="e">
            <v>#N/A</v>
          </cell>
          <cell r="T1570" t="e">
            <v>#N/A</v>
          </cell>
          <cell r="U1570" t="e">
            <v>#N/A</v>
          </cell>
          <cell r="V1570" t="e">
            <v>#N/A</v>
          </cell>
          <cell r="W1570" t="e">
            <v>#N/A</v>
          </cell>
          <cell r="X1570" t="e">
            <v>#N/A</v>
          </cell>
          <cell r="Y1570" t="e">
            <v>#N/A</v>
          </cell>
          <cell r="Z1570"/>
          <cell r="AA1570"/>
          <cell r="AB1570"/>
          <cell r="AC1570"/>
          <cell r="AD1570"/>
          <cell r="AE1570"/>
          <cell r="AF1570"/>
          <cell r="AG1570"/>
          <cell r="AH1570"/>
          <cell r="AI1570"/>
          <cell r="AN1570"/>
          <cell r="AO1570" t="str">
            <v>NA</v>
          </cell>
          <cell r="AP1570" t="str">
            <v>blank</v>
          </cell>
        </row>
        <row r="1571"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  <cell r="N1571"/>
          <cell r="O1571"/>
          <cell r="P1571" t="e">
            <v>#N/A</v>
          </cell>
          <cell r="Q1571" t="e">
            <v>#N/A</v>
          </cell>
          <cell r="R1571" t="e">
            <v>#N/A</v>
          </cell>
          <cell r="S1571" t="e">
            <v>#N/A</v>
          </cell>
          <cell r="T1571" t="e">
            <v>#N/A</v>
          </cell>
          <cell r="U1571" t="e">
            <v>#N/A</v>
          </cell>
          <cell r="V1571" t="e">
            <v>#N/A</v>
          </cell>
          <cell r="W1571" t="e">
            <v>#N/A</v>
          </cell>
          <cell r="X1571" t="e">
            <v>#N/A</v>
          </cell>
          <cell r="Y1571" t="e">
            <v>#N/A</v>
          </cell>
          <cell r="Z1571"/>
          <cell r="AA1571"/>
          <cell r="AB1571"/>
          <cell r="AC1571"/>
          <cell r="AD1571"/>
          <cell r="AE1571"/>
          <cell r="AF1571"/>
          <cell r="AG1571"/>
          <cell r="AH1571"/>
          <cell r="AI1571"/>
          <cell r="AN1571"/>
          <cell r="AO1571" t="str">
            <v>NA</v>
          </cell>
          <cell r="AP1571" t="str">
            <v>blank</v>
          </cell>
        </row>
        <row r="1572"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  <cell r="N1572"/>
          <cell r="O1572"/>
          <cell r="P1572" t="e">
            <v>#N/A</v>
          </cell>
          <cell r="Q1572" t="e">
            <v>#N/A</v>
          </cell>
          <cell r="R1572" t="e">
            <v>#N/A</v>
          </cell>
          <cell r="S1572" t="e">
            <v>#N/A</v>
          </cell>
          <cell r="T1572" t="e">
            <v>#N/A</v>
          </cell>
          <cell r="U1572" t="e">
            <v>#N/A</v>
          </cell>
          <cell r="V1572" t="e">
            <v>#N/A</v>
          </cell>
          <cell r="W1572" t="e">
            <v>#N/A</v>
          </cell>
          <cell r="X1572" t="e">
            <v>#N/A</v>
          </cell>
          <cell r="Y1572" t="e">
            <v>#N/A</v>
          </cell>
          <cell r="Z1572"/>
          <cell r="AA1572"/>
          <cell r="AB1572"/>
          <cell r="AC1572"/>
          <cell r="AD1572"/>
          <cell r="AE1572"/>
          <cell r="AF1572"/>
          <cell r="AG1572"/>
          <cell r="AH1572"/>
          <cell r="AI1572"/>
          <cell r="AN1572"/>
          <cell r="AO1572" t="str">
            <v>NA</v>
          </cell>
          <cell r="AP1572" t="str">
            <v>blank</v>
          </cell>
        </row>
        <row r="1573"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  <cell r="N1573"/>
          <cell r="O1573"/>
          <cell r="P1573" t="e">
            <v>#N/A</v>
          </cell>
          <cell r="Q1573" t="e">
            <v>#N/A</v>
          </cell>
          <cell r="R1573" t="e">
            <v>#N/A</v>
          </cell>
          <cell r="S1573" t="e">
            <v>#N/A</v>
          </cell>
          <cell r="T1573" t="e">
            <v>#N/A</v>
          </cell>
          <cell r="U1573" t="e">
            <v>#N/A</v>
          </cell>
          <cell r="V1573" t="e">
            <v>#N/A</v>
          </cell>
          <cell r="W1573" t="e">
            <v>#N/A</v>
          </cell>
          <cell r="X1573" t="e">
            <v>#N/A</v>
          </cell>
          <cell r="Y1573" t="e">
            <v>#N/A</v>
          </cell>
          <cell r="Z1573"/>
          <cell r="AA1573"/>
          <cell r="AB1573"/>
          <cell r="AC1573"/>
          <cell r="AD1573"/>
          <cell r="AE1573"/>
          <cell r="AF1573"/>
          <cell r="AG1573"/>
          <cell r="AH1573"/>
          <cell r="AI1573"/>
          <cell r="AN1573"/>
          <cell r="AO1573" t="str">
            <v>NA</v>
          </cell>
          <cell r="AP1573" t="str">
            <v>blank</v>
          </cell>
        </row>
        <row r="1574"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  <cell r="N1574"/>
          <cell r="O1574"/>
          <cell r="P1574" t="e">
            <v>#N/A</v>
          </cell>
          <cell r="Q1574" t="e">
            <v>#N/A</v>
          </cell>
          <cell r="R1574" t="e">
            <v>#N/A</v>
          </cell>
          <cell r="S1574" t="e">
            <v>#N/A</v>
          </cell>
          <cell r="T1574" t="e">
            <v>#N/A</v>
          </cell>
          <cell r="U1574" t="e">
            <v>#N/A</v>
          </cell>
          <cell r="V1574" t="e">
            <v>#N/A</v>
          </cell>
          <cell r="W1574" t="e">
            <v>#N/A</v>
          </cell>
          <cell r="X1574" t="e">
            <v>#N/A</v>
          </cell>
          <cell r="Y1574" t="e">
            <v>#N/A</v>
          </cell>
          <cell r="Z1574"/>
          <cell r="AA1574"/>
          <cell r="AB1574"/>
          <cell r="AC1574"/>
          <cell r="AD1574"/>
          <cell r="AE1574"/>
          <cell r="AF1574"/>
          <cell r="AG1574"/>
          <cell r="AH1574"/>
          <cell r="AI1574"/>
          <cell r="AN1574"/>
          <cell r="AO1574" t="str">
            <v>NA</v>
          </cell>
          <cell r="AP1574" t="str">
            <v>blank</v>
          </cell>
        </row>
        <row r="1575">
          <cell r="A1575"/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  <cell r="N1575"/>
          <cell r="O1575"/>
          <cell r="P1575" t="e">
            <v>#N/A</v>
          </cell>
          <cell r="Q1575" t="e">
            <v>#N/A</v>
          </cell>
          <cell r="R1575" t="e">
            <v>#N/A</v>
          </cell>
          <cell r="S1575" t="e">
            <v>#N/A</v>
          </cell>
          <cell r="T1575" t="e">
            <v>#N/A</v>
          </cell>
          <cell r="U1575" t="e">
            <v>#N/A</v>
          </cell>
          <cell r="V1575" t="e">
            <v>#N/A</v>
          </cell>
          <cell r="W1575" t="e">
            <v>#N/A</v>
          </cell>
          <cell r="X1575" t="e">
            <v>#N/A</v>
          </cell>
          <cell r="Y1575" t="e">
            <v>#N/A</v>
          </cell>
          <cell r="Z1575"/>
          <cell r="AA1575"/>
          <cell r="AB1575"/>
          <cell r="AC1575"/>
          <cell r="AD1575"/>
          <cell r="AE1575"/>
          <cell r="AF1575"/>
          <cell r="AG1575"/>
          <cell r="AH1575"/>
          <cell r="AI1575"/>
          <cell r="AJ1575"/>
          <cell r="AK1575"/>
          <cell r="AL1575"/>
          <cell r="AM1575"/>
          <cell r="AN1575"/>
          <cell r="AO1575" t="str">
            <v>NA</v>
          </cell>
          <cell r="AP1575" t="str">
            <v>blank</v>
          </cell>
        </row>
        <row r="1576">
          <cell r="A1576">
            <v>1294</v>
          </cell>
          <cell r="P1576" t="str">
            <v>JPY</v>
          </cell>
          <cell r="Q1576" t="str">
            <v>C49SZX20210101JD</v>
          </cell>
          <cell r="R1576" t="str">
            <v>聚亮兴业</v>
          </cell>
          <cell r="S1576" t="str">
            <v>YSM20R-2</v>
          </cell>
          <cell r="T1576" t="str">
            <v>L-&gt;R</v>
          </cell>
          <cell r="U1576" t="str">
            <v>No</v>
          </cell>
          <cell r="V1576" t="str">
            <v>WRONG</v>
          </cell>
          <cell r="X1576">
            <v>44286</v>
          </cell>
          <cell r="Y1576" t="str">
            <v>Yes</v>
          </cell>
          <cell r="Z1576"/>
          <cell r="AA1576"/>
          <cell r="AB1576"/>
          <cell r="AC1576"/>
          <cell r="AD1576"/>
          <cell r="AE1576"/>
          <cell r="AF1576"/>
          <cell r="AG1576"/>
          <cell r="AH1576"/>
          <cell r="AI1576"/>
          <cell r="AJ1576"/>
          <cell r="AK1576"/>
          <cell r="AL1576"/>
          <cell r="AM1576"/>
          <cell r="AN1576"/>
          <cell r="AO1576" t="str">
            <v>Yes</v>
          </cell>
          <cell r="AP1576" t="str">
            <v>blank</v>
          </cell>
        </row>
        <row r="1577">
          <cell r="A1577">
            <v>1129</v>
          </cell>
          <cell r="P1577" t="str">
            <v>JPY</v>
          </cell>
          <cell r="Q1577" t="str">
            <v>C49SZX20210043AY</v>
          </cell>
          <cell r="R1577" t="str">
            <v>正宏兴</v>
          </cell>
          <cell r="S1577" t="str">
            <v>YSM10</v>
          </cell>
          <cell r="T1577" t="str">
            <v>L-&gt;R</v>
          </cell>
          <cell r="U1577" t="str">
            <v>MVC</v>
          </cell>
          <cell r="V1577" t="str">
            <v>WRONG</v>
          </cell>
          <cell r="X1577">
            <v>44230</v>
          </cell>
          <cell r="Y1577" t="str">
            <v>Yes</v>
          </cell>
          <cell r="Z1577"/>
          <cell r="AA1577"/>
          <cell r="AB1577"/>
          <cell r="AO1577" t="str">
            <v>Yes</v>
          </cell>
          <cell r="AP1577" t="str">
            <v>blank</v>
          </cell>
        </row>
        <row r="1578">
          <cell r="A1578">
            <v>1427</v>
          </cell>
          <cell r="P1578" t="str">
            <v>JPY</v>
          </cell>
          <cell r="Q1578" t="str">
            <v>C49SZX20210169VG</v>
          </cell>
          <cell r="R1578" t="str">
            <v>狂热者</v>
          </cell>
          <cell r="S1578" t="str">
            <v>YSM20R-2</v>
          </cell>
          <cell r="T1578" t="str">
            <v>L-&gt;R</v>
          </cell>
          <cell r="U1578" t="str">
            <v>No</v>
          </cell>
          <cell r="V1578" t="str">
            <v>WRONG</v>
          </cell>
          <cell r="X1578">
            <v>44358</v>
          </cell>
          <cell r="Y1578" t="str">
            <v>Yes</v>
          </cell>
          <cell r="AO1578" t="str">
            <v>Yes</v>
          </cell>
          <cell r="AP1578" t="str">
            <v>blank</v>
          </cell>
        </row>
        <row r="1579">
          <cell r="A1579">
            <v>1428</v>
          </cell>
          <cell r="P1579" t="str">
            <v>JPY</v>
          </cell>
          <cell r="Q1579" t="str">
            <v>C49SZX20210169VG</v>
          </cell>
          <cell r="R1579" t="str">
            <v>狂热者</v>
          </cell>
          <cell r="S1579" t="str">
            <v>YSM20R-2</v>
          </cell>
          <cell r="T1579" t="str">
            <v>L-&gt;R</v>
          </cell>
          <cell r="U1579" t="str">
            <v>No</v>
          </cell>
          <cell r="V1579" t="str">
            <v>WRONG</v>
          </cell>
          <cell r="X1579">
            <v>44358</v>
          </cell>
          <cell r="Y1579" t="str">
            <v>Yes</v>
          </cell>
          <cell r="AO1579" t="str">
            <v>Yes</v>
          </cell>
          <cell r="AP1579" t="str">
            <v>blank</v>
          </cell>
        </row>
        <row r="1580">
          <cell r="A1580">
            <v>1429</v>
          </cell>
          <cell r="P1580" t="str">
            <v>JPY</v>
          </cell>
          <cell r="Q1580" t="str">
            <v>C49SZX20210169VG</v>
          </cell>
          <cell r="R1580" t="str">
            <v>狂热者</v>
          </cell>
          <cell r="S1580" t="str">
            <v>YSM10</v>
          </cell>
          <cell r="T1580" t="str">
            <v>L-&gt;R</v>
          </cell>
          <cell r="U1580" t="str">
            <v>MVC F&amp;R+ATS15</v>
          </cell>
          <cell r="V1580" t="str">
            <v>WRONG</v>
          </cell>
          <cell r="X1580">
            <v>44358</v>
          </cell>
          <cell r="Y1580" t="str">
            <v>Yes</v>
          </cell>
          <cell r="AO1580" t="str">
            <v>Yes</v>
          </cell>
          <cell r="AP1580" t="str">
            <v>blank</v>
          </cell>
        </row>
        <row r="1581">
          <cell r="A1581">
            <v>1430</v>
          </cell>
          <cell r="P1581" t="str">
            <v>JPY</v>
          </cell>
          <cell r="Q1581" t="str">
            <v>C49SZX20210169VG（已发相机）</v>
          </cell>
          <cell r="R1581" t="str">
            <v>狂热者</v>
          </cell>
          <cell r="S1581" t="str">
            <v>YSM10</v>
          </cell>
          <cell r="T1581" t="str">
            <v>L-&gt;R</v>
          </cell>
          <cell r="U1581" t="str">
            <v>MVC+ATS15</v>
          </cell>
          <cell r="V1581" t="str">
            <v>WRONG</v>
          </cell>
          <cell r="X1581">
            <v>44358</v>
          </cell>
          <cell r="Y1581" t="str">
            <v>Yes</v>
          </cell>
          <cell r="AO1581" t="str">
            <v>Yes</v>
          </cell>
          <cell r="AP1581" t="str">
            <v>blank</v>
          </cell>
        </row>
        <row r="1582">
          <cell r="A1582">
            <v>1130</v>
          </cell>
          <cell r="P1582" t="str">
            <v>JPY</v>
          </cell>
          <cell r="Q1582" t="str">
            <v>C49SZX20210043AY</v>
          </cell>
          <cell r="R1582" t="str">
            <v>正宏兴</v>
          </cell>
          <cell r="S1582" t="str">
            <v>YSM20R-2</v>
          </cell>
          <cell r="T1582" t="str">
            <v>L-&gt;R</v>
          </cell>
          <cell r="U1582" t="str">
            <v>No</v>
          </cell>
          <cell r="V1582" t="str">
            <v>WRONG</v>
          </cell>
          <cell r="X1582">
            <v>44230</v>
          </cell>
          <cell r="Y1582" t="str">
            <v>Yes</v>
          </cell>
          <cell r="AO1582" t="str">
            <v>Yes</v>
          </cell>
          <cell r="AP1582" t="str">
            <v>blank</v>
          </cell>
        </row>
        <row r="1583">
          <cell r="A1583">
            <v>1652</v>
          </cell>
          <cell r="P1583" t="str">
            <v>JPY</v>
          </cell>
          <cell r="Q1583" t="str">
            <v>C49SZX20220049JY</v>
          </cell>
          <cell r="R1583" t="str">
            <v>辉拓</v>
          </cell>
          <cell r="S1583" t="str">
            <v>YSM20R-2</v>
          </cell>
          <cell r="T1583" t="str">
            <v>L-&gt;R</v>
          </cell>
          <cell r="U1583" t="str">
            <v>MVC</v>
          </cell>
          <cell r="V1583" t="str">
            <v>WRONG</v>
          </cell>
          <cell r="X1583">
            <v>44672</v>
          </cell>
          <cell r="Y1583" t="str">
            <v>Yes</v>
          </cell>
          <cell r="AO1583" t="str">
            <v>Yes</v>
          </cell>
          <cell r="AP1583" t="str">
            <v>blank</v>
          </cell>
        </row>
        <row r="1584">
          <cell r="A1584">
            <v>1654</v>
          </cell>
          <cell r="P1584" t="str">
            <v>JPY</v>
          </cell>
          <cell r="Q1584" t="str">
            <v>C49SZX20220049JY</v>
          </cell>
          <cell r="R1584" t="str">
            <v>辉拓</v>
          </cell>
          <cell r="S1584" t="str">
            <v>YSM20R-2</v>
          </cell>
          <cell r="T1584" t="str">
            <v>L-&gt;R</v>
          </cell>
          <cell r="U1584" t="str">
            <v>No</v>
          </cell>
          <cell r="V1584" t="str">
            <v>WRONG</v>
          </cell>
          <cell r="X1584">
            <v>44672</v>
          </cell>
          <cell r="Y1584" t="str">
            <v>Yes</v>
          </cell>
          <cell r="AO1584" t="str">
            <v>Yes</v>
          </cell>
          <cell r="AP1584" t="str">
            <v>blank</v>
          </cell>
        </row>
        <row r="1585">
          <cell r="A1585">
            <v>2059</v>
          </cell>
          <cell r="P1585" t="str">
            <v>JPY</v>
          </cell>
          <cell r="Q1585" t="str">
            <v>C49SZX20240002SX</v>
          </cell>
          <cell r="R1585" t="str">
            <v>悦之彩</v>
          </cell>
          <cell r="S1585" t="str">
            <v>YSM10</v>
          </cell>
          <cell r="T1585" t="str">
            <v>L-&gt;R</v>
          </cell>
          <cell r="U1585" t="str">
            <v>MVC</v>
          </cell>
          <cell r="V1585" t="str">
            <v>WRONG</v>
          </cell>
          <cell r="X1585">
            <v>45300</v>
          </cell>
          <cell r="Y1585" t="str">
            <v>No</v>
          </cell>
          <cell r="AO1585" t="str">
            <v>No</v>
          </cell>
          <cell r="AP1585" t="str">
            <v>blank</v>
          </cell>
        </row>
        <row r="1586">
          <cell r="A1586">
            <v>2060</v>
          </cell>
          <cell r="P1586" t="str">
            <v>JPY</v>
          </cell>
          <cell r="Q1586" t="str">
            <v>C49SZX20240002SX</v>
          </cell>
          <cell r="R1586" t="str">
            <v>悦之彩</v>
          </cell>
          <cell r="S1586" t="str">
            <v>YSM10</v>
          </cell>
          <cell r="T1586" t="str">
            <v>L-&gt;R</v>
          </cell>
          <cell r="U1586" t="str">
            <v>MVC</v>
          </cell>
          <cell r="V1586" t="str">
            <v>WRONG</v>
          </cell>
          <cell r="X1586">
            <v>45300</v>
          </cell>
          <cell r="Y1586" t="str">
            <v>No</v>
          </cell>
          <cell r="AO1586" t="str">
            <v>No</v>
          </cell>
          <cell r="AP1586" t="str">
            <v>blank</v>
          </cell>
        </row>
        <row r="1587">
          <cell r="P1587" t="e">
            <v>#N/A</v>
          </cell>
          <cell r="Q1587" t="e">
            <v>#N/A</v>
          </cell>
          <cell r="R1587" t="e">
            <v>#N/A</v>
          </cell>
          <cell r="S1587" t="e">
            <v>#N/A</v>
          </cell>
          <cell r="T1587" t="e">
            <v>#N/A</v>
          </cell>
          <cell r="U1587" t="e">
            <v>#N/A</v>
          </cell>
          <cell r="V1587" t="e">
            <v>#N/A</v>
          </cell>
          <cell r="X1587" t="e">
            <v>#N/A</v>
          </cell>
          <cell r="Y1587" t="e">
            <v>#N/A</v>
          </cell>
          <cell r="AO1587" t="str">
            <v>NA</v>
          </cell>
          <cell r="AP1587" t="str">
            <v>blank</v>
          </cell>
        </row>
        <row r="1588">
          <cell r="P1588" t="e">
            <v>#N/A</v>
          </cell>
          <cell r="Q1588" t="e">
            <v>#N/A</v>
          </cell>
          <cell r="R1588" t="e">
            <v>#N/A</v>
          </cell>
          <cell r="S1588" t="e">
            <v>#N/A</v>
          </cell>
          <cell r="T1588" t="e">
            <v>#N/A</v>
          </cell>
          <cell r="U1588" t="e">
            <v>#N/A</v>
          </cell>
          <cell r="V1588" t="e">
            <v>#N/A</v>
          </cell>
          <cell r="X1588" t="e">
            <v>#N/A</v>
          </cell>
          <cell r="Y1588" t="e">
            <v>#N/A</v>
          </cell>
          <cell r="AO1588" t="str">
            <v>NA</v>
          </cell>
          <cell r="AP1588" t="str">
            <v>blank</v>
          </cell>
        </row>
        <row r="1589">
          <cell r="P1589" t="e">
            <v>#N/A</v>
          </cell>
          <cell r="Q1589" t="e">
            <v>#N/A</v>
          </cell>
          <cell r="R1589" t="e">
            <v>#N/A</v>
          </cell>
          <cell r="S1589" t="e">
            <v>#N/A</v>
          </cell>
          <cell r="T1589" t="e">
            <v>#N/A</v>
          </cell>
          <cell r="U1589" t="e">
            <v>#N/A</v>
          </cell>
          <cell r="V1589" t="e">
            <v>#N/A</v>
          </cell>
          <cell r="X1589" t="e">
            <v>#N/A</v>
          </cell>
          <cell r="Y1589" t="e">
            <v>#N/A</v>
          </cell>
          <cell r="AO1589" t="str">
            <v>NA</v>
          </cell>
          <cell r="AP1589" t="str">
            <v>blank</v>
          </cell>
        </row>
        <row r="1590">
          <cell r="P1590" t="e">
            <v>#N/A</v>
          </cell>
          <cell r="Q1590" t="e">
            <v>#N/A</v>
          </cell>
          <cell r="R1590" t="e">
            <v>#N/A</v>
          </cell>
          <cell r="S1590" t="e">
            <v>#N/A</v>
          </cell>
          <cell r="T1590" t="e">
            <v>#N/A</v>
          </cell>
          <cell r="U1590" t="e">
            <v>#N/A</v>
          </cell>
          <cell r="V1590" t="e">
            <v>#N/A</v>
          </cell>
          <cell r="X1590" t="e">
            <v>#N/A</v>
          </cell>
          <cell r="Y1590" t="e">
            <v>#N/A</v>
          </cell>
          <cell r="AO1590" t="str">
            <v>NA</v>
          </cell>
          <cell r="AP1590" t="str">
            <v>blank</v>
          </cell>
        </row>
        <row r="1591">
          <cell r="P1591" t="e">
            <v>#N/A</v>
          </cell>
          <cell r="Q1591" t="e">
            <v>#N/A</v>
          </cell>
          <cell r="R1591" t="e">
            <v>#N/A</v>
          </cell>
          <cell r="S1591" t="e">
            <v>#N/A</v>
          </cell>
          <cell r="T1591" t="e">
            <v>#N/A</v>
          </cell>
          <cell r="U1591" t="e">
            <v>#N/A</v>
          </cell>
          <cell r="V1591" t="e">
            <v>#N/A</v>
          </cell>
          <cell r="X1591" t="e">
            <v>#N/A</v>
          </cell>
          <cell r="Y1591" t="e">
            <v>#N/A</v>
          </cell>
          <cell r="AO1591" t="str">
            <v>NA</v>
          </cell>
          <cell r="AP1591" t="str">
            <v>blank</v>
          </cell>
        </row>
        <row r="1592">
          <cell r="P1592" t="e">
            <v>#N/A</v>
          </cell>
          <cell r="Q1592" t="e">
            <v>#N/A</v>
          </cell>
          <cell r="R1592" t="e">
            <v>#N/A</v>
          </cell>
          <cell r="S1592" t="e">
            <v>#N/A</v>
          </cell>
          <cell r="T1592" t="e">
            <v>#N/A</v>
          </cell>
          <cell r="U1592" t="e">
            <v>#N/A</v>
          </cell>
          <cell r="V1592" t="e">
            <v>#N/A</v>
          </cell>
          <cell r="X1592" t="e">
            <v>#N/A</v>
          </cell>
          <cell r="Y1592" t="e">
            <v>#N/A</v>
          </cell>
          <cell r="AO1592" t="str">
            <v>NA</v>
          </cell>
          <cell r="AP1592" t="str">
            <v>blank</v>
          </cell>
        </row>
        <row r="1593">
          <cell r="AO1593" t="str">
            <v>blank</v>
          </cell>
          <cell r="AP1593" t="str">
            <v>blank</v>
          </cell>
        </row>
        <row r="1594">
          <cell r="AO1594" t="str">
            <v>blank</v>
          </cell>
          <cell r="AP1594" t="str">
            <v>blank</v>
          </cell>
        </row>
        <row r="1595">
          <cell r="AO1595" t="str">
            <v>blank</v>
          </cell>
          <cell r="AP1595" t="str">
            <v>blank</v>
          </cell>
        </row>
        <row r="1596">
          <cell r="AO1596" t="str">
            <v>blank</v>
          </cell>
          <cell r="AP1596" t="str">
            <v>blank</v>
          </cell>
        </row>
        <row r="1597">
          <cell r="AO1597" t="str">
            <v>blank</v>
          </cell>
          <cell r="AP1597" t="str">
            <v>blank</v>
          </cell>
        </row>
        <row r="1598">
          <cell r="AO1598" t="str">
            <v>blank</v>
          </cell>
          <cell r="AP1598" t="str">
            <v>blank</v>
          </cell>
        </row>
        <row r="1599">
          <cell r="AO1599" t="str">
            <v>blank</v>
          </cell>
          <cell r="AP1599" t="str">
            <v>blank</v>
          </cell>
        </row>
        <row r="1600">
          <cell r="AO1600" t="str">
            <v>blank</v>
          </cell>
          <cell r="AP1600" t="str">
            <v>blank</v>
          </cell>
        </row>
        <row r="1601">
          <cell r="AO1601" t="str">
            <v>blank</v>
          </cell>
          <cell r="AP1601" t="str">
            <v>blank</v>
          </cell>
        </row>
        <row r="1602">
          <cell r="AO1602" t="str">
            <v>blank</v>
          </cell>
          <cell r="AP1602" t="str">
            <v>blank</v>
          </cell>
        </row>
        <row r="1603">
          <cell r="AO1603" t="str">
            <v>blank</v>
          </cell>
          <cell r="AP1603" t="str">
            <v>blank</v>
          </cell>
        </row>
        <row r="1604">
          <cell r="AO1604" t="str">
            <v>blank</v>
          </cell>
          <cell r="AP1604" t="str">
            <v>blank</v>
          </cell>
        </row>
        <row r="1605">
          <cell r="AO1605" t="str">
            <v>blank</v>
          </cell>
          <cell r="AP1605" t="str">
            <v>blank</v>
          </cell>
        </row>
        <row r="1606">
          <cell r="AO1606" t="str">
            <v>blank</v>
          </cell>
          <cell r="AP1606" t="str">
            <v>blank</v>
          </cell>
        </row>
        <row r="1607">
          <cell r="AO1607" t="str">
            <v>blank</v>
          </cell>
          <cell r="AP1607" t="str">
            <v>blank</v>
          </cell>
        </row>
        <row r="1608">
          <cell r="AO1608" t="str">
            <v>blank</v>
          </cell>
          <cell r="AP1608" t="str">
            <v>blank</v>
          </cell>
        </row>
        <row r="1609">
          <cell r="AO1609" t="str">
            <v>blank</v>
          </cell>
          <cell r="AP1609" t="str">
            <v>blank</v>
          </cell>
        </row>
        <row r="1610">
          <cell r="AO1610" t="str">
            <v>blank</v>
          </cell>
          <cell r="AP1610" t="str">
            <v>blank</v>
          </cell>
        </row>
        <row r="1611">
          <cell r="AO1611" t="str">
            <v>blank</v>
          </cell>
          <cell r="AP1611" t="str">
            <v>blank</v>
          </cell>
        </row>
        <row r="1612">
          <cell r="AO1612" t="str">
            <v>blank</v>
          </cell>
          <cell r="AP1612" t="str">
            <v>blank</v>
          </cell>
        </row>
        <row r="1613">
          <cell r="AO1613" t="str">
            <v>blank</v>
          </cell>
          <cell r="AP1613" t="str">
            <v>blank</v>
          </cell>
        </row>
        <row r="1614">
          <cell r="AO1614" t="str">
            <v>blank</v>
          </cell>
          <cell r="AP1614" t="str">
            <v>blank</v>
          </cell>
        </row>
        <row r="1615">
          <cell r="AO1615" t="str">
            <v>blank</v>
          </cell>
          <cell r="AP1615" t="str">
            <v>blank</v>
          </cell>
        </row>
        <row r="1616">
          <cell r="AO1616" t="str">
            <v>blank</v>
          </cell>
          <cell r="AP1616" t="str">
            <v>blank</v>
          </cell>
        </row>
        <row r="1617">
          <cell r="AO1617" t="str">
            <v>blank</v>
          </cell>
          <cell r="AP1617" t="str">
            <v>blank</v>
          </cell>
        </row>
        <row r="1618">
          <cell r="AO1618" t="str">
            <v>blank</v>
          </cell>
          <cell r="AP1618" t="str">
            <v>blank</v>
          </cell>
        </row>
        <row r="1619">
          <cell r="AO1619" t="str">
            <v>blank</v>
          </cell>
          <cell r="AP1619" t="str">
            <v>blank</v>
          </cell>
        </row>
        <row r="1620">
          <cell r="AO1620" t="str">
            <v>blank</v>
          </cell>
          <cell r="AP1620" t="str">
            <v>blank</v>
          </cell>
        </row>
        <row r="1621">
          <cell r="AO1621" t="str">
            <v>blank</v>
          </cell>
          <cell r="AP1621" t="str">
            <v>blank</v>
          </cell>
        </row>
        <row r="1622">
          <cell r="AO1622" t="str">
            <v>blank</v>
          </cell>
          <cell r="AP1622" t="str">
            <v>blank</v>
          </cell>
        </row>
        <row r="1623">
          <cell r="AO1623" t="str">
            <v>blank</v>
          </cell>
          <cell r="AP1623" t="str">
            <v>blank</v>
          </cell>
        </row>
        <row r="1624">
          <cell r="AO1624" t="str">
            <v>blank</v>
          </cell>
          <cell r="AP1624" t="str">
            <v>blank</v>
          </cell>
        </row>
        <row r="1625">
          <cell r="AO1625" t="str">
            <v>blank</v>
          </cell>
          <cell r="AP1625" t="str">
            <v>blank</v>
          </cell>
        </row>
        <row r="1626">
          <cell r="AO1626" t="str">
            <v>blank</v>
          </cell>
          <cell r="AP1626" t="str">
            <v>blank</v>
          </cell>
        </row>
        <row r="1627">
          <cell r="AO1627" t="str">
            <v>blank</v>
          </cell>
          <cell r="AP1627" t="str">
            <v>blank</v>
          </cell>
        </row>
        <row r="1628">
          <cell r="AO1628" t="str">
            <v>blank</v>
          </cell>
          <cell r="AP1628" t="str">
            <v>blank</v>
          </cell>
        </row>
        <row r="1629">
          <cell r="AO1629" t="str">
            <v>blank</v>
          </cell>
          <cell r="AP1629" t="str">
            <v>blank</v>
          </cell>
        </row>
        <row r="1630">
          <cell r="AO1630" t="str">
            <v>blank</v>
          </cell>
          <cell r="AP1630" t="str">
            <v>blank</v>
          </cell>
        </row>
        <row r="1631">
          <cell r="AO1631" t="str">
            <v>blank</v>
          </cell>
          <cell r="AP1631" t="str">
            <v>blank</v>
          </cell>
        </row>
        <row r="1632">
          <cell r="AO1632" t="str">
            <v>blank</v>
          </cell>
          <cell r="AP1632" t="str">
            <v>blank</v>
          </cell>
        </row>
        <row r="1633">
          <cell r="AO1633" t="str">
            <v>blank</v>
          </cell>
          <cell r="AP1633" t="str">
            <v>blank</v>
          </cell>
        </row>
        <row r="1634">
          <cell r="AO1634" t="str">
            <v>blank</v>
          </cell>
          <cell r="AP1634" t="str">
            <v>blank</v>
          </cell>
        </row>
        <row r="1635">
          <cell r="AO1635" t="str">
            <v>blank</v>
          </cell>
          <cell r="AP1635" t="str">
            <v>blank</v>
          </cell>
        </row>
        <row r="1636">
          <cell r="AO1636" t="str">
            <v>blank</v>
          </cell>
          <cell r="AP1636" t="str">
            <v>blank</v>
          </cell>
        </row>
        <row r="1637">
          <cell r="AO1637" t="str">
            <v>blank</v>
          </cell>
          <cell r="AP1637" t="str">
            <v>blank</v>
          </cell>
        </row>
        <row r="1638">
          <cell r="AO1638" t="str">
            <v>blank</v>
          </cell>
          <cell r="AP1638" t="str">
            <v>blank</v>
          </cell>
        </row>
        <row r="1639">
          <cell r="AO1639" t="str">
            <v>blank</v>
          </cell>
          <cell r="AP1639" t="str">
            <v>blank</v>
          </cell>
        </row>
        <row r="1640">
          <cell r="AO1640" t="str">
            <v>blank</v>
          </cell>
          <cell r="AP1640" t="str">
            <v>blank</v>
          </cell>
        </row>
        <row r="1641">
          <cell r="AO1641" t="str">
            <v>blank</v>
          </cell>
          <cell r="AP1641" t="str">
            <v>blank</v>
          </cell>
        </row>
        <row r="1642">
          <cell r="AO1642" t="str">
            <v>blank</v>
          </cell>
          <cell r="AP1642" t="str">
            <v>blank</v>
          </cell>
        </row>
        <row r="1643">
          <cell r="AO1643" t="str">
            <v>blank</v>
          </cell>
          <cell r="AP1643" t="str">
            <v>blank</v>
          </cell>
        </row>
        <row r="1644">
          <cell r="AO1644" t="str">
            <v>blank</v>
          </cell>
          <cell r="AP1644" t="str">
            <v>blank</v>
          </cell>
        </row>
        <row r="1645">
          <cell r="AO1645" t="str">
            <v>blank</v>
          </cell>
          <cell r="AP1645" t="str">
            <v>blank</v>
          </cell>
        </row>
        <row r="1646">
          <cell r="AO1646" t="str">
            <v>blank</v>
          </cell>
          <cell r="AP1646" t="str">
            <v>blank</v>
          </cell>
        </row>
        <row r="1647">
          <cell r="AO1647" t="str">
            <v>blank</v>
          </cell>
          <cell r="AP1647" t="str">
            <v>blank</v>
          </cell>
        </row>
        <row r="1648">
          <cell r="AO1648" t="str">
            <v>blank</v>
          </cell>
          <cell r="AP1648" t="str">
            <v>blank</v>
          </cell>
        </row>
        <row r="1649">
          <cell r="AO1649" t="str">
            <v>blank</v>
          </cell>
          <cell r="AP1649" t="str">
            <v>blank</v>
          </cell>
        </row>
        <row r="1650">
          <cell r="AO1650" t="str">
            <v>blank</v>
          </cell>
          <cell r="AP1650" t="str">
            <v>blank</v>
          </cell>
        </row>
        <row r="1651">
          <cell r="AO1651" t="str">
            <v>blank</v>
          </cell>
          <cell r="AP1651" t="str">
            <v>blank</v>
          </cell>
        </row>
        <row r="1652">
          <cell r="AO1652" t="str">
            <v>blank</v>
          </cell>
          <cell r="AP1652" t="str">
            <v>blank</v>
          </cell>
        </row>
        <row r="1653">
          <cell r="AO1653" t="str">
            <v>blank</v>
          </cell>
          <cell r="AP1653" t="str">
            <v>blank</v>
          </cell>
        </row>
        <row r="1654">
          <cell r="AO1654" t="str">
            <v>blank</v>
          </cell>
          <cell r="AP1654" t="str">
            <v>blank</v>
          </cell>
        </row>
        <row r="1655">
          <cell r="AO1655" t="str">
            <v>blank</v>
          </cell>
          <cell r="AP1655" t="str">
            <v>blank</v>
          </cell>
        </row>
        <row r="1656">
          <cell r="AO1656" t="str">
            <v>blank</v>
          </cell>
          <cell r="AP1656" t="str">
            <v>blank</v>
          </cell>
        </row>
        <row r="1657">
          <cell r="AO1657" t="str">
            <v>blank</v>
          </cell>
          <cell r="AP1657" t="str">
            <v>blank</v>
          </cell>
        </row>
        <row r="1658">
          <cell r="AO1658" t="str">
            <v>blank</v>
          </cell>
          <cell r="AP1658" t="str">
            <v>blank</v>
          </cell>
        </row>
        <row r="1659">
          <cell r="AO1659" t="str">
            <v>blank</v>
          </cell>
          <cell r="AP1659" t="str">
            <v>blank</v>
          </cell>
        </row>
        <row r="1660">
          <cell r="AO1660" t="str">
            <v>blank</v>
          </cell>
          <cell r="AP1660" t="str">
            <v>blank</v>
          </cell>
        </row>
        <row r="1661">
          <cell r="AO1661" t="str">
            <v>blank</v>
          </cell>
          <cell r="AP1661" t="str">
            <v>blank</v>
          </cell>
        </row>
        <row r="1662">
          <cell r="AO1662" t="str">
            <v>blank</v>
          </cell>
          <cell r="AP1662" t="str">
            <v>blank</v>
          </cell>
        </row>
        <row r="1663">
          <cell r="AO1663" t="str">
            <v>blank</v>
          </cell>
          <cell r="AP1663" t="str">
            <v>blank</v>
          </cell>
        </row>
        <row r="1664">
          <cell r="AO1664" t="str">
            <v>blank</v>
          </cell>
          <cell r="AP1664" t="str">
            <v>blank</v>
          </cell>
        </row>
        <row r="1665">
          <cell r="AO1665" t="str">
            <v>blank</v>
          </cell>
          <cell r="AP1665" t="str">
            <v>blank</v>
          </cell>
        </row>
        <row r="1666">
          <cell r="AO1666" t="str">
            <v>blank</v>
          </cell>
          <cell r="AP1666" t="str">
            <v>blank</v>
          </cell>
        </row>
        <row r="1667">
          <cell r="AO1667" t="str">
            <v>blank</v>
          </cell>
          <cell r="AP1667" t="str">
            <v>blank</v>
          </cell>
        </row>
        <row r="1668">
          <cell r="AO1668" t="str">
            <v>blank</v>
          </cell>
          <cell r="AP1668" t="str">
            <v>blank</v>
          </cell>
        </row>
        <row r="1669">
          <cell r="AO1669" t="str">
            <v>blank</v>
          </cell>
          <cell r="AP1669" t="str">
            <v>blank</v>
          </cell>
        </row>
        <row r="1670">
          <cell r="AO1670" t="str">
            <v>blank</v>
          </cell>
          <cell r="AP1670" t="str">
            <v>blank</v>
          </cell>
        </row>
        <row r="1671">
          <cell r="AO1671" t="str">
            <v>blank</v>
          </cell>
          <cell r="AP1671" t="str">
            <v>blank</v>
          </cell>
        </row>
        <row r="1672">
          <cell r="AO1672" t="str">
            <v>blank</v>
          </cell>
          <cell r="AP1672" t="str">
            <v>blank</v>
          </cell>
        </row>
        <row r="1673">
          <cell r="AO1673" t="str">
            <v>blank</v>
          </cell>
          <cell r="AP1673" t="str">
            <v>blank</v>
          </cell>
        </row>
        <row r="1674">
          <cell r="AO1674" t="str">
            <v>blank</v>
          </cell>
          <cell r="AP1674" t="str">
            <v>blank</v>
          </cell>
        </row>
        <row r="1675">
          <cell r="AO1675" t="str">
            <v>blank</v>
          </cell>
          <cell r="AP1675" t="str">
            <v>blank</v>
          </cell>
        </row>
        <row r="1676">
          <cell r="AO1676" t="str">
            <v>blank</v>
          </cell>
          <cell r="AP1676" t="str">
            <v>blank</v>
          </cell>
        </row>
        <row r="1677">
          <cell r="AO1677" t="str">
            <v>blank</v>
          </cell>
          <cell r="AP1677" t="str">
            <v>blank</v>
          </cell>
        </row>
        <row r="1678">
          <cell r="AO1678" t="str">
            <v>blank</v>
          </cell>
          <cell r="AP1678" t="str">
            <v>blank</v>
          </cell>
        </row>
        <row r="1679">
          <cell r="AO1679" t="str">
            <v>blank</v>
          </cell>
          <cell r="AP1679" t="str">
            <v>blank</v>
          </cell>
        </row>
        <row r="1680">
          <cell r="AO1680" t="str">
            <v>blank</v>
          </cell>
          <cell r="AP1680" t="str">
            <v>blank</v>
          </cell>
        </row>
        <row r="1681">
          <cell r="AO1681" t="str">
            <v>blank</v>
          </cell>
          <cell r="AP1681" t="str">
            <v>blank</v>
          </cell>
        </row>
        <row r="1682">
          <cell r="AO1682" t="str">
            <v>blank</v>
          </cell>
          <cell r="AP1682" t="str">
            <v>blank</v>
          </cell>
        </row>
        <row r="1683">
          <cell r="AO1683" t="str">
            <v>blank</v>
          </cell>
          <cell r="AP1683" t="str">
            <v>blank</v>
          </cell>
        </row>
        <row r="1684">
          <cell r="AO1684" t="str">
            <v>blank</v>
          </cell>
          <cell r="AP1684" t="str">
            <v>blank</v>
          </cell>
        </row>
        <row r="1685">
          <cell r="AO1685" t="str">
            <v>blank</v>
          </cell>
          <cell r="AP1685" t="str">
            <v>blank</v>
          </cell>
        </row>
        <row r="1686">
          <cell r="AO1686" t="str">
            <v>blank</v>
          </cell>
          <cell r="AP1686" t="str">
            <v>blank</v>
          </cell>
        </row>
        <row r="1687">
          <cell r="AO1687" t="str">
            <v>blank</v>
          </cell>
          <cell r="AP1687" t="str">
            <v>blank</v>
          </cell>
        </row>
        <row r="1688">
          <cell r="AO1688" t="str">
            <v>blank</v>
          </cell>
          <cell r="AP1688" t="str">
            <v>blank</v>
          </cell>
        </row>
        <row r="1689">
          <cell r="AO1689" t="str">
            <v>blank</v>
          </cell>
          <cell r="AP1689" t="str">
            <v>blank</v>
          </cell>
        </row>
        <row r="1690">
          <cell r="AO1690" t="str">
            <v>blank</v>
          </cell>
          <cell r="AP1690" t="str">
            <v>blank</v>
          </cell>
        </row>
        <row r="1691">
          <cell r="AO1691" t="str">
            <v>blank</v>
          </cell>
          <cell r="AP1691" t="str">
            <v>blank</v>
          </cell>
        </row>
        <row r="1692">
          <cell r="AO1692" t="str">
            <v>blank</v>
          </cell>
          <cell r="AP1692" t="str">
            <v>blank</v>
          </cell>
        </row>
        <row r="1693">
          <cell r="AO1693" t="str">
            <v>blank</v>
          </cell>
          <cell r="AP1693" t="str">
            <v>blank</v>
          </cell>
        </row>
        <row r="1694">
          <cell r="AO1694" t="str">
            <v>blank</v>
          </cell>
          <cell r="AP1694" t="str">
            <v>blank</v>
          </cell>
        </row>
        <row r="1695">
          <cell r="AO1695" t="str">
            <v>blank</v>
          </cell>
          <cell r="AP1695" t="str">
            <v>blank</v>
          </cell>
        </row>
        <row r="1696">
          <cell r="AO1696" t="str">
            <v>blank</v>
          </cell>
          <cell r="AP1696" t="str">
            <v>blank</v>
          </cell>
        </row>
        <row r="1697">
          <cell r="AO1697" t="str">
            <v>blank</v>
          </cell>
          <cell r="AP1697" t="str">
            <v>blank</v>
          </cell>
        </row>
        <row r="1698">
          <cell r="AO1698" t="str">
            <v>blank</v>
          </cell>
          <cell r="AP1698" t="str">
            <v>blank</v>
          </cell>
        </row>
        <row r="1699">
          <cell r="AO1699" t="str">
            <v>blank</v>
          </cell>
          <cell r="AP1699" t="str">
            <v>blank</v>
          </cell>
        </row>
        <row r="1700">
          <cell r="AO1700" t="str">
            <v>blank</v>
          </cell>
          <cell r="AP1700" t="str">
            <v>blank</v>
          </cell>
        </row>
        <row r="1701">
          <cell r="AO1701" t="str">
            <v>blank</v>
          </cell>
          <cell r="AP1701" t="str">
            <v>blank</v>
          </cell>
        </row>
        <row r="1702">
          <cell r="AO1702" t="str">
            <v>blank</v>
          </cell>
          <cell r="AP1702" t="str">
            <v>blank</v>
          </cell>
        </row>
        <row r="1703">
          <cell r="AO1703" t="str">
            <v>blank</v>
          </cell>
          <cell r="AP1703" t="str">
            <v>blank</v>
          </cell>
        </row>
        <row r="1704">
          <cell r="AO1704" t="str">
            <v>blank</v>
          </cell>
          <cell r="AP1704" t="str">
            <v>blank</v>
          </cell>
        </row>
        <row r="1705">
          <cell r="AO1705" t="str">
            <v>blank</v>
          </cell>
          <cell r="AP1705" t="str">
            <v>blank</v>
          </cell>
        </row>
        <row r="1706">
          <cell r="AO1706" t="str">
            <v>blank</v>
          </cell>
          <cell r="AP1706" t="str">
            <v>blank</v>
          </cell>
        </row>
        <row r="1707">
          <cell r="AO1707" t="str">
            <v>blank</v>
          </cell>
          <cell r="AP1707" t="str">
            <v>blank</v>
          </cell>
        </row>
        <row r="1708">
          <cell r="AO1708" t="str">
            <v>blank</v>
          </cell>
          <cell r="AP1708" t="str">
            <v>blank</v>
          </cell>
        </row>
        <row r="1709">
          <cell r="AO1709" t="str">
            <v>blank</v>
          </cell>
          <cell r="AP1709" t="str">
            <v>blank</v>
          </cell>
        </row>
        <row r="1710">
          <cell r="AO1710" t="str">
            <v>blank</v>
          </cell>
          <cell r="AP1710" t="str">
            <v>blank</v>
          </cell>
        </row>
        <row r="1711">
          <cell r="AO1711" t="str">
            <v>blank</v>
          </cell>
          <cell r="AP1711" t="str">
            <v>blank</v>
          </cell>
        </row>
        <row r="1712">
          <cell r="AO1712" t="str">
            <v>blank</v>
          </cell>
          <cell r="AP1712" t="str">
            <v>blank</v>
          </cell>
        </row>
        <row r="1713">
          <cell r="AO1713" t="str">
            <v>blank</v>
          </cell>
          <cell r="AP1713" t="str">
            <v>blank</v>
          </cell>
        </row>
        <row r="1714">
          <cell r="AO1714" t="str">
            <v>blank</v>
          </cell>
          <cell r="AP1714" t="str">
            <v>blank</v>
          </cell>
        </row>
        <row r="1715">
          <cell r="AO1715" t="str">
            <v>blank</v>
          </cell>
          <cell r="AP1715" t="str">
            <v>blank</v>
          </cell>
        </row>
        <row r="1716">
          <cell r="AO1716" t="str">
            <v>blank</v>
          </cell>
          <cell r="AP1716" t="str">
            <v>blank</v>
          </cell>
        </row>
        <row r="1717">
          <cell r="AO1717" t="str">
            <v>blank</v>
          </cell>
          <cell r="AP1717" t="str">
            <v>blank</v>
          </cell>
        </row>
        <row r="1718">
          <cell r="AO1718" t="str">
            <v>blank</v>
          </cell>
          <cell r="AP1718" t="str">
            <v>blank</v>
          </cell>
        </row>
        <row r="1719">
          <cell r="AO1719" t="str">
            <v>blank</v>
          </cell>
          <cell r="AP1719" t="str">
            <v>blank</v>
          </cell>
        </row>
        <row r="1720">
          <cell r="AO1720" t="str">
            <v>blank</v>
          </cell>
          <cell r="AP1720" t="str">
            <v>blank</v>
          </cell>
        </row>
        <row r="1721">
          <cell r="AO1721" t="str">
            <v>blank</v>
          </cell>
          <cell r="AP1721" t="str">
            <v>blank</v>
          </cell>
        </row>
        <row r="1722">
          <cell r="AO1722" t="str">
            <v>blank</v>
          </cell>
          <cell r="AP1722" t="str">
            <v>blank</v>
          </cell>
        </row>
        <row r="1723">
          <cell r="AO1723" t="str">
            <v>blank</v>
          </cell>
          <cell r="AP1723" t="str">
            <v>blank</v>
          </cell>
        </row>
        <row r="1724">
          <cell r="AO1724" t="str">
            <v>blank</v>
          </cell>
          <cell r="AP1724" t="str">
            <v>blank</v>
          </cell>
        </row>
        <row r="1725">
          <cell r="AO1725" t="str">
            <v>blank</v>
          </cell>
          <cell r="AP1725" t="str">
            <v>blank</v>
          </cell>
        </row>
        <row r="1726">
          <cell r="AO1726" t="str">
            <v>blank</v>
          </cell>
          <cell r="AP1726" t="str">
            <v>blank</v>
          </cell>
        </row>
        <row r="1727">
          <cell r="AO1727" t="str">
            <v>blank</v>
          </cell>
          <cell r="AP1727" t="str">
            <v>blank</v>
          </cell>
        </row>
        <row r="1728">
          <cell r="AO1728" t="str">
            <v>blank</v>
          </cell>
          <cell r="AP1728" t="str">
            <v>blank</v>
          </cell>
        </row>
        <row r="1729">
          <cell r="AO1729" t="str">
            <v>blank</v>
          </cell>
          <cell r="AP1729" t="str">
            <v>blank</v>
          </cell>
        </row>
        <row r="1730">
          <cell r="AO1730" t="str">
            <v>blank</v>
          </cell>
          <cell r="AP1730" t="str">
            <v>blank</v>
          </cell>
        </row>
        <row r="1731">
          <cell r="AO1731" t="str">
            <v>blank</v>
          </cell>
          <cell r="AP1731" t="str">
            <v>blank</v>
          </cell>
        </row>
        <row r="1732">
          <cell r="AO1732" t="str">
            <v>blank</v>
          </cell>
          <cell r="AP1732" t="str">
            <v>blank</v>
          </cell>
        </row>
        <row r="1733">
          <cell r="AO1733" t="str">
            <v>blank</v>
          </cell>
          <cell r="AP1733" t="str">
            <v>blank</v>
          </cell>
        </row>
        <row r="1734">
          <cell r="AO1734" t="str">
            <v>blank</v>
          </cell>
          <cell r="AP1734" t="str">
            <v>blank</v>
          </cell>
        </row>
        <row r="1735">
          <cell r="AO1735" t="str">
            <v>blank</v>
          </cell>
          <cell r="AP1735" t="str">
            <v>blank</v>
          </cell>
        </row>
        <row r="1736">
          <cell r="AO1736" t="str">
            <v>blank</v>
          </cell>
          <cell r="AP1736" t="str">
            <v>blank</v>
          </cell>
        </row>
        <row r="1737">
          <cell r="AO1737" t="str">
            <v>blank</v>
          </cell>
          <cell r="AP1737" t="str">
            <v>blank</v>
          </cell>
        </row>
        <row r="1738">
          <cell r="AO1738" t="str">
            <v>blank</v>
          </cell>
          <cell r="AP1738" t="str">
            <v>blank</v>
          </cell>
        </row>
        <row r="1739">
          <cell r="AO1739" t="str">
            <v>blank</v>
          </cell>
          <cell r="AP1739" t="str">
            <v>blank</v>
          </cell>
        </row>
        <row r="1740">
          <cell r="AO1740" t="str">
            <v>blank</v>
          </cell>
          <cell r="AP1740" t="str">
            <v>blank</v>
          </cell>
        </row>
        <row r="1741">
          <cell r="AO1741" t="str">
            <v>blank</v>
          </cell>
          <cell r="AP1741" t="str">
            <v>blank</v>
          </cell>
        </row>
        <row r="1742">
          <cell r="AO1742" t="str">
            <v>blank</v>
          </cell>
          <cell r="AP1742" t="str">
            <v>blank</v>
          </cell>
        </row>
        <row r="1743">
          <cell r="AO1743" t="str">
            <v>blank</v>
          </cell>
          <cell r="AP1743" t="str">
            <v>blank</v>
          </cell>
        </row>
        <row r="1744">
          <cell r="AO1744" t="str">
            <v>blank</v>
          </cell>
          <cell r="AP1744" t="str">
            <v>blank</v>
          </cell>
        </row>
        <row r="1745">
          <cell r="AO1745" t="str">
            <v>blank</v>
          </cell>
          <cell r="AP1745" t="str">
            <v>blank</v>
          </cell>
        </row>
        <row r="1746">
          <cell r="AO1746" t="str">
            <v>blank</v>
          </cell>
          <cell r="AP1746" t="str">
            <v>blank</v>
          </cell>
        </row>
        <row r="1747">
          <cell r="AO1747" t="str">
            <v>blank</v>
          </cell>
          <cell r="AP1747" t="str">
            <v>blank</v>
          </cell>
        </row>
        <row r="1748">
          <cell r="AO1748" t="str">
            <v>blank</v>
          </cell>
          <cell r="AP1748" t="str">
            <v>blank</v>
          </cell>
        </row>
        <row r="1749">
          <cell r="AO1749" t="str">
            <v>blank</v>
          </cell>
          <cell r="AP1749" t="str">
            <v>blank</v>
          </cell>
        </row>
        <row r="1750">
          <cell r="AO1750" t="str">
            <v>blank</v>
          </cell>
          <cell r="AP1750" t="str">
            <v>blank</v>
          </cell>
        </row>
        <row r="1751">
          <cell r="AO1751" t="str">
            <v>blank</v>
          </cell>
          <cell r="AP1751" t="str">
            <v>blank</v>
          </cell>
        </row>
        <row r="1752">
          <cell r="AO1752" t="str">
            <v>blank</v>
          </cell>
          <cell r="AP1752" t="str">
            <v>blank</v>
          </cell>
        </row>
        <row r="1753">
          <cell r="AO1753" t="str">
            <v>blank</v>
          </cell>
          <cell r="AP1753" t="str">
            <v>blank</v>
          </cell>
        </row>
        <row r="1754">
          <cell r="AO1754" t="str">
            <v>blank</v>
          </cell>
          <cell r="AP1754" t="str">
            <v>blank</v>
          </cell>
        </row>
        <row r="1755">
          <cell r="AO1755" t="str">
            <v>blank</v>
          </cell>
          <cell r="AP1755" t="str">
            <v>blank</v>
          </cell>
        </row>
        <row r="1756">
          <cell r="AO1756" t="str">
            <v>blank</v>
          </cell>
          <cell r="AP1756" t="str">
            <v>blank</v>
          </cell>
        </row>
        <row r="1757">
          <cell r="AO1757" t="str">
            <v>blank</v>
          </cell>
          <cell r="AP1757" t="str">
            <v>blank</v>
          </cell>
        </row>
        <row r="1758">
          <cell r="AO1758" t="str">
            <v>blank</v>
          </cell>
          <cell r="AP1758" t="str">
            <v>blank</v>
          </cell>
        </row>
        <row r="1759">
          <cell r="AO1759" t="str">
            <v>blank</v>
          </cell>
          <cell r="AP1759" t="str">
            <v>blank</v>
          </cell>
        </row>
        <row r="1760">
          <cell r="AO1760" t="str">
            <v>blank</v>
          </cell>
          <cell r="AP1760" t="str">
            <v>blank</v>
          </cell>
        </row>
        <row r="1761">
          <cell r="AO1761" t="str">
            <v>blank</v>
          </cell>
          <cell r="AP1761" t="str">
            <v>blank</v>
          </cell>
        </row>
        <row r="1762">
          <cell r="AO1762" t="str">
            <v>blank</v>
          </cell>
          <cell r="AP1762" t="str">
            <v>blank</v>
          </cell>
        </row>
        <row r="1763">
          <cell r="AO1763" t="str">
            <v>blank</v>
          </cell>
          <cell r="AP1763" t="str">
            <v>blank</v>
          </cell>
        </row>
        <row r="1764">
          <cell r="AO1764" t="str">
            <v>blank</v>
          </cell>
          <cell r="AP1764" t="str">
            <v>blank</v>
          </cell>
        </row>
        <row r="1765">
          <cell r="AO1765" t="str">
            <v>blank</v>
          </cell>
          <cell r="AP1765" t="str">
            <v>blank</v>
          </cell>
        </row>
        <row r="1766">
          <cell r="AO1766" t="str">
            <v>blank</v>
          </cell>
          <cell r="AP1766" t="str">
            <v>blank</v>
          </cell>
        </row>
        <row r="1767">
          <cell r="AO1767" t="str">
            <v>blank</v>
          </cell>
          <cell r="AP1767" t="str">
            <v>blank</v>
          </cell>
        </row>
        <row r="1768">
          <cell r="AO1768" t="str">
            <v>blank</v>
          </cell>
          <cell r="AP1768" t="str">
            <v>blank</v>
          </cell>
        </row>
        <row r="1769">
          <cell r="AO1769" t="str">
            <v>blank</v>
          </cell>
          <cell r="AP1769" t="str">
            <v>blank</v>
          </cell>
        </row>
        <row r="1770">
          <cell r="AO1770" t="str">
            <v>blank</v>
          </cell>
          <cell r="AP1770" t="str">
            <v>blank</v>
          </cell>
        </row>
        <row r="1771">
          <cell r="AO1771" t="str">
            <v>blank</v>
          </cell>
          <cell r="AP1771" t="str">
            <v>blank</v>
          </cell>
        </row>
        <row r="1772">
          <cell r="AO1772" t="str">
            <v>blank</v>
          </cell>
          <cell r="AP1772" t="str">
            <v>blank</v>
          </cell>
        </row>
        <row r="1773">
          <cell r="AO1773" t="str">
            <v>blank</v>
          </cell>
          <cell r="AP1773" t="str">
            <v>blank</v>
          </cell>
        </row>
        <row r="1774">
          <cell r="AO1774" t="str">
            <v>blank</v>
          </cell>
          <cell r="AP1774" t="str">
            <v>blank</v>
          </cell>
        </row>
        <row r="1775">
          <cell r="AO1775" t="str">
            <v>blank</v>
          </cell>
          <cell r="AP1775" t="str">
            <v>blank</v>
          </cell>
        </row>
        <row r="1776">
          <cell r="AO1776" t="str">
            <v>blank</v>
          </cell>
          <cell r="AP1776" t="str">
            <v>blank</v>
          </cell>
        </row>
        <row r="1777">
          <cell r="AO1777" t="str">
            <v>blank</v>
          </cell>
          <cell r="AP1777" t="str">
            <v>blank</v>
          </cell>
        </row>
        <row r="1778">
          <cell r="AO1778" t="str">
            <v>blank</v>
          </cell>
          <cell r="AP1778" t="str">
            <v>blank</v>
          </cell>
        </row>
        <row r="1779">
          <cell r="AO1779" t="str">
            <v>blank</v>
          </cell>
          <cell r="AP1779" t="str">
            <v>blank</v>
          </cell>
        </row>
        <row r="1780">
          <cell r="AO1780" t="str">
            <v>blank</v>
          </cell>
          <cell r="AP1780" t="str">
            <v>blank</v>
          </cell>
        </row>
        <row r="1781">
          <cell r="AO1781" t="str">
            <v>blank</v>
          </cell>
          <cell r="AP1781" t="str">
            <v>blank</v>
          </cell>
        </row>
        <row r="1782">
          <cell r="AO1782" t="str">
            <v>blank</v>
          </cell>
          <cell r="AP1782" t="str">
            <v>blank</v>
          </cell>
        </row>
        <row r="1783">
          <cell r="AO1783" t="str">
            <v>blank</v>
          </cell>
          <cell r="AP1783" t="str">
            <v>blank</v>
          </cell>
        </row>
        <row r="1784">
          <cell r="AO1784" t="str">
            <v>blank</v>
          </cell>
          <cell r="AP1784" t="str">
            <v>blank</v>
          </cell>
        </row>
        <row r="1785">
          <cell r="AO1785" t="str">
            <v>blank</v>
          </cell>
          <cell r="AP1785" t="str">
            <v>blank</v>
          </cell>
        </row>
        <row r="1786">
          <cell r="AO1786" t="str">
            <v>blank</v>
          </cell>
          <cell r="AP1786" t="str">
            <v>blank</v>
          </cell>
        </row>
        <row r="1787">
          <cell r="AO1787" t="str">
            <v>blank</v>
          </cell>
          <cell r="AP1787" t="str">
            <v>blank</v>
          </cell>
        </row>
        <row r="1788">
          <cell r="AO1788" t="str">
            <v>blank</v>
          </cell>
          <cell r="AP1788" t="str">
            <v>blank</v>
          </cell>
        </row>
        <row r="1789">
          <cell r="AO1789" t="str">
            <v>blank</v>
          </cell>
          <cell r="AP1789" t="str">
            <v>blank</v>
          </cell>
        </row>
        <row r="1790">
          <cell r="AO1790" t="str">
            <v>blank</v>
          </cell>
          <cell r="AP1790" t="str">
            <v>blank</v>
          </cell>
        </row>
        <row r="1791">
          <cell r="AO1791" t="str">
            <v>blank</v>
          </cell>
          <cell r="AP1791" t="str">
            <v>blank</v>
          </cell>
        </row>
        <row r="1792">
          <cell r="AO1792" t="str">
            <v>blank</v>
          </cell>
          <cell r="AP1792" t="str">
            <v>blank</v>
          </cell>
        </row>
        <row r="1793">
          <cell r="AO1793" t="str">
            <v>blank</v>
          </cell>
          <cell r="AP1793" t="str">
            <v>blank</v>
          </cell>
        </row>
        <row r="1794">
          <cell r="AO1794" t="str">
            <v>blank</v>
          </cell>
          <cell r="AP1794" t="str">
            <v>blank</v>
          </cell>
        </row>
        <row r="1795">
          <cell r="AO1795" t="str">
            <v>blank</v>
          </cell>
          <cell r="AP1795" t="str">
            <v>blank</v>
          </cell>
        </row>
        <row r="1796">
          <cell r="AO1796" t="str">
            <v>blank</v>
          </cell>
          <cell r="AP1796" t="str">
            <v>blank</v>
          </cell>
        </row>
        <row r="1797">
          <cell r="AO1797" t="str">
            <v>blank</v>
          </cell>
          <cell r="AP1797" t="str">
            <v>blank</v>
          </cell>
        </row>
        <row r="1798">
          <cell r="AO1798" t="str">
            <v>blank</v>
          </cell>
          <cell r="AP1798" t="str">
            <v>blank</v>
          </cell>
        </row>
        <row r="1799">
          <cell r="AO1799" t="str">
            <v>blank</v>
          </cell>
          <cell r="AP1799" t="str">
            <v>blank</v>
          </cell>
        </row>
        <row r="1800">
          <cell r="AO1800" t="str">
            <v>blank</v>
          </cell>
          <cell r="AP1800" t="str">
            <v>blank</v>
          </cell>
        </row>
        <row r="1801">
          <cell r="AO1801" t="str">
            <v>blank</v>
          </cell>
          <cell r="AP1801" t="str">
            <v>blank</v>
          </cell>
        </row>
        <row r="1802">
          <cell r="AO1802" t="str">
            <v>blank</v>
          </cell>
          <cell r="AP1802" t="str">
            <v>blank</v>
          </cell>
        </row>
        <row r="1803">
          <cell r="AO1803" t="str">
            <v>blank</v>
          </cell>
          <cell r="AP1803" t="str">
            <v>blank</v>
          </cell>
        </row>
        <row r="1804">
          <cell r="AO1804" t="str">
            <v>blank</v>
          </cell>
          <cell r="AP1804" t="str">
            <v>blank</v>
          </cell>
        </row>
        <row r="1805">
          <cell r="AO1805" t="str">
            <v>blank</v>
          </cell>
          <cell r="AP1805" t="str">
            <v>blank</v>
          </cell>
        </row>
        <row r="1806">
          <cell r="AO1806" t="str">
            <v>blank</v>
          </cell>
          <cell r="AP1806" t="str">
            <v>blank</v>
          </cell>
        </row>
        <row r="1807">
          <cell r="AO1807" t="str">
            <v>blank</v>
          </cell>
          <cell r="AP1807" t="str">
            <v>blank</v>
          </cell>
        </row>
        <row r="1808">
          <cell r="AO1808" t="str">
            <v>blank</v>
          </cell>
          <cell r="AP1808" t="str">
            <v>blank</v>
          </cell>
        </row>
        <row r="1809">
          <cell r="AO1809" t="str">
            <v>blank</v>
          </cell>
          <cell r="AP1809" t="str">
            <v>blank</v>
          </cell>
        </row>
        <row r="1810">
          <cell r="AO1810" t="str">
            <v>blank</v>
          </cell>
          <cell r="AP1810" t="str">
            <v>blank</v>
          </cell>
        </row>
        <row r="1811">
          <cell r="AO1811" t="str">
            <v>blank</v>
          </cell>
          <cell r="AP1811" t="str">
            <v>blank</v>
          </cell>
        </row>
        <row r="1812">
          <cell r="AO1812" t="str">
            <v>blank</v>
          </cell>
          <cell r="AP1812" t="str">
            <v>blank</v>
          </cell>
        </row>
        <row r="1813">
          <cell r="AO1813" t="str">
            <v>blank</v>
          </cell>
          <cell r="AP1813" t="str">
            <v>blank</v>
          </cell>
        </row>
        <row r="1814">
          <cell r="AO1814" t="str">
            <v>blank</v>
          </cell>
          <cell r="AP1814" t="str">
            <v>blank</v>
          </cell>
        </row>
        <row r="1815">
          <cell r="AO1815" t="str">
            <v>blank</v>
          </cell>
          <cell r="AP1815" t="str">
            <v>blank</v>
          </cell>
        </row>
        <row r="1816">
          <cell r="AO1816" t="str">
            <v>blank</v>
          </cell>
          <cell r="AP1816" t="str">
            <v>blank</v>
          </cell>
        </row>
        <row r="1817">
          <cell r="AO1817" t="str">
            <v>blank</v>
          </cell>
          <cell r="AP1817" t="str">
            <v>blank</v>
          </cell>
        </row>
        <row r="1818">
          <cell r="AO1818" t="str">
            <v>blank</v>
          </cell>
          <cell r="AP1818" t="str">
            <v>blank</v>
          </cell>
        </row>
        <row r="1819">
          <cell r="AO1819" t="str">
            <v>blank</v>
          </cell>
          <cell r="AP1819" t="str">
            <v>blank</v>
          </cell>
        </row>
        <row r="1820">
          <cell r="AO1820" t="str">
            <v>blank</v>
          </cell>
          <cell r="AP1820" t="str">
            <v>blank</v>
          </cell>
        </row>
        <row r="1821">
          <cell r="AO1821" t="str">
            <v>blank</v>
          </cell>
          <cell r="AP1821" t="str">
            <v>blank</v>
          </cell>
        </row>
        <row r="1822">
          <cell r="AO1822" t="str">
            <v>blank</v>
          </cell>
          <cell r="AP1822" t="str">
            <v>blank</v>
          </cell>
        </row>
        <row r="1823">
          <cell r="AO1823" t="str">
            <v>blank</v>
          </cell>
          <cell r="AP1823" t="str">
            <v>blank</v>
          </cell>
        </row>
        <row r="1824">
          <cell r="AO1824" t="str">
            <v>blank</v>
          </cell>
          <cell r="AP1824" t="str">
            <v>blank</v>
          </cell>
        </row>
        <row r="1825">
          <cell r="AO1825" t="str">
            <v>blank</v>
          </cell>
          <cell r="AP1825" t="str">
            <v>blank</v>
          </cell>
        </row>
        <row r="1826">
          <cell r="AO1826" t="str">
            <v>blank</v>
          </cell>
          <cell r="AP1826" t="str">
            <v>blank</v>
          </cell>
        </row>
        <row r="1827">
          <cell r="AO1827" t="str">
            <v>blank</v>
          </cell>
          <cell r="AP1827" t="str">
            <v>blank</v>
          </cell>
        </row>
        <row r="1828">
          <cell r="AO1828" t="str">
            <v>blank</v>
          </cell>
          <cell r="AP1828" t="str">
            <v>blank</v>
          </cell>
        </row>
        <row r="1829">
          <cell r="AO1829" t="str">
            <v>blank</v>
          </cell>
          <cell r="AP1829" t="str">
            <v>blank</v>
          </cell>
        </row>
        <row r="1830">
          <cell r="AO1830" t="str">
            <v>blank</v>
          </cell>
          <cell r="AP1830" t="str">
            <v>blank</v>
          </cell>
        </row>
        <row r="1831">
          <cell r="AO1831" t="str">
            <v>blank</v>
          </cell>
          <cell r="AP1831" t="str">
            <v>blank</v>
          </cell>
        </row>
        <row r="1832">
          <cell r="AO1832" t="str">
            <v>blank</v>
          </cell>
          <cell r="AP1832" t="str">
            <v>blank</v>
          </cell>
        </row>
        <row r="1833">
          <cell r="AO1833" t="str">
            <v>blank</v>
          </cell>
          <cell r="AP1833" t="str">
            <v>blank</v>
          </cell>
        </row>
        <row r="1834">
          <cell r="AO1834" t="str">
            <v>blank</v>
          </cell>
          <cell r="AP1834" t="str">
            <v>blank</v>
          </cell>
        </row>
        <row r="1835">
          <cell r="AO1835" t="str">
            <v>blank</v>
          </cell>
          <cell r="AP1835" t="str">
            <v>blank</v>
          </cell>
        </row>
        <row r="1836">
          <cell r="AO1836" t="str">
            <v>blank</v>
          </cell>
          <cell r="AP1836" t="str">
            <v>blank</v>
          </cell>
        </row>
        <row r="1837">
          <cell r="AO1837" t="str">
            <v>blank</v>
          </cell>
          <cell r="AP1837" t="str">
            <v>blank</v>
          </cell>
        </row>
        <row r="1838">
          <cell r="AO1838" t="str">
            <v>blank</v>
          </cell>
          <cell r="AP1838" t="str">
            <v>blank</v>
          </cell>
        </row>
        <row r="1839">
          <cell r="AO1839" t="str">
            <v>blank</v>
          </cell>
          <cell r="AP1839" t="str">
            <v>blank</v>
          </cell>
        </row>
        <row r="1840">
          <cell r="AO1840" t="str">
            <v>blank</v>
          </cell>
          <cell r="AP1840" t="str">
            <v>blank</v>
          </cell>
        </row>
        <row r="1841">
          <cell r="AO1841" t="str">
            <v>blank</v>
          </cell>
          <cell r="AP1841" t="str">
            <v>blank</v>
          </cell>
        </row>
        <row r="1842">
          <cell r="AO1842" t="str">
            <v>blank</v>
          </cell>
          <cell r="AP1842" t="str">
            <v>blank</v>
          </cell>
        </row>
        <row r="1843">
          <cell r="AO1843" t="str">
            <v>blank</v>
          </cell>
          <cell r="AP1843" t="str">
            <v>blank</v>
          </cell>
        </row>
        <row r="1844">
          <cell r="AO1844" t="str">
            <v>blank</v>
          </cell>
          <cell r="AP1844" t="str">
            <v>blank</v>
          </cell>
        </row>
        <row r="1845">
          <cell r="AO1845" t="str">
            <v>blank</v>
          </cell>
          <cell r="AP1845" t="str">
            <v>blank</v>
          </cell>
        </row>
        <row r="1846">
          <cell r="AO1846" t="str">
            <v>blank</v>
          </cell>
          <cell r="AP1846" t="str">
            <v>blank</v>
          </cell>
        </row>
        <row r="1847">
          <cell r="AO1847" t="str">
            <v>blank</v>
          </cell>
          <cell r="AP1847" t="str">
            <v>blank</v>
          </cell>
        </row>
        <row r="1848">
          <cell r="AO1848" t="str">
            <v>blank</v>
          </cell>
          <cell r="AP1848" t="str">
            <v>blank</v>
          </cell>
        </row>
        <row r="1849">
          <cell r="AO1849" t="str">
            <v>blank</v>
          </cell>
          <cell r="AP1849" t="str">
            <v>blank</v>
          </cell>
        </row>
        <row r="1850">
          <cell r="AO1850" t="str">
            <v>blank</v>
          </cell>
          <cell r="AP1850" t="str">
            <v>blank</v>
          </cell>
        </row>
        <row r="1851">
          <cell r="AO1851" t="str">
            <v>blank</v>
          </cell>
          <cell r="AP1851" t="str">
            <v>blank</v>
          </cell>
        </row>
        <row r="1852">
          <cell r="AO1852" t="str">
            <v>blank</v>
          </cell>
          <cell r="AP1852" t="str">
            <v>blank</v>
          </cell>
        </row>
        <row r="1853">
          <cell r="AO1853" t="str">
            <v>blank</v>
          </cell>
          <cell r="AP1853" t="str">
            <v>blank</v>
          </cell>
        </row>
        <row r="1854">
          <cell r="AO1854" t="str">
            <v>blank</v>
          </cell>
          <cell r="AP1854" t="str">
            <v>blank</v>
          </cell>
        </row>
        <row r="1855">
          <cell r="AO1855" t="str">
            <v>blank</v>
          </cell>
          <cell r="AP1855" t="str">
            <v>blank</v>
          </cell>
        </row>
        <row r="1856">
          <cell r="AO1856" t="str">
            <v>blank</v>
          </cell>
          <cell r="AP1856" t="str">
            <v>blank</v>
          </cell>
        </row>
        <row r="1857">
          <cell r="AO1857" t="str">
            <v>blank</v>
          </cell>
          <cell r="AP1857" t="str">
            <v>blank</v>
          </cell>
        </row>
        <row r="1858">
          <cell r="AO1858" t="str">
            <v>blank</v>
          </cell>
          <cell r="AP1858" t="str">
            <v>blank</v>
          </cell>
        </row>
        <row r="1859">
          <cell r="AO1859" t="str">
            <v>blank</v>
          </cell>
          <cell r="AP1859" t="str">
            <v>blank</v>
          </cell>
        </row>
        <row r="1860">
          <cell r="AO1860" t="str">
            <v>blank</v>
          </cell>
          <cell r="AP1860" t="str">
            <v>blank</v>
          </cell>
        </row>
        <row r="1861">
          <cell r="AO1861" t="str">
            <v>blank</v>
          </cell>
          <cell r="AP1861" t="str">
            <v>blank</v>
          </cell>
        </row>
        <row r="1862">
          <cell r="AO1862" t="str">
            <v>blank</v>
          </cell>
          <cell r="AP1862" t="str">
            <v>blank</v>
          </cell>
        </row>
        <row r="1863">
          <cell r="AO1863" t="str">
            <v>blank</v>
          </cell>
          <cell r="AP1863" t="str">
            <v>blank</v>
          </cell>
        </row>
        <row r="1864">
          <cell r="AO1864" t="str">
            <v>blank</v>
          </cell>
          <cell r="AP1864" t="str">
            <v>blank</v>
          </cell>
        </row>
        <row r="1865">
          <cell r="AO1865" t="str">
            <v>blank</v>
          </cell>
          <cell r="AP1865" t="str">
            <v>blank</v>
          </cell>
        </row>
        <row r="1866">
          <cell r="AO1866" t="str">
            <v>blank</v>
          </cell>
          <cell r="AP1866" t="str">
            <v>blank</v>
          </cell>
        </row>
        <row r="1867">
          <cell r="AO1867" t="str">
            <v>blank</v>
          </cell>
          <cell r="AP1867" t="str">
            <v>blank</v>
          </cell>
        </row>
        <row r="1868">
          <cell r="AO1868" t="str">
            <v>blank</v>
          </cell>
          <cell r="AP1868" t="str">
            <v>blank</v>
          </cell>
        </row>
        <row r="1869">
          <cell r="AO1869" t="str">
            <v>blank</v>
          </cell>
          <cell r="AP1869" t="str">
            <v>blank</v>
          </cell>
        </row>
        <row r="1870">
          <cell r="AO1870" t="str">
            <v>blank</v>
          </cell>
          <cell r="AP1870" t="str">
            <v>blank</v>
          </cell>
        </row>
        <row r="1871">
          <cell r="AO1871" t="str">
            <v>blank</v>
          </cell>
          <cell r="AP1871" t="str">
            <v>blank</v>
          </cell>
        </row>
        <row r="1872">
          <cell r="AO1872" t="str">
            <v>blank</v>
          </cell>
          <cell r="AP1872" t="str">
            <v>blank</v>
          </cell>
        </row>
        <row r="1873">
          <cell r="AO1873" t="str">
            <v>blank</v>
          </cell>
          <cell r="AP1873" t="str">
            <v>blank</v>
          </cell>
        </row>
        <row r="1874">
          <cell r="AO1874" t="str">
            <v>blank</v>
          </cell>
          <cell r="AP1874" t="str">
            <v>blank</v>
          </cell>
        </row>
        <row r="1875">
          <cell r="AO1875" t="str">
            <v>blank</v>
          </cell>
          <cell r="AP1875" t="str">
            <v>blank</v>
          </cell>
        </row>
        <row r="1876">
          <cell r="AO1876" t="str">
            <v>blank</v>
          </cell>
          <cell r="AP1876" t="str">
            <v>blank</v>
          </cell>
        </row>
        <row r="1877">
          <cell r="AO1877" t="str">
            <v>blank</v>
          </cell>
          <cell r="AP1877" t="str">
            <v>blank</v>
          </cell>
        </row>
        <row r="1878">
          <cell r="AO1878" t="str">
            <v>blank</v>
          </cell>
          <cell r="AP1878" t="str">
            <v>blank</v>
          </cell>
        </row>
        <row r="1879">
          <cell r="AO1879" t="str">
            <v>blank</v>
          </cell>
          <cell r="AP1879" t="str">
            <v>blank</v>
          </cell>
        </row>
        <row r="1880">
          <cell r="AO1880" t="str">
            <v>blank</v>
          </cell>
          <cell r="AP1880" t="str">
            <v>blank</v>
          </cell>
        </row>
        <row r="1881">
          <cell r="AO1881" t="str">
            <v>blank</v>
          </cell>
          <cell r="AP1881" t="str">
            <v>blank</v>
          </cell>
        </row>
        <row r="1882">
          <cell r="AO1882" t="str">
            <v>blank</v>
          </cell>
          <cell r="AP1882" t="str">
            <v>blank</v>
          </cell>
        </row>
        <row r="1883">
          <cell r="AO1883" t="str">
            <v>blank</v>
          </cell>
          <cell r="AP1883" t="str">
            <v>blank</v>
          </cell>
        </row>
        <row r="1884">
          <cell r="AO1884" t="str">
            <v>blank</v>
          </cell>
          <cell r="AP1884" t="str">
            <v>blank</v>
          </cell>
        </row>
        <row r="1885">
          <cell r="AO1885" t="str">
            <v>blank</v>
          </cell>
          <cell r="AP1885" t="str">
            <v>blank</v>
          </cell>
        </row>
        <row r="1886">
          <cell r="AO1886" t="str">
            <v>blank</v>
          </cell>
          <cell r="AP1886" t="str">
            <v>blank</v>
          </cell>
        </row>
        <row r="1887">
          <cell r="AO1887" t="str">
            <v>blank</v>
          </cell>
          <cell r="AP1887" t="str">
            <v>blank</v>
          </cell>
        </row>
        <row r="1888">
          <cell r="AO1888" t="str">
            <v>blank</v>
          </cell>
          <cell r="AP1888" t="str">
            <v>blank</v>
          </cell>
        </row>
        <row r="1889">
          <cell r="AO1889" t="str">
            <v>blank</v>
          </cell>
          <cell r="AP1889" t="str">
            <v>blank</v>
          </cell>
        </row>
        <row r="1890">
          <cell r="AO1890" t="str">
            <v>blank</v>
          </cell>
          <cell r="AP1890" t="str">
            <v>blank</v>
          </cell>
        </row>
        <row r="1891">
          <cell r="AO1891" t="str">
            <v>blank</v>
          </cell>
          <cell r="AP1891" t="str">
            <v>blank</v>
          </cell>
        </row>
        <row r="1892">
          <cell r="AO1892" t="str">
            <v>blank</v>
          </cell>
          <cell r="AP1892" t="str">
            <v>blank</v>
          </cell>
        </row>
        <row r="1893">
          <cell r="AO1893" t="str">
            <v>blank</v>
          </cell>
          <cell r="AP1893" t="str">
            <v>blank</v>
          </cell>
        </row>
        <row r="1894">
          <cell r="AO1894" t="str">
            <v>blank</v>
          </cell>
          <cell r="AP1894" t="str">
            <v>blank</v>
          </cell>
        </row>
        <row r="1895">
          <cell r="AO1895" t="str">
            <v>blank</v>
          </cell>
          <cell r="AP1895" t="str">
            <v>blank</v>
          </cell>
        </row>
        <row r="1896">
          <cell r="AO1896" t="str">
            <v>blank</v>
          </cell>
          <cell r="AP1896" t="str">
            <v>blank</v>
          </cell>
        </row>
        <row r="1897">
          <cell r="AO1897" t="str">
            <v>blank</v>
          </cell>
          <cell r="AP1897" t="str">
            <v>blank</v>
          </cell>
        </row>
        <row r="1898">
          <cell r="AO1898" t="str">
            <v>blank</v>
          </cell>
          <cell r="AP1898" t="str">
            <v>blank</v>
          </cell>
        </row>
        <row r="1899">
          <cell r="AO1899" t="str">
            <v>blank</v>
          </cell>
          <cell r="AP1899" t="str">
            <v>blank</v>
          </cell>
        </row>
        <row r="1900">
          <cell r="AO1900" t="str">
            <v>blank</v>
          </cell>
          <cell r="AP1900" t="str">
            <v>blank</v>
          </cell>
        </row>
        <row r="1901">
          <cell r="AO1901" t="str">
            <v>blank</v>
          </cell>
          <cell r="AP1901" t="str">
            <v>blank</v>
          </cell>
        </row>
        <row r="1902">
          <cell r="AO1902" t="str">
            <v>blank</v>
          </cell>
          <cell r="AP1902" t="str">
            <v>blank</v>
          </cell>
        </row>
        <row r="1903">
          <cell r="AO1903" t="str">
            <v>blank</v>
          </cell>
          <cell r="AP1903" t="str">
            <v>blank</v>
          </cell>
        </row>
        <row r="1904">
          <cell r="AO1904" t="str">
            <v>blank</v>
          </cell>
          <cell r="AP1904" t="str">
            <v>blank</v>
          </cell>
        </row>
        <row r="1905">
          <cell r="AO1905" t="str">
            <v>blank</v>
          </cell>
          <cell r="AP1905" t="str">
            <v>blank</v>
          </cell>
        </row>
        <row r="1906">
          <cell r="AO1906" t="str">
            <v>blank</v>
          </cell>
          <cell r="AP1906" t="str">
            <v>blank</v>
          </cell>
        </row>
        <row r="1907">
          <cell r="AO1907" t="str">
            <v>blank</v>
          </cell>
          <cell r="AP1907" t="str">
            <v>blank</v>
          </cell>
        </row>
        <row r="1908">
          <cell r="AO1908" t="str">
            <v>blank</v>
          </cell>
          <cell r="AP1908" t="str">
            <v>blank</v>
          </cell>
        </row>
        <row r="1909">
          <cell r="AO1909" t="str">
            <v>blank</v>
          </cell>
          <cell r="AP1909" t="str">
            <v>blank</v>
          </cell>
        </row>
        <row r="1910">
          <cell r="AO1910" t="str">
            <v>blank</v>
          </cell>
          <cell r="AP1910" t="str">
            <v>blank</v>
          </cell>
        </row>
        <row r="1911">
          <cell r="AO1911" t="str">
            <v>blank</v>
          </cell>
          <cell r="AP1911" t="str">
            <v>blank</v>
          </cell>
        </row>
        <row r="1912">
          <cell r="AO1912" t="str">
            <v>blank</v>
          </cell>
          <cell r="AP1912" t="str">
            <v>blank</v>
          </cell>
        </row>
        <row r="1913">
          <cell r="AO1913" t="str">
            <v>blank</v>
          </cell>
          <cell r="AP1913" t="str">
            <v>blank</v>
          </cell>
        </row>
        <row r="1914">
          <cell r="AO1914" t="str">
            <v>blank</v>
          </cell>
          <cell r="AP1914" t="str">
            <v>blank</v>
          </cell>
        </row>
        <row r="1915">
          <cell r="AO1915" t="str">
            <v>blank</v>
          </cell>
          <cell r="AP1915" t="str">
            <v>blank</v>
          </cell>
        </row>
        <row r="1916">
          <cell r="AO1916" t="str">
            <v>blank</v>
          </cell>
          <cell r="AP1916" t="str">
            <v>blank</v>
          </cell>
        </row>
        <row r="1917">
          <cell r="AO1917" t="str">
            <v>blank</v>
          </cell>
          <cell r="AP1917" t="str">
            <v>blank</v>
          </cell>
        </row>
        <row r="1918">
          <cell r="AO1918" t="str">
            <v>blank</v>
          </cell>
          <cell r="AP1918" t="str">
            <v>blank</v>
          </cell>
        </row>
        <row r="1919">
          <cell r="AO1919" t="str">
            <v>blank</v>
          </cell>
          <cell r="AP1919" t="str">
            <v>blank</v>
          </cell>
        </row>
        <row r="1920">
          <cell r="AO1920" t="str">
            <v>blank</v>
          </cell>
          <cell r="AP1920" t="str">
            <v>blank</v>
          </cell>
        </row>
        <row r="1921">
          <cell r="AO1921" t="str">
            <v>blank</v>
          </cell>
          <cell r="AP1921" t="str">
            <v>blank</v>
          </cell>
        </row>
        <row r="1922">
          <cell r="AO1922" t="str">
            <v>blank</v>
          </cell>
          <cell r="AP1922" t="str">
            <v>blank</v>
          </cell>
        </row>
        <row r="1923">
          <cell r="AO1923" t="str">
            <v>blank</v>
          </cell>
          <cell r="AP1923" t="str">
            <v>blank</v>
          </cell>
        </row>
        <row r="1924">
          <cell r="AO1924" t="str">
            <v>blank</v>
          </cell>
          <cell r="AP1924" t="str">
            <v>blank</v>
          </cell>
        </row>
        <row r="1925">
          <cell r="AO1925" t="str">
            <v>blank</v>
          </cell>
          <cell r="AP1925" t="str">
            <v>blank</v>
          </cell>
        </row>
        <row r="1926">
          <cell r="AO1926" t="str">
            <v>blank</v>
          </cell>
          <cell r="AP1926" t="str">
            <v>blank</v>
          </cell>
        </row>
        <row r="1927">
          <cell r="AO1927" t="str">
            <v>blank</v>
          </cell>
          <cell r="AP1927" t="str">
            <v>blank</v>
          </cell>
        </row>
        <row r="1928">
          <cell r="AO1928" t="str">
            <v>blank</v>
          </cell>
          <cell r="AP1928" t="str">
            <v>blank</v>
          </cell>
        </row>
        <row r="1929">
          <cell r="AO1929" t="str">
            <v>blank</v>
          </cell>
          <cell r="AP1929" t="str">
            <v>blank</v>
          </cell>
        </row>
        <row r="1930">
          <cell r="AO1930" t="str">
            <v>blank</v>
          </cell>
          <cell r="AP1930" t="str">
            <v>blank</v>
          </cell>
        </row>
        <row r="1931">
          <cell r="AO1931" t="str">
            <v>blank</v>
          </cell>
          <cell r="AP1931" t="str">
            <v>blank</v>
          </cell>
        </row>
        <row r="1932">
          <cell r="AO1932" t="str">
            <v>blank</v>
          </cell>
          <cell r="AP1932" t="str">
            <v>blank</v>
          </cell>
        </row>
        <row r="1933">
          <cell r="AO1933" t="str">
            <v>blank</v>
          </cell>
          <cell r="AP1933" t="str">
            <v>blank</v>
          </cell>
        </row>
        <row r="1934">
          <cell r="AO1934" t="str">
            <v>blank</v>
          </cell>
          <cell r="AP1934" t="str">
            <v>blank</v>
          </cell>
        </row>
        <row r="1935">
          <cell r="AO1935" t="str">
            <v>blank</v>
          </cell>
          <cell r="AP1935" t="str">
            <v>blank</v>
          </cell>
        </row>
        <row r="1936">
          <cell r="AO1936" t="str">
            <v>blank</v>
          </cell>
          <cell r="AP1936" t="str">
            <v>blank</v>
          </cell>
        </row>
        <row r="1937">
          <cell r="AO1937" t="str">
            <v>blank</v>
          </cell>
          <cell r="AP1937" t="str">
            <v>blank</v>
          </cell>
        </row>
        <row r="1938">
          <cell r="AO1938" t="str">
            <v>blank</v>
          </cell>
          <cell r="AP1938" t="str">
            <v>blank</v>
          </cell>
        </row>
        <row r="1939">
          <cell r="AO1939" t="str">
            <v>blank</v>
          </cell>
          <cell r="AP1939" t="str">
            <v>blank</v>
          </cell>
        </row>
        <row r="1940">
          <cell r="AO1940" t="str">
            <v>blank</v>
          </cell>
          <cell r="AP1940" t="str">
            <v>blank</v>
          </cell>
        </row>
        <row r="1941">
          <cell r="AO1941" t="str">
            <v>blank</v>
          </cell>
          <cell r="AP1941" t="str">
            <v>blank</v>
          </cell>
        </row>
        <row r="1942">
          <cell r="AO1942" t="str">
            <v>blank</v>
          </cell>
          <cell r="AP1942" t="str">
            <v>blank</v>
          </cell>
        </row>
        <row r="1943">
          <cell r="AO1943" t="str">
            <v>blank</v>
          </cell>
          <cell r="AP1943" t="str">
            <v>blank</v>
          </cell>
        </row>
        <row r="1944">
          <cell r="AO1944" t="str">
            <v>blank</v>
          </cell>
          <cell r="AP1944" t="str">
            <v>blank</v>
          </cell>
        </row>
        <row r="1945">
          <cell r="AO1945" t="str">
            <v>blank</v>
          </cell>
          <cell r="AP1945" t="str">
            <v>blank</v>
          </cell>
        </row>
        <row r="1946">
          <cell r="AO1946" t="str">
            <v>blank</v>
          </cell>
          <cell r="AP1946" t="str">
            <v>blank</v>
          </cell>
        </row>
        <row r="1947">
          <cell r="AO1947" t="str">
            <v>blank</v>
          </cell>
          <cell r="AP1947" t="str">
            <v>blank</v>
          </cell>
        </row>
        <row r="1948">
          <cell r="AO1948" t="str">
            <v>blank</v>
          </cell>
          <cell r="AP1948" t="str">
            <v>blank</v>
          </cell>
        </row>
        <row r="1949">
          <cell r="AO1949" t="str">
            <v>blank</v>
          </cell>
          <cell r="AP1949" t="str">
            <v>blank</v>
          </cell>
        </row>
        <row r="1950">
          <cell r="AO1950" t="str">
            <v>blank</v>
          </cell>
          <cell r="AP1950" t="str">
            <v>blank</v>
          </cell>
        </row>
        <row r="1951">
          <cell r="AO1951" t="str">
            <v>blank</v>
          </cell>
          <cell r="AP1951" t="str">
            <v>blank</v>
          </cell>
        </row>
        <row r="1952">
          <cell r="AO1952" t="str">
            <v>blank</v>
          </cell>
          <cell r="AP1952" t="str">
            <v>blank</v>
          </cell>
        </row>
        <row r="1953">
          <cell r="AO1953" t="str">
            <v>blank</v>
          </cell>
          <cell r="AP1953" t="str">
            <v>blank</v>
          </cell>
        </row>
        <row r="1954">
          <cell r="AO1954" t="str">
            <v>blank</v>
          </cell>
          <cell r="AP1954" t="str">
            <v>blank</v>
          </cell>
        </row>
        <row r="1955">
          <cell r="AO1955" t="str">
            <v>blank</v>
          </cell>
          <cell r="AP1955" t="str">
            <v>blank</v>
          </cell>
        </row>
        <row r="1956">
          <cell r="AO1956" t="str">
            <v>blank</v>
          </cell>
          <cell r="AP1956" t="str">
            <v>blank</v>
          </cell>
        </row>
        <row r="1957">
          <cell r="AO1957" t="str">
            <v>blank</v>
          </cell>
          <cell r="AP1957" t="str">
            <v>blank</v>
          </cell>
        </row>
        <row r="1958">
          <cell r="AO1958" t="str">
            <v>blank</v>
          </cell>
          <cell r="AP1958" t="str">
            <v>blank</v>
          </cell>
        </row>
        <row r="1959">
          <cell r="AO1959" t="str">
            <v>blank</v>
          </cell>
          <cell r="AP1959" t="str">
            <v>blank</v>
          </cell>
        </row>
        <row r="1960">
          <cell r="AO1960" t="str">
            <v>blank</v>
          </cell>
          <cell r="AP1960" t="str">
            <v>blank</v>
          </cell>
        </row>
        <row r="1961">
          <cell r="AO1961" t="str">
            <v>blank</v>
          </cell>
          <cell r="AP1961" t="str">
            <v>blank</v>
          </cell>
        </row>
        <row r="1962">
          <cell r="AO1962" t="str">
            <v>blank</v>
          </cell>
          <cell r="AP1962" t="str">
            <v>blank</v>
          </cell>
        </row>
        <row r="1963">
          <cell r="AO1963" t="str">
            <v>blank</v>
          </cell>
          <cell r="AP1963" t="str">
            <v>blank</v>
          </cell>
        </row>
        <row r="1964">
          <cell r="AO1964" t="str">
            <v>blank</v>
          </cell>
          <cell r="AP1964" t="str">
            <v>blank</v>
          </cell>
        </row>
        <row r="1965">
          <cell r="AO1965" t="str">
            <v>blank</v>
          </cell>
          <cell r="AP1965" t="str">
            <v>blank</v>
          </cell>
        </row>
        <row r="1966">
          <cell r="AO1966" t="str">
            <v>blank</v>
          </cell>
          <cell r="AP1966" t="str">
            <v>blank</v>
          </cell>
        </row>
        <row r="1967">
          <cell r="AO1967" t="str">
            <v>blank</v>
          </cell>
          <cell r="AP1967" t="str">
            <v>blank</v>
          </cell>
        </row>
        <row r="1968">
          <cell r="AO1968" t="str">
            <v>blank</v>
          </cell>
          <cell r="AP1968" t="str">
            <v>blank</v>
          </cell>
        </row>
        <row r="1969">
          <cell r="AO1969" t="str">
            <v>blank</v>
          </cell>
          <cell r="AP1969" t="str">
            <v>blank</v>
          </cell>
        </row>
        <row r="1970">
          <cell r="AO1970" t="str">
            <v>blank</v>
          </cell>
          <cell r="AP1970" t="str">
            <v>blank</v>
          </cell>
        </row>
        <row r="1971">
          <cell r="AO1971" t="str">
            <v>blank</v>
          </cell>
          <cell r="AP1971" t="str">
            <v>blank</v>
          </cell>
        </row>
        <row r="1972">
          <cell r="AO1972" t="str">
            <v>blank</v>
          </cell>
          <cell r="AP1972" t="str">
            <v>blank</v>
          </cell>
        </row>
        <row r="1973">
          <cell r="AO1973" t="str">
            <v>blank</v>
          </cell>
          <cell r="AP1973" t="str">
            <v>blank</v>
          </cell>
        </row>
        <row r="1974">
          <cell r="AO1974" t="str">
            <v>blank</v>
          </cell>
          <cell r="AP1974" t="str">
            <v>blank</v>
          </cell>
        </row>
        <row r="1975">
          <cell r="AO1975" t="str">
            <v>blank</v>
          </cell>
          <cell r="AP1975" t="str">
            <v>blank</v>
          </cell>
        </row>
        <row r="1976">
          <cell r="AO1976" t="str">
            <v>blank</v>
          </cell>
          <cell r="AP1976" t="str">
            <v>blank</v>
          </cell>
        </row>
        <row r="1977">
          <cell r="AO1977" t="str">
            <v>blank</v>
          </cell>
          <cell r="AP1977" t="str">
            <v>blank</v>
          </cell>
        </row>
        <row r="1978">
          <cell r="AO1978" t="str">
            <v>blank</v>
          </cell>
          <cell r="AP1978" t="str">
            <v>blank</v>
          </cell>
        </row>
        <row r="1979">
          <cell r="AO1979" t="str">
            <v>blank</v>
          </cell>
          <cell r="AP1979" t="str">
            <v>blank</v>
          </cell>
        </row>
        <row r="1980">
          <cell r="AO1980" t="str">
            <v>blank</v>
          </cell>
          <cell r="AP1980" t="str">
            <v>blank</v>
          </cell>
        </row>
        <row r="1981">
          <cell r="AO1981" t="str">
            <v>blank</v>
          </cell>
          <cell r="AP1981" t="str">
            <v>blank</v>
          </cell>
        </row>
        <row r="1982">
          <cell r="AO1982" t="str">
            <v>blank</v>
          </cell>
          <cell r="AP1982" t="str">
            <v>blank</v>
          </cell>
        </row>
        <row r="1983">
          <cell r="AO1983" t="str">
            <v>blank</v>
          </cell>
          <cell r="AP1983" t="str">
            <v>blank</v>
          </cell>
        </row>
        <row r="1984">
          <cell r="AO1984" t="str">
            <v>blank</v>
          </cell>
          <cell r="AP1984" t="str">
            <v>blank</v>
          </cell>
        </row>
        <row r="1985">
          <cell r="AO1985" t="str">
            <v>blank</v>
          </cell>
          <cell r="AP1985" t="str">
            <v>blank</v>
          </cell>
        </row>
        <row r="1986">
          <cell r="AO1986" t="str">
            <v>blank</v>
          </cell>
          <cell r="AP1986" t="str">
            <v>blank</v>
          </cell>
        </row>
        <row r="1987">
          <cell r="AO1987" t="str">
            <v>blank</v>
          </cell>
          <cell r="AP1987" t="str">
            <v>blank</v>
          </cell>
        </row>
        <row r="1988">
          <cell r="AO1988" t="str">
            <v>blank</v>
          </cell>
          <cell r="AP1988" t="str">
            <v>blank</v>
          </cell>
        </row>
        <row r="1989">
          <cell r="AO1989" t="str">
            <v>blank</v>
          </cell>
          <cell r="AP1989" t="str">
            <v>blank</v>
          </cell>
        </row>
        <row r="1990">
          <cell r="AO1990" t="str">
            <v>blank</v>
          </cell>
          <cell r="AP1990" t="str">
            <v>blank</v>
          </cell>
        </row>
        <row r="1991">
          <cell r="AO1991" t="str">
            <v>blank</v>
          </cell>
          <cell r="AP1991" t="str">
            <v>blank</v>
          </cell>
        </row>
        <row r="1992">
          <cell r="AO1992" t="str">
            <v>blank</v>
          </cell>
          <cell r="AP1992" t="str">
            <v>blank</v>
          </cell>
        </row>
        <row r="1993">
          <cell r="AO1993" t="str">
            <v>blank</v>
          </cell>
          <cell r="AP1993" t="str">
            <v>blank</v>
          </cell>
        </row>
        <row r="1994">
          <cell r="AO1994" t="str">
            <v>blank</v>
          </cell>
          <cell r="AP1994" t="str">
            <v>blank</v>
          </cell>
        </row>
        <row r="1995">
          <cell r="AO1995" t="str">
            <v>blank</v>
          </cell>
          <cell r="AP1995" t="str">
            <v>blank</v>
          </cell>
        </row>
        <row r="1996">
          <cell r="AO1996" t="str">
            <v>blank</v>
          </cell>
          <cell r="AP1996" t="str">
            <v>blank</v>
          </cell>
        </row>
        <row r="1997">
          <cell r="AO1997" t="str">
            <v>blank</v>
          </cell>
          <cell r="AP1997" t="str">
            <v>blank</v>
          </cell>
        </row>
        <row r="1998">
          <cell r="AO1998" t="str">
            <v>blank</v>
          </cell>
          <cell r="AP1998" t="str">
            <v>blank</v>
          </cell>
        </row>
        <row r="1999">
          <cell r="AO1999" t="str">
            <v>blank</v>
          </cell>
          <cell r="AP1999" t="str">
            <v>blank</v>
          </cell>
        </row>
        <row r="2000">
          <cell r="AO2000" t="str">
            <v>blank</v>
          </cell>
          <cell r="AP2000" t="str">
            <v>blank</v>
          </cell>
        </row>
        <row r="2001">
          <cell r="AO2001" t="str">
            <v>blank</v>
          </cell>
          <cell r="AP2001" t="str">
            <v>blank</v>
          </cell>
        </row>
        <row r="2002">
          <cell r="AO2002" t="str">
            <v>blank</v>
          </cell>
          <cell r="AP2002" t="str">
            <v>blank</v>
          </cell>
        </row>
        <row r="2003">
          <cell r="AO2003" t="str">
            <v>blank</v>
          </cell>
          <cell r="AP2003" t="str">
            <v>blank</v>
          </cell>
        </row>
        <row r="2004">
          <cell r="AO2004" t="str">
            <v>blank</v>
          </cell>
          <cell r="AP2004" t="str">
            <v>blank</v>
          </cell>
        </row>
        <row r="2005">
          <cell r="AO2005" t="str">
            <v>blank</v>
          </cell>
          <cell r="AP2005" t="str">
            <v>blank</v>
          </cell>
        </row>
        <row r="2006">
          <cell r="AO2006" t="str">
            <v>blank</v>
          </cell>
          <cell r="AP2006" t="str">
            <v>blank</v>
          </cell>
        </row>
        <row r="2007">
          <cell r="AO2007" t="str">
            <v>blank</v>
          </cell>
          <cell r="AP2007" t="str">
            <v>blank</v>
          </cell>
        </row>
        <row r="2008">
          <cell r="AO2008" t="str">
            <v>blank</v>
          </cell>
          <cell r="AP2008" t="str">
            <v>blank</v>
          </cell>
        </row>
        <row r="2009">
          <cell r="AO2009" t="str">
            <v>blank</v>
          </cell>
          <cell r="AP2009" t="str">
            <v>blank</v>
          </cell>
        </row>
        <row r="2010">
          <cell r="AO2010" t="str">
            <v>blank</v>
          </cell>
          <cell r="AP2010" t="str">
            <v>blank</v>
          </cell>
        </row>
        <row r="2011">
          <cell r="AO2011" t="str">
            <v>blank</v>
          </cell>
          <cell r="AP2011" t="str">
            <v>blank</v>
          </cell>
        </row>
        <row r="2012">
          <cell r="AO2012" t="str">
            <v>blank</v>
          </cell>
          <cell r="AP2012" t="str">
            <v>blank</v>
          </cell>
        </row>
        <row r="2013">
          <cell r="AO2013" t="str">
            <v>blank</v>
          </cell>
          <cell r="AP2013" t="str">
            <v>blank</v>
          </cell>
        </row>
        <row r="2014">
          <cell r="AO2014" t="str">
            <v>blank</v>
          </cell>
          <cell r="AP2014" t="str">
            <v>blank</v>
          </cell>
        </row>
        <row r="2015">
          <cell r="AO2015" t="str">
            <v>blank</v>
          </cell>
          <cell r="AP2015" t="str">
            <v>blank</v>
          </cell>
        </row>
        <row r="2016">
          <cell r="AO2016" t="str">
            <v>blank</v>
          </cell>
          <cell r="AP2016" t="str">
            <v>blank</v>
          </cell>
        </row>
        <row r="2017">
          <cell r="AO2017" t="str">
            <v>blank</v>
          </cell>
          <cell r="AP2017" t="str">
            <v>blank</v>
          </cell>
        </row>
        <row r="2018">
          <cell r="AO2018" t="str">
            <v>blank</v>
          </cell>
          <cell r="AP2018" t="str">
            <v>blank</v>
          </cell>
        </row>
        <row r="2019">
          <cell r="AO2019" t="str">
            <v>blank</v>
          </cell>
          <cell r="AP2019" t="str">
            <v>blank</v>
          </cell>
        </row>
        <row r="2020">
          <cell r="AO2020" t="str">
            <v>blank</v>
          </cell>
          <cell r="AP2020" t="str">
            <v>blank</v>
          </cell>
        </row>
        <row r="2021">
          <cell r="AO2021" t="str">
            <v>blank</v>
          </cell>
          <cell r="AP2021" t="str">
            <v>blank</v>
          </cell>
        </row>
        <row r="2022">
          <cell r="AO2022" t="str">
            <v>blank</v>
          </cell>
          <cell r="AP2022" t="str">
            <v>blank</v>
          </cell>
        </row>
        <row r="2023">
          <cell r="AO2023" t="str">
            <v>blank</v>
          </cell>
          <cell r="AP2023" t="str">
            <v>blank</v>
          </cell>
        </row>
        <row r="2024">
          <cell r="AO2024" t="str">
            <v>blank</v>
          </cell>
          <cell r="AP2024" t="str">
            <v>blank</v>
          </cell>
        </row>
        <row r="2025">
          <cell r="AO2025" t="str">
            <v>blank</v>
          </cell>
          <cell r="AP2025" t="str">
            <v>blank</v>
          </cell>
        </row>
        <row r="2026">
          <cell r="AO2026" t="str">
            <v>blank</v>
          </cell>
          <cell r="AP2026" t="str">
            <v>blank</v>
          </cell>
        </row>
        <row r="2027">
          <cell r="AO2027" t="str">
            <v>blank</v>
          </cell>
          <cell r="AP2027" t="str">
            <v>blank</v>
          </cell>
        </row>
        <row r="2028">
          <cell r="AO2028" t="str">
            <v>blank</v>
          </cell>
          <cell r="AP2028" t="str">
            <v>blank</v>
          </cell>
        </row>
        <row r="2029">
          <cell r="AO2029" t="str">
            <v>blank</v>
          </cell>
          <cell r="AP2029" t="str">
            <v>blank</v>
          </cell>
        </row>
        <row r="2030">
          <cell r="AO2030" t="str">
            <v>blank</v>
          </cell>
          <cell r="AP2030" t="str">
            <v>blank</v>
          </cell>
        </row>
        <row r="2031">
          <cell r="AO2031" t="str">
            <v>blank</v>
          </cell>
          <cell r="AP2031" t="str">
            <v>blank</v>
          </cell>
        </row>
        <row r="2032">
          <cell r="AO2032" t="str">
            <v>blank</v>
          </cell>
          <cell r="AP2032" t="str">
            <v>blank</v>
          </cell>
        </row>
        <row r="2033">
          <cell r="AO2033" t="str">
            <v>blank</v>
          </cell>
          <cell r="AP2033" t="str">
            <v>blank</v>
          </cell>
        </row>
        <row r="2034">
          <cell r="AO2034" t="str">
            <v>blank</v>
          </cell>
          <cell r="AP2034" t="str">
            <v>blank</v>
          </cell>
        </row>
        <row r="2035">
          <cell r="AO2035" t="str">
            <v>blank</v>
          </cell>
          <cell r="AP2035" t="str">
            <v>blank</v>
          </cell>
        </row>
        <row r="2036">
          <cell r="AO2036" t="str">
            <v>blank</v>
          </cell>
          <cell r="AP2036" t="str">
            <v>blank</v>
          </cell>
        </row>
        <row r="2037">
          <cell r="AO2037" t="str">
            <v>blank</v>
          </cell>
          <cell r="AP2037" t="str">
            <v>blank</v>
          </cell>
        </row>
        <row r="2038">
          <cell r="AO2038" t="str">
            <v>blank</v>
          </cell>
          <cell r="AP2038" t="str">
            <v>blank</v>
          </cell>
        </row>
        <row r="2039">
          <cell r="AO2039" t="str">
            <v>blank</v>
          </cell>
          <cell r="AP2039" t="str">
            <v>blank</v>
          </cell>
        </row>
        <row r="2040">
          <cell r="AO2040" t="str">
            <v>blank</v>
          </cell>
          <cell r="AP2040" t="str">
            <v>blank</v>
          </cell>
        </row>
        <row r="2041">
          <cell r="AO2041" t="str">
            <v>blank</v>
          </cell>
          <cell r="AP2041" t="str">
            <v>blank</v>
          </cell>
        </row>
        <row r="2042">
          <cell r="AO2042" t="str">
            <v>blank</v>
          </cell>
          <cell r="AP2042" t="str">
            <v>blank</v>
          </cell>
        </row>
        <row r="2043">
          <cell r="AO2043" t="str">
            <v>blank</v>
          </cell>
          <cell r="AP2043" t="str">
            <v>blank</v>
          </cell>
        </row>
        <row r="2044">
          <cell r="AO2044" t="str">
            <v>blank</v>
          </cell>
          <cell r="AP2044" t="str">
            <v>blank</v>
          </cell>
        </row>
        <row r="2045">
          <cell r="AO2045" t="str">
            <v>blank</v>
          </cell>
          <cell r="AP2045" t="str">
            <v>blank</v>
          </cell>
        </row>
        <row r="2046">
          <cell r="AO2046" t="str">
            <v>blank</v>
          </cell>
          <cell r="AP2046" t="str">
            <v>blank</v>
          </cell>
        </row>
        <row r="2047">
          <cell r="AO2047" t="str">
            <v>blank</v>
          </cell>
          <cell r="AP2047" t="str">
            <v>blank</v>
          </cell>
        </row>
        <row r="2048">
          <cell r="AO2048" t="str">
            <v>blank</v>
          </cell>
          <cell r="AP2048" t="str">
            <v>blank</v>
          </cell>
        </row>
        <row r="2049">
          <cell r="AO2049" t="str">
            <v>blank</v>
          </cell>
          <cell r="AP2049" t="str">
            <v>blank</v>
          </cell>
        </row>
        <row r="2050">
          <cell r="AO2050" t="str">
            <v>blank</v>
          </cell>
          <cell r="AP2050" t="str">
            <v>blank</v>
          </cell>
        </row>
        <row r="2051">
          <cell r="AO2051" t="str">
            <v>blank</v>
          </cell>
          <cell r="AP2051" t="str">
            <v>blank</v>
          </cell>
        </row>
        <row r="2052">
          <cell r="AO2052" t="str">
            <v>blank</v>
          </cell>
          <cell r="AP2052" t="str">
            <v>blank</v>
          </cell>
        </row>
        <row r="2053">
          <cell r="AO2053" t="str">
            <v>blank</v>
          </cell>
          <cell r="AP2053" t="str">
            <v>blank</v>
          </cell>
        </row>
        <row r="2054">
          <cell r="AO2054" t="str">
            <v>blank</v>
          </cell>
          <cell r="AP2054" t="str">
            <v>blank</v>
          </cell>
        </row>
        <row r="2055">
          <cell r="AO2055" t="str">
            <v>blank</v>
          </cell>
          <cell r="AP2055" t="str">
            <v>blank</v>
          </cell>
        </row>
        <row r="2056">
          <cell r="AO2056" t="str">
            <v>blank</v>
          </cell>
          <cell r="AP2056" t="str">
            <v>blank</v>
          </cell>
        </row>
        <row r="2057">
          <cell r="AO2057" t="str">
            <v>blank</v>
          </cell>
          <cell r="AP2057" t="str">
            <v>blank</v>
          </cell>
        </row>
        <row r="2058">
          <cell r="AO2058" t="str">
            <v>blank</v>
          </cell>
          <cell r="AP2058" t="str">
            <v>blank</v>
          </cell>
        </row>
        <row r="2059">
          <cell r="AO2059" t="str">
            <v>blank</v>
          </cell>
          <cell r="AP2059" t="str">
            <v>blank</v>
          </cell>
        </row>
        <row r="2060">
          <cell r="AO2060" t="str">
            <v>blank</v>
          </cell>
          <cell r="AP2060" t="str">
            <v>blank</v>
          </cell>
        </row>
        <row r="2061">
          <cell r="AO2061" t="str">
            <v>blank</v>
          </cell>
          <cell r="AP2061" t="str">
            <v>blank</v>
          </cell>
        </row>
        <row r="2062">
          <cell r="AO2062" t="str">
            <v>blank</v>
          </cell>
          <cell r="AP2062" t="str">
            <v>blank</v>
          </cell>
        </row>
        <row r="2063">
          <cell r="AO2063" t="str">
            <v>blank</v>
          </cell>
          <cell r="AP2063" t="str">
            <v>blank</v>
          </cell>
        </row>
        <row r="2064">
          <cell r="AO2064" t="str">
            <v>blank</v>
          </cell>
          <cell r="AP2064" t="str">
            <v>blank</v>
          </cell>
        </row>
        <row r="2065">
          <cell r="AO2065" t="str">
            <v>blank</v>
          </cell>
          <cell r="AP2065" t="str">
            <v>blank</v>
          </cell>
        </row>
        <row r="2066">
          <cell r="AO2066" t="str">
            <v>blank</v>
          </cell>
          <cell r="AP2066" t="str">
            <v>blank</v>
          </cell>
        </row>
        <row r="2067">
          <cell r="AO2067" t="str">
            <v>blank</v>
          </cell>
          <cell r="AP2067" t="str">
            <v>blank</v>
          </cell>
        </row>
        <row r="2068">
          <cell r="AO2068" t="str">
            <v>blank</v>
          </cell>
          <cell r="AP2068" t="str">
            <v>blank</v>
          </cell>
        </row>
        <row r="2069">
          <cell r="AO2069" t="str">
            <v>blank</v>
          </cell>
          <cell r="AP2069" t="str">
            <v>blank</v>
          </cell>
        </row>
        <row r="2070">
          <cell r="AO2070" t="str">
            <v>blank</v>
          </cell>
          <cell r="AP2070" t="str">
            <v>blank</v>
          </cell>
        </row>
        <row r="2071">
          <cell r="AO2071" t="str">
            <v>blank</v>
          </cell>
          <cell r="AP2071" t="str">
            <v>blank</v>
          </cell>
        </row>
        <row r="2072">
          <cell r="AO2072" t="str">
            <v>blank</v>
          </cell>
          <cell r="AP2072" t="str">
            <v>blank</v>
          </cell>
        </row>
        <row r="2073">
          <cell r="AO2073" t="str">
            <v>blank</v>
          </cell>
          <cell r="AP2073" t="str">
            <v>blank</v>
          </cell>
        </row>
        <row r="2074">
          <cell r="AO2074" t="str">
            <v>blank</v>
          </cell>
          <cell r="AP2074" t="str">
            <v>blank</v>
          </cell>
        </row>
        <row r="2075">
          <cell r="AO2075" t="str">
            <v>blank</v>
          </cell>
          <cell r="AP2075" t="str">
            <v>blank</v>
          </cell>
        </row>
        <row r="2076">
          <cell r="AO2076" t="str">
            <v>blank</v>
          </cell>
          <cell r="AP2076" t="str">
            <v>blank</v>
          </cell>
        </row>
        <row r="2077">
          <cell r="AO2077" t="str">
            <v>blank</v>
          </cell>
          <cell r="AP2077" t="str">
            <v>blank</v>
          </cell>
        </row>
        <row r="2078">
          <cell r="AO2078" t="str">
            <v>blank</v>
          </cell>
          <cell r="AP2078" t="str">
            <v>blank</v>
          </cell>
        </row>
        <row r="2079">
          <cell r="AO2079" t="str">
            <v>blank</v>
          </cell>
          <cell r="AP2079" t="str">
            <v>blank</v>
          </cell>
        </row>
        <row r="2080">
          <cell r="AO2080" t="str">
            <v>blank</v>
          </cell>
          <cell r="AP2080" t="str">
            <v>blank</v>
          </cell>
        </row>
        <row r="2081">
          <cell r="AO2081" t="str">
            <v>blank</v>
          </cell>
          <cell r="AP2081" t="str">
            <v>blank</v>
          </cell>
        </row>
        <row r="2082">
          <cell r="AO2082" t="str">
            <v>blank</v>
          </cell>
          <cell r="AP2082" t="str">
            <v>blank</v>
          </cell>
        </row>
        <row r="2083">
          <cell r="AO2083" t="str">
            <v>blank</v>
          </cell>
          <cell r="AP2083" t="str">
            <v>blank</v>
          </cell>
        </row>
        <row r="2084">
          <cell r="AO2084" t="str">
            <v>blank</v>
          </cell>
          <cell r="AP2084" t="str">
            <v>blank</v>
          </cell>
        </row>
        <row r="2085">
          <cell r="AO2085" t="str">
            <v>blank</v>
          </cell>
          <cell r="AP2085" t="str">
            <v>blank</v>
          </cell>
        </row>
        <row r="2086">
          <cell r="AO2086" t="str">
            <v>blank</v>
          </cell>
          <cell r="AP2086" t="str">
            <v>blank</v>
          </cell>
        </row>
        <row r="2087">
          <cell r="AO2087" t="str">
            <v>blank</v>
          </cell>
          <cell r="AP2087" t="str">
            <v>blank</v>
          </cell>
        </row>
        <row r="2088">
          <cell r="AO2088" t="str">
            <v>blank</v>
          </cell>
          <cell r="AP2088" t="str">
            <v>blank</v>
          </cell>
        </row>
        <row r="2089">
          <cell r="AO2089" t="str">
            <v>blank</v>
          </cell>
          <cell r="AP2089" t="str">
            <v>blank</v>
          </cell>
        </row>
        <row r="2090">
          <cell r="AO2090" t="str">
            <v>blank</v>
          </cell>
          <cell r="AP2090" t="str">
            <v>blank</v>
          </cell>
        </row>
        <row r="2091">
          <cell r="AO2091" t="str">
            <v>blank</v>
          </cell>
          <cell r="AP2091" t="str">
            <v>blank</v>
          </cell>
        </row>
        <row r="2092">
          <cell r="AO2092" t="str">
            <v>blank</v>
          </cell>
          <cell r="AP2092" t="str">
            <v>blank</v>
          </cell>
        </row>
        <row r="2093">
          <cell r="AO2093" t="str">
            <v>blank</v>
          </cell>
          <cell r="AP2093" t="str">
            <v>blank</v>
          </cell>
        </row>
        <row r="2094">
          <cell r="AO2094" t="str">
            <v>blank</v>
          </cell>
          <cell r="AP2094" t="str">
            <v>blank</v>
          </cell>
        </row>
        <row r="2095">
          <cell r="AO2095" t="str">
            <v>blank</v>
          </cell>
          <cell r="AP2095" t="str">
            <v>blank</v>
          </cell>
        </row>
        <row r="2096">
          <cell r="AO2096" t="str">
            <v>blank</v>
          </cell>
          <cell r="AP2096" t="str">
            <v>blank</v>
          </cell>
        </row>
        <row r="2097">
          <cell r="AO2097" t="str">
            <v>blank</v>
          </cell>
          <cell r="AP2097" t="str">
            <v>blank</v>
          </cell>
        </row>
        <row r="2098">
          <cell r="AO2098" t="str">
            <v>blank</v>
          </cell>
          <cell r="AP2098" t="str">
            <v>blank</v>
          </cell>
        </row>
        <row r="2099">
          <cell r="AO2099" t="str">
            <v>blank</v>
          </cell>
          <cell r="AP2099" t="str">
            <v>blank</v>
          </cell>
        </row>
        <row r="2100">
          <cell r="AO2100" t="str">
            <v>blank</v>
          </cell>
          <cell r="AP2100" t="str">
            <v>blank</v>
          </cell>
        </row>
        <row r="2101">
          <cell r="AO2101" t="str">
            <v>blank</v>
          </cell>
          <cell r="AP2101" t="str">
            <v>blank</v>
          </cell>
        </row>
        <row r="2102">
          <cell r="AO2102" t="str">
            <v>blank</v>
          </cell>
          <cell r="AP2102" t="str">
            <v>blank</v>
          </cell>
        </row>
        <row r="2103">
          <cell r="AO2103" t="str">
            <v>blank</v>
          </cell>
          <cell r="AP2103" t="str">
            <v>blank</v>
          </cell>
        </row>
        <row r="2104">
          <cell r="AO2104" t="str">
            <v>blank</v>
          </cell>
          <cell r="AP2104" t="str">
            <v>blank</v>
          </cell>
        </row>
        <row r="2105">
          <cell r="AO2105" t="str">
            <v>blank</v>
          </cell>
          <cell r="AP2105" t="str">
            <v>blank</v>
          </cell>
        </row>
        <row r="2106">
          <cell r="AO2106" t="str">
            <v>blank</v>
          </cell>
          <cell r="AP2106" t="str">
            <v>blank</v>
          </cell>
        </row>
        <row r="2107">
          <cell r="AO2107" t="str">
            <v>blank</v>
          </cell>
          <cell r="AP2107" t="str">
            <v>blank</v>
          </cell>
        </row>
        <row r="2108">
          <cell r="AO2108" t="str">
            <v>blank</v>
          </cell>
          <cell r="AP2108" t="str">
            <v>blank</v>
          </cell>
        </row>
        <row r="2109">
          <cell r="AO2109" t="str">
            <v>blank</v>
          </cell>
          <cell r="AP2109" t="str">
            <v>blank</v>
          </cell>
        </row>
        <row r="2110">
          <cell r="AO2110" t="str">
            <v>blank</v>
          </cell>
          <cell r="AP2110" t="str">
            <v>blank</v>
          </cell>
        </row>
        <row r="2111">
          <cell r="AO2111" t="str">
            <v>blank</v>
          </cell>
          <cell r="AP2111" t="str">
            <v>blank</v>
          </cell>
        </row>
        <row r="2112">
          <cell r="AO2112" t="str">
            <v>blank</v>
          </cell>
          <cell r="AP2112" t="str">
            <v>blank</v>
          </cell>
        </row>
        <row r="2113">
          <cell r="AO2113" t="str">
            <v>blank</v>
          </cell>
          <cell r="AP2113" t="str">
            <v>blank</v>
          </cell>
        </row>
        <row r="2114">
          <cell r="AO2114" t="str">
            <v>blank</v>
          </cell>
          <cell r="AP2114" t="str">
            <v>blank</v>
          </cell>
        </row>
        <row r="2115">
          <cell r="AO2115" t="str">
            <v>blank</v>
          </cell>
          <cell r="AP2115" t="str">
            <v>blank</v>
          </cell>
        </row>
        <row r="2116">
          <cell r="AO2116" t="str">
            <v>blank</v>
          </cell>
          <cell r="AP2116" t="str">
            <v>blank</v>
          </cell>
        </row>
        <row r="2117">
          <cell r="AO2117" t="str">
            <v>blank</v>
          </cell>
          <cell r="AP2117" t="str">
            <v>blank</v>
          </cell>
        </row>
        <row r="2118">
          <cell r="AO2118" t="str">
            <v>blank</v>
          </cell>
          <cell r="AP2118" t="str">
            <v>blank</v>
          </cell>
        </row>
        <row r="2119">
          <cell r="AO2119" t="str">
            <v>blank</v>
          </cell>
          <cell r="AP2119" t="str">
            <v>blank</v>
          </cell>
        </row>
        <row r="2120">
          <cell r="AO2120" t="str">
            <v>blank</v>
          </cell>
          <cell r="AP2120" t="str">
            <v>blank</v>
          </cell>
        </row>
        <row r="2121">
          <cell r="AO2121" t="str">
            <v>blank</v>
          </cell>
          <cell r="AP2121" t="str">
            <v>blank</v>
          </cell>
        </row>
        <row r="2122">
          <cell r="AO2122" t="str">
            <v>blank</v>
          </cell>
          <cell r="AP2122" t="str">
            <v>blank</v>
          </cell>
        </row>
        <row r="2123">
          <cell r="AO2123" t="str">
            <v>blank</v>
          </cell>
          <cell r="AP2123" t="str">
            <v>blank</v>
          </cell>
        </row>
        <row r="2124">
          <cell r="AO2124" t="str">
            <v>blank</v>
          </cell>
          <cell r="AP2124" t="str">
            <v>blank</v>
          </cell>
        </row>
        <row r="2125">
          <cell r="AO2125" t="str">
            <v>blank</v>
          </cell>
          <cell r="AP2125" t="str">
            <v>blank</v>
          </cell>
        </row>
        <row r="2126">
          <cell r="AO2126" t="str">
            <v>blank</v>
          </cell>
          <cell r="AP2126" t="str">
            <v>blank</v>
          </cell>
        </row>
        <row r="2127">
          <cell r="AO2127" t="str">
            <v>blank</v>
          </cell>
          <cell r="AP2127" t="str">
            <v>blank</v>
          </cell>
        </row>
        <row r="2128">
          <cell r="AO2128" t="str">
            <v>blank</v>
          </cell>
          <cell r="AP2128" t="str">
            <v>blank</v>
          </cell>
        </row>
        <row r="2129">
          <cell r="AO2129" t="str">
            <v>blank</v>
          </cell>
          <cell r="AP2129" t="str">
            <v>blank</v>
          </cell>
        </row>
        <row r="2130">
          <cell r="AO2130" t="str">
            <v>blank</v>
          </cell>
          <cell r="AP2130" t="str">
            <v>blank</v>
          </cell>
        </row>
        <row r="2131">
          <cell r="AO2131" t="str">
            <v>blank</v>
          </cell>
          <cell r="AP2131" t="str">
            <v>blank</v>
          </cell>
        </row>
        <row r="2132">
          <cell r="AO2132" t="str">
            <v>blank</v>
          </cell>
          <cell r="AP2132" t="str">
            <v>blank</v>
          </cell>
        </row>
        <row r="2133">
          <cell r="AO2133" t="str">
            <v>blank</v>
          </cell>
          <cell r="AP2133" t="str">
            <v>blank</v>
          </cell>
        </row>
        <row r="2134">
          <cell r="AO2134" t="str">
            <v>blank</v>
          </cell>
          <cell r="AP2134" t="str">
            <v>blank</v>
          </cell>
        </row>
        <row r="2135">
          <cell r="AO2135" t="str">
            <v>blank</v>
          </cell>
          <cell r="AP2135" t="str">
            <v>blank</v>
          </cell>
        </row>
        <row r="2136">
          <cell r="AO2136" t="str">
            <v>blank</v>
          </cell>
          <cell r="AP2136" t="str">
            <v>blank</v>
          </cell>
        </row>
        <row r="2137">
          <cell r="AO2137" t="str">
            <v>blank</v>
          </cell>
          <cell r="AP2137" t="str">
            <v>blank</v>
          </cell>
        </row>
        <row r="2138">
          <cell r="AO2138" t="str">
            <v>blank</v>
          </cell>
          <cell r="AP2138" t="str">
            <v>blank</v>
          </cell>
        </row>
        <row r="2139">
          <cell r="AO2139" t="str">
            <v>blank</v>
          </cell>
          <cell r="AP2139" t="str">
            <v>blank</v>
          </cell>
        </row>
        <row r="2140">
          <cell r="AO2140" t="str">
            <v>blank</v>
          </cell>
          <cell r="AP2140" t="str">
            <v>blank</v>
          </cell>
        </row>
        <row r="2141">
          <cell r="AO2141" t="str">
            <v>blank</v>
          </cell>
          <cell r="AP2141" t="str">
            <v>blank</v>
          </cell>
        </row>
        <row r="2142">
          <cell r="AO2142" t="str">
            <v>blank</v>
          </cell>
          <cell r="AP2142" t="str">
            <v>blank</v>
          </cell>
        </row>
        <row r="2143">
          <cell r="AO2143" t="str">
            <v>blank</v>
          </cell>
          <cell r="AP2143" t="str">
            <v>blank</v>
          </cell>
        </row>
        <row r="2144">
          <cell r="AO2144" t="str">
            <v>blank</v>
          </cell>
          <cell r="AP2144" t="str">
            <v>blank</v>
          </cell>
        </row>
        <row r="2145">
          <cell r="AO2145" t="str">
            <v>blank</v>
          </cell>
          <cell r="AP2145" t="str">
            <v>blank</v>
          </cell>
        </row>
        <row r="2146">
          <cell r="AO2146" t="str">
            <v>blank</v>
          </cell>
          <cell r="AP2146" t="str">
            <v>blank</v>
          </cell>
        </row>
        <row r="2147">
          <cell r="AO2147" t="str">
            <v>blank</v>
          </cell>
          <cell r="AP2147" t="str">
            <v>blank</v>
          </cell>
        </row>
        <row r="2148">
          <cell r="AO2148" t="str">
            <v>blank</v>
          </cell>
          <cell r="AP2148" t="str">
            <v>blank</v>
          </cell>
        </row>
        <row r="2149">
          <cell r="AO2149" t="str">
            <v>blank</v>
          </cell>
          <cell r="AP2149" t="str">
            <v>blank</v>
          </cell>
        </row>
        <row r="2150">
          <cell r="AO2150" t="str">
            <v>blank</v>
          </cell>
          <cell r="AP2150" t="str">
            <v>blank</v>
          </cell>
        </row>
        <row r="2151">
          <cell r="AO2151" t="str">
            <v>blank</v>
          </cell>
          <cell r="AP2151" t="str">
            <v>blank</v>
          </cell>
        </row>
        <row r="2152">
          <cell r="AO2152" t="str">
            <v>blank</v>
          </cell>
          <cell r="AP2152" t="str">
            <v>blank</v>
          </cell>
        </row>
        <row r="2153">
          <cell r="AO2153" t="str">
            <v>blank</v>
          </cell>
          <cell r="AP2153" t="str">
            <v>blank</v>
          </cell>
        </row>
        <row r="2154">
          <cell r="AO2154" t="str">
            <v>blank</v>
          </cell>
          <cell r="AP2154" t="str">
            <v>blank</v>
          </cell>
        </row>
        <row r="2155">
          <cell r="AO2155" t="str">
            <v>blank</v>
          </cell>
          <cell r="AP2155" t="str">
            <v>blank</v>
          </cell>
        </row>
        <row r="2156">
          <cell r="AO2156" t="str">
            <v>blank</v>
          </cell>
          <cell r="AP2156" t="str">
            <v>blank</v>
          </cell>
        </row>
        <row r="2157">
          <cell r="AO2157" t="str">
            <v>blank</v>
          </cell>
          <cell r="AP2157" t="str">
            <v>blank</v>
          </cell>
        </row>
        <row r="2158">
          <cell r="AO2158" t="str">
            <v>blank</v>
          </cell>
          <cell r="AP2158" t="str">
            <v>blank</v>
          </cell>
        </row>
        <row r="2159">
          <cell r="AO2159" t="str">
            <v>blank</v>
          </cell>
          <cell r="AP2159" t="str">
            <v>blank</v>
          </cell>
        </row>
        <row r="2160">
          <cell r="AO2160" t="str">
            <v>blank</v>
          </cell>
          <cell r="AP2160" t="str">
            <v>blank</v>
          </cell>
        </row>
        <row r="2161">
          <cell r="AO2161" t="str">
            <v>blank</v>
          </cell>
          <cell r="AP2161" t="str">
            <v>blank</v>
          </cell>
        </row>
        <row r="2162">
          <cell r="AO2162" t="str">
            <v>blank</v>
          </cell>
          <cell r="AP2162" t="str">
            <v>blank</v>
          </cell>
        </row>
        <row r="2163">
          <cell r="AO2163" t="str">
            <v>blank</v>
          </cell>
          <cell r="AP2163" t="str">
            <v>blank</v>
          </cell>
        </row>
        <row r="2164">
          <cell r="AO2164" t="str">
            <v>blank</v>
          </cell>
          <cell r="AP2164" t="str">
            <v>blank</v>
          </cell>
        </row>
        <row r="2165">
          <cell r="AO2165" t="str">
            <v>blank</v>
          </cell>
          <cell r="AP2165" t="str">
            <v>blank</v>
          </cell>
        </row>
        <row r="2166">
          <cell r="AO2166" t="str">
            <v>blank</v>
          </cell>
          <cell r="AP2166" t="str">
            <v>blank</v>
          </cell>
        </row>
        <row r="2167">
          <cell r="AO2167" t="str">
            <v>blank</v>
          </cell>
          <cell r="AP2167" t="str">
            <v>blank</v>
          </cell>
        </row>
        <row r="2168">
          <cell r="AO2168" t="str">
            <v>blank</v>
          </cell>
          <cell r="AP2168" t="str">
            <v>blank</v>
          </cell>
        </row>
        <row r="2169">
          <cell r="AO2169" t="str">
            <v>blank</v>
          </cell>
          <cell r="AP2169" t="str">
            <v>blank</v>
          </cell>
        </row>
        <row r="2170">
          <cell r="AO2170" t="str">
            <v>blank</v>
          </cell>
          <cell r="AP2170" t="str">
            <v>blank</v>
          </cell>
        </row>
        <row r="2171">
          <cell r="AO2171" t="str">
            <v>blank</v>
          </cell>
          <cell r="AP2171" t="str">
            <v>blank</v>
          </cell>
        </row>
        <row r="2172">
          <cell r="AO2172" t="str">
            <v>blank</v>
          </cell>
          <cell r="AP2172" t="str">
            <v>blank</v>
          </cell>
        </row>
        <row r="2173">
          <cell r="AO2173" t="str">
            <v>blank</v>
          </cell>
          <cell r="AP2173" t="str">
            <v>blank</v>
          </cell>
        </row>
        <row r="2174">
          <cell r="AO2174" t="str">
            <v>blank</v>
          </cell>
          <cell r="AP2174" t="str">
            <v>blank</v>
          </cell>
        </row>
        <row r="2175">
          <cell r="AO2175" t="str">
            <v>blank</v>
          </cell>
          <cell r="AP2175" t="str">
            <v>blank</v>
          </cell>
        </row>
        <row r="2176">
          <cell r="AO2176" t="str">
            <v>blank</v>
          </cell>
          <cell r="AP2176" t="str">
            <v>blank</v>
          </cell>
        </row>
        <row r="2177">
          <cell r="AO2177" t="str">
            <v>blank</v>
          </cell>
          <cell r="AP2177" t="str">
            <v>blank</v>
          </cell>
        </row>
        <row r="2178">
          <cell r="AO2178" t="str">
            <v>blank</v>
          </cell>
          <cell r="AP2178" t="str">
            <v>blank</v>
          </cell>
        </row>
        <row r="2179">
          <cell r="AO2179" t="str">
            <v>blank</v>
          </cell>
          <cell r="AP2179" t="str">
            <v>blank</v>
          </cell>
        </row>
        <row r="2180">
          <cell r="AO2180" t="str">
            <v>blank</v>
          </cell>
          <cell r="AP2180" t="str">
            <v>blank</v>
          </cell>
        </row>
        <row r="2181">
          <cell r="AO2181" t="str">
            <v>blank</v>
          </cell>
          <cell r="AP2181" t="str">
            <v>blank</v>
          </cell>
        </row>
        <row r="2182">
          <cell r="AO2182" t="str">
            <v>blank</v>
          </cell>
          <cell r="AP2182" t="str">
            <v>blank</v>
          </cell>
        </row>
        <row r="2183">
          <cell r="AO2183" t="str">
            <v>blank</v>
          </cell>
          <cell r="AP2183" t="str">
            <v>blank</v>
          </cell>
        </row>
        <row r="2184">
          <cell r="AO2184" t="str">
            <v>blank</v>
          </cell>
          <cell r="AP2184" t="str">
            <v>blank</v>
          </cell>
        </row>
        <row r="2185">
          <cell r="AO2185" t="str">
            <v>blank</v>
          </cell>
          <cell r="AP2185" t="str">
            <v>blank</v>
          </cell>
        </row>
        <row r="2186">
          <cell r="AO2186" t="str">
            <v>blank</v>
          </cell>
          <cell r="AP2186" t="str">
            <v>blank</v>
          </cell>
        </row>
        <row r="2187">
          <cell r="AO2187" t="str">
            <v>blank</v>
          </cell>
          <cell r="AP2187" t="str">
            <v>blank</v>
          </cell>
        </row>
        <row r="2188">
          <cell r="AO2188" t="str">
            <v>blank</v>
          </cell>
          <cell r="AP2188" t="str">
            <v>blank</v>
          </cell>
        </row>
        <row r="2189">
          <cell r="AO2189" t="str">
            <v>blank</v>
          </cell>
          <cell r="AP2189" t="str">
            <v>blank</v>
          </cell>
        </row>
        <row r="2190">
          <cell r="AO2190" t="str">
            <v>blank</v>
          </cell>
          <cell r="AP2190" t="str">
            <v>blank</v>
          </cell>
        </row>
        <row r="2191">
          <cell r="AO2191" t="str">
            <v>blank</v>
          </cell>
          <cell r="AP2191" t="str">
            <v>blank</v>
          </cell>
        </row>
        <row r="2192">
          <cell r="AO2192" t="str">
            <v>blank</v>
          </cell>
          <cell r="AP2192" t="str">
            <v>blank</v>
          </cell>
        </row>
        <row r="2193">
          <cell r="AO2193" t="str">
            <v>blank</v>
          </cell>
          <cell r="AP2193" t="str">
            <v>blank</v>
          </cell>
        </row>
        <row r="2194">
          <cell r="AO2194" t="str">
            <v>blank</v>
          </cell>
          <cell r="AP2194" t="str">
            <v>blank</v>
          </cell>
        </row>
        <row r="2195">
          <cell r="AO2195" t="str">
            <v>blank</v>
          </cell>
          <cell r="AP2195" t="str">
            <v>blank</v>
          </cell>
        </row>
        <row r="2196">
          <cell r="AO2196" t="str">
            <v>blank</v>
          </cell>
          <cell r="AP2196" t="str">
            <v>blank</v>
          </cell>
        </row>
        <row r="2197">
          <cell r="AO2197" t="str">
            <v>blank</v>
          </cell>
          <cell r="AP2197" t="str">
            <v>blank</v>
          </cell>
        </row>
        <row r="2198">
          <cell r="AO2198" t="str">
            <v>blank</v>
          </cell>
          <cell r="AP2198" t="str">
            <v>blank</v>
          </cell>
        </row>
        <row r="2199">
          <cell r="AO2199" t="str">
            <v>blank</v>
          </cell>
          <cell r="AP2199" t="str">
            <v>blank</v>
          </cell>
        </row>
        <row r="2200">
          <cell r="AO2200" t="str">
            <v>blank</v>
          </cell>
          <cell r="AP2200" t="str">
            <v>blank</v>
          </cell>
        </row>
        <row r="2201">
          <cell r="AO2201" t="str">
            <v>blank</v>
          </cell>
          <cell r="AP2201" t="str">
            <v>blank</v>
          </cell>
        </row>
        <row r="2202">
          <cell r="AO2202" t="str">
            <v>blank</v>
          </cell>
          <cell r="AP2202" t="str">
            <v>blank</v>
          </cell>
        </row>
        <row r="2203">
          <cell r="AO2203" t="str">
            <v>blank</v>
          </cell>
          <cell r="AP2203" t="str">
            <v>blank</v>
          </cell>
        </row>
        <row r="2204">
          <cell r="AO2204" t="str">
            <v>blank</v>
          </cell>
          <cell r="AP2204" t="str">
            <v>blank</v>
          </cell>
        </row>
        <row r="2205">
          <cell r="AO2205" t="str">
            <v>blank</v>
          </cell>
          <cell r="AP2205" t="str">
            <v>blank</v>
          </cell>
        </row>
        <row r="2206">
          <cell r="AO2206" t="str">
            <v>blank</v>
          </cell>
          <cell r="AP2206" t="str">
            <v>blank</v>
          </cell>
        </row>
        <row r="2207">
          <cell r="AO2207" t="str">
            <v>blank</v>
          </cell>
          <cell r="AP2207" t="str">
            <v>blank</v>
          </cell>
        </row>
        <row r="2208">
          <cell r="AO2208" t="str">
            <v>blank</v>
          </cell>
          <cell r="AP2208" t="str">
            <v>blank</v>
          </cell>
        </row>
        <row r="2209">
          <cell r="AO2209" t="str">
            <v>blank</v>
          </cell>
          <cell r="AP2209" t="str">
            <v>blank</v>
          </cell>
        </row>
        <row r="2210">
          <cell r="AO2210" t="str">
            <v>blank</v>
          </cell>
          <cell r="AP2210" t="str">
            <v>blank</v>
          </cell>
        </row>
        <row r="2211">
          <cell r="AO2211" t="str">
            <v>blank</v>
          </cell>
          <cell r="AP2211" t="str">
            <v>blank</v>
          </cell>
        </row>
        <row r="2212">
          <cell r="AO2212" t="str">
            <v>blank</v>
          </cell>
          <cell r="AP2212" t="str">
            <v>blank</v>
          </cell>
        </row>
        <row r="2213">
          <cell r="AO2213" t="str">
            <v>blank</v>
          </cell>
          <cell r="AP2213" t="str">
            <v>blank</v>
          </cell>
        </row>
        <row r="2214">
          <cell r="AO2214" t="str">
            <v>blank</v>
          </cell>
          <cell r="AP2214" t="str">
            <v>blank</v>
          </cell>
        </row>
        <row r="2215">
          <cell r="AO2215" t="str">
            <v>blank</v>
          </cell>
          <cell r="AP2215" t="str">
            <v>blank</v>
          </cell>
        </row>
        <row r="2216">
          <cell r="AO2216" t="str">
            <v>blank</v>
          </cell>
          <cell r="AP2216" t="str">
            <v>blank</v>
          </cell>
        </row>
        <row r="2217">
          <cell r="AO2217" t="str">
            <v>blank</v>
          </cell>
          <cell r="AP2217" t="str">
            <v>blank</v>
          </cell>
        </row>
        <row r="2218">
          <cell r="AO2218" t="str">
            <v>blank</v>
          </cell>
          <cell r="AP2218" t="str">
            <v>blank</v>
          </cell>
        </row>
        <row r="2219">
          <cell r="AO2219" t="str">
            <v>blank</v>
          </cell>
          <cell r="AP2219" t="str">
            <v>blank</v>
          </cell>
        </row>
        <row r="2220">
          <cell r="AO2220" t="str">
            <v>blank</v>
          </cell>
          <cell r="AP2220" t="str">
            <v>blank</v>
          </cell>
        </row>
        <row r="2221">
          <cell r="AO2221" t="str">
            <v>blank</v>
          </cell>
          <cell r="AP2221" t="str">
            <v>blank</v>
          </cell>
        </row>
        <row r="2222">
          <cell r="AO2222" t="str">
            <v>blank</v>
          </cell>
          <cell r="AP2222" t="str">
            <v>blank</v>
          </cell>
        </row>
        <row r="2223">
          <cell r="AO2223" t="str">
            <v>blank</v>
          </cell>
          <cell r="AP2223" t="str">
            <v>blank</v>
          </cell>
        </row>
        <row r="2224">
          <cell r="AO2224" t="str">
            <v>blank</v>
          </cell>
          <cell r="AP2224" t="str">
            <v>blank</v>
          </cell>
        </row>
        <row r="2225">
          <cell r="AO2225" t="str">
            <v>blank</v>
          </cell>
          <cell r="AP2225" t="str">
            <v>blank</v>
          </cell>
        </row>
        <row r="2226">
          <cell r="AO2226" t="str">
            <v>blank</v>
          </cell>
          <cell r="AP2226" t="str">
            <v>blank</v>
          </cell>
        </row>
        <row r="2227">
          <cell r="AO2227" t="str">
            <v>blank</v>
          </cell>
          <cell r="AP2227" t="str">
            <v>blank</v>
          </cell>
        </row>
        <row r="2228">
          <cell r="AO2228" t="str">
            <v>blank</v>
          </cell>
          <cell r="AP2228" t="str">
            <v>blank</v>
          </cell>
        </row>
        <row r="2229">
          <cell r="AO2229" t="str">
            <v>blank</v>
          </cell>
          <cell r="AP2229" t="str">
            <v>blank</v>
          </cell>
        </row>
        <row r="2230">
          <cell r="AO2230" t="str">
            <v>blank</v>
          </cell>
          <cell r="AP2230" t="str">
            <v>blank</v>
          </cell>
        </row>
        <row r="2231">
          <cell r="AO2231" t="str">
            <v>blank</v>
          </cell>
          <cell r="AP2231" t="str">
            <v>blank</v>
          </cell>
        </row>
        <row r="2232">
          <cell r="AO2232" t="str">
            <v>blank</v>
          </cell>
          <cell r="AP2232" t="str">
            <v>blank</v>
          </cell>
        </row>
        <row r="2233">
          <cell r="AO2233" t="str">
            <v>blank</v>
          </cell>
          <cell r="AP2233" t="str">
            <v>blank</v>
          </cell>
        </row>
        <row r="2234">
          <cell r="AO2234" t="str">
            <v>blank</v>
          </cell>
          <cell r="AP2234" t="str">
            <v>blank</v>
          </cell>
        </row>
        <row r="2235">
          <cell r="AO2235" t="str">
            <v>blank</v>
          </cell>
          <cell r="AP2235" t="str">
            <v>blank</v>
          </cell>
        </row>
        <row r="2236">
          <cell r="AO2236" t="str">
            <v>blank</v>
          </cell>
          <cell r="AP2236" t="str">
            <v>blank</v>
          </cell>
        </row>
        <row r="2237">
          <cell r="AO2237" t="str">
            <v>blank</v>
          </cell>
          <cell r="AP2237" t="str">
            <v>blank</v>
          </cell>
        </row>
        <row r="2238">
          <cell r="AO2238" t="str">
            <v>blank</v>
          </cell>
          <cell r="AP2238" t="str">
            <v>blank</v>
          </cell>
        </row>
        <row r="2239">
          <cell r="AO2239" t="str">
            <v>blank</v>
          </cell>
          <cell r="AP2239" t="str">
            <v>blank</v>
          </cell>
        </row>
        <row r="2240">
          <cell r="AO2240" t="str">
            <v>blank</v>
          </cell>
          <cell r="AP2240" t="str">
            <v>blank</v>
          </cell>
        </row>
        <row r="2241">
          <cell r="AO2241" t="str">
            <v>blank</v>
          </cell>
          <cell r="AP2241" t="str">
            <v>blank</v>
          </cell>
        </row>
        <row r="2242">
          <cell r="AO2242" t="str">
            <v>blank</v>
          </cell>
          <cell r="AP2242" t="str">
            <v>blank</v>
          </cell>
        </row>
        <row r="2243">
          <cell r="AO2243" t="str">
            <v>blank</v>
          </cell>
          <cell r="AP2243" t="str">
            <v>blank</v>
          </cell>
        </row>
        <row r="2244">
          <cell r="AO2244" t="str">
            <v>blank</v>
          </cell>
          <cell r="AP2244" t="str">
            <v>blank</v>
          </cell>
        </row>
        <row r="2245">
          <cell r="AO2245" t="str">
            <v>blank</v>
          </cell>
          <cell r="AP2245" t="str">
            <v>blank</v>
          </cell>
        </row>
        <row r="2246">
          <cell r="AO2246" t="str">
            <v>blank</v>
          </cell>
          <cell r="AP2246" t="str">
            <v>blank</v>
          </cell>
        </row>
        <row r="2247">
          <cell r="AO2247" t="str">
            <v>blank</v>
          </cell>
          <cell r="AP2247" t="str">
            <v>blank</v>
          </cell>
        </row>
        <row r="2248">
          <cell r="AO2248" t="str">
            <v>blank</v>
          </cell>
          <cell r="AP2248" t="str">
            <v>blank</v>
          </cell>
        </row>
        <row r="2249">
          <cell r="AO2249" t="str">
            <v>blank</v>
          </cell>
          <cell r="AP2249" t="str">
            <v>blank</v>
          </cell>
        </row>
        <row r="2250">
          <cell r="AO2250" t="str">
            <v>blank</v>
          </cell>
          <cell r="AP2250" t="str">
            <v>blank</v>
          </cell>
        </row>
        <row r="2251">
          <cell r="AO2251" t="str">
            <v>blank</v>
          </cell>
          <cell r="AP2251" t="str">
            <v>blank</v>
          </cell>
        </row>
        <row r="2252">
          <cell r="AO2252" t="str">
            <v>blank</v>
          </cell>
          <cell r="AP2252" t="str">
            <v>blank</v>
          </cell>
        </row>
        <row r="2253">
          <cell r="AO2253" t="str">
            <v>blank</v>
          </cell>
          <cell r="AP2253" t="str">
            <v>blank</v>
          </cell>
        </row>
        <row r="2254">
          <cell r="AO2254" t="str">
            <v>blank</v>
          </cell>
          <cell r="AP2254" t="str">
            <v>blank</v>
          </cell>
        </row>
        <row r="2255">
          <cell r="AO2255" t="str">
            <v>blank</v>
          </cell>
          <cell r="AP2255" t="str">
            <v>blank</v>
          </cell>
        </row>
        <row r="2256">
          <cell r="AO2256" t="str">
            <v>blank</v>
          </cell>
          <cell r="AP2256" t="str">
            <v>blank</v>
          </cell>
        </row>
        <row r="2257">
          <cell r="AO2257" t="str">
            <v>blank</v>
          </cell>
          <cell r="AP2257" t="str">
            <v>blank</v>
          </cell>
        </row>
        <row r="2258">
          <cell r="AO2258" t="str">
            <v>blank</v>
          </cell>
          <cell r="AP2258" t="str">
            <v>blank</v>
          </cell>
        </row>
        <row r="2259">
          <cell r="AO2259" t="str">
            <v>blank</v>
          </cell>
          <cell r="AP2259" t="str">
            <v>blank</v>
          </cell>
        </row>
        <row r="2260">
          <cell r="AO2260" t="str">
            <v>blank</v>
          </cell>
          <cell r="AP2260" t="str">
            <v>blank</v>
          </cell>
        </row>
        <row r="2261">
          <cell r="AO2261" t="str">
            <v>blank</v>
          </cell>
          <cell r="AP2261" t="str">
            <v>blank</v>
          </cell>
        </row>
        <row r="2262">
          <cell r="AO2262" t="str">
            <v>blank</v>
          </cell>
          <cell r="AP2262" t="str">
            <v>blank</v>
          </cell>
        </row>
        <row r="2263">
          <cell r="AO2263" t="str">
            <v>blank</v>
          </cell>
          <cell r="AP2263" t="str">
            <v>blank</v>
          </cell>
        </row>
        <row r="2264">
          <cell r="AO2264" t="str">
            <v>blank</v>
          </cell>
          <cell r="AP2264" t="str">
            <v>blank</v>
          </cell>
        </row>
        <row r="2265">
          <cell r="AO2265" t="str">
            <v>blank</v>
          </cell>
          <cell r="AP2265" t="str">
            <v>blank</v>
          </cell>
        </row>
        <row r="2266">
          <cell r="AO2266" t="str">
            <v>blank</v>
          </cell>
          <cell r="AP2266" t="str">
            <v>blank</v>
          </cell>
        </row>
        <row r="2267">
          <cell r="AO2267" t="str">
            <v>blank</v>
          </cell>
          <cell r="AP2267" t="str">
            <v>blank</v>
          </cell>
        </row>
        <row r="2268">
          <cell r="AO2268" t="str">
            <v>blank</v>
          </cell>
          <cell r="AP2268" t="str">
            <v>blank</v>
          </cell>
        </row>
        <row r="2269">
          <cell r="AO2269" t="str">
            <v>blank</v>
          </cell>
          <cell r="AP2269" t="str">
            <v>blank</v>
          </cell>
        </row>
        <row r="2270">
          <cell r="AO2270" t="str">
            <v>blank</v>
          </cell>
          <cell r="AP2270" t="str">
            <v>blank</v>
          </cell>
        </row>
        <row r="2271">
          <cell r="AO2271" t="str">
            <v>blank</v>
          </cell>
          <cell r="AP2271" t="str">
            <v>blank</v>
          </cell>
        </row>
        <row r="2272">
          <cell r="AO2272" t="str">
            <v>blank</v>
          </cell>
          <cell r="AP2272" t="str">
            <v>blank</v>
          </cell>
        </row>
        <row r="2273">
          <cell r="AO2273" t="str">
            <v>blank</v>
          </cell>
          <cell r="AP2273" t="str">
            <v>blank</v>
          </cell>
        </row>
        <row r="2274">
          <cell r="AO2274" t="str">
            <v>blank</v>
          </cell>
          <cell r="AP2274" t="str">
            <v>blank</v>
          </cell>
        </row>
        <row r="2275">
          <cell r="AO2275" t="str">
            <v>blank</v>
          </cell>
          <cell r="AP2275" t="str">
            <v>blank</v>
          </cell>
        </row>
        <row r="2276">
          <cell r="AO2276" t="str">
            <v>blank</v>
          </cell>
          <cell r="AP2276" t="str">
            <v>blank</v>
          </cell>
        </row>
        <row r="2277">
          <cell r="AO2277" t="str">
            <v>blank</v>
          </cell>
          <cell r="AP2277" t="str">
            <v>blank</v>
          </cell>
        </row>
        <row r="2278">
          <cell r="AO2278" t="str">
            <v>blank</v>
          </cell>
          <cell r="AP2278" t="str">
            <v>blank</v>
          </cell>
        </row>
        <row r="2279">
          <cell r="AO2279" t="str">
            <v>blank</v>
          </cell>
          <cell r="AP2279" t="str">
            <v>blank</v>
          </cell>
        </row>
        <row r="2280">
          <cell r="AO2280" t="str">
            <v>blank</v>
          </cell>
          <cell r="AP2280" t="str">
            <v>blank</v>
          </cell>
        </row>
        <row r="2281">
          <cell r="AO2281" t="str">
            <v>blank</v>
          </cell>
          <cell r="AP2281" t="str">
            <v>blank</v>
          </cell>
        </row>
        <row r="2282">
          <cell r="AO2282" t="str">
            <v>blank</v>
          </cell>
          <cell r="AP2282" t="str">
            <v>blank</v>
          </cell>
        </row>
        <row r="2283">
          <cell r="AO2283" t="str">
            <v>blank</v>
          </cell>
          <cell r="AP2283" t="str">
            <v>blank</v>
          </cell>
        </row>
        <row r="2284">
          <cell r="AO2284" t="str">
            <v>blank</v>
          </cell>
          <cell r="AP2284" t="str">
            <v>blank</v>
          </cell>
        </row>
        <row r="2285">
          <cell r="AO2285" t="str">
            <v>blank</v>
          </cell>
          <cell r="AP2285" t="str">
            <v>blank</v>
          </cell>
        </row>
        <row r="2286">
          <cell r="AO2286" t="str">
            <v>blank</v>
          </cell>
          <cell r="AP2286" t="str">
            <v>blank</v>
          </cell>
        </row>
        <row r="2287">
          <cell r="AO2287" t="str">
            <v>blank</v>
          </cell>
          <cell r="AP2287" t="str">
            <v>blank</v>
          </cell>
        </row>
        <row r="2288">
          <cell r="AO2288" t="str">
            <v>blank</v>
          </cell>
          <cell r="AP2288" t="str">
            <v>blank</v>
          </cell>
        </row>
        <row r="2289">
          <cell r="AO2289" t="str">
            <v>blank</v>
          </cell>
          <cell r="AP2289" t="str">
            <v>blank</v>
          </cell>
        </row>
        <row r="2290">
          <cell r="AO2290" t="str">
            <v>blank</v>
          </cell>
          <cell r="AP2290" t="str">
            <v>blank</v>
          </cell>
        </row>
        <row r="2291">
          <cell r="AO2291" t="str">
            <v>blank</v>
          </cell>
          <cell r="AP2291" t="str">
            <v>blank</v>
          </cell>
        </row>
        <row r="2292">
          <cell r="AO2292" t="str">
            <v>blank</v>
          </cell>
          <cell r="AP2292" t="str">
            <v>blank</v>
          </cell>
        </row>
        <row r="2293">
          <cell r="AO2293" t="str">
            <v>blank</v>
          </cell>
          <cell r="AP2293" t="str">
            <v>blank</v>
          </cell>
        </row>
        <row r="2294">
          <cell r="AO2294" t="str">
            <v>blank</v>
          </cell>
          <cell r="AP2294" t="str">
            <v>blank</v>
          </cell>
        </row>
        <row r="2295">
          <cell r="AO2295" t="str">
            <v>blank</v>
          </cell>
          <cell r="AP2295" t="str">
            <v>blank</v>
          </cell>
        </row>
        <row r="2296">
          <cell r="AO2296" t="str">
            <v>blank</v>
          </cell>
          <cell r="AP2296" t="str">
            <v>blank</v>
          </cell>
        </row>
        <row r="2297">
          <cell r="AO2297" t="str">
            <v>blank</v>
          </cell>
          <cell r="AP2297" t="str">
            <v>blank</v>
          </cell>
        </row>
        <row r="2298">
          <cell r="AO2298" t="str">
            <v>blank</v>
          </cell>
          <cell r="AP2298" t="str">
            <v>blank</v>
          </cell>
        </row>
        <row r="2299">
          <cell r="AO2299" t="str">
            <v>blank</v>
          </cell>
          <cell r="AP2299" t="str">
            <v>blank</v>
          </cell>
        </row>
        <row r="2300">
          <cell r="AO2300" t="str">
            <v>blank</v>
          </cell>
          <cell r="AP2300" t="str">
            <v>blank</v>
          </cell>
        </row>
        <row r="2301">
          <cell r="AO2301" t="str">
            <v>blank</v>
          </cell>
          <cell r="AP2301" t="str">
            <v>blank</v>
          </cell>
        </row>
        <row r="2302">
          <cell r="AO2302" t="str">
            <v>blank</v>
          </cell>
          <cell r="AP2302" t="str">
            <v>blank</v>
          </cell>
        </row>
        <row r="2303">
          <cell r="AO2303" t="str">
            <v>blank</v>
          </cell>
          <cell r="AP2303" t="str">
            <v>blank</v>
          </cell>
        </row>
        <row r="2304">
          <cell r="AO2304" t="str">
            <v>blank</v>
          </cell>
          <cell r="AP2304" t="str">
            <v>blank</v>
          </cell>
        </row>
        <row r="2305">
          <cell r="AO2305" t="str">
            <v>blank</v>
          </cell>
          <cell r="AP2305" t="str">
            <v>blank</v>
          </cell>
        </row>
        <row r="2306">
          <cell r="AO2306" t="str">
            <v>blank</v>
          </cell>
          <cell r="AP2306" t="str">
            <v>blank</v>
          </cell>
        </row>
        <row r="2307">
          <cell r="AO2307" t="str">
            <v>blank</v>
          </cell>
          <cell r="AP2307" t="str">
            <v>blank</v>
          </cell>
        </row>
        <row r="2308">
          <cell r="AO2308" t="str">
            <v>blank</v>
          </cell>
          <cell r="AP2308" t="str">
            <v>blank</v>
          </cell>
        </row>
        <row r="2309">
          <cell r="AO2309" t="str">
            <v>blank</v>
          </cell>
          <cell r="AP2309" t="str">
            <v>blank</v>
          </cell>
        </row>
        <row r="2310">
          <cell r="AO2310" t="str">
            <v>blank</v>
          </cell>
          <cell r="AP2310" t="str">
            <v>blank</v>
          </cell>
        </row>
        <row r="2311">
          <cell r="AO2311" t="str">
            <v>blank</v>
          </cell>
          <cell r="AP2311" t="str">
            <v>blank</v>
          </cell>
        </row>
        <row r="2312">
          <cell r="AO2312" t="str">
            <v>blank</v>
          </cell>
          <cell r="AP2312" t="str">
            <v>blank</v>
          </cell>
        </row>
        <row r="2313">
          <cell r="AO2313" t="str">
            <v>blank</v>
          </cell>
          <cell r="AP2313" t="str">
            <v>blank</v>
          </cell>
        </row>
        <row r="2314">
          <cell r="AO2314" t="str">
            <v>blank</v>
          </cell>
          <cell r="AP2314" t="str">
            <v>blank</v>
          </cell>
        </row>
        <row r="2315">
          <cell r="AO2315" t="str">
            <v>blank</v>
          </cell>
          <cell r="AP2315" t="str">
            <v>blank</v>
          </cell>
        </row>
        <row r="2316">
          <cell r="AO2316" t="str">
            <v>blank</v>
          </cell>
          <cell r="AP2316" t="str">
            <v>blank</v>
          </cell>
        </row>
        <row r="2317">
          <cell r="AO2317" t="str">
            <v>blank</v>
          </cell>
          <cell r="AP2317" t="str">
            <v>blank</v>
          </cell>
        </row>
        <row r="2318">
          <cell r="AO2318" t="str">
            <v>blank</v>
          </cell>
          <cell r="AP2318" t="str">
            <v>blank</v>
          </cell>
        </row>
        <row r="2319">
          <cell r="AO2319" t="str">
            <v>blank</v>
          </cell>
          <cell r="AP2319" t="str">
            <v>blank</v>
          </cell>
        </row>
        <row r="2320">
          <cell r="AO2320" t="str">
            <v>blank</v>
          </cell>
          <cell r="AP2320" t="str">
            <v>blank</v>
          </cell>
        </row>
        <row r="2321">
          <cell r="AO2321" t="str">
            <v>blank</v>
          </cell>
          <cell r="AP2321" t="str">
            <v>blank</v>
          </cell>
        </row>
        <row r="2322">
          <cell r="AO2322" t="str">
            <v>blank</v>
          </cell>
          <cell r="AP2322" t="str">
            <v>blank</v>
          </cell>
        </row>
        <row r="2323">
          <cell r="AO2323" t="str">
            <v>blank</v>
          </cell>
          <cell r="AP2323" t="str">
            <v>blank</v>
          </cell>
        </row>
        <row r="2324">
          <cell r="AO2324" t="str">
            <v>blank</v>
          </cell>
          <cell r="AP2324" t="str">
            <v>blank</v>
          </cell>
        </row>
        <row r="2325">
          <cell r="AO2325" t="str">
            <v>blank</v>
          </cell>
          <cell r="AP2325" t="str">
            <v>blank</v>
          </cell>
        </row>
        <row r="2326">
          <cell r="AO2326" t="str">
            <v>blank</v>
          </cell>
          <cell r="AP2326" t="str">
            <v>blank</v>
          </cell>
        </row>
        <row r="2327">
          <cell r="AO2327" t="str">
            <v>blank</v>
          </cell>
          <cell r="AP2327" t="str">
            <v>blank</v>
          </cell>
        </row>
        <row r="2328">
          <cell r="AO2328" t="str">
            <v>blank</v>
          </cell>
          <cell r="AP2328" t="str">
            <v>blank</v>
          </cell>
        </row>
        <row r="2329">
          <cell r="AO2329" t="str">
            <v>blank</v>
          </cell>
          <cell r="AP2329" t="str">
            <v>blank</v>
          </cell>
        </row>
        <row r="2330">
          <cell r="AO2330" t="str">
            <v>blank</v>
          </cell>
          <cell r="AP2330" t="str">
            <v>blank</v>
          </cell>
        </row>
        <row r="2331">
          <cell r="AO2331" t="str">
            <v>blank</v>
          </cell>
          <cell r="AP2331" t="str">
            <v>blank</v>
          </cell>
        </row>
        <row r="2332">
          <cell r="AO2332" t="str">
            <v>blank</v>
          </cell>
          <cell r="AP2332" t="str">
            <v>blank</v>
          </cell>
        </row>
        <row r="2333">
          <cell r="AO2333" t="str">
            <v>blank</v>
          </cell>
          <cell r="AP2333" t="str">
            <v>blank</v>
          </cell>
        </row>
        <row r="2334">
          <cell r="AO2334" t="str">
            <v>blank</v>
          </cell>
          <cell r="AP2334" t="str">
            <v>blank</v>
          </cell>
        </row>
        <row r="2335">
          <cell r="AO2335" t="str">
            <v>blank</v>
          </cell>
          <cell r="AP2335" t="str">
            <v>blank</v>
          </cell>
        </row>
        <row r="2336">
          <cell r="AO2336" t="str">
            <v>blank</v>
          </cell>
          <cell r="AP2336" t="str">
            <v>blank</v>
          </cell>
        </row>
        <row r="2337">
          <cell r="AO2337" t="str">
            <v>blank</v>
          </cell>
          <cell r="AP2337" t="str">
            <v>blank</v>
          </cell>
        </row>
        <row r="2338">
          <cell r="AO2338" t="str">
            <v>blank</v>
          </cell>
          <cell r="AP2338" t="str">
            <v>blank</v>
          </cell>
        </row>
        <row r="2339">
          <cell r="AO2339" t="str">
            <v>blank</v>
          </cell>
          <cell r="AP2339" t="str">
            <v>blank</v>
          </cell>
        </row>
        <row r="2340">
          <cell r="AO2340" t="str">
            <v>blank</v>
          </cell>
          <cell r="AP2340" t="str">
            <v>blank</v>
          </cell>
        </row>
        <row r="2341">
          <cell r="AO2341" t="str">
            <v>blank</v>
          </cell>
          <cell r="AP2341" t="str">
            <v>blank</v>
          </cell>
        </row>
        <row r="2342">
          <cell r="AO2342" t="str">
            <v>blank</v>
          </cell>
          <cell r="AP2342" t="str">
            <v>blank</v>
          </cell>
        </row>
        <row r="2343">
          <cell r="AO2343" t="str">
            <v>blank</v>
          </cell>
          <cell r="AP2343" t="str">
            <v>blank</v>
          </cell>
        </row>
        <row r="2344">
          <cell r="AO2344" t="str">
            <v>blank</v>
          </cell>
          <cell r="AP2344" t="str">
            <v>blank</v>
          </cell>
        </row>
        <row r="2345">
          <cell r="AO2345" t="str">
            <v>blank</v>
          </cell>
          <cell r="AP2345" t="str">
            <v>blank</v>
          </cell>
        </row>
        <row r="2346">
          <cell r="AO2346" t="str">
            <v>blank</v>
          </cell>
          <cell r="AP2346" t="str">
            <v>blank</v>
          </cell>
        </row>
        <row r="2347">
          <cell r="AO2347" t="str">
            <v>blank</v>
          </cell>
          <cell r="AP2347" t="str">
            <v>blank</v>
          </cell>
        </row>
        <row r="2348">
          <cell r="AO2348" t="str">
            <v>blank</v>
          </cell>
          <cell r="AP2348" t="str">
            <v>blank</v>
          </cell>
        </row>
        <row r="2349">
          <cell r="AO2349" t="str">
            <v>blank</v>
          </cell>
          <cell r="AP2349" t="str">
            <v>blank</v>
          </cell>
        </row>
        <row r="2350">
          <cell r="AO2350" t="str">
            <v>blank</v>
          </cell>
          <cell r="AP2350" t="str">
            <v>blank</v>
          </cell>
        </row>
        <row r="2351">
          <cell r="AO2351" t="str">
            <v>blank</v>
          </cell>
          <cell r="AP2351" t="str">
            <v>blank</v>
          </cell>
        </row>
        <row r="2352">
          <cell r="AO2352" t="str">
            <v>blank</v>
          </cell>
          <cell r="AP2352" t="str">
            <v>blank</v>
          </cell>
        </row>
        <row r="2353">
          <cell r="AO2353" t="str">
            <v>blank</v>
          </cell>
          <cell r="AP2353" t="str">
            <v>blank</v>
          </cell>
        </row>
        <row r="2354">
          <cell r="AO2354" t="str">
            <v>blank</v>
          </cell>
          <cell r="AP2354" t="str">
            <v>blank</v>
          </cell>
        </row>
        <row r="2355">
          <cell r="AO2355" t="str">
            <v>blank</v>
          </cell>
          <cell r="AP2355" t="str">
            <v>blank</v>
          </cell>
        </row>
        <row r="2356">
          <cell r="AO2356" t="str">
            <v>blank</v>
          </cell>
          <cell r="AP2356" t="str">
            <v>blank</v>
          </cell>
        </row>
        <row r="2357">
          <cell r="AO2357" t="str">
            <v>blank</v>
          </cell>
          <cell r="AP2357" t="str">
            <v>blank</v>
          </cell>
        </row>
        <row r="2358">
          <cell r="AO2358" t="str">
            <v>blank</v>
          </cell>
          <cell r="AP2358" t="str">
            <v>blank</v>
          </cell>
        </row>
        <row r="2359">
          <cell r="AO2359" t="str">
            <v>blank</v>
          </cell>
          <cell r="AP2359" t="str">
            <v>blank</v>
          </cell>
        </row>
        <row r="2360">
          <cell r="AO2360" t="str">
            <v>blank</v>
          </cell>
          <cell r="AP2360" t="str">
            <v>blank</v>
          </cell>
        </row>
        <row r="2361">
          <cell r="AO2361" t="str">
            <v>blank</v>
          </cell>
          <cell r="AP2361" t="str">
            <v>blank</v>
          </cell>
        </row>
        <row r="2362">
          <cell r="AO2362" t="str">
            <v>blank</v>
          </cell>
          <cell r="AP2362" t="str">
            <v>blank</v>
          </cell>
        </row>
        <row r="2363">
          <cell r="AO2363" t="str">
            <v>blank</v>
          </cell>
          <cell r="AP2363" t="str">
            <v>blank</v>
          </cell>
        </row>
        <row r="2364">
          <cell r="AO2364" t="str">
            <v>blank</v>
          </cell>
          <cell r="AP2364" t="str">
            <v>blank</v>
          </cell>
        </row>
        <row r="2365">
          <cell r="AO2365" t="str">
            <v>blank</v>
          </cell>
          <cell r="AP2365" t="str">
            <v>blank</v>
          </cell>
        </row>
        <row r="2366">
          <cell r="AO2366" t="str">
            <v>blank</v>
          </cell>
          <cell r="AP2366" t="str">
            <v>blank</v>
          </cell>
        </row>
        <row r="2367">
          <cell r="AO2367" t="str">
            <v>blank</v>
          </cell>
          <cell r="AP2367" t="str">
            <v>blank</v>
          </cell>
        </row>
        <row r="2368">
          <cell r="AO2368" t="str">
            <v>blank</v>
          </cell>
          <cell r="AP2368" t="str">
            <v>blank</v>
          </cell>
        </row>
        <row r="2369">
          <cell r="AO2369" t="str">
            <v>blank</v>
          </cell>
          <cell r="AP2369" t="str">
            <v>blank</v>
          </cell>
        </row>
        <row r="2370">
          <cell r="AO2370" t="str">
            <v>blank</v>
          </cell>
          <cell r="AP2370" t="str">
            <v>blank</v>
          </cell>
        </row>
        <row r="2371">
          <cell r="AO2371" t="str">
            <v>blank</v>
          </cell>
          <cell r="AP2371" t="str">
            <v>blank</v>
          </cell>
        </row>
        <row r="2372">
          <cell r="AO2372" t="str">
            <v>blank</v>
          </cell>
          <cell r="AP2372" t="str">
            <v>blank</v>
          </cell>
        </row>
        <row r="2373">
          <cell r="AO2373" t="str">
            <v>blank</v>
          </cell>
          <cell r="AP2373" t="str">
            <v>blank</v>
          </cell>
        </row>
        <row r="2374">
          <cell r="AO2374" t="str">
            <v>blank</v>
          </cell>
          <cell r="AP2374" t="str">
            <v>blank</v>
          </cell>
        </row>
        <row r="2375">
          <cell r="AO2375" t="str">
            <v>blank</v>
          </cell>
          <cell r="AP2375" t="str">
            <v>blank</v>
          </cell>
        </row>
        <row r="2376">
          <cell r="AO2376" t="str">
            <v>blank</v>
          </cell>
          <cell r="AP2376" t="str">
            <v>blank</v>
          </cell>
        </row>
        <row r="2377">
          <cell r="AO2377" t="str">
            <v>blank</v>
          </cell>
          <cell r="AP2377" t="str">
            <v>blank</v>
          </cell>
        </row>
        <row r="2378">
          <cell r="AO2378" t="str">
            <v>blank</v>
          </cell>
          <cell r="AP2378" t="str">
            <v>blank</v>
          </cell>
        </row>
        <row r="2379">
          <cell r="AO2379" t="str">
            <v>blank</v>
          </cell>
          <cell r="AP2379" t="str">
            <v>blank</v>
          </cell>
        </row>
        <row r="2380">
          <cell r="AO2380" t="str">
            <v>blank</v>
          </cell>
          <cell r="AP2380" t="str">
            <v>blank</v>
          </cell>
        </row>
        <row r="2381">
          <cell r="AO2381" t="str">
            <v>blank</v>
          </cell>
          <cell r="AP2381" t="str">
            <v>blank</v>
          </cell>
        </row>
        <row r="2382">
          <cell r="AO2382" t="str">
            <v>blank</v>
          </cell>
          <cell r="AP2382" t="str">
            <v>blank</v>
          </cell>
        </row>
        <row r="2383">
          <cell r="AO2383" t="str">
            <v>blank</v>
          </cell>
          <cell r="AP2383" t="str">
            <v>blank</v>
          </cell>
        </row>
        <row r="2384">
          <cell r="AO2384" t="str">
            <v>blank</v>
          </cell>
          <cell r="AP2384" t="str">
            <v>blank</v>
          </cell>
        </row>
        <row r="2385">
          <cell r="AO2385" t="str">
            <v>blank</v>
          </cell>
          <cell r="AP2385" t="str">
            <v>blank</v>
          </cell>
        </row>
        <row r="2386">
          <cell r="AO2386" t="str">
            <v>blank</v>
          </cell>
          <cell r="AP2386" t="str">
            <v>blank</v>
          </cell>
        </row>
        <row r="2387">
          <cell r="AO2387" t="str">
            <v>blank</v>
          </cell>
          <cell r="AP2387" t="str">
            <v>blank</v>
          </cell>
        </row>
        <row r="2388">
          <cell r="AO2388" t="str">
            <v>blank</v>
          </cell>
          <cell r="AP2388" t="str">
            <v>blank</v>
          </cell>
        </row>
        <row r="2389">
          <cell r="AO2389" t="str">
            <v>blank</v>
          </cell>
          <cell r="AP2389" t="str">
            <v>blank</v>
          </cell>
        </row>
        <row r="2390">
          <cell r="AO2390" t="str">
            <v>blank</v>
          </cell>
          <cell r="AP2390" t="str">
            <v>blank</v>
          </cell>
        </row>
        <row r="2391">
          <cell r="AO2391" t="str">
            <v>blank</v>
          </cell>
          <cell r="AP2391" t="str">
            <v>blank</v>
          </cell>
        </row>
        <row r="2392">
          <cell r="AO2392" t="str">
            <v>blank</v>
          </cell>
          <cell r="AP2392" t="str">
            <v>blank</v>
          </cell>
        </row>
        <row r="2393">
          <cell r="AO2393" t="str">
            <v>blank</v>
          </cell>
          <cell r="AP2393" t="str">
            <v>blank</v>
          </cell>
        </row>
        <row r="2394">
          <cell r="AO2394" t="str">
            <v>blank</v>
          </cell>
          <cell r="AP2394" t="str">
            <v>blank</v>
          </cell>
        </row>
        <row r="2395">
          <cell r="AO2395" t="str">
            <v>blank</v>
          </cell>
          <cell r="AP2395" t="str">
            <v>blank</v>
          </cell>
        </row>
        <row r="2396">
          <cell r="AO2396" t="str">
            <v>blank</v>
          </cell>
          <cell r="AP2396" t="str">
            <v>blank</v>
          </cell>
        </row>
        <row r="2397">
          <cell r="AO2397" t="str">
            <v>blank</v>
          </cell>
          <cell r="AP2397" t="str">
            <v>blank</v>
          </cell>
        </row>
        <row r="2398">
          <cell r="AO2398" t="str">
            <v>blank</v>
          </cell>
          <cell r="AP2398" t="str">
            <v>blank</v>
          </cell>
        </row>
        <row r="2399">
          <cell r="AO2399" t="str">
            <v>blank</v>
          </cell>
          <cell r="AP2399" t="str">
            <v>blank</v>
          </cell>
        </row>
        <row r="2400">
          <cell r="AO2400" t="str">
            <v>blank</v>
          </cell>
          <cell r="AP2400" t="str">
            <v>blank</v>
          </cell>
        </row>
        <row r="2401">
          <cell r="AO2401" t="str">
            <v>blank</v>
          </cell>
          <cell r="AP2401" t="str">
            <v>blank</v>
          </cell>
        </row>
        <row r="2402">
          <cell r="AO2402" t="str">
            <v>blank</v>
          </cell>
          <cell r="AP2402" t="str">
            <v>blank</v>
          </cell>
        </row>
        <row r="2403">
          <cell r="AO2403" t="str">
            <v>blank</v>
          </cell>
          <cell r="AP2403" t="str">
            <v>blank</v>
          </cell>
        </row>
        <row r="2404">
          <cell r="AO2404" t="str">
            <v>blank</v>
          </cell>
          <cell r="AP2404" t="str">
            <v>blank</v>
          </cell>
        </row>
        <row r="2405">
          <cell r="AO2405" t="str">
            <v>blank</v>
          </cell>
          <cell r="AP2405" t="str">
            <v>blank</v>
          </cell>
        </row>
        <row r="2406">
          <cell r="AO2406" t="str">
            <v>blank</v>
          </cell>
          <cell r="AP2406" t="str">
            <v>blank</v>
          </cell>
        </row>
        <row r="2407">
          <cell r="AO2407" t="str">
            <v>blank</v>
          </cell>
          <cell r="AP2407" t="str">
            <v>blank</v>
          </cell>
        </row>
        <row r="2408">
          <cell r="AO2408" t="str">
            <v>blank</v>
          </cell>
          <cell r="AP2408" t="str">
            <v>blank</v>
          </cell>
        </row>
        <row r="2409">
          <cell r="AO2409" t="str">
            <v>blank</v>
          </cell>
          <cell r="AP2409" t="str">
            <v>blank</v>
          </cell>
        </row>
        <row r="2410">
          <cell r="AO2410" t="str">
            <v>blank</v>
          </cell>
          <cell r="AP2410" t="str">
            <v>blank</v>
          </cell>
        </row>
        <row r="2411">
          <cell r="AO2411" t="str">
            <v>blank</v>
          </cell>
          <cell r="AP2411" t="str">
            <v>blank</v>
          </cell>
        </row>
        <row r="2412">
          <cell r="AO2412" t="str">
            <v>blank</v>
          </cell>
          <cell r="AP2412" t="str">
            <v>blank</v>
          </cell>
        </row>
        <row r="2413">
          <cell r="AO2413" t="str">
            <v>blank</v>
          </cell>
          <cell r="AP2413" t="str">
            <v>blank</v>
          </cell>
        </row>
        <row r="2414">
          <cell r="AO2414" t="str">
            <v>blank</v>
          </cell>
          <cell r="AP2414" t="str">
            <v>blank</v>
          </cell>
        </row>
        <row r="2415">
          <cell r="AO2415" t="str">
            <v>blank</v>
          </cell>
          <cell r="AP2415" t="str">
            <v>blank</v>
          </cell>
        </row>
        <row r="2416">
          <cell r="AO2416" t="str">
            <v>blank</v>
          </cell>
          <cell r="AP2416" t="str">
            <v>blank</v>
          </cell>
        </row>
        <row r="2417">
          <cell r="AO2417" t="str">
            <v>blank</v>
          </cell>
          <cell r="AP2417" t="str">
            <v>blank</v>
          </cell>
        </row>
        <row r="2418">
          <cell r="AO2418" t="str">
            <v>blank</v>
          </cell>
          <cell r="AP2418" t="str">
            <v>blank</v>
          </cell>
        </row>
        <row r="2419">
          <cell r="AO2419" t="str">
            <v>blank</v>
          </cell>
          <cell r="AP2419" t="str">
            <v>blank</v>
          </cell>
        </row>
        <row r="2420">
          <cell r="AO2420" t="str">
            <v>blank</v>
          </cell>
          <cell r="AP2420" t="str">
            <v>blank</v>
          </cell>
        </row>
        <row r="2421">
          <cell r="AO2421" t="str">
            <v>blank</v>
          </cell>
          <cell r="AP2421" t="str">
            <v>blank</v>
          </cell>
        </row>
        <row r="2422">
          <cell r="AO2422" t="str">
            <v>blank</v>
          </cell>
          <cell r="AP2422" t="str">
            <v>blank</v>
          </cell>
        </row>
        <row r="2423">
          <cell r="AO2423" t="str">
            <v>blank</v>
          </cell>
          <cell r="AP2423" t="str">
            <v>blank</v>
          </cell>
        </row>
        <row r="2424">
          <cell r="AO2424" t="str">
            <v>blank</v>
          </cell>
          <cell r="AP2424" t="str">
            <v>blank</v>
          </cell>
        </row>
        <row r="2425">
          <cell r="AO2425" t="str">
            <v>blank</v>
          </cell>
          <cell r="AP2425" t="str">
            <v>blank</v>
          </cell>
        </row>
        <row r="2426">
          <cell r="AO2426" t="str">
            <v>blank</v>
          </cell>
          <cell r="AP2426" t="str">
            <v>blank</v>
          </cell>
        </row>
        <row r="2427">
          <cell r="AO2427" t="str">
            <v>blank</v>
          </cell>
          <cell r="AP2427" t="str">
            <v>blank</v>
          </cell>
        </row>
        <row r="2428">
          <cell r="AO2428" t="str">
            <v>blank</v>
          </cell>
          <cell r="AP2428" t="str">
            <v>blank</v>
          </cell>
        </row>
        <row r="2429">
          <cell r="AO2429" t="str">
            <v>blank</v>
          </cell>
          <cell r="AP2429" t="str">
            <v>blank</v>
          </cell>
        </row>
        <row r="2430">
          <cell r="AO2430" t="str">
            <v>blank</v>
          </cell>
          <cell r="AP2430" t="str">
            <v>blank</v>
          </cell>
        </row>
        <row r="2431">
          <cell r="AO2431" t="str">
            <v>blank</v>
          </cell>
          <cell r="AP2431" t="str">
            <v>blank</v>
          </cell>
        </row>
        <row r="2432">
          <cell r="AO2432" t="str">
            <v>blank</v>
          </cell>
          <cell r="AP2432" t="str">
            <v>blank</v>
          </cell>
        </row>
        <row r="2433">
          <cell r="AO2433" t="str">
            <v>blank</v>
          </cell>
          <cell r="AP2433" t="str">
            <v>blank</v>
          </cell>
        </row>
        <row r="2434">
          <cell r="AO2434" t="str">
            <v>blank</v>
          </cell>
          <cell r="AP2434" t="str">
            <v>blank</v>
          </cell>
        </row>
        <row r="2435">
          <cell r="AO2435" t="str">
            <v>blank</v>
          </cell>
          <cell r="AP2435" t="str">
            <v>blank</v>
          </cell>
        </row>
        <row r="2436">
          <cell r="AO2436" t="str">
            <v>blank</v>
          </cell>
          <cell r="AP2436" t="str">
            <v>blank</v>
          </cell>
        </row>
        <row r="2437">
          <cell r="AO2437" t="str">
            <v>blank</v>
          </cell>
          <cell r="AP2437" t="str">
            <v>blank</v>
          </cell>
        </row>
        <row r="2438">
          <cell r="AO2438" t="str">
            <v>blank</v>
          </cell>
          <cell r="AP2438" t="str">
            <v>blank</v>
          </cell>
        </row>
        <row r="2439">
          <cell r="AO2439" t="str">
            <v>blank</v>
          </cell>
          <cell r="AP2439" t="str">
            <v>blank</v>
          </cell>
        </row>
        <row r="2440">
          <cell r="AO2440" t="str">
            <v>blank</v>
          </cell>
          <cell r="AP2440" t="str">
            <v>blank</v>
          </cell>
        </row>
        <row r="2441">
          <cell r="AO2441" t="str">
            <v>blank</v>
          </cell>
          <cell r="AP2441" t="str">
            <v>blank</v>
          </cell>
        </row>
        <row r="2442">
          <cell r="AO2442" t="str">
            <v>blank</v>
          </cell>
          <cell r="AP2442" t="str">
            <v>blank</v>
          </cell>
        </row>
        <row r="2443">
          <cell r="AO2443" t="str">
            <v>blank</v>
          </cell>
          <cell r="AP2443" t="str">
            <v>blank</v>
          </cell>
        </row>
        <row r="2444">
          <cell r="AO2444" t="str">
            <v>blank</v>
          </cell>
          <cell r="AP2444" t="str">
            <v>blank</v>
          </cell>
        </row>
        <row r="2445">
          <cell r="AO2445" t="str">
            <v>blank</v>
          </cell>
          <cell r="AP2445" t="str">
            <v>blank</v>
          </cell>
        </row>
        <row r="2446">
          <cell r="AO2446" t="str">
            <v>blank</v>
          </cell>
          <cell r="AP2446" t="str">
            <v>blank</v>
          </cell>
        </row>
        <row r="2447">
          <cell r="AO2447" t="str">
            <v>blank</v>
          </cell>
          <cell r="AP2447" t="str">
            <v>blank</v>
          </cell>
        </row>
        <row r="2448">
          <cell r="AO2448" t="str">
            <v>blank</v>
          </cell>
          <cell r="AP2448" t="str">
            <v>blank</v>
          </cell>
        </row>
        <row r="2449">
          <cell r="AO2449" t="str">
            <v>blank</v>
          </cell>
          <cell r="AP2449" t="str">
            <v>blank</v>
          </cell>
        </row>
        <row r="2450">
          <cell r="AO2450" t="str">
            <v>blank</v>
          </cell>
          <cell r="AP2450" t="str">
            <v>blank</v>
          </cell>
        </row>
        <row r="2451">
          <cell r="AO2451" t="str">
            <v>blank</v>
          </cell>
          <cell r="AP2451" t="str">
            <v>blank</v>
          </cell>
        </row>
        <row r="2452">
          <cell r="AO2452" t="str">
            <v>blank</v>
          </cell>
          <cell r="AP2452" t="str">
            <v>blank</v>
          </cell>
        </row>
        <row r="2453">
          <cell r="AO2453" t="str">
            <v>blank</v>
          </cell>
          <cell r="AP2453" t="str">
            <v>blank</v>
          </cell>
        </row>
        <row r="2454">
          <cell r="AO2454" t="str">
            <v>blank</v>
          </cell>
          <cell r="AP2454" t="str">
            <v>blank</v>
          </cell>
        </row>
        <row r="2455">
          <cell r="AO2455" t="str">
            <v>blank</v>
          </cell>
          <cell r="AP2455" t="str">
            <v>blank</v>
          </cell>
        </row>
        <row r="2456">
          <cell r="AO2456" t="str">
            <v>blank</v>
          </cell>
          <cell r="AP2456" t="str">
            <v>blank</v>
          </cell>
        </row>
        <row r="2457">
          <cell r="AO2457" t="str">
            <v>blank</v>
          </cell>
          <cell r="AP2457" t="str">
            <v>blank</v>
          </cell>
        </row>
        <row r="2458">
          <cell r="AO2458" t="str">
            <v>blank</v>
          </cell>
          <cell r="AP2458" t="str">
            <v>blank</v>
          </cell>
        </row>
        <row r="2459">
          <cell r="AO2459" t="str">
            <v>blank</v>
          </cell>
          <cell r="AP2459" t="str">
            <v>blank</v>
          </cell>
        </row>
        <row r="2460">
          <cell r="AO2460" t="str">
            <v>blank</v>
          </cell>
          <cell r="AP2460" t="str">
            <v>blank</v>
          </cell>
        </row>
        <row r="2461">
          <cell r="AO2461" t="str">
            <v>blank</v>
          </cell>
          <cell r="AP2461" t="str">
            <v>blank</v>
          </cell>
        </row>
        <row r="2462">
          <cell r="AO2462" t="str">
            <v>blank</v>
          </cell>
          <cell r="AP2462" t="str">
            <v>blank</v>
          </cell>
        </row>
        <row r="2463">
          <cell r="AO2463" t="str">
            <v>blank</v>
          </cell>
          <cell r="AP2463" t="str">
            <v>blank</v>
          </cell>
        </row>
        <row r="2464">
          <cell r="AO2464" t="str">
            <v>blank</v>
          </cell>
          <cell r="AP2464" t="str">
            <v>blank</v>
          </cell>
        </row>
        <row r="2465">
          <cell r="AO2465" t="str">
            <v>blank</v>
          </cell>
          <cell r="AP2465" t="str">
            <v>blank</v>
          </cell>
        </row>
        <row r="2466">
          <cell r="AO2466" t="str">
            <v>blank</v>
          </cell>
          <cell r="AP2466" t="str">
            <v>blank</v>
          </cell>
        </row>
        <row r="2467">
          <cell r="AO2467" t="str">
            <v>blank</v>
          </cell>
          <cell r="AP2467" t="str">
            <v>blank</v>
          </cell>
        </row>
        <row r="2468">
          <cell r="AO2468" t="str">
            <v>blank</v>
          </cell>
          <cell r="AP2468" t="str">
            <v>blank</v>
          </cell>
        </row>
        <row r="2469">
          <cell r="AO2469" t="str">
            <v>blank</v>
          </cell>
          <cell r="AP2469" t="str">
            <v>blank</v>
          </cell>
        </row>
        <row r="2470">
          <cell r="AO2470" t="str">
            <v>blank</v>
          </cell>
          <cell r="AP2470" t="str">
            <v>blank</v>
          </cell>
        </row>
        <row r="2471">
          <cell r="AO2471" t="str">
            <v>blank</v>
          </cell>
          <cell r="AP2471" t="str">
            <v>blank</v>
          </cell>
        </row>
        <row r="2472">
          <cell r="AO2472" t="str">
            <v>blank</v>
          </cell>
          <cell r="AP2472" t="str">
            <v>blank</v>
          </cell>
        </row>
        <row r="2473">
          <cell r="AO2473" t="str">
            <v>blank</v>
          </cell>
          <cell r="AP2473" t="str">
            <v>blank</v>
          </cell>
        </row>
        <row r="2474">
          <cell r="AO2474" t="str">
            <v>blank</v>
          </cell>
          <cell r="AP2474" t="str">
            <v>blank</v>
          </cell>
        </row>
        <row r="2475">
          <cell r="AO2475" t="str">
            <v>blank</v>
          </cell>
          <cell r="AP2475" t="str">
            <v>blank</v>
          </cell>
        </row>
        <row r="2476">
          <cell r="AO2476" t="str">
            <v>blank</v>
          </cell>
          <cell r="AP2476" t="str">
            <v>blank</v>
          </cell>
        </row>
        <row r="2477">
          <cell r="AO2477" t="str">
            <v>blank</v>
          </cell>
          <cell r="AP2477" t="str">
            <v>blank</v>
          </cell>
        </row>
        <row r="2478">
          <cell r="AO2478" t="str">
            <v>blank</v>
          </cell>
          <cell r="AP2478" t="str">
            <v>blank</v>
          </cell>
        </row>
        <row r="2479">
          <cell r="AO2479" t="str">
            <v>blank</v>
          </cell>
          <cell r="AP2479" t="str">
            <v>blank</v>
          </cell>
        </row>
        <row r="2480">
          <cell r="AO2480" t="str">
            <v>blank</v>
          </cell>
          <cell r="AP2480" t="str">
            <v>blank</v>
          </cell>
        </row>
        <row r="2481">
          <cell r="AO2481" t="str">
            <v>blank</v>
          </cell>
          <cell r="AP2481" t="str">
            <v>blank</v>
          </cell>
        </row>
        <row r="2482">
          <cell r="AO2482" t="str">
            <v>blank</v>
          </cell>
          <cell r="AP2482" t="str">
            <v>blank</v>
          </cell>
        </row>
        <row r="2483">
          <cell r="AO2483" t="str">
            <v>blank</v>
          </cell>
          <cell r="AP2483" t="str">
            <v>blank</v>
          </cell>
        </row>
        <row r="2484">
          <cell r="AO2484" t="str">
            <v>blank</v>
          </cell>
          <cell r="AP2484" t="str">
            <v>blank</v>
          </cell>
        </row>
        <row r="2485">
          <cell r="AO2485" t="str">
            <v>blank</v>
          </cell>
          <cell r="AP2485" t="str">
            <v>blank</v>
          </cell>
        </row>
        <row r="2486">
          <cell r="AO2486" t="str">
            <v>blank</v>
          </cell>
          <cell r="AP2486" t="str">
            <v>blank</v>
          </cell>
        </row>
        <row r="2487">
          <cell r="AO2487" t="str">
            <v>blank</v>
          </cell>
          <cell r="AP2487" t="str">
            <v>blank</v>
          </cell>
        </row>
        <row r="2488">
          <cell r="AO2488" t="str">
            <v>blank</v>
          </cell>
          <cell r="AP2488" t="str">
            <v>blank</v>
          </cell>
        </row>
        <row r="2489">
          <cell r="AO2489" t="str">
            <v>blank</v>
          </cell>
          <cell r="AP2489" t="str">
            <v>blank</v>
          </cell>
        </row>
        <row r="2490">
          <cell r="AO2490" t="str">
            <v>blank</v>
          </cell>
          <cell r="AP2490" t="str">
            <v>blank</v>
          </cell>
        </row>
        <row r="2491">
          <cell r="AO2491" t="str">
            <v>blank</v>
          </cell>
          <cell r="AP2491" t="str">
            <v>blank</v>
          </cell>
        </row>
        <row r="2492">
          <cell r="AO2492" t="str">
            <v>blank</v>
          </cell>
          <cell r="AP2492" t="str">
            <v>blank</v>
          </cell>
        </row>
        <row r="2493">
          <cell r="AO2493" t="str">
            <v>blank</v>
          </cell>
          <cell r="AP2493" t="str">
            <v>blank</v>
          </cell>
        </row>
        <row r="2494">
          <cell r="AO2494" t="str">
            <v>blank</v>
          </cell>
          <cell r="AP2494" t="str">
            <v>blank</v>
          </cell>
        </row>
        <row r="2495">
          <cell r="AO2495" t="str">
            <v>blank</v>
          </cell>
          <cell r="AP2495" t="str">
            <v>blank</v>
          </cell>
        </row>
        <row r="2496">
          <cell r="AO2496" t="str">
            <v>blank</v>
          </cell>
          <cell r="AP2496" t="str">
            <v>blank</v>
          </cell>
        </row>
        <row r="2497">
          <cell r="AO2497" t="str">
            <v>blank</v>
          </cell>
          <cell r="AP2497" t="str">
            <v>blank</v>
          </cell>
        </row>
        <row r="2498">
          <cell r="AO2498" t="str">
            <v>blank</v>
          </cell>
          <cell r="AP2498" t="str">
            <v>blank</v>
          </cell>
        </row>
        <row r="2499">
          <cell r="AO2499" t="str">
            <v>blank</v>
          </cell>
          <cell r="AP2499" t="str">
            <v>blank</v>
          </cell>
        </row>
        <row r="2500">
          <cell r="AO2500" t="str">
            <v>blank</v>
          </cell>
          <cell r="AP2500" t="str">
            <v>blank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 dataCellStyle="Comma"/>
    <tableColumn id="24" xr3:uid="{5BE49477-DF64-D049-96E2-6CAD890E2EA4}" name="VAT" dataDxfId="36"/>
    <tableColumn id="25" xr3:uid="{3D797418-8B29-A649-8BC4-E04C6619DE2E}" name="Signed Contract_x000a_Amt" dataDxfId="35" dataCellStyle="Comma"/>
    <tableColumn id="26" xr3:uid="{476E64A9-124A-9548-85A7-6108450DFAAF}" name="Rate" dataDxfId="34"/>
    <tableColumn id="27" xr3:uid="{8FCA62EF-C920-A146-90F6-505F525E7A60}" name="Before tax Inv Amt (HKD)" dataDxfId="33" dataCellStyle="Comma"/>
    <tableColumn id="28" xr3:uid="{4EF416A5-534F-F543-AE13-B9B0B589096F}" name="G.P.  (HKD)" dataDxfId="32" dataCellStyle="Comma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 dataCellStyle="Comma"/>
    <tableColumn id="35" xr3:uid="{5F4522B6-EAD9-F04E-A867-6287622DEAF3}" name="GP ( HKD) of month" dataDxfId="25" dataCellStyle="Comma"/>
    <tableColumn id="36" xr3:uid="{6AA1D995-9017-FB4E-A3AB-C846363DF78E}" name="GP%_of_month" dataDxfId="24" dataCellStyle="Percent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 dataCellStyle="Percent">
      <calculatedColumnFormula>IF(F2="","",F2&amp;G2)</calculatedColumnFormula>
    </tableColumn>
    <tableColumn id="43" xr3:uid="{EF9680DE-D49E-A147-8E74-0FBC400753FC}" name="INV YR&amp;MONTH&amp;CUR" dataDxfId="18" dataCellStyle="Percent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53" zoomScaleNormal="53" workbookViewId="0">
      <pane ySplit="1" topLeftCell="A3264" activePane="bottomLeft" state="frozen"/>
      <selection pane="bottomLeft" activeCell="R3288" sqref="R3288"/>
    </sheetView>
  </sheetViews>
  <sheetFormatPr defaultColWidth="11.19921875" defaultRowHeight="15.6"/>
  <cols>
    <col min="1" max="1" width="11.296875" customWidth="1"/>
    <col min="2" max="2" width="14.89843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36.69921875" customWidth="1"/>
    <col min="14" max="14" width="10" customWidth="1"/>
    <col min="15" max="15" width="11.19921875" bestFit="1" customWidth="1"/>
    <col min="16" max="16" width="13.0976562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3199</v>
      </c>
      <c r="B1" s="168" t="s">
        <v>3200</v>
      </c>
      <c r="C1" s="168" t="s">
        <v>3201</v>
      </c>
      <c r="D1" s="168" t="s">
        <v>3202</v>
      </c>
      <c r="E1" s="162" t="s">
        <v>3203</v>
      </c>
      <c r="F1" s="163" t="s">
        <v>3204</v>
      </c>
      <c r="G1" s="163" t="s">
        <v>3205</v>
      </c>
      <c r="H1" s="1" t="s">
        <v>2</v>
      </c>
      <c r="I1" s="163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63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3211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3212</v>
      </c>
      <c r="AJ1" s="165" t="s">
        <v>3213</v>
      </c>
      <c r="AK1" s="166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3215</v>
      </c>
      <c r="AQ1" s="166" t="s">
        <v>3216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82">
        <v>2018</v>
      </c>
      <c r="G2" s="182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82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83">
        <f t="shared" ref="AE2:AE65" si="5">IF(Q2="","",IF(Q2="Yes",1,0))</f>
        <v>0</v>
      </c>
      <c r="AF2" s="183" t="str">
        <f>IF(AND(COUNTIFS($J1:J$3002,J2)=1,AE2=1),1,"")</f>
        <v/>
      </c>
      <c r="AG2" s="183" t="str">
        <f>IF(C2="","",IF(AND(COUNTIFS($J1:J$3002,J2)=1,C2&lt;&gt;""),1,""))</f>
        <v/>
      </c>
      <c r="AH2" s="183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82">
        <v>2018</v>
      </c>
      <c r="G3" s="182">
        <v>11</v>
      </c>
      <c r="H3" s="91"/>
      <c r="I3" s="57" t="str">
        <f t="shared" si="1"/>
        <v>Q3</v>
      </c>
      <c r="J3" s="177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82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83">
        <f t="shared" si="5"/>
        <v>0</v>
      </c>
      <c r="AF3" s="183" t="str">
        <f>IF(AND(COUNTIFS($J1:J$3002,J3)=1,AE3=1),1,"")</f>
        <v/>
      </c>
      <c r="AG3" s="183" t="str">
        <f>IF(C3="","",IF(AND(COUNTIFS($J1:J$3002,J3)=1,C3&lt;&gt;""),1,""))</f>
        <v/>
      </c>
      <c r="AH3" s="183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82">
        <v>2018</v>
      </c>
      <c r="G4" s="182">
        <v>10</v>
      </c>
      <c r="H4" s="91"/>
      <c r="I4" s="57" t="str">
        <f t="shared" si="1"/>
        <v>Q3</v>
      </c>
      <c r="J4" s="177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82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83">
        <f t="shared" si="5"/>
        <v>0</v>
      </c>
      <c r="AF4" s="183" t="str">
        <f>IF(AND(COUNTIFS($J1:J$3002,J4)=1,AE4=1),1,"")</f>
        <v/>
      </c>
      <c r="AG4" s="183" t="str">
        <f>IF(C4="","",IF(AND(COUNTIFS($J1:J$3002,J4)=1,C4&lt;&gt;""),1,""))</f>
        <v/>
      </c>
      <c r="AH4" s="183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82">
        <v>2018</v>
      </c>
      <c r="G5" s="182">
        <v>9</v>
      </c>
      <c r="H5" s="91"/>
      <c r="I5" s="57" t="str">
        <f t="shared" si="1"/>
        <v>Q2</v>
      </c>
      <c r="J5" s="177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82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83">
        <f t="shared" si="5"/>
        <v>0</v>
      </c>
      <c r="AF5" s="183" t="str">
        <f>IF(AND(COUNTIFS($J1:J$3002,J5)=1,AE5=1),1,"")</f>
        <v/>
      </c>
      <c r="AG5" s="183" t="str">
        <f>IF(C5="","",IF(AND(COUNTIFS($J1:J$3002,J5)=1,C5&lt;&gt;""),1,""))</f>
        <v/>
      </c>
      <c r="AH5" s="183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82">
        <v>2018</v>
      </c>
      <c r="G6" s="182">
        <v>8</v>
      </c>
      <c r="H6" s="91"/>
      <c r="I6" s="57" t="str">
        <f t="shared" si="1"/>
        <v>Q2</v>
      </c>
      <c r="J6" s="177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82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83">
        <f t="shared" si="5"/>
        <v>0</v>
      </c>
      <c r="AF6" s="183" t="str">
        <f>IF(AND(COUNTIFS($J1:J$3002,J6)=1,AE6=1),1,"")</f>
        <v/>
      </c>
      <c r="AG6" s="183" t="str">
        <f>IF(C6="","",IF(AND(COUNTIFS($J1:J$3002,J6)=1,C6&lt;&gt;""),1,""))</f>
        <v/>
      </c>
      <c r="AH6" s="183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82">
        <v>2018</v>
      </c>
      <c r="G7" s="182">
        <v>7</v>
      </c>
      <c r="H7" s="91"/>
      <c r="I7" s="57" t="str">
        <f t="shared" si="1"/>
        <v>Q2</v>
      </c>
      <c r="J7" s="177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82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83">
        <f t="shared" si="5"/>
        <v>0</v>
      </c>
      <c r="AF7" s="183" t="str">
        <f>IF(AND(COUNTIFS($J1:J$3002,J7)=1,AE7=1),1,"")</f>
        <v/>
      </c>
      <c r="AG7" s="183" t="str">
        <f>IF(C7="","",IF(AND(COUNTIFS($J1:J$3002,J7)=1,C7&lt;&gt;""),1,""))</f>
        <v/>
      </c>
      <c r="AH7" s="183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82">
        <v>2018</v>
      </c>
      <c r="G8" s="182">
        <v>6</v>
      </c>
      <c r="H8" s="91"/>
      <c r="I8" s="57" t="str">
        <f t="shared" si="1"/>
        <v>Q1</v>
      </c>
      <c r="J8" s="177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82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83">
        <f t="shared" si="5"/>
        <v>0</v>
      </c>
      <c r="AF8" s="183" t="str">
        <f>IF(AND(COUNTIFS($J1:J$3002,J8)=1,AE8=1),1,"")</f>
        <v/>
      </c>
      <c r="AG8" s="183" t="str">
        <f>IF(C8="","",IF(AND(COUNTIFS($J1:J$3002,J8)=1,C8&lt;&gt;""),1,""))</f>
        <v/>
      </c>
      <c r="AH8" s="183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82">
        <v>2018</v>
      </c>
      <c r="G9" s="182">
        <v>5</v>
      </c>
      <c r="H9" s="91"/>
      <c r="I9" s="57" t="str">
        <f t="shared" si="1"/>
        <v>Q1</v>
      </c>
      <c r="J9" s="177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82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83">
        <f t="shared" si="5"/>
        <v>0</v>
      </c>
      <c r="AF9" s="183" t="str">
        <f>IF(AND(COUNTIFS($J1:J$3002,J9)=1,AE9=1),1,"")</f>
        <v/>
      </c>
      <c r="AG9" s="183" t="str">
        <f>IF(C9="","",IF(AND(COUNTIFS($J1:J$3002,J9)=1,C9&lt;&gt;""),1,""))</f>
        <v/>
      </c>
      <c r="AH9" s="183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82">
        <v>2018</v>
      </c>
      <c r="G10" s="182">
        <v>4</v>
      </c>
      <c r="H10" s="91"/>
      <c r="I10" s="57" t="str">
        <f t="shared" si="1"/>
        <v>Q1</v>
      </c>
      <c r="J10" s="177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82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83">
        <f t="shared" si="5"/>
        <v>0</v>
      </c>
      <c r="AF10" s="183" t="str">
        <f>IF(AND(COUNTIFS($J1:J$3002,J10)=1,AE10=1),1,"")</f>
        <v/>
      </c>
      <c r="AG10" s="183" t="str">
        <f>IF(C10="","",IF(AND(COUNTIFS($J1:J$3002,J10)=1,C10&lt;&gt;""),1,""))</f>
        <v/>
      </c>
      <c r="AH10" s="183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82">
        <v>2019</v>
      </c>
      <c r="G11" s="182">
        <v>12</v>
      </c>
      <c r="H11" s="91"/>
      <c r="I11" s="57" t="str">
        <f t="shared" si="1"/>
        <v>Q3</v>
      </c>
      <c r="J11" s="177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82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83">
        <f t="shared" si="5"/>
        <v>0</v>
      </c>
      <c r="AF11" s="183" t="str">
        <f>IF(AND(COUNTIFS($J1:J$3002,J11)=1,AE11=1),1,"")</f>
        <v/>
      </c>
      <c r="AG11" s="183" t="str">
        <f>IF(C11="","",IF(AND(COUNTIFS($J1:J$3002,J11)=1,C11&lt;&gt;""),1,""))</f>
        <v/>
      </c>
      <c r="AH11" s="183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82">
        <v>2019</v>
      </c>
      <c r="G12" s="182">
        <v>11</v>
      </c>
      <c r="H12" s="91"/>
      <c r="I12" s="57" t="str">
        <f t="shared" si="1"/>
        <v>Q3</v>
      </c>
      <c r="J12" s="177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82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83">
        <f t="shared" si="5"/>
        <v>0</v>
      </c>
      <c r="AF12" s="183" t="str">
        <f>IF(AND(COUNTIFS($J1:J$3002,J12)=1,AE12=1),1,"")</f>
        <v/>
      </c>
      <c r="AG12" s="183" t="str">
        <f>IF(C12="","",IF(AND(COUNTIFS($J1:J$3002,J12)=1,C12&lt;&gt;""),1,""))</f>
        <v/>
      </c>
      <c r="AH12" s="183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82">
        <v>2019</v>
      </c>
      <c r="G13" s="182">
        <v>10</v>
      </c>
      <c r="H13" s="91"/>
      <c r="I13" s="57" t="str">
        <f t="shared" si="1"/>
        <v>Q3</v>
      </c>
      <c r="J13" s="177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82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83">
        <f t="shared" si="5"/>
        <v>0</v>
      </c>
      <c r="AF13" s="183" t="str">
        <f>IF(AND(COUNTIFS($J1:J$3002,J13)=1,AE13=1),1,"")</f>
        <v/>
      </c>
      <c r="AG13" s="183" t="str">
        <f>IF(C13="","",IF(AND(COUNTIFS($J1:J$3002,J13)=1,C13&lt;&gt;""),1,""))</f>
        <v/>
      </c>
      <c r="AH13" s="183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82">
        <v>2019</v>
      </c>
      <c r="G14" s="182">
        <v>9</v>
      </c>
      <c r="H14" s="91"/>
      <c r="I14" s="57" t="str">
        <f t="shared" si="1"/>
        <v>Q2</v>
      </c>
      <c r="J14" s="177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82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83">
        <f t="shared" si="5"/>
        <v>0</v>
      </c>
      <c r="AF14" s="183" t="str">
        <f>IF(AND(COUNTIFS($J1:J$3002,J14)=1,AE14=1),1,"")</f>
        <v/>
      </c>
      <c r="AG14" s="183" t="str">
        <f>IF(C14="","",IF(AND(COUNTIFS($J1:J$3002,J14)=1,C14&lt;&gt;""),1,""))</f>
        <v/>
      </c>
      <c r="AH14" s="183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82">
        <v>2019</v>
      </c>
      <c r="G15" s="182">
        <v>8</v>
      </c>
      <c r="H15" s="91"/>
      <c r="I15" s="57" t="str">
        <f t="shared" si="1"/>
        <v>Q2</v>
      </c>
      <c r="J15" s="177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82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83">
        <f t="shared" si="5"/>
        <v>0</v>
      </c>
      <c r="AF15" s="183" t="str">
        <f>IF(AND(COUNTIFS($J1:J$3002,J15)=1,AE15=1),1,"")</f>
        <v/>
      </c>
      <c r="AG15" s="183" t="str">
        <f>IF(C15="","",IF(AND(COUNTIFS($J1:J$3002,J15)=1,C15&lt;&gt;""),1,""))</f>
        <v/>
      </c>
      <c r="AH15" s="183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82">
        <v>2019</v>
      </c>
      <c r="G16" s="182">
        <v>7</v>
      </c>
      <c r="H16" s="91"/>
      <c r="I16" s="57" t="str">
        <f t="shared" si="1"/>
        <v>Q2</v>
      </c>
      <c r="J16" s="177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82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83">
        <f t="shared" si="5"/>
        <v>0</v>
      </c>
      <c r="AF16" s="183" t="str">
        <f>IF(AND(COUNTIFS($J1:J$3002,J16)=1,AE16=1),1,"")</f>
        <v/>
      </c>
      <c r="AG16" s="183" t="str">
        <f>IF(C16="","",IF(AND(COUNTIFS($J1:J$3002,J16)=1,C16&lt;&gt;""),1,""))</f>
        <v/>
      </c>
      <c r="AH16" s="183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82">
        <v>2019</v>
      </c>
      <c r="G17" s="182">
        <v>6</v>
      </c>
      <c r="H17" s="91"/>
      <c r="I17" s="57" t="str">
        <f t="shared" si="1"/>
        <v>Q1</v>
      </c>
      <c r="J17" s="177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82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83">
        <f t="shared" si="5"/>
        <v>0</v>
      </c>
      <c r="AF17" s="183" t="str">
        <f>IF(AND(COUNTIFS($J1:J$3002,J17)=1,AE17=1),1,"")</f>
        <v/>
      </c>
      <c r="AG17" s="183" t="str">
        <f>IF(C17="","",IF(AND(COUNTIFS($J1:J$3002,J17)=1,C17&lt;&gt;""),1,""))</f>
        <v/>
      </c>
      <c r="AH17" s="183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82">
        <v>2019</v>
      </c>
      <c r="G18" s="182">
        <v>5</v>
      </c>
      <c r="H18" s="91"/>
      <c r="I18" s="57" t="str">
        <f t="shared" si="1"/>
        <v>Q1</v>
      </c>
      <c r="J18" s="177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82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83">
        <f t="shared" si="5"/>
        <v>0</v>
      </c>
      <c r="AF18" s="183" t="str">
        <f>IF(AND(COUNTIFS($J$18:J18,J18)=1,AE18=1),1,"")</f>
        <v/>
      </c>
      <c r="AG18" s="183" t="str">
        <f>IF(C18="","",IF(AND(COUNTIFS($J$18:J18,J18)=1,C18&lt;&gt;""),1,""))</f>
        <v/>
      </c>
      <c r="AH18" s="183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82">
        <v>2019</v>
      </c>
      <c r="G19" s="182">
        <v>4</v>
      </c>
      <c r="H19" s="91"/>
      <c r="I19" s="57" t="str">
        <f t="shared" si="1"/>
        <v>Q1</v>
      </c>
      <c r="J19" s="177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82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83">
        <f t="shared" si="5"/>
        <v>0</v>
      </c>
      <c r="AF19" s="183" t="str">
        <f>IF(AND(COUNTIFS($J$18:J19,J19)=1,AE19=1),1,"")</f>
        <v/>
      </c>
      <c r="AG19" s="183" t="str">
        <f>IF(C19="","",IF(AND(COUNTIFS($J$18:J19,J19)=1,C19&lt;&gt;""),1,""))</f>
        <v/>
      </c>
      <c r="AH19" s="183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82">
        <v>2019</v>
      </c>
      <c r="G20" s="182">
        <v>3</v>
      </c>
      <c r="H20" s="91"/>
      <c r="I20" s="57" t="str">
        <f t="shared" si="1"/>
        <v>Q4</v>
      </c>
      <c r="J20" s="177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82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83">
        <f t="shared" si="5"/>
        <v>0</v>
      </c>
      <c r="AF20" s="183" t="str">
        <f>IF(AND(COUNTIFS($J$18:J20,J20)=1,AE20=1),1,"")</f>
        <v/>
      </c>
      <c r="AG20" s="183" t="str">
        <f>IF(C20="","",IF(AND(COUNTIFS($J$18:J20,J20)=1,C20&lt;&gt;""),1,""))</f>
        <v/>
      </c>
      <c r="AH20" s="183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82">
        <v>2019</v>
      </c>
      <c r="G21" s="182">
        <v>2</v>
      </c>
      <c r="H21" s="91"/>
      <c r="I21" s="57" t="str">
        <f t="shared" si="1"/>
        <v>Q4</v>
      </c>
      <c r="J21" s="177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82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83">
        <f t="shared" si="5"/>
        <v>0</v>
      </c>
      <c r="AF21" s="183" t="str">
        <f>IF(AND(COUNTIFS($J$18:J21,J21)=1,AE21=1),1,"")</f>
        <v/>
      </c>
      <c r="AG21" s="183" t="str">
        <f>IF(C21="","",IF(AND(COUNTIFS($J$18:J21,J21)=1,C21&lt;&gt;""),1,""))</f>
        <v/>
      </c>
      <c r="AH21" s="183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82">
        <v>2019</v>
      </c>
      <c r="G22" s="182">
        <v>1</v>
      </c>
      <c r="H22" s="91"/>
      <c r="I22" s="57" t="str">
        <f t="shared" si="1"/>
        <v>Q4</v>
      </c>
      <c r="J22" s="177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82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83">
        <f t="shared" si="5"/>
        <v>0</v>
      </c>
      <c r="AF22" s="183" t="str">
        <f>IF(AND(COUNTIFS($J$18:J22,J22)=1,AE22=1),1,"")</f>
        <v/>
      </c>
      <c r="AG22" s="183" t="str">
        <f>IF(C22="","",IF(AND(COUNTIFS($J$18:J22,J22)=1,C22&lt;&gt;""),1,""))</f>
        <v/>
      </c>
      <c r="AH22" s="183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82">
        <v>2020</v>
      </c>
      <c r="G23" s="182">
        <v>12</v>
      </c>
      <c r="H23" s="91"/>
      <c r="I23" s="57" t="str">
        <f t="shared" si="1"/>
        <v>Q3</v>
      </c>
      <c r="J23" s="177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82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83">
        <f t="shared" si="5"/>
        <v>0</v>
      </c>
      <c r="AF23" s="183" t="str">
        <f>IF(AND(COUNTIFS($J$18:J23,J23)=1,AE23=1),1,"")</f>
        <v/>
      </c>
      <c r="AG23" s="183" t="str">
        <f>IF(C23="","",IF(AND(COUNTIFS($J$18:J23,J23)=1,C23&lt;&gt;""),1,""))</f>
        <v/>
      </c>
      <c r="AH23" s="183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82">
        <v>2020</v>
      </c>
      <c r="G24" s="182">
        <v>12</v>
      </c>
      <c r="H24" s="91"/>
      <c r="I24" s="57" t="str">
        <f t="shared" si="1"/>
        <v>Q3</v>
      </c>
      <c r="J24" s="177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82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83">
        <f t="shared" si="5"/>
        <v>0</v>
      </c>
      <c r="AF24" s="183" t="str">
        <f>IF(AND(COUNTIFS($J$18:J24,J24)=1,AE24=1),1,"")</f>
        <v/>
      </c>
      <c r="AG24" s="183" t="str">
        <f>IF(C24="","",IF(AND(COUNTIFS($J$18:J24,J24)=1,C24&lt;&gt;""),1,""))</f>
        <v/>
      </c>
      <c r="AH24" s="183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82">
        <v>2020</v>
      </c>
      <c r="G25" s="182">
        <v>12</v>
      </c>
      <c r="H25" s="91"/>
      <c r="I25" s="57" t="str">
        <f t="shared" si="1"/>
        <v>Q3</v>
      </c>
      <c r="J25" s="177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82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83">
        <f t="shared" si="5"/>
        <v>0</v>
      </c>
      <c r="AF25" s="183" t="str">
        <f>IF(AND(COUNTIFS($J$18:J25,J25)=1,AE25=1),1,"")</f>
        <v/>
      </c>
      <c r="AG25" s="183" t="str">
        <f>IF(C25="","",IF(AND(COUNTIFS($J$18:J25,J25)=1,C25&lt;&gt;""),1,""))</f>
        <v/>
      </c>
      <c r="AH25" s="183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82">
        <v>2020</v>
      </c>
      <c r="G26" s="182">
        <v>12</v>
      </c>
      <c r="H26" s="91"/>
      <c r="I26" s="57" t="str">
        <f t="shared" si="1"/>
        <v>Q3</v>
      </c>
      <c r="J26" s="177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82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83">
        <f t="shared" si="5"/>
        <v>0</v>
      </c>
      <c r="AF26" s="183" t="str">
        <f>IF(AND(COUNTIFS($J$18:J26,J26)=1,AE26=1),1,"")</f>
        <v/>
      </c>
      <c r="AG26" s="183" t="str">
        <f>IF(C26="","",IF(AND(COUNTIFS($J$18:J26,J26)=1,C26&lt;&gt;""),1,""))</f>
        <v/>
      </c>
      <c r="AH26" s="183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82">
        <v>2020</v>
      </c>
      <c r="G27" s="182">
        <v>11</v>
      </c>
      <c r="H27" s="91"/>
      <c r="I27" s="57" t="str">
        <f t="shared" si="1"/>
        <v>Q3</v>
      </c>
      <c r="J27" s="177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82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83">
        <f t="shared" si="5"/>
        <v>0</v>
      </c>
      <c r="AF27" s="183" t="str">
        <f>IF(AND(COUNTIFS($J$18:J27,J27)=1,AE27=1),1,"")</f>
        <v/>
      </c>
      <c r="AG27" s="183" t="str">
        <f>IF(C27="","",IF(AND(COUNTIFS($J$18:J27,J27)=1,C27&lt;&gt;""),1,""))</f>
        <v/>
      </c>
      <c r="AH27" s="183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82">
        <v>2020</v>
      </c>
      <c r="G28" s="182">
        <v>11</v>
      </c>
      <c r="H28" s="91"/>
      <c r="I28" s="57" t="str">
        <f t="shared" si="1"/>
        <v>Q3</v>
      </c>
      <c r="J28" s="177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82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83">
        <f t="shared" si="5"/>
        <v>0</v>
      </c>
      <c r="AF28" s="183" t="str">
        <f>IF(AND(COUNTIFS($J$18:J28,J28)=1,AE28=1),1,"")</f>
        <v/>
      </c>
      <c r="AG28" s="183" t="str">
        <f>IF(C28="","",IF(AND(COUNTIFS($J$18:J28,J28)=1,C28&lt;&gt;""),1,""))</f>
        <v/>
      </c>
      <c r="AH28" s="183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82">
        <v>2020</v>
      </c>
      <c r="G29" s="182">
        <v>11</v>
      </c>
      <c r="H29" s="91"/>
      <c r="I29" s="57" t="str">
        <f t="shared" si="1"/>
        <v>Q3</v>
      </c>
      <c r="J29" s="177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82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83">
        <f t="shared" si="5"/>
        <v>0</v>
      </c>
      <c r="AF29" s="183" t="str">
        <f>IF(AND(COUNTIFS($J$18:J29,J29)=1,AE29=1),1,"")</f>
        <v/>
      </c>
      <c r="AG29" s="183" t="str">
        <f>IF(C29="","",IF(AND(COUNTIFS($J$18:J29,J29)=1,C29&lt;&gt;""),1,""))</f>
        <v/>
      </c>
      <c r="AH29" s="183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82">
        <v>2020</v>
      </c>
      <c r="G30" s="182">
        <v>11</v>
      </c>
      <c r="H30" s="91"/>
      <c r="I30" s="57" t="str">
        <f t="shared" si="1"/>
        <v>Q3</v>
      </c>
      <c r="J30" s="177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82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83">
        <f t="shared" si="5"/>
        <v>0</v>
      </c>
      <c r="AF30" s="183" t="str">
        <f>IF(AND(COUNTIFS($J$18:J30,J30)=1,AE30=1),1,"")</f>
        <v/>
      </c>
      <c r="AG30" s="183" t="str">
        <f>IF(C30="","",IF(AND(COUNTIFS($J$18:J30,J30)=1,C30&lt;&gt;""),1,""))</f>
        <v/>
      </c>
      <c r="AH30" s="183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82">
        <v>2020</v>
      </c>
      <c r="G31" s="182">
        <v>10</v>
      </c>
      <c r="H31" s="91"/>
      <c r="I31" s="57" t="str">
        <f t="shared" si="1"/>
        <v>Q3</v>
      </c>
      <c r="J31" s="177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82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83">
        <f t="shared" si="5"/>
        <v>0</v>
      </c>
      <c r="AF31" s="183" t="str">
        <f>IF(AND(COUNTIFS($J$18:J31,J31)=1,AE31=1),1,"")</f>
        <v/>
      </c>
      <c r="AG31" s="183" t="str">
        <f>IF(C31="","",IF(AND(COUNTIFS($J$18:J31,J31)=1,C31&lt;&gt;""),1,""))</f>
        <v/>
      </c>
      <c r="AH31" s="183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82">
        <v>2020</v>
      </c>
      <c r="G32" s="182">
        <v>10</v>
      </c>
      <c r="H32" s="91"/>
      <c r="I32" s="57" t="str">
        <f t="shared" si="1"/>
        <v>Q3</v>
      </c>
      <c r="J32" s="177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82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83">
        <f t="shared" si="5"/>
        <v>0</v>
      </c>
      <c r="AF32" s="183" t="str">
        <f>IF(AND(COUNTIFS($J$18:J32,J32)=1,AE32=1),1,"")</f>
        <v/>
      </c>
      <c r="AG32" s="183" t="str">
        <f>IF(C32="","",IF(AND(COUNTIFS($J$18:J32,J32)=1,C32&lt;&gt;""),1,""))</f>
        <v/>
      </c>
      <c r="AH32" s="183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82">
        <v>2020</v>
      </c>
      <c r="G33" s="182">
        <v>10</v>
      </c>
      <c r="H33" s="91"/>
      <c r="I33" s="57" t="str">
        <f t="shared" si="1"/>
        <v>Q3</v>
      </c>
      <c r="J33" s="177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82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83">
        <f t="shared" si="5"/>
        <v>0</v>
      </c>
      <c r="AF33" s="183" t="str">
        <f>IF(AND(COUNTIFS($J$18:J33,J33)=1,AE33=1),1,"")</f>
        <v/>
      </c>
      <c r="AG33" s="183" t="str">
        <f>IF(C33="","",IF(AND(COUNTIFS($J$18:J33,J33)=1,C33&lt;&gt;""),1,""))</f>
        <v/>
      </c>
      <c r="AH33" s="183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82">
        <v>2020</v>
      </c>
      <c r="G34" s="182">
        <v>10</v>
      </c>
      <c r="H34" s="91"/>
      <c r="I34" s="57" t="str">
        <f t="shared" si="1"/>
        <v>Q3</v>
      </c>
      <c r="J34" s="177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82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83">
        <f t="shared" si="5"/>
        <v>0</v>
      </c>
      <c r="AF34" s="183" t="str">
        <f>IF(AND(COUNTIFS($J$18:J34,J34)=1,AE34=1),1,"")</f>
        <v/>
      </c>
      <c r="AG34" s="183" t="str">
        <f>IF(C34="","",IF(AND(COUNTIFS($J$18:J34,J34)=1,C34&lt;&gt;""),1,""))</f>
        <v/>
      </c>
      <c r="AH34" s="183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82">
        <v>2020</v>
      </c>
      <c r="G35" s="182">
        <v>9</v>
      </c>
      <c r="H35" s="91"/>
      <c r="I35" s="57" t="str">
        <f t="shared" si="1"/>
        <v>Q2</v>
      </c>
      <c r="J35" s="177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82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83">
        <f t="shared" si="5"/>
        <v>0</v>
      </c>
      <c r="AF35" s="183" t="str">
        <f>IF(AND(COUNTIFS($J$18:J35,J35)=1,AE35=1),1,"")</f>
        <v/>
      </c>
      <c r="AG35" s="183" t="str">
        <f>IF(C35="","",IF(AND(COUNTIFS($J$18:J35,J35)=1,C35&lt;&gt;""),1,""))</f>
        <v/>
      </c>
      <c r="AH35" s="183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82">
        <v>2020</v>
      </c>
      <c r="G36" s="182">
        <v>9</v>
      </c>
      <c r="H36" s="91"/>
      <c r="I36" s="57" t="str">
        <f t="shared" si="1"/>
        <v>Q2</v>
      </c>
      <c r="J36" s="177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82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83">
        <f t="shared" si="5"/>
        <v>0</v>
      </c>
      <c r="AF36" s="183" t="str">
        <f>IF(AND(COUNTIFS($J$18:J36,J36)=1,AE36=1),1,"")</f>
        <v/>
      </c>
      <c r="AG36" s="183" t="str">
        <f>IF(C36="","",IF(AND(COUNTIFS($J$18:J36,J36)=1,C36&lt;&gt;""),1,""))</f>
        <v/>
      </c>
      <c r="AH36" s="183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82">
        <v>2020</v>
      </c>
      <c r="G37" s="182">
        <v>9</v>
      </c>
      <c r="H37" s="91"/>
      <c r="I37" s="57" t="str">
        <f t="shared" si="1"/>
        <v>Q2</v>
      </c>
      <c r="J37" s="177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82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83">
        <f t="shared" si="5"/>
        <v>0</v>
      </c>
      <c r="AF37" s="183" t="str">
        <f>IF(AND(COUNTIFS($J$18:J37,J37)=1,AE37=1),1,"")</f>
        <v/>
      </c>
      <c r="AG37" s="183" t="str">
        <f>IF(C37="","",IF(AND(COUNTIFS($J$18:J37,J37)=1,C37&lt;&gt;""),1,""))</f>
        <v/>
      </c>
      <c r="AH37" s="183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82">
        <v>2020</v>
      </c>
      <c r="G38" s="182">
        <v>9</v>
      </c>
      <c r="H38" s="91"/>
      <c r="I38" s="57" t="str">
        <f t="shared" si="1"/>
        <v>Q2</v>
      </c>
      <c r="J38" s="177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82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83">
        <f t="shared" si="5"/>
        <v>0</v>
      </c>
      <c r="AF38" s="183" t="str">
        <f>IF(AND(COUNTIFS($J$18:J38,J38)=1,AE38=1),1,"")</f>
        <v/>
      </c>
      <c r="AG38" s="183" t="str">
        <f>IF(C38="","",IF(AND(COUNTIFS($J$18:J38,J38)=1,C38&lt;&gt;""),1,""))</f>
        <v/>
      </c>
      <c r="AH38" s="183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82">
        <v>2020</v>
      </c>
      <c r="G39" s="182">
        <v>8</v>
      </c>
      <c r="H39" s="91"/>
      <c r="I39" s="57" t="str">
        <f t="shared" si="1"/>
        <v>Q2</v>
      </c>
      <c r="J39" s="177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82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83">
        <f t="shared" si="5"/>
        <v>0</v>
      </c>
      <c r="AF39" s="183" t="str">
        <f>IF(AND(COUNTIFS($J$18:J39,J39)=1,AE39=1),1,"")</f>
        <v/>
      </c>
      <c r="AG39" s="183" t="str">
        <f>IF(C39="","",IF(AND(COUNTIFS($J$18:J39,J39)=1,C39&lt;&gt;""),1,""))</f>
        <v/>
      </c>
      <c r="AH39" s="183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82">
        <v>2020</v>
      </c>
      <c r="G40" s="182">
        <v>8</v>
      </c>
      <c r="H40" s="91"/>
      <c r="I40" s="57" t="str">
        <f t="shared" si="1"/>
        <v>Q2</v>
      </c>
      <c r="J40" s="177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82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83">
        <f t="shared" si="5"/>
        <v>0</v>
      </c>
      <c r="AF40" s="183" t="str">
        <f>IF(AND(COUNTIFS($J$18:J40,J40)=1,AE40=1),1,"")</f>
        <v/>
      </c>
      <c r="AG40" s="183" t="str">
        <f>IF(C40="","",IF(AND(COUNTIFS($J$18:J40,J40)=1,C40&lt;&gt;""),1,""))</f>
        <v/>
      </c>
      <c r="AH40" s="183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82">
        <v>2020</v>
      </c>
      <c r="G41" s="182">
        <v>8</v>
      </c>
      <c r="H41" s="91"/>
      <c r="I41" s="57" t="str">
        <f t="shared" si="1"/>
        <v>Q2</v>
      </c>
      <c r="J41" s="177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82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83">
        <f t="shared" si="5"/>
        <v>0</v>
      </c>
      <c r="AF41" s="183" t="str">
        <f>IF(AND(COUNTIFS($J$18:J41,J41)=1,AE41=1),1,"")</f>
        <v/>
      </c>
      <c r="AG41" s="183" t="str">
        <f>IF(C41="","",IF(AND(COUNTIFS($J$18:J41,J41)=1,C41&lt;&gt;""),1,""))</f>
        <v/>
      </c>
      <c r="AH41" s="183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82">
        <v>2020</v>
      </c>
      <c r="G42" s="182">
        <v>8</v>
      </c>
      <c r="H42" s="91"/>
      <c r="I42" s="57" t="str">
        <f t="shared" si="1"/>
        <v>Q2</v>
      </c>
      <c r="J42" s="177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82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83">
        <f t="shared" si="5"/>
        <v>0</v>
      </c>
      <c r="AF42" s="183" t="str">
        <f>IF(AND(COUNTIFS($J$18:J42,J42)=1,AE42=1),1,"")</f>
        <v/>
      </c>
      <c r="AG42" s="183" t="str">
        <f>IF(C42="","",IF(AND(COUNTIFS($J$18:J42,J42)=1,C42&lt;&gt;""),1,""))</f>
        <v/>
      </c>
      <c r="AH42" s="183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82">
        <v>2020</v>
      </c>
      <c r="G43" s="182">
        <v>7</v>
      </c>
      <c r="H43" s="91"/>
      <c r="I43" s="57" t="str">
        <f t="shared" si="1"/>
        <v>Q2</v>
      </c>
      <c r="J43" s="177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82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83">
        <f t="shared" si="5"/>
        <v>0</v>
      </c>
      <c r="AF43" s="183" t="str">
        <f>IF(AND(COUNTIFS($J$18:J43,J43)=1,AE43=1),1,"")</f>
        <v/>
      </c>
      <c r="AG43" s="183" t="str">
        <f>IF(C43="","",IF(AND(COUNTIFS($J$18:J43,J43)=1,C43&lt;&gt;""),1,""))</f>
        <v/>
      </c>
      <c r="AH43" s="183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82">
        <v>2020</v>
      </c>
      <c r="G44" s="182">
        <v>7</v>
      </c>
      <c r="H44" s="91"/>
      <c r="I44" s="57" t="str">
        <f t="shared" si="1"/>
        <v>Q2</v>
      </c>
      <c r="J44" s="177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82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83">
        <f t="shared" si="5"/>
        <v>0</v>
      </c>
      <c r="AF44" s="183" t="str">
        <f>IF(AND(COUNTIFS($J$18:J44,J44)=1,AE44=1),1,"")</f>
        <v/>
      </c>
      <c r="AG44" s="183" t="str">
        <f>IF(C44="","",IF(AND(COUNTIFS($J$18:J44,J44)=1,C44&lt;&gt;""),1,""))</f>
        <v/>
      </c>
      <c r="AH44" s="183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82">
        <v>2020</v>
      </c>
      <c r="G45" s="182">
        <v>7</v>
      </c>
      <c r="H45" s="91"/>
      <c r="I45" s="57" t="str">
        <f t="shared" si="1"/>
        <v>Q2</v>
      </c>
      <c r="J45" s="177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82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83">
        <f t="shared" si="5"/>
        <v>0</v>
      </c>
      <c r="AF45" s="183" t="str">
        <f>IF(AND(COUNTIFS($J$18:J45,J45)=1,AE45=1),1,"")</f>
        <v/>
      </c>
      <c r="AG45" s="183" t="str">
        <f>IF(C45="","",IF(AND(COUNTIFS($J$18:J45,J45)=1,C45&lt;&gt;""),1,""))</f>
        <v/>
      </c>
      <c r="AH45" s="183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82">
        <v>2020</v>
      </c>
      <c r="G46" s="182">
        <v>7</v>
      </c>
      <c r="H46" s="91"/>
      <c r="I46" s="57" t="str">
        <f t="shared" si="1"/>
        <v>Q2</v>
      </c>
      <c r="J46" s="177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82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83">
        <f t="shared" si="5"/>
        <v>0</v>
      </c>
      <c r="AF46" s="183" t="str">
        <f>IF(AND(COUNTIFS($J$18:J46,J46)=1,AE46=1),1,"")</f>
        <v/>
      </c>
      <c r="AG46" s="183" t="str">
        <f>IF(C46="","",IF(AND(COUNTIFS($J$18:J46,J46)=1,C46&lt;&gt;""),1,""))</f>
        <v/>
      </c>
      <c r="AH46" s="183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82">
        <v>2020</v>
      </c>
      <c r="G47" s="182">
        <v>6</v>
      </c>
      <c r="H47" s="91"/>
      <c r="I47" s="57" t="str">
        <f t="shared" si="1"/>
        <v>Q1</v>
      </c>
      <c r="J47" s="177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82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83">
        <f t="shared" si="5"/>
        <v>0</v>
      </c>
      <c r="AF47" s="183" t="str">
        <f>IF(AND(COUNTIFS($J$18:J47,J47)=1,AE47=1),1,"")</f>
        <v/>
      </c>
      <c r="AG47" s="183" t="str">
        <f>IF(C47="","",IF(AND(COUNTIFS($J$18:J47,J47)=1,C47&lt;&gt;""),1,""))</f>
        <v/>
      </c>
      <c r="AH47" s="183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82">
        <v>2020</v>
      </c>
      <c r="G48" s="182">
        <v>6</v>
      </c>
      <c r="H48" s="91"/>
      <c r="I48" s="57" t="str">
        <f t="shared" si="1"/>
        <v>Q1</v>
      </c>
      <c r="J48" s="177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82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83">
        <f t="shared" si="5"/>
        <v>0</v>
      </c>
      <c r="AF48" s="183" t="str">
        <f>IF(AND(COUNTIFS($J$18:J48,J48)=1,AE48=1),1,"")</f>
        <v/>
      </c>
      <c r="AG48" s="183" t="str">
        <f>IF(C48="","",IF(AND(COUNTIFS($J$18:J48,J48)=1,C48&lt;&gt;""),1,""))</f>
        <v/>
      </c>
      <c r="AH48" s="183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82">
        <v>2020</v>
      </c>
      <c r="G49" s="182">
        <v>6</v>
      </c>
      <c r="H49" s="91"/>
      <c r="I49" s="57" t="str">
        <f t="shared" si="1"/>
        <v>Q1</v>
      </c>
      <c r="J49" s="177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82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83">
        <f t="shared" si="5"/>
        <v>0</v>
      </c>
      <c r="AF49" s="183" t="str">
        <f>IF(AND(COUNTIFS($J$18:J49,J49)=1,AE49=1),1,"")</f>
        <v/>
      </c>
      <c r="AG49" s="183" t="str">
        <f>IF(C49="","",IF(AND(COUNTIFS($J$18:J49,J49)=1,C49&lt;&gt;""),1,""))</f>
        <v/>
      </c>
      <c r="AH49" s="183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82">
        <v>2020</v>
      </c>
      <c r="G50" s="182">
        <v>6</v>
      </c>
      <c r="H50" s="91"/>
      <c r="I50" s="57" t="str">
        <f t="shared" si="1"/>
        <v>Q1</v>
      </c>
      <c r="J50" s="177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82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83">
        <f t="shared" si="5"/>
        <v>0</v>
      </c>
      <c r="AF50" s="183" t="str">
        <f>IF(AND(COUNTIFS($J$18:J50,J50)=1,AE50=1),1,"")</f>
        <v/>
      </c>
      <c r="AG50" s="183" t="str">
        <f>IF(C50="","",IF(AND(COUNTIFS($J$18:J50,J50)=1,C50&lt;&gt;""),1,""))</f>
        <v/>
      </c>
      <c r="AH50" s="183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82">
        <v>2020</v>
      </c>
      <c r="G51" s="182">
        <v>5</v>
      </c>
      <c r="H51" s="91"/>
      <c r="I51" s="57" t="str">
        <f t="shared" si="1"/>
        <v>Q1</v>
      </c>
      <c r="J51" s="177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82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83">
        <f t="shared" si="5"/>
        <v>0</v>
      </c>
      <c r="AF51" s="183" t="str">
        <f>IF(AND(COUNTIFS($J$18:J51,J51)=1,AE51=1),1,"")</f>
        <v/>
      </c>
      <c r="AG51" s="183" t="str">
        <f>IF(C51="","",IF(AND(COUNTIFS($J$18:J51,J51)=1,C51&lt;&gt;""),1,""))</f>
        <v/>
      </c>
      <c r="AH51" s="183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82">
        <v>2020</v>
      </c>
      <c r="G52" s="182">
        <v>5</v>
      </c>
      <c r="H52" s="91"/>
      <c r="I52" s="57" t="str">
        <f t="shared" si="1"/>
        <v>Q1</v>
      </c>
      <c r="J52" s="177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82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83">
        <f t="shared" si="5"/>
        <v>0</v>
      </c>
      <c r="AF52" s="183" t="str">
        <f>IF(AND(COUNTIFS($J$18:J52,J52)=1,AE52=1),1,"")</f>
        <v/>
      </c>
      <c r="AG52" s="183" t="str">
        <f>IF(C52="","",IF(AND(COUNTIFS($J$18:J52,J52)=1,C52&lt;&gt;""),1,""))</f>
        <v/>
      </c>
      <c r="AH52" s="183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82">
        <v>2020</v>
      </c>
      <c r="G53" s="182">
        <v>5</v>
      </c>
      <c r="H53" s="91"/>
      <c r="I53" s="57" t="str">
        <f t="shared" si="1"/>
        <v>Q1</v>
      </c>
      <c r="J53" s="177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82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83">
        <f t="shared" si="5"/>
        <v>0</v>
      </c>
      <c r="AF53" s="183" t="str">
        <f>IF(AND(COUNTIFS($J$18:J53,J53)=1,AE53=1),1,"")</f>
        <v/>
      </c>
      <c r="AG53" s="183" t="str">
        <f>IF(C53="","",IF(AND(COUNTIFS($J$18:J53,J53)=1,C53&lt;&gt;""),1,""))</f>
        <v/>
      </c>
      <c r="AH53" s="183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82">
        <v>2020</v>
      </c>
      <c r="G54" s="182">
        <v>5</v>
      </c>
      <c r="H54" s="91"/>
      <c r="I54" s="57" t="str">
        <f t="shared" si="1"/>
        <v>Q1</v>
      </c>
      <c r="J54" s="177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82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83">
        <f t="shared" si="5"/>
        <v>0</v>
      </c>
      <c r="AF54" s="183" t="str">
        <f>IF(AND(COUNTIFS($J$18:J54,J54)=1,AE54=1),1,"")</f>
        <v/>
      </c>
      <c r="AG54" s="183" t="str">
        <f>IF(C54="","",IF(AND(COUNTIFS($J$18:J54,J54)=1,C54&lt;&gt;""),1,""))</f>
        <v/>
      </c>
      <c r="AH54" s="183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82">
        <v>2020</v>
      </c>
      <c r="G55" s="182">
        <v>4</v>
      </c>
      <c r="H55" s="91"/>
      <c r="I55" s="57" t="str">
        <f t="shared" si="1"/>
        <v>Q1</v>
      </c>
      <c r="J55" s="177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82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83">
        <f t="shared" si="5"/>
        <v>0</v>
      </c>
      <c r="AF55" s="183" t="str">
        <f>IF(AND(COUNTIFS($J$18:J55,J55)=1,AE55=1),1,"")</f>
        <v/>
      </c>
      <c r="AG55" s="183" t="str">
        <f>IF(C55="","",IF(AND(COUNTIFS($J$18:J55,J55)=1,C55&lt;&gt;""),1,""))</f>
        <v/>
      </c>
      <c r="AH55" s="183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82">
        <v>2020</v>
      </c>
      <c r="G56" s="182">
        <v>4</v>
      </c>
      <c r="H56" s="91"/>
      <c r="I56" s="57" t="str">
        <f t="shared" si="1"/>
        <v>Q1</v>
      </c>
      <c r="J56" s="177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82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83">
        <f t="shared" si="5"/>
        <v>0</v>
      </c>
      <c r="AF56" s="183" t="str">
        <f>IF(AND(COUNTIFS($J$18:J56,J56)=1,AE56=1),1,"")</f>
        <v/>
      </c>
      <c r="AG56" s="183" t="str">
        <f>IF(C56="","",IF(AND(COUNTIFS($J$18:J56,J56)=1,C56&lt;&gt;""),1,""))</f>
        <v/>
      </c>
      <c r="AH56" s="183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82">
        <v>2020</v>
      </c>
      <c r="G57" s="182">
        <v>4</v>
      </c>
      <c r="H57" s="91"/>
      <c r="I57" s="57" t="str">
        <f t="shared" si="1"/>
        <v>Q1</v>
      </c>
      <c r="J57" s="177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82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83">
        <f t="shared" si="5"/>
        <v>0</v>
      </c>
      <c r="AF57" s="183" t="str">
        <f>IF(AND(COUNTIFS($J$18:J57,J57)=1,AE57=1),1,"")</f>
        <v/>
      </c>
      <c r="AG57" s="183" t="str">
        <f>IF(C57="","",IF(AND(COUNTIFS($J$18:J57,J57)=1,C57&lt;&gt;""),1,""))</f>
        <v/>
      </c>
      <c r="AH57" s="183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82">
        <v>2020</v>
      </c>
      <c r="G58" s="182">
        <v>4</v>
      </c>
      <c r="H58" s="91"/>
      <c r="I58" s="57" t="str">
        <f t="shared" si="1"/>
        <v>Q1</v>
      </c>
      <c r="J58" s="177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82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83">
        <f t="shared" si="5"/>
        <v>0</v>
      </c>
      <c r="AF58" s="183" t="str">
        <f>IF(AND(COUNTIFS($J$18:J58,J58)=1,AE58=1),1,"")</f>
        <v/>
      </c>
      <c r="AG58" s="183" t="str">
        <f>IF(C58="","",IF(AND(COUNTIFS($J$18:J58,J58)=1,C58&lt;&gt;""),1,""))</f>
        <v/>
      </c>
      <c r="AH58" s="183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82">
        <v>2020</v>
      </c>
      <c r="G59" s="182">
        <v>3</v>
      </c>
      <c r="H59" s="91"/>
      <c r="I59" s="57" t="str">
        <f t="shared" si="1"/>
        <v>Q4</v>
      </c>
      <c r="J59" s="177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82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83">
        <f t="shared" si="5"/>
        <v>0</v>
      </c>
      <c r="AF59" s="183" t="str">
        <f>IF(AND(COUNTIFS($J$18:J59,J59)=1,AE59=1),1,"")</f>
        <v/>
      </c>
      <c r="AG59" s="183" t="str">
        <f>IF(C59="","",IF(AND(COUNTIFS($J$18:J59,J59)=1,C59&lt;&gt;""),1,""))</f>
        <v/>
      </c>
      <c r="AH59" s="183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82">
        <v>2020</v>
      </c>
      <c r="G60" s="182">
        <v>2</v>
      </c>
      <c r="H60" s="91"/>
      <c r="I60" s="57" t="str">
        <f t="shared" si="1"/>
        <v>Q4</v>
      </c>
      <c r="J60" s="177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82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83">
        <f t="shared" si="5"/>
        <v>0</v>
      </c>
      <c r="AF60" s="183" t="str">
        <f>IF(AND(COUNTIFS($J$18:J60,J60)=1,AE60=1),1,"")</f>
        <v/>
      </c>
      <c r="AG60" s="183" t="str">
        <f>IF(C60="","",IF(AND(COUNTIFS($J$18:J60,J60)=1,C60&lt;&gt;""),1,""))</f>
        <v/>
      </c>
      <c r="AH60" s="183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82">
        <v>2020</v>
      </c>
      <c r="G61" s="182">
        <v>1</v>
      </c>
      <c r="H61" s="91"/>
      <c r="I61" s="57" t="str">
        <f t="shared" si="1"/>
        <v>Q4</v>
      </c>
      <c r="J61" s="177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82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83">
        <f t="shared" si="5"/>
        <v>0</v>
      </c>
      <c r="AF61" s="183" t="str">
        <f>IF(AND(COUNTIFS($J$18:J61,J61)=1,AE61=1),1,"")</f>
        <v/>
      </c>
      <c r="AG61" s="183" t="str">
        <f>IF(C61="","",IF(AND(COUNTIFS($J$18:J61,J61)=1,C61&lt;&gt;""),1,""))</f>
        <v/>
      </c>
      <c r="AH61" s="183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82">
        <v>2021</v>
      </c>
      <c r="G62" s="182">
        <v>3</v>
      </c>
      <c r="H62" s="91"/>
      <c r="I62" s="57" t="str">
        <f t="shared" si="1"/>
        <v>Q4</v>
      </c>
      <c r="J62" s="177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82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83">
        <f t="shared" si="5"/>
        <v>0</v>
      </c>
      <c r="AF62" s="183" t="str">
        <f>IF(AND(COUNTIFS($J$18:J62,J62)=1,AE62=1),1,"")</f>
        <v/>
      </c>
      <c r="AG62" s="183" t="str">
        <f>IF(C62="","",IF(AND(COUNTIFS($J$18:J62,J62)=1,C62&lt;&gt;""),1,""))</f>
        <v/>
      </c>
      <c r="AH62" s="183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82">
        <v>2021</v>
      </c>
      <c r="G63" s="182">
        <v>3</v>
      </c>
      <c r="H63" s="91"/>
      <c r="I63" s="57" t="str">
        <f t="shared" si="1"/>
        <v>Q4</v>
      </c>
      <c r="J63" s="177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82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83">
        <f t="shared" si="5"/>
        <v>0</v>
      </c>
      <c r="AF63" s="183" t="str">
        <f>IF(AND(COUNTIFS($J$18:J63,J63)=1,AE63=1),1,"")</f>
        <v/>
      </c>
      <c r="AG63" s="183" t="str">
        <f>IF(C63="","",IF(AND(COUNTIFS($J$18:J63,J63)=1,C63&lt;&gt;""),1,""))</f>
        <v/>
      </c>
      <c r="AH63" s="183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82">
        <v>2021</v>
      </c>
      <c r="G64" s="182">
        <v>3</v>
      </c>
      <c r="H64" s="91"/>
      <c r="I64" s="57" t="str">
        <f t="shared" si="1"/>
        <v>Q4</v>
      </c>
      <c r="J64" s="177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82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83">
        <f t="shared" si="5"/>
        <v>0</v>
      </c>
      <c r="AF64" s="183" t="str">
        <f>IF(AND(COUNTIFS($J$18:J64,J64)=1,AE64=1),1,"")</f>
        <v/>
      </c>
      <c r="AG64" s="183" t="str">
        <f>IF(C64="","",IF(AND(COUNTIFS($J$18:J64,J64)=1,C64&lt;&gt;""),1,""))</f>
        <v/>
      </c>
      <c r="AH64" s="183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82">
        <v>2021</v>
      </c>
      <c r="G65" s="182">
        <v>3</v>
      </c>
      <c r="H65" s="91"/>
      <c r="I65" s="57" t="str">
        <f t="shared" si="1"/>
        <v>Q4</v>
      </c>
      <c r="J65" s="177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82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83">
        <f t="shared" si="5"/>
        <v>0</v>
      </c>
      <c r="AF65" s="183" t="str">
        <f>IF(AND(COUNTIFS($J$18:J65,J65)=1,AE65=1),1,"")</f>
        <v/>
      </c>
      <c r="AG65" s="183" t="str">
        <f>IF(C65="","",IF(AND(COUNTIFS($J$18:J65,J65)=1,C65&lt;&gt;""),1,""))</f>
        <v/>
      </c>
      <c r="AH65" s="183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82">
        <v>2021</v>
      </c>
      <c r="G66" s="182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77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82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83">
        <f t="shared" ref="AE66:AE129" si="16">IF(Q66="","",IF(Q66="Yes",1,0))</f>
        <v>0</v>
      </c>
      <c r="AF66" s="183" t="str">
        <f>IF(AND(COUNTIFS($J$18:J66,J66)=1,AE66=1),1,"")</f>
        <v/>
      </c>
      <c r="AG66" s="183" t="str">
        <f>IF(C66="","",IF(AND(COUNTIFS($J$18:J66,J66)=1,C66&lt;&gt;""),1,""))</f>
        <v/>
      </c>
      <c r="AH66" s="183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82">
        <v>2021</v>
      </c>
      <c r="G67" s="182">
        <v>2</v>
      </c>
      <c r="H67" s="91"/>
      <c r="I67" s="57" t="str">
        <f t="shared" si="12"/>
        <v>Q4</v>
      </c>
      <c r="J67" s="177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82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83">
        <f t="shared" si="16"/>
        <v>0</v>
      </c>
      <c r="AF67" s="183" t="str">
        <f>IF(AND(COUNTIFS($J$18:J67,J67)=1,AE67=1),1,"")</f>
        <v/>
      </c>
      <c r="AG67" s="183" t="str">
        <f>IF(C67="","",IF(AND(COUNTIFS($J$18:J67,J67)=1,C67&lt;&gt;""),1,""))</f>
        <v/>
      </c>
      <c r="AH67" s="183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82">
        <v>2021</v>
      </c>
      <c r="G68" s="182">
        <v>2</v>
      </c>
      <c r="H68" s="91"/>
      <c r="I68" s="57" t="str">
        <f t="shared" si="12"/>
        <v>Q4</v>
      </c>
      <c r="J68" s="177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82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83">
        <f t="shared" si="16"/>
        <v>0</v>
      </c>
      <c r="AF68" s="183" t="str">
        <f>IF(AND(COUNTIFS($J$18:J68,J68)=1,AE68=1),1,"")</f>
        <v/>
      </c>
      <c r="AG68" s="183" t="str">
        <f>IF(C68="","",IF(AND(COUNTIFS($J$18:J68,J68)=1,C68&lt;&gt;""),1,""))</f>
        <v/>
      </c>
      <c r="AH68" s="183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82">
        <v>2021</v>
      </c>
      <c r="G69" s="182">
        <v>2</v>
      </c>
      <c r="H69" s="91"/>
      <c r="I69" s="57" t="str">
        <f t="shared" si="12"/>
        <v>Q4</v>
      </c>
      <c r="J69" s="177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82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83">
        <f t="shared" si="16"/>
        <v>0</v>
      </c>
      <c r="AF69" s="183" t="str">
        <f>IF(AND(COUNTIFS($J$18:J69,J69)=1,AE69=1),1,"")</f>
        <v/>
      </c>
      <c r="AG69" s="183" t="str">
        <f>IF(C69="","",IF(AND(COUNTIFS($J$18:J69,J69)=1,C69&lt;&gt;""),1,""))</f>
        <v/>
      </c>
      <c r="AH69" s="183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82">
        <v>2021</v>
      </c>
      <c r="G70" s="182">
        <v>1</v>
      </c>
      <c r="H70" s="91"/>
      <c r="I70" s="57" t="str">
        <f t="shared" si="12"/>
        <v>Q4</v>
      </c>
      <c r="J70" s="177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82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83">
        <f t="shared" si="16"/>
        <v>0</v>
      </c>
      <c r="AF70" s="183" t="str">
        <f>IF(AND(COUNTIFS($J$18:J70,J70)=1,AE70=1),1,"")</f>
        <v/>
      </c>
      <c r="AG70" s="183" t="str">
        <f>IF(C70="","",IF(AND(COUNTIFS($J$18:J70,J70)=1,C70&lt;&gt;""),1,""))</f>
        <v/>
      </c>
      <c r="AH70" s="183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82">
        <v>2021</v>
      </c>
      <c r="G71" s="182">
        <v>1</v>
      </c>
      <c r="H71" s="91"/>
      <c r="I71" s="57" t="str">
        <f t="shared" si="12"/>
        <v>Q4</v>
      </c>
      <c r="J71" s="177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82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83">
        <f t="shared" si="16"/>
        <v>0</v>
      </c>
      <c r="AF71" s="183" t="str">
        <f>IF(AND(COUNTIFS($J$18:J71,J71)=1,AE71=1),1,"")</f>
        <v/>
      </c>
      <c r="AG71" s="183" t="str">
        <f>IF(C71="","",IF(AND(COUNTIFS($J$18:J71,J71)=1,C71&lt;&gt;""),1,""))</f>
        <v/>
      </c>
      <c r="AH71" s="183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82">
        <v>2021</v>
      </c>
      <c r="G72" s="182">
        <v>1</v>
      </c>
      <c r="H72" s="91"/>
      <c r="I72" s="57" t="str">
        <f t="shared" si="12"/>
        <v>Q4</v>
      </c>
      <c r="J72" s="177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82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83">
        <f t="shared" si="16"/>
        <v>0</v>
      </c>
      <c r="AF72" s="183" t="str">
        <f>IF(AND(COUNTIFS($J$18:J72,J72)=1,AE72=1),1,"")</f>
        <v/>
      </c>
      <c r="AG72" s="183" t="str">
        <f>IF(C72="","",IF(AND(COUNTIFS($J$18:J72,J72)=1,C72&lt;&gt;""),1,""))</f>
        <v/>
      </c>
      <c r="AH72" s="183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82">
        <v>2021</v>
      </c>
      <c r="G73" s="182">
        <v>1</v>
      </c>
      <c r="H73" s="91"/>
      <c r="I73" s="57" t="str">
        <f t="shared" si="12"/>
        <v>Q4</v>
      </c>
      <c r="J73" s="177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82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83">
        <f t="shared" si="16"/>
        <v>0</v>
      </c>
      <c r="AF73" s="183" t="str">
        <f>IF(AND(COUNTIFS($J$18:J73,J73)=1,AE73=1),1,"")</f>
        <v/>
      </c>
      <c r="AG73" s="183" t="str">
        <f>IF(C73="","",IF(AND(COUNTIFS($J$18:J73,J73)=1,C73&lt;&gt;""),1,""))</f>
        <v/>
      </c>
      <c r="AH73" s="183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82">
        <v>2021</v>
      </c>
      <c r="G74" s="182">
        <v>4</v>
      </c>
      <c r="H74" s="91"/>
      <c r="I74" s="57" t="str">
        <f t="shared" si="12"/>
        <v>Q1</v>
      </c>
      <c r="J74" s="177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82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83">
        <f t="shared" si="16"/>
        <v>0</v>
      </c>
      <c r="AF74" s="183" t="str">
        <f>IF(AND(COUNTIFS($J$18:J74,J74)=1,AE74=1),1,"")</f>
        <v/>
      </c>
      <c r="AG74" s="183" t="str">
        <f>IF(C74="","",IF(AND(COUNTIFS($J$18:J74,J74)=1,C74&lt;&gt;""),1,""))</f>
        <v/>
      </c>
      <c r="AH74" s="183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82">
        <v>2021</v>
      </c>
      <c r="G75" s="182">
        <v>4</v>
      </c>
      <c r="H75" s="91"/>
      <c r="I75" s="57" t="str">
        <f t="shared" si="12"/>
        <v>Q1</v>
      </c>
      <c r="J75" s="177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82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83">
        <f t="shared" si="16"/>
        <v>0</v>
      </c>
      <c r="AF75" s="183" t="str">
        <f>IF(AND(COUNTIFS($J$18:J75,J75)=1,AE75=1),1,"")</f>
        <v/>
      </c>
      <c r="AG75" s="183" t="str">
        <f>IF(C75="","",IF(AND(COUNTIFS($J$18:J75,J75)=1,C75&lt;&gt;""),1,""))</f>
        <v/>
      </c>
      <c r="AH75" s="183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82">
        <v>2021</v>
      </c>
      <c r="G76" s="182">
        <v>4</v>
      </c>
      <c r="H76" s="91"/>
      <c r="I76" s="57" t="str">
        <f t="shared" si="12"/>
        <v>Q1</v>
      </c>
      <c r="J76" s="177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82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83">
        <f t="shared" si="16"/>
        <v>0</v>
      </c>
      <c r="AF76" s="183" t="str">
        <f>IF(AND(COUNTIFS($J$18:J76,J76)=1,AE76=1),1,"")</f>
        <v/>
      </c>
      <c r="AG76" s="183" t="str">
        <f>IF(C76="","",IF(AND(COUNTIFS($J$18:J76,J76)=1,C76&lt;&gt;""),1,""))</f>
        <v/>
      </c>
      <c r="AH76" s="183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82">
        <v>2021</v>
      </c>
      <c r="G77" s="182">
        <v>4</v>
      </c>
      <c r="H77" s="91"/>
      <c r="I77" s="57" t="str">
        <f t="shared" si="12"/>
        <v>Q1</v>
      </c>
      <c r="J77" s="177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82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83">
        <f t="shared" si="16"/>
        <v>0</v>
      </c>
      <c r="AF77" s="183" t="str">
        <f>IF(AND(COUNTIFS($J$18:J77,J77)=1,AE77=1),1,"")</f>
        <v/>
      </c>
      <c r="AG77" s="183" t="str">
        <f>IF(C77="","",IF(AND(COUNTIFS($J$18:J77,J77)=1,C77&lt;&gt;""),1,""))</f>
        <v/>
      </c>
      <c r="AH77" s="183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82">
        <v>2021</v>
      </c>
      <c r="G78" s="182">
        <v>5</v>
      </c>
      <c r="H78" s="91"/>
      <c r="I78" s="57" t="str">
        <f t="shared" si="12"/>
        <v>Q1</v>
      </c>
      <c r="J78" s="177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82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83">
        <f t="shared" si="16"/>
        <v>0</v>
      </c>
      <c r="AF78" s="183" t="str">
        <f>IF(AND(COUNTIFS($J$18:J78,J78)=1,AE78=1),1,"")</f>
        <v/>
      </c>
      <c r="AG78" s="183" t="str">
        <f>IF(C78="","",IF(AND(COUNTIFS($J$18:J78,J78)=1,C78&lt;&gt;""),1,""))</f>
        <v/>
      </c>
      <c r="AH78" s="183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82">
        <v>2021</v>
      </c>
      <c r="G79" s="182">
        <v>5</v>
      </c>
      <c r="H79" s="91"/>
      <c r="I79" s="57" t="str">
        <f t="shared" si="12"/>
        <v>Q1</v>
      </c>
      <c r="J79" s="177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82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83">
        <f t="shared" si="16"/>
        <v>0</v>
      </c>
      <c r="AF79" s="183" t="str">
        <f>IF(AND(COUNTIFS($J$18:J79,J79)=1,AE79=1),1,"")</f>
        <v/>
      </c>
      <c r="AG79" s="183" t="str">
        <f>IF(C79="","",IF(AND(COUNTIFS($J$18:J79,J79)=1,C79&lt;&gt;""),1,""))</f>
        <v/>
      </c>
      <c r="AH79" s="183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82">
        <v>2021</v>
      </c>
      <c r="G80" s="182">
        <v>5</v>
      </c>
      <c r="H80" s="91"/>
      <c r="I80" s="57" t="str">
        <f t="shared" si="12"/>
        <v>Q1</v>
      </c>
      <c r="J80" s="177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82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83">
        <f t="shared" si="16"/>
        <v>0</v>
      </c>
      <c r="AF80" s="183" t="str">
        <f>IF(AND(COUNTIFS($J$18:J80,J80)=1,AE80=1),1,"")</f>
        <v/>
      </c>
      <c r="AG80" s="183" t="str">
        <f>IF(C80="","",IF(AND(COUNTIFS($J$18:J80,J80)=1,C80&lt;&gt;""),1,""))</f>
        <v/>
      </c>
      <c r="AH80" s="183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82">
        <v>2021</v>
      </c>
      <c r="G81" s="182">
        <v>5</v>
      </c>
      <c r="H81" s="91"/>
      <c r="I81" s="57" t="str">
        <f t="shared" si="12"/>
        <v>Q1</v>
      </c>
      <c r="J81" s="177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82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83">
        <f t="shared" si="16"/>
        <v>0</v>
      </c>
      <c r="AF81" s="183" t="str">
        <f>IF(AND(COUNTIFS($J$18:J81,J81)=1,AE81=1),1,"")</f>
        <v/>
      </c>
      <c r="AG81" s="183" t="str">
        <f>IF(C81="","",IF(AND(COUNTIFS($J$18:J81,J81)=1,C81&lt;&gt;""),1,""))</f>
        <v/>
      </c>
      <c r="AH81" s="183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82">
        <v>2021</v>
      </c>
      <c r="G82" s="182">
        <v>6</v>
      </c>
      <c r="H82" s="91"/>
      <c r="I82" s="57" t="str">
        <f t="shared" si="12"/>
        <v>Q1</v>
      </c>
      <c r="J82" s="177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82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83">
        <f t="shared" si="16"/>
        <v>0</v>
      </c>
      <c r="AF82" s="183" t="str">
        <f>IF(AND(COUNTIFS($J$18:J82,J82)=1,AE82=1),1,"")</f>
        <v/>
      </c>
      <c r="AG82" s="183" t="str">
        <f>IF(C82="","",IF(AND(COUNTIFS($J$18:J82,J82)=1,C82&lt;&gt;""),1,""))</f>
        <v/>
      </c>
      <c r="AH82" s="183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82">
        <v>2021</v>
      </c>
      <c r="G83" s="182">
        <v>6</v>
      </c>
      <c r="H83" s="91"/>
      <c r="I83" s="57" t="str">
        <f t="shared" si="12"/>
        <v>Q1</v>
      </c>
      <c r="J83" s="177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82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83">
        <f t="shared" si="16"/>
        <v>0</v>
      </c>
      <c r="AF83" s="183" t="str">
        <f>IF(AND(COUNTIFS($J$18:J83,J83)=1,AE83=1),1,"")</f>
        <v/>
      </c>
      <c r="AG83" s="183" t="str">
        <f>IF(C83="","",IF(AND(COUNTIFS($J$18:J83,J83)=1,C83&lt;&gt;""),1,""))</f>
        <v/>
      </c>
      <c r="AH83" s="183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82">
        <v>2021</v>
      </c>
      <c r="G84" s="182">
        <v>6</v>
      </c>
      <c r="H84" s="91"/>
      <c r="I84" s="57" t="str">
        <f t="shared" si="12"/>
        <v>Q1</v>
      </c>
      <c r="J84" s="177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82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83">
        <f t="shared" si="16"/>
        <v>0</v>
      </c>
      <c r="AF84" s="183" t="str">
        <f>IF(AND(COUNTIFS($J$18:J84,J84)=1,AE84=1),1,"")</f>
        <v/>
      </c>
      <c r="AG84" s="183" t="str">
        <f>IF(C84="","",IF(AND(COUNTIFS($J$18:J84,J84)=1,C84&lt;&gt;""),1,""))</f>
        <v/>
      </c>
      <c r="AH84" s="183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82">
        <v>2021</v>
      </c>
      <c r="G85" s="182">
        <v>6</v>
      </c>
      <c r="H85" s="91"/>
      <c r="I85" s="57" t="str">
        <f t="shared" si="12"/>
        <v>Q1</v>
      </c>
      <c r="J85" s="177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82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83">
        <f t="shared" si="16"/>
        <v>0</v>
      </c>
      <c r="AF85" s="183" t="str">
        <f>IF(AND(COUNTIFS($J$18:J85,J85)=1,AE85=1),1,"")</f>
        <v/>
      </c>
      <c r="AG85" s="183" t="str">
        <f>IF(C85="","",IF(AND(COUNTIFS($J$18:J85,J85)=1,C85&lt;&gt;""),1,""))</f>
        <v/>
      </c>
      <c r="AH85" s="183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82">
        <v>2021</v>
      </c>
      <c r="G86" s="182">
        <v>7</v>
      </c>
      <c r="H86" s="91"/>
      <c r="I86" s="57" t="str">
        <f t="shared" si="12"/>
        <v>Q2</v>
      </c>
      <c r="J86" s="177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82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83">
        <f t="shared" si="16"/>
        <v>0</v>
      </c>
      <c r="AF86" s="183" t="str">
        <f>IF(AND(COUNTIFS($J$18:J86,J86)=1,AE86=1),1,"")</f>
        <v/>
      </c>
      <c r="AG86" s="183" t="str">
        <f>IF(C86="","",IF(AND(COUNTIFS($J$18:J86,J86)=1,C86&lt;&gt;""),1,""))</f>
        <v/>
      </c>
      <c r="AH86" s="183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82">
        <v>2021</v>
      </c>
      <c r="G87" s="182">
        <v>7</v>
      </c>
      <c r="H87" s="91"/>
      <c r="I87" s="57" t="str">
        <f t="shared" si="12"/>
        <v>Q2</v>
      </c>
      <c r="J87" s="177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82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83">
        <f t="shared" si="16"/>
        <v>0</v>
      </c>
      <c r="AF87" s="183" t="str">
        <f>IF(AND(COUNTIFS($J$18:J87,J87)=1,AE87=1),1,"")</f>
        <v/>
      </c>
      <c r="AG87" s="183" t="str">
        <f>IF(C87="","",IF(AND(COUNTIFS($J$18:J87,J87)=1,C87&lt;&gt;""),1,""))</f>
        <v/>
      </c>
      <c r="AH87" s="183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82">
        <v>2021</v>
      </c>
      <c r="G88" s="182">
        <v>7</v>
      </c>
      <c r="H88" s="91"/>
      <c r="I88" s="57" t="str">
        <f t="shared" si="12"/>
        <v>Q2</v>
      </c>
      <c r="J88" s="177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82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83">
        <f t="shared" si="16"/>
        <v>0</v>
      </c>
      <c r="AF88" s="183" t="str">
        <f>IF(AND(COUNTIFS($J$18:J88,J88)=1,AE88=1),1,"")</f>
        <v/>
      </c>
      <c r="AG88" s="183" t="str">
        <f>IF(C88="","",IF(AND(COUNTIFS($J$18:J88,J88)=1,C88&lt;&gt;""),1,""))</f>
        <v/>
      </c>
      <c r="AH88" s="183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82">
        <v>2021</v>
      </c>
      <c r="G89" s="182">
        <v>7</v>
      </c>
      <c r="H89" s="91"/>
      <c r="I89" s="57" t="str">
        <f t="shared" si="12"/>
        <v>Q2</v>
      </c>
      <c r="J89" s="177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82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83">
        <f t="shared" si="16"/>
        <v>0</v>
      </c>
      <c r="AF89" s="183" t="str">
        <f>IF(AND(COUNTIFS($J$18:J89,J89)=1,AE89=1),1,"")</f>
        <v/>
      </c>
      <c r="AG89" s="183" t="str">
        <f>IF(C89="","",IF(AND(COUNTIFS($J$18:J89,J89)=1,C89&lt;&gt;""),1,""))</f>
        <v/>
      </c>
      <c r="AH89" s="183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82">
        <v>2021</v>
      </c>
      <c r="G90" s="182">
        <v>8</v>
      </c>
      <c r="H90" s="91"/>
      <c r="I90" s="57" t="str">
        <f t="shared" si="12"/>
        <v>Q2</v>
      </c>
      <c r="J90" s="177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82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83">
        <f t="shared" si="16"/>
        <v>0</v>
      </c>
      <c r="AF90" s="183" t="str">
        <f>IF(AND(COUNTIFS($J$18:J90,J90)=1,AE90=1),1,"")</f>
        <v/>
      </c>
      <c r="AG90" s="183" t="str">
        <f>IF(C90="","",IF(AND(COUNTIFS($J$18:J90,J90)=1,C90&lt;&gt;""),1,""))</f>
        <v/>
      </c>
      <c r="AH90" s="183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82">
        <v>2021</v>
      </c>
      <c r="G91" s="182">
        <v>8</v>
      </c>
      <c r="H91" s="91"/>
      <c r="I91" s="57" t="str">
        <f t="shared" si="12"/>
        <v>Q2</v>
      </c>
      <c r="J91" s="177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82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83">
        <f t="shared" si="16"/>
        <v>0</v>
      </c>
      <c r="AF91" s="183" t="str">
        <f>IF(AND(COUNTIFS($J$18:J91,J91)=1,AE91=1),1,"")</f>
        <v/>
      </c>
      <c r="AG91" s="183" t="str">
        <f>IF(C91="","",IF(AND(COUNTIFS($J$18:J91,J91)=1,C91&lt;&gt;""),1,""))</f>
        <v/>
      </c>
      <c r="AH91" s="183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82">
        <v>2021</v>
      </c>
      <c r="G92" s="182">
        <v>8</v>
      </c>
      <c r="H92" s="91"/>
      <c r="I92" s="57" t="str">
        <f t="shared" si="12"/>
        <v>Q2</v>
      </c>
      <c r="J92" s="177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82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83">
        <f t="shared" si="16"/>
        <v>0</v>
      </c>
      <c r="AF92" s="183" t="str">
        <f>IF(AND(COUNTIFS($J$18:J92,J92)=1,AE92=1),1,"")</f>
        <v/>
      </c>
      <c r="AG92" s="183" t="str">
        <f>IF(C92="","",IF(AND(COUNTIFS($J$18:J92,J92)=1,C92&lt;&gt;""),1,""))</f>
        <v/>
      </c>
      <c r="AH92" s="183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82">
        <v>2021</v>
      </c>
      <c r="G93" s="182">
        <v>8</v>
      </c>
      <c r="H93" s="91"/>
      <c r="I93" s="57" t="str">
        <f t="shared" si="12"/>
        <v>Q2</v>
      </c>
      <c r="J93" s="177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82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83">
        <f t="shared" si="16"/>
        <v>0</v>
      </c>
      <c r="AF93" s="183" t="str">
        <f>IF(AND(COUNTIFS($J$18:J93,J93)=1,AE93=1),1,"")</f>
        <v/>
      </c>
      <c r="AG93" s="183" t="str">
        <f>IF(C93="","",IF(AND(COUNTIFS($J$18:J93,J93)=1,C93&lt;&gt;""),1,""))</f>
        <v/>
      </c>
      <c r="AH93" s="183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82">
        <v>2021</v>
      </c>
      <c r="G94" s="182">
        <v>9</v>
      </c>
      <c r="H94" s="91"/>
      <c r="I94" s="57" t="str">
        <f t="shared" si="12"/>
        <v>Q2</v>
      </c>
      <c r="J94" s="177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82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83">
        <f t="shared" si="16"/>
        <v>0</v>
      </c>
      <c r="AF94" s="183" t="str">
        <f>IF(AND(COUNTIFS($J$18:J94,J94)=1,AE94=1),1,"")</f>
        <v/>
      </c>
      <c r="AG94" s="183" t="str">
        <f>IF(C94="","",IF(AND(COUNTIFS($J$18:J94,J94)=1,C94&lt;&gt;""),1,""))</f>
        <v/>
      </c>
      <c r="AH94" s="183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82">
        <v>2021</v>
      </c>
      <c r="G95" s="182">
        <v>9</v>
      </c>
      <c r="H95" s="91"/>
      <c r="I95" s="57" t="str">
        <f t="shared" si="12"/>
        <v>Q2</v>
      </c>
      <c r="J95" s="177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82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83">
        <f t="shared" si="16"/>
        <v>0</v>
      </c>
      <c r="AF95" s="183" t="str">
        <f>IF(AND(COUNTIFS($J$18:J95,J95)=1,AE95=1),1,"")</f>
        <v/>
      </c>
      <c r="AG95" s="183" t="str">
        <f>IF(C95="","",IF(AND(COUNTIFS($J$18:J95,J95)=1,C95&lt;&gt;""),1,""))</f>
        <v/>
      </c>
      <c r="AH95" s="183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82">
        <v>2021</v>
      </c>
      <c r="G96" s="182">
        <v>9</v>
      </c>
      <c r="H96" s="91"/>
      <c r="I96" s="57" t="str">
        <f t="shared" si="12"/>
        <v>Q2</v>
      </c>
      <c r="J96" s="177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82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83">
        <f t="shared" si="16"/>
        <v>0</v>
      </c>
      <c r="AF96" s="183" t="str">
        <f>IF(AND(COUNTIFS($J$18:J96,J96)=1,AE96=1),1,"")</f>
        <v/>
      </c>
      <c r="AG96" s="183" t="str">
        <f>IF(C96="","",IF(AND(COUNTIFS($J$18:J96,J96)=1,C96&lt;&gt;""),1,""))</f>
        <v/>
      </c>
      <c r="AH96" s="183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82">
        <v>2021</v>
      </c>
      <c r="G97" s="182">
        <v>9</v>
      </c>
      <c r="H97" s="91"/>
      <c r="I97" s="57" t="str">
        <f t="shared" si="12"/>
        <v>Q2</v>
      </c>
      <c r="J97" s="177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82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83">
        <f t="shared" si="16"/>
        <v>0</v>
      </c>
      <c r="AF97" s="183" t="str">
        <f>IF(AND(COUNTIFS($J$18:J97,J97)=1,AE97=1),1,"")</f>
        <v/>
      </c>
      <c r="AG97" s="183" t="str">
        <f>IF(C97="","",IF(AND(COUNTIFS($J$18:J97,J97)=1,C97&lt;&gt;""),1,""))</f>
        <v/>
      </c>
      <c r="AH97" s="183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82">
        <v>2021</v>
      </c>
      <c r="G98" s="182">
        <v>10</v>
      </c>
      <c r="H98" s="91"/>
      <c r="I98" s="57" t="str">
        <f t="shared" si="12"/>
        <v>Q3</v>
      </c>
      <c r="J98" s="177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82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83">
        <f t="shared" si="16"/>
        <v>0</v>
      </c>
      <c r="AF98" s="183" t="str">
        <f>IF(AND(COUNTIFS($J$18:J98,J98)=1,AE98=1),1,"")</f>
        <v/>
      </c>
      <c r="AG98" s="183" t="str">
        <f>IF(C98="","",IF(AND(COUNTIFS($J$18:J98,J98)=1,C98&lt;&gt;""),1,""))</f>
        <v/>
      </c>
      <c r="AH98" s="183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82">
        <v>2021</v>
      </c>
      <c r="G99" s="182">
        <v>10</v>
      </c>
      <c r="H99" s="91"/>
      <c r="I99" s="57" t="str">
        <f t="shared" si="12"/>
        <v>Q3</v>
      </c>
      <c r="J99" s="177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82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83">
        <f t="shared" si="16"/>
        <v>0</v>
      </c>
      <c r="AF99" s="183" t="str">
        <f>IF(AND(COUNTIFS($J$18:J99,J99)=1,AE99=1),1,"")</f>
        <v/>
      </c>
      <c r="AG99" s="183" t="str">
        <f>IF(C99="","",IF(AND(COUNTIFS($J$18:J99,J99)=1,C99&lt;&gt;""),1,""))</f>
        <v/>
      </c>
      <c r="AH99" s="183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82">
        <v>2021</v>
      </c>
      <c r="G100" s="182">
        <v>10</v>
      </c>
      <c r="H100" s="91"/>
      <c r="I100" s="57" t="str">
        <f t="shared" si="12"/>
        <v>Q3</v>
      </c>
      <c r="J100" s="177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82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83">
        <f t="shared" si="16"/>
        <v>0</v>
      </c>
      <c r="AF100" s="183" t="str">
        <f>IF(AND(COUNTIFS($J$18:J100,J100)=1,AE100=1),1,"")</f>
        <v/>
      </c>
      <c r="AG100" s="183" t="str">
        <f>IF(C100="","",IF(AND(COUNTIFS($J$18:J100,J100)=1,C100&lt;&gt;""),1,""))</f>
        <v/>
      </c>
      <c r="AH100" s="183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82">
        <v>2021</v>
      </c>
      <c r="G101" s="182">
        <v>10</v>
      </c>
      <c r="H101" s="91"/>
      <c r="I101" s="57" t="str">
        <f t="shared" si="12"/>
        <v>Q3</v>
      </c>
      <c r="J101" s="177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82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83">
        <f t="shared" si="16"/>
        <v>0</v>
      </c>
      <c r="AF101" s="183" t="str">
        <f>IF(AND(COUNTIFS($J$18:J101,J101)=1,AE101=1),1,"")</f>
        <v/>
      </c>
      <c r="AG101" s="183" t="str">
        <f>IF(C101="","",IF(AND(COUNTIFS($J$18:J101,J101)=1,C101&lt;&gt;""),1,""))</f>
        <v/>
      </c>
      <c r="AH101" s="183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82">
        <v>2021</v>
      </c>
      <c r="G102" s="182">
        <v>11</v>
      </c>
      <c r="H102" s="91"/>
      <c r="I102" s="57" t="str">
        <f t="shared" si="12"/>
        <v>Q3</v>
      </c>
      <c r="J102" s="177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82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83">
        <f t="shared" si="16"/>
        <v>0</v>
      </c>
      <c r="AF102" s="183" t="str">
        <f>IF(AND(COUNTIFS($J$18:J102,J102)=1,AE102=1),1,"")</f>
        <v/>
      </c>
      <c r="AG102" s="183" t="str">
        <f>IF(C102="","",IF(AND(COUNTIFS($J$18:J102,J102)=1,C102&lt;&gt;""),1,""))</f>
        <v/>
      </c>
      <c r="AH102" s="183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82">
        <v>2021</v>
      </c>
      <c r="G103" s="182">
        <v>11</v>
      </c>
      <c r="H103" s="91"/>
      <c r="I103" s="57" t="str">
        <f t="shared" si="12"/>
        <v>Q3</v>
      </c>
      <c r="J103" s="177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82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83">
        <f t="shared" si="16"/>
        <v>0</v>
      </c>
      <c r="AF103" s="183" t="str">
        <f>IF(AND(COUNTIFS($J$18:J103,J103)=1,AE103=1),1,"")</f>
        <v/>
      </c>
      <c r="AG103" s="183" t="str">
        <f>IF(C103="","",IF(AND(COUNTIFS($J$18:J103,J103)=1,C103&lt;&gt;""),1,""))</f>
        <v/>
      </c>
      <c r="AH103" s="183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82">
        <v>2021</v>
      </c>
      <c r="G104" s="182">
        <v>11</v>
      </c>
      <c r="H104" s="91"/>
      <c r="I104" s="57" t="str">
        <f t="shared" si="12"/>
        <v>Q3</v>
      </c>
      <c r="J104" s="177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82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83">
        <f t="shared" si="16"/>
        <v>0</v>
      </c>
      <c r="AF104" s="183" t="str">
        <f>IF(AND(COUNTIFS($J$18:J104,J104)=1,AE104=1),1,"")</f>
        <v/>
      </c>
      <c r="AG104" s="183" t="str">
        <f>IF(C104="","",IF(AND(COUNTIFS($J$18:J104,J104)=1,C104&lt;&gt;""),1,""))</f>
        <v/>
      </c>
      <c r="AH104" s="183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82">
        <v>2021</v>
      </c>
      <c r="G105" s="182">
        <v>11</v>
      </c>
      <c r="H105" s="91"/>
      <c r="I105" s="57" t="str">
        <f t="shared" si="12"/>
        <v>Q3</v>
      </c>
      <c r="J105" s="177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82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83">
        <f t="shared" si="16"/>
        <v>0</v>
      </c>
      <c r="AF105" s="183" t="str">
        <f>IF(AND(COUNTIFS($J$18:J105,J105)=1,AE105=1),1,"")</f>
        <v/>
      </c>
      <c r="AG105" s="183" t="str">
        <f>IF(C105="","",IF(AND(COUNTIFS($J$18:J105,J105)=1,C105&lt;&gt;""),1,""))</f>
        <v/>
      </c>
      <c r="AH105" s="183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82">
        <v>2021</v>
      </c>
      <c r="G106" s="182">
        <v>12</v>
      </c>
      <c r="H106" s="91"/>
      <c r="I106" s="57" t="str">
        <f t="shared" si="12"/>
        <v>Q3</v>
      </c>
      <c r="J106" s="177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82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83">
        <f t="shared" si="16"/>
        <v>0</v>
      </c>
      <c r="AF106" s="183" t="str">
        <f>IF(AND(COUNTIFS($J$18:J106,J106)=1,AE106=1),1,"")</f>
        <v/>
      </c>
      <c r="AG106" s="183" t="str">
        <f>IF(C106="","",IF(AND(COUNTIFS($J$18:J106,J106)=1,C106&lt;&gt;""),1,""))</f>
        <v/>
      </c>
      <c r="AH106" s="183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82">
        <v>2021</v>
      </c>
      <c r="G107" s="182">
        <v>12</v>
      </c>
      <c r="H107" s="91"/>
      <c r="I107" s="57" t="str">
        <f t="shared" si="12"/>
        <v>Q3</v>
      </c>
      <c r="J107" s="177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82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83">
        <f t="shared" si="16"/>
        <v>0</v>
      </c>
      <c r="AF107" s="183" t="str">
        <f>IF(AND(COUNTIFS($J$18:J107,J107)=1,AE107=1),1,"")</f>
        <v/>
      </c>
      <c r="AG107" s="183" t="str">
        <f>IF(C107="","",IF(AND(COUNTIFS($J$18:J107,J107)=1,C107&lt;&gt;""),1,""))</f>
        <v/>
      </c>
      <c r="AH107" s="183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82">
        <v>2021</v>
      </c>
      <c r="G108" s="182">
        <v>12</v>
      </c>
      <c r="H108" s="91"/>
      <c r="I108" s="57" t="str">
        <f t="shared" si="12"/>
        <v>Q3</v>
      </c>
      <c r="J108" s="177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82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83">
        <f t="shared" si="16"/>
        <v>0</v>
      </c>
      <c r="AF108" s="183" t="str">
        <f>IF(AND(COUNTIFS($J$18:J108,J108)=1,AE108=1),1,"")</f>
        <v/>
      </c>
      <c r="AG108" s="183" t="str">
        <f>IF(C108="","",IF(AND(COUNTIFS($J$18:J108,J108)=1,C108&lt;&gt;""),1,""))</f>
        <v/>
      </c>
      <c r="AH108" s="183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82">
        <v>2021</v>
      </c>
      <c r="G109" s="182">
        <v>12</v>
      </c>
      <c r="H109" s="91"/>
      <c r="I109" s="57" t="str">
        <f t="shared" si="12"/>
        <v>Q3</v>
      </c>
      <c r="J109" s="177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82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83">
        <f t="shared" si="16"/>
        <v>0</v>
      </c>
      <c r="AF109" s="183" t="str">
        <f>IF(AND(COUNTIFS($J$18:J109,J109)=1,AE109=1),1,"")</f>
        <v/>
      </c>
      <c r="AG109" s="183" t="str">
        <f>IF(C109="","",IF(AND(COUNTIFS($J$18:J109,J109)=1,C109&lt;&gt;""),1,""))</f>
        <v/>
      </c>
      <c r="AH109" s="183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82">
        <v>2022</v>
      </c>
      <c r="G110" s="182">
        <v>1</v>
      </c>
      <c r="H110" s="91"/>
      <c r="I110" s="57" t="str">
        <f t="shared" si="12"/>
        <v>Q4</v>
      </c>
      <c r="J110" s="177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82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83">
        <f t="shared" si="16"/>
        <v>0</v>
      </c>
      <c r="AF110" s="183" t="str">
        <f>IF(AND(COUNTIFS($J$18:J110,J110)=1,AE110=1),1,"")</f>
        <v/>
      </c>
      <c r="AG110" s="183" t="str">
        <f>IF(C110="","",IF(AND(COUNTIFS($J$18:J110,J110)=1,C110&lt;&gt;""),1,""))</f>
        <v/>
      </c>
      <c r="AH110" s="183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82">
        <v>2022</v>
      </c>
      <c r="G111" s="182">
        <v>1</v>
      </c>
      <c r="H111" s="91"/>
      <c r="I111" s="57" t="str">
        <f t="shared" si="12"/>
        <v>Q4</v>
      </c>
      <c r="J111" s="177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82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83">
        <f t="shared" si="16"/>
        <v>0</v>
      </c>
      <c r="AF111" s="183" t="str">
        <f>IF(AND(COUNTIFS($J$18:J111,J111)=1,AE111=1),1,"")</f>
        <v/>
      </c>
      <c r="AG111" s="183" t="str">
        <f>IF(C111="","",IF(AND(COUNTIFS($J$18:J111,J111)=1,C111&lt;&gt;""),1,""))</f>
        <v/>
      </c>
      <c r="AH111" s="183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82">
        <v>2022</v>
      </c>
      <c r="G112" s="182">
        <v>1</v>
      </c>
      <c r="H112" s="91"/>
      <c r="I112" s="57" t="str">
        <f t="shared" si="12"/>
        <v>Q4</v>
      </c>
      <c r="J112" s="177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82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83">
        <f t="shared" si="16"/>
        <v>0</v>
      </c>
      <c r="AF112" s="183" t="str">
        <f>IF(AND(COUNTIFS($J$18:J112,J112)=1,AE112=1),1,"")</f>
        <v/>
      </c>
      <c r="AG112" s="183" t="str">
        <f>IF(C112="","",IF(AND(COUNTIFS($J$18:J112,J112)=1,C112&lt;&gt;""),1,""))</f>
        <v/>
      </c>
      <c r="AH112" s="183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82">
        <v>2022</v>
      </c>
      <c r="G113" s="182">
        <v>1</v>
      </c>
      <c r="H113" s="91"/>
      <c r="I113" s="57" t="str">
        <f t="shared" si="12"/>
        <v>Q4</v>
      </c>
      <c r="J113" s="177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82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83">
        <f t="shared" si="16"/>
        <v>0</v>
      </c>
      <c r="AF113" s="183" t="str">
        <f>IF(AND(COUNTIFS($J$18:J113,J113)=1,AE113=1),1,"")</f>
        <v/>
      </c>
      <c r="AG113" s="183" t="str">
        <f>IF(C113="","",IF(AND(COUNTIFS($J$18:J113,J113)=1,C113&lt;&gt;""),1,""))</f>
        <v/>
      </c>
      <c r="AH113" s="183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82">
        <v>2022</v>
      </c>
      <c r="G114" s="182">
        <v>2</v>
      </c>
      <c r="H114" s="91"/>
      <c r="I114" s="57" t="str">
        <f t="shared" si="12"/>
        <v>Q4</v>
      </c>
      <c r="J114" s="177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82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83">
        <f t="shared" si="16"/>
        <v>0</v>
      </c>
      <c r="AF114" s="183" t="str">
        <f>IF(AND(COUNTIFS($J$18:J114,J114)=1,AE114=1),1,"")</f>
        <v/>
      </c>
      <c r="AG114" s="183" t="str">
        <f>IF(C114="","",IF(AND(COUNTIFS($J$18:J114,J114)=1,C114&lt;&gt;""),1,""))</f>
        <v/>
      </c>
      <c r="AH114" s="183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82">
        <v>2022</v>
      </c>
      <c r="G115" s="182">
        <v>2</v>
      </c>
      <c r="H115" s="91"/>
      <c r="I115" s="57" t="str">
        <f t="shared" si="12"/>
        <v>Q4</v>
      </c>
      <c r="J115" s="177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82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83">
        <f t="shared" si="16"/>
        <v>0</v>
      </c>
      <c r="AF115" s="183" t="str">
        <f>IF(AND(COUNTIFS($J$18:J115,J115)=1,AE115=1),1,"")</f>
        <v/>
      </c>
      <c r="AG115" s="183" t="str">
        <f>IF(C115="","",IF(AND(COUNTIFS($J$18:J115,J115)=1,C115&lt;&gt;""),1,""))</f>
        <v/>
      </c>
      <c r="AH115" s="183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82">
        <v>2022</v>
      </c>
      <c r="G116" s="182">
        <v>2</v>
      </c>
      <c r="H116" s="91"/>
      <c r="I116" s="57" t="str">
        <f t="shared" si="12"/>
        <v>Q4</v>
      </c>
      <c r="J116" s="177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82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83">
        <f t="shared" si="16"/>
        <v>0</v>
      </c>
      <c r="AF116" s="183" t="str">
        <f>IF(AND(COUNTIFS($J$18:J116,J116)=1,AE116=1),1,"")</f>
        <v/>
      </c>
      <c r="AG116" s="183" t="str">
        <f>IF(C116="","",IF(AND(COUNTIFS($J$18:J116,J116)=1,C116&lt;&gt;""),1,""))</f>
        <v/>
      </c>
      <c r="AH116" s="183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82">
        <v>2022</v>
      </c>
      <c r="G117" s="182">
        <v>2</v>
      </c>
      <c r="H117" s="91"/>
      <c r="I117" s="57" t="str">
        <f t="shared" si="12"/>
        <v>Q4</v>
      </c>
      <c r="J117" s="177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82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83">
        <f t="shared" si="16"/>
        <v>0</v>
      </c>
      <c r="AF117" s="183" t="str">
        <f>IF(AND(COUNTIFS($J$18:J117,J117)=1,AE117=1),1,"")</f>
        <v/>
      </c>
      <c r="AG117" s="183" t="str">
        <f>IF(C117="","",IF(AND(COUNTIFS($J$18:J117,J117)=1,C117&lt;&gt;""),1,""))</f>
        <v/>
      </c>
      <c r="AH117" s="183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82">
        <v>2022</v>
      </c>
      <c r="G118" s="182">
        <v>3</v>
      </c>
      <c r="H118" s="91"/>
      <c r="I118" s="57" t="str">
        <f t="shared" si="12"/>
        <v>Q4</v>
      </c>
      <c r="J118" s="177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82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83">
        <f t="shared" si="16"/>
        <v>0</v>
      </c>
      <c r="AF118" s="183" t="str">
        <f>IF(AND(COUNTIFS($J$18:J118,J118)=1,AE118=1),1,"")</f>
        <v/>
      </c>
      <c r="AG118" s="183" t="str">
        <f>IF(C118="","",IF(AND(COUNTIFS($J$18:J118,J118)=1,C118&lt;&gt;""),1,""))</f>
        <v/>
      </c>
      <c r="AH118" s="183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82">
        <v>2022</v>
      </c>
      <c r="G119" s="182">
        <v>3</v>
      </c>
      <c r="H119" s="91"/>
      <c r="I119" s="57" t="str">
        <f t="shared" si="12"/>
        <v>Q4</v>
      </c>
      <c r="J119" s="177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82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83">
        <f t="shared" si="16"/>
        <v>0</v>
      </c>
      <c r="AF119" s="183" t="str">
        <f>IF(AND(COUNTIFS($J$18:J119,J119)=1,AE119=1),1,"")</f>
        <v/>
      </c>
      <c r="AG119" s="183" t="str">
        <f>IF(C119="","",IF(AND(COUNTIFS($J$18:J119,J119)=1,C119&lt;&gt;""),1,""))</f>
        <v/>
      </c>
      <c r="AH119" s="183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82">
        <v>2022</v>
      </c>
      <c r="G120" s="182">
        <v>3</v>
      </c>
      <c r="H120" s="91"/>
      <c r="I120" s="57" t="str">
        <f t="shared" si="12"/>
        <v>Q4</v>
      </c>
      <c r="J120" s="177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82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83">
        <f t="shared" si="16"/>
        <v>0</v>
      </c>
      <c r="AF120" s="183" t="str">
        <f>IF(AND(COUNTIFS($J$18:J120,J120)=1,AE120=1),1,"")</f>
        <v/>
      </c>
      <c r="AG120" s="183" t="str">
        <f>IF(C120="","",IF(AND(COUNTIFS($J$18:J120,J120)=1,C120&lt;&gt;""),1,""))</f>
        <v/>
      </c>
      <c r="AH120" s="183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82">
        <v>2022</v>
      </c>
      <c r="G121" s="182">
        <v>3</v>
      </c>
      <c r="H121" s="91"/>
      <c r="I121" s="57" t="str">
        <f t="shared" si="12"/>
        <v>Q4</v>
      </c>
      <c r="J121" s="177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82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83">
        <f t="shared" si="16"/>
        <v>0</v>
      </c>
      <c r="AF121" s="183" t="str">
        <f>IF(AND(COUNTIFS($J$18:J121,J121)=1,AE121=1),1,"")</f>
        <v/>
      </c>
      <c r="AG121" s="183" t="str">
        <f>IF(C121="","",IF(AND(COUNTIFS($J$18:J121,J121)=1,C121&lt;&gt;""),1,""))</f>
        <v/>
      </c>
      <c r="AH121" s="183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82">
        <v>2023</v>
      </c>
      <c r="G122" s="182">
        <v>1</v>
      </c>
      <c r="H122" s="91"/>
      <c r="I122" s="57" t="str">
        <f t="shared" si="12"/>
        <v>Q4</v>
      </c>
      <c r="J122" s="177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82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83">
        <f t="shared" si="16"/>
        <v>0</v>
      </c>
      <c r="AF122" s="183" t="str">
        <f>IF(AND(COUNTIFS($J$18:J122,J122)=1,AE122=1),1,"")</f>
        <v/>
      </c>
      <c r="AG122" s="183" t="str">
        <f>IF(C122="","",IF(AND(COUNTIFS($J$18:J122,J122)=1,C122&lt;&gt;""),1,""))</f>
        <v/>
      </c>
      <c r="AH122" s="183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82">
        <v>2023</v>
      </c>
      <c r="G123" s="182">
        <v>1</v>
      </c>
      <c r="H123" s="91"/>
      <c r="I123" s="57" t="str">
        <f t="shared" si="12"/>
        <v>Q4</v>
      </c>
      <c r="J123" s="177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82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83">
        <f t="shared" si="16"/>
        <v>0</v>
      </c>
      <c r="AF123" s="183" t="str">
        <f>IF(AND(COUNTIFS($J$18:J123,J123)=1,AE123=1),1,"")</f>
        <v/>
      </c>
      <c r="AG123" s="183" t="str">
        <f>IF(C123="","",IF(AND(COUNTIFS($J$18:J123,J123)=1,C123&lt;&gt;""),1,""))</f>
        <v/>
      </c>
      <c r="AH123" s="183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82">
        <v>2023</v>
      </c>
      <c r="G124" s="182">
        <v>1</v>
      </c>
      <c r="H124" s="91"/>
      <c r="I124" s="57" t="str">
        <f t="shared" si="12"/>
        <v>Q4</v>
      </c>
      <c r="J124" s="177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82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83">
        <f t="shared" si="16"/>
        <v>0</v>
      </c>
      <c r="AF124" s="183" t="str">
        <f>IF(AND(COUNTIFS($J$18:J124,J124)=1,AE124=1),1,"")</f>
        <v/>
      </c>
      <c r="AG124" s="183" t="str">
        <f>IF(C124="","",IF(AND(COUNTIFS($J$18:J124,J124)=1,C124&lt;&gt;""),1,""))</f>
        <v/>
      </c>
      <c r="AH124" s="183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82">
        <v>2023</v>
      </c>
      <c r="G125" s="182">
        <v>1</v>
      </c>
      <c r="H125" s="91"/>
      <c r="I125" s="57" t="str">
        <f t="shared" si="12"/>
        <v>Q4</v>
      </c>
      <c r="J125" s="177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82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83">
        <f t="shared" si="16"/>
        <v>0</v>
      </c>
      <c r="AF125" s="183" t="str">
        <f>IF(AND(COUNTIFS($J$18:J125,J125)=1,AE125=1),1,"")</f>
        <v/>
      </c>
      <c r="AG125" s="183" t="str">
        <f>IF(C125="","",IF(AND(COUNTIFS($J$18:J125,J125)=1,C125&lt;&gt;""),1,""))</f>
        <v/>
      </c>
      <c r="AH125" s="183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82">
        <v>2023</v>
      </c>
      <c r="G126" s="182">
        <v>2</v>
      </c>
      <c r="H126" s="91"/>
      <c r="I126" s="57" t="str">
        <f t="shared" si="12"/>
        <v>Q4</v>
      </c>
      <c r="J126" s="177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82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83">
        <f t="shared" si="16"/>
        <v>0</v>
      </c>
      <c r="AF126" s="183" t="str">
        <f>IF(AND(COUNTIFS($J$18:J126,J126)=1,AE126=1),1,"")</f>
        <v/>
      </c>
      <c r="AG126" s="183" t="str">
        <f>IF(C126="","",IF(AND(COUNTIFS($J$18:J126,J126)=1,C126&lt;&gt;""),1,""))</f>
        <v/>
      </c>
      <c r="AH126" s="183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82">
        <v>2023</v>
      </c>
      <c r="G127" s="182">
        <v>2</v>
      </c>
      <c r="H127" s="91"/>
      <c r="I127" s="57" t="str">
        <f t="shared" si="12"/>
        <v>Q4</v>
      </c>
      <c r="J127" s="177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82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83">
        <f t="shared" si="16"/>
        <v>0</v>
      </c>
      <c r="AF127" s="183" t="str">
        <f>IF(AND(COUNTIFS($J$18:J127,J127)=1,AE127=1),1,"")</f>
        <v/>
      </c>
      <c r="AG127" s="183" t="str">
        <f>IF(C127="","",IF(AND(COUNTIFS($J$18:J127,J127)=1,C127&lt;&gt;""),1,""))</f>
        <v/>
      </c>
      <c r="AH127" s="183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82">
        <v>2023</v>
      </c>
      <c r="G128" s="182">
        <v>2</v>
      </c>
      <c r="H128" s="91"/>
      <c r="I128" s="57" t="str">
        <f t="shared" si="12"/>
        <v>Q4</v>
      </c>
      <c r="J128" s="177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82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83">
        <f t="shared" si="16"/>
        <v>0</v>
      </c>
      <c r="AF128" s="183" t="str">
        <f>IF(AND(COUNTIFS($J$18:J128,J128)=1,AE128=1),1,"")</f>
        <v/>
      </c>
      <c r="AG128" s="183" t="str">
        <f>IF(C128="","",IF(AND(COUNTIFS($J$18:J128,J128)=1,C128&lt;&gt;""),1,""))</f>
        <v/>
      </c>
      <c r="AH128" s="183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82">
        <v>2023</v>
      </c>
      <c r="G129" s="182">
        <v>2</v>
      </c>
      <c r="H129" s="91"/>
      <c r="I129" s="57" t="str">
        <f t="shared" si="12"/>
        <v>Q4</v>
      </c>
      <c r="J129" s="177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82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83">
        <f t="shared" si="16"/>
        <v>0</v>
      </c>
      <c r="AF129" s="183" t="str">
        <f>IF(AND(COUNTIFS($J$18:J129,J129)=1,AE129=1),1,"")</f>
        <v/>
      </c>
      <c r="AG129" s="183" t="str">
        <f>IF(C129="","",IF(AND(COUNTIFS($J$18:J129,J129)=1,C129&lt;&gt;""),1,""))</f>
        <v/>
      </c>
      <c r="AH129" s="183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82">
        <v>2023</v>
      </c>
      <c r="G130" s="182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77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82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83">
        <f t="shared" ref="AE130:AE193" si="27">IF(Q130="","",IF(Q130="Yes",1,0))</f>
        <v>0</v>
      </c>
      <c r="AF130" s="183" t="str">
        <f>IF(AND(COUNTIFS($J$18:J130,J130)=1,AE130=1),1,"")</f>
        <v/>
      </c>
      <c r="AG130" s="183" t="str">
        <f>IF(C130="","",IF(AND(COUNTIFS($J$18:J130,J130)=1,C130&lt;&gt;""),1,""))</f>
        <v/>
      </c>
      <c r="AH130" s="183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82">
        <v>2023</v>
      </c>
      <c r="G131" s="182">
        <v>4</v>
      </c>
      <c r="H131" s="91"/>
      <c r="I131" s="57" t="str">
        <f t="shared" si="23"/>
        <v>Q1</v>
      </c>
      <c r="J131" s="177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82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83">
        <f t="shared" si="27"/>
        <v>0</v>
      </c>
      <c r="AF131" s="183" t="str">
        <f>IF(AND(COUNTIFS($J$18:J131,J131)=1,AE131=1),1,"")</f>
        <v/>
      </c>
      <c r="AG131" s="183" t="str">
        <f>IF(C131="","",IF(AND(COUNTIFS($J$18:J131,J131)=1,C131&lt;&gt;""),1,""))</f>
        <v/>
      </c>
      <c r="AH131" s="183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82">
        <v>2023</v>
      </c>
      <c r="G132" s="182">
        <v>4</v>
      </c>
      <c r="H132" s="91"/>
      <c r="I132" s="57" t="str">
        <f t="shared" si="23"/>
        <v>Q1</v>
      </c>
      <c r="J132" s="177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82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83">
        <f t="shared" si="27"/>
        <v>0</v>
      </c>
      <c r="AF132" s="183" t="str">
        <f>IF(AND(COUNTIFS($J$18:J132,J132)=1,AE132=1),1,"")</f>
        <v/>
      </c>
      <c r="AG132" s="183" t="str">
        <f>IF(C132="","",IF(AND(COUNTIFS($J$18:J132,J132)=1,C132&lt;&gt;""),1,""))</f>
        <v/>
      </c>
      <c r="AH132" s="183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82">
        <v>2023</v>
      </c>
      <c r="G133" s="182">
        <v>4</v>
      </c>
      <c r="H133" s="91"/>
      <c r="I133" s="57" t="str">
        <f t="shared" si="23"/>
        <v>Q1</v>
      </c>
      <c r="J133" s="177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82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83">
        <f t="shared" si="27"/>
        <v>0</v>
      </c>
      <c r="AF133" s="183" t="str">
        <f>IF(AND(COUNTIFS($J$18:J133,J133)=1,AE133=1),1,"")</f>
        <v/>
      </c>
      <c r="AG133" s="183" t="str">
        <f>IF(C133="","",IF(AND(COUNTIFS($J$18:J133,J133)=1,C133&lt;&gt;""),1,""))</f>
        <v/>
      </c>
      <c r="AH133" s="183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82">
        <v>2023</v>
      </c>
      <c r="G134" s="182">
        <v>5</v>
      </c>
      <c r="H134" s="91"/>
      <c r="I134" s="57" t="str">
        <f t="shared" si="23"/>
        <v>Q1</v>
      </c>
      <c r="J134" s="177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82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83">
        <f t="shared" si="27"/>
        <v>0</v>
      </c>
      <c r="AF134" s="183" t="str">
        <f>IF(AND(COUNTIFS($J$18:J134,J134)=1,AE134=1),1,"")</f>
        <v/>
      </c>
      <c r="AG134" s="183" t="str">
        <f>IF(C134="","",IF(AND(COUNTIFS($J$18:J134,J134)=1,C134&lt;&gt;""),1,""))</f>
        <v/>
      </c>
      <c r="AH134" s="183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82">
        <v>2023</v>
      </c>
      <c r="G135" s="182">
        <v>5</v>
      </c>
      <c r="H135" s="91"/>
      <c r="I135" s="57" t="str">
        <f t="shared" si="23"/>
        <v>Q1</v>
      </c>
      <c r="J135" s="177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82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83">
        <f t="shared" si="27"/>
        <v>0</v>
      </c>
      <c r="AF135" s="183" t="str">
        <f>IF(AND(COUNTIFS($J$18:J135,J135)=1,AE135=1),1,"")</f>
        <v/>
      </c>
      <c r="AG135" s="183" t="str">
        <f>IF(C135="","",IF(AND(COUNTIFS($J$18:J135,J135)=1,C135&lt;&gt;""),1,""))</f>
        <v/>
      </c>
      <c r="AH135" s="183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82">
        <v>2023</v>
      </c>
      <c r="G136" s="182">
        <v>5</v>
      </c>
      <c r="H136" s="91"/>
      <c r="I136" s="57" t="str">
        <f t="shared" si="23"/>
        <v>Q1</v>
      </c>
      <c r="J136" s="177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82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83">
        <f t="shared" si="27"/>
        <v>0</v>
      </c>
      <c r="AF136" s="183" t="str">
        <f>IF(AND(COUNTIFS($J$18:J136,J136)=1,AE136=1),1,"")</f>
        <v/>
      </c>
      <c r="AG136" s="183" t="str">
        <f>IF(C136="","",IF(AND(COUNTIFS($J$18:J136,J136)=1,C136&lt;&gt;""),1,""))</f>
        <v/>
      </c>
      <c r="AH136" s="183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82">
        <v>2023</v>
      </c>
      <c r="G137" s="182">
        <v>5</v>
      </c>
      <c r="H137" s="91"/>
      <c r="I137" s="57" t="str">
        <f t="shared" si="23"/>
        <v>Q1</v>
      </c>
      <c r="J137" s="177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82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83">
        <f t="shared" si="27"/>
        <v>0</v>
      </c>
      <c r="AF137" s="183" t="str">
        <f>IF(AND(COUNTIFS($J$18:J137,J137)=1,AE137=1),1,"")</f>
        <v/>
      </c>
      <c r="AG137" s="183" t="str">
        <f>IF(C137="","",IF(AND(COUNTIFS($J$18:J137,J137)=1,C137&lt;&gt;""),1,""))</f>
        <v/>
      </c>
      <c r="AH137" s="183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82">
        <v>2023</v>
      </c>
      <c r="G138" s="182">
        <v>6</v>
      </c>
      <c r="H138" s="91"/>
      <c r="I138" s="57" t="str">
        <f t="shared" si="23"/>
        <v>Q1</v>
      </c>
      <c r="J138" s="177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82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83">
        <f t="shared" si="27"/>
        <v>0</v>
      </c>
      <c r="AF138" s="183" t="str">
        <f>IF(AND(COUNTIFS($J$18:J138,J138)=1,AE138=1),1,"")</f>
        <v/>
      </c>
      <c r="AG138" s="183" t="str">
        <f>IF(C138="","",IF(AND(COUNTIFS($J$18:J138,J138)=1,C138&lt;&gt;""),1,""))</f>
        <v/>
      </c>
      <c r="AH138" s="183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82">
        <v>2023</v>
      </c>
      <c r="G139" s="182">
        <v>6</v>
      </c>
      <c r="H139" s="91"/>
      <c r="I139" s="57" t="str">
        <f t="shared" si="23"/>
        <v>Q1</v>
      </c>
      <c r="J139" s="177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82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83">
        <f t="shared" si="27"/>
        <v>0</v>
      </c>
      <c r="AF139" s="183" t="str">
        <f>IF(AND(COUNTIFS($J$18:J139,J139)=1,AE139=1),1,"")</f>
        <v/>
      </c>
      <c r="AG139" s="183" t="str">
        <f>IF(C139="","",IF(AND(COUNTIFS($J$18:J139,J139)=1,C139&lt;&gt;""),1,""))</f>
        <v/>
      </c>
      <c r="AH139" s="183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82">
        <v>2023</v>
      </c>
      <c r="G140" s="182">
        <v>6</v>
      </c>
      <c r="H140" s="91"/>
      <c r="I140" s="57" t="str">
        <f t="shared" si="23"/>
        <v>Q1</v>
      </c>
      <c r="J140" s="177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82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83">
        <f t="shared" si="27"/>
        <v>0</v>
      </c>
      <c r="AF140" s="183" t="str">
        <f>IF(AND(COUNTIFS($J$18:J140,J140)=1,AE140=1),1,"")</f>
        <v/>
      </c>
      <c r="AG140" s="183" t="str">
        <f>IF(C140="","",IF(AND(COUNTIFS($J$18:J140,J140)=1,C140&lt;&gt;""),1,""))</f>
        <v/>
      </c>
      <c r="AH140" s="183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82">
        <v>2023</v>
      </c>
      <c r="G141" s="182">
        <v>6</v>
      </c>
      <c r="H141" s="91"/>
      <c r="I141" s="57" t="str">
        <f t="shared" si="23"/>
        <v>Q1</v>
      </c>
      <c r="J141" s="177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82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83">
        <f t="shared" si="27"/>
        <v>0</v>
      </c>
      <c r="AF141" s="183" t="str">
        <f>IF(AND(COUNTIFS($J$18:J141,J141)=1,AE141=1),1,"")</f>
        <v/>
      </c>
      <c r="AG141" s="183" t="str">
        <f>IF(C141="","",IF(AND(COUNTIFS($J$18:J141,J141)=1,C141&lt;&gt;""),1,""))</f>
        <v/>
      </c>
      <c r="AH141" s="183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82">
        <v>2023</v>
      </c>
      <c r="G142" s="182">
        <v>7</v>
      </c>
      <c r="H142" s="91"/>
      <c r="I142" s="57" t="str">
        <f t="shared" si="23"/>
        <v>Q2</v>
      </c>
      <c r="J142" s="177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82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83">
        <f t="shared" si="27"/>
        <v>0</v>
      </c>
      <c r="AF142" s="183" t="str">
        <f>IF(AND(COUNTIFS($J$18:J142,J142)=1,AE142=1),1,"")</f>
        <v/>
      </c>
      <c r="AG142" s="183" t="str">
        <f>IF(C142="","",IF(AND(COUNTIFS($J$18:J142,J142)=1,C142&lt;&gt;""),1,""))</f>
        <v/>
      </c>
      <c r="AH142" s="183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82">
        <v>2023</v>
      </c>
      <c r="G143" s="182">
        <v>7</v>
      </c>
      <c r="H143" s="91"/>
      <c r="I143" s="57" t="str">
        <f t="shared" si="23"/>
        <v>Q2</v>
      </c>
      <c r="J143" s="177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82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83">
        <f t="shared" si="27"/>
        <v>0</v>
      </c>
      <c r="AF143" s="183" t="str">
        <f>IF(AND(COUNTIFS($J$18:J143,J143)=1,AE143=1),1,"")</f>
        <v/>
      </c>
      <c r="AG143" s="183" t="str">
        <f>IF(C143="","",IF(AND(COUNTIFS($J$18:J143,J143)=1,C143&lt;&gt;""),1,""))</f>
        <v/>
      </c>
      <c r="AH143" s="183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82">
        <v>2023</v>
      </c>
      <c r="G144" s="182">
        <v>7</v>
      </c>
      <c r="H144" s="91"/>
      <c r="I144" s="57" t="str">
        <f t="shared" si="23"/>
        <v>Q2</v>
      </c>
      <c r="J144" s="177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82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83">
        <f t="shared" si="27"/>
        <v>0</v>
      </c>
      <c r="AF144" s="183" t="str">
        <f>IF(AND(COUNTIFS($J$18:J144,J144)=1,AE144=1),1,"")</f>
        <v/>
      </c>
      <c r="AG144" s="183" t="str">
        <f>IF(C144="","",IF(AND(COUNTIFS($J$18:J144,J144)=1,C144&lt;&gt;""),1,""))</f>
        <v/>
      </c>
      <c r="AH144" s="183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82">
        <v>2023</v>
      </c>
      <c r="G145" s="182">
        <v>7</v>
      </c>
      <c r="H145" s="91"/>
      <c r="I145" s="57" t="str">
        <f t="shared" si="23"/>
        <v>Q2</v>
      </c>
      <c r="J145" s="177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82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83">
        <f t="shared" si="27"/>
        <v>0</v>
      </c>
      <c r="AF145" s="183" t="str">
        <f>IF(AND(COUNTIFS($J$18:J145,J145)=1,AE145=1),1,"")</f>
        <v/>
      </c>
      <c r="AG145" s="183" t="str">
        <f>IF(C145="","",IF(AND(COUNTIFS($J$18:J145,J145)=1,C145&lt;&gt;""),1,""))</f>
        <v/>
      </c>
      <c r="AH145" s="183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82">
        <v>2023</v>
      </c>
      <c r="G146" s="182">
        <v>8</v>
      </c>
      <c r="H146" s="91"/>
      <c r="I146" s="57" t="str">
        <f t="shared" si="23"/>
        <v>Q2</v>
      </c>
      <c r="J146" s="177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82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83">
        <f t="shared" si="27"/>
        <v>0</v>
      </c>
      <c r="AF146" s="183" t="str">
        <f>IF(AND(COUNTIFS($J$18:J146,J146)=1,AE146=1),1,"")</f>
        <v/>
      </c>
      <c r="AG146" s="183" t="str">
        <f>IF(C146="","",IF(AND(COUNTIFS($J$18:J146,J146)=1,C146&lt;&gt;""),1,""))</f>
        <v/>
      </c>
      <c r="AH146" s="183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82">
        <v>2023</v>
      </c>
      <c r="G147" s="182">
        <v>8</v>
      </c>
      <c r="H147" s="91"/>
      <c r="I147" s="57" t="str">
        <f t="shared" si="23"/>
        <v>Q2</v>
      </c>
      <c r="J147" s="177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82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83">
        <f t="shared" si="27"/>
        <v>0</v>
      </c>
      <c r="AF147" s="183" t="str">
        <f>IF(AND(COUNTIFS($J$18:J147,J147)=1,AE147=1),1,"")</f>
        <v/>
      </c>
      <c r="AG147" s="183" t="str">
        <f>IF(C147="","",IF(AND(COUNTIFS($J$18:J147,J147)=1,C147&lt;&gt;""),1,""))</f>
        <v/>
      </c>
      <c r="AH147" s="183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82">
        <v>2023</v>
      </c>
      <c r="G148" s="182">
        <v>8</v>
      </c>
      <c r="H148" s="91"/>
      <c r="I148" s="57" t="str">
        <f t="shared" si="23"/>
        <v>Q2</v>
      </c>
      <c r="J148" s="177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82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83">
        <f t="shared" si="27"/>
        <v>0</v>
      </c>
      <c r="AF148" s="183" t="str">
        <f>IF(AND(COUNTIFS($J$18:J148,J148)=1,AE148=1),1,"")</f>
        <v/>
      </c>
      <c r="AG148" s="183" t="str">
        <f>IF(C148="","",IF(AND(COUNTIFS($J$18:J148,J148)=1,C148&lt;&gt;""),1,""))</f>
        <v/>
      </c>
      <c r="AH148" s="183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82">
        <v>2023</v>
      </c>
      <c r="G149" s="182">
        <v>8</v>
      </c>
      <c r="H149" s="91"/>
      <c r="I149" s="57" t="str">
        <f t="shared" si="23"/>
        <v>Q2</v>
      </c>
      <c r="J149" s="177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82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83">
        <f t="shared" si="27"/>
        <v>0</v>
      </c>
      <c r="AF149" s="183" t="str">
        <f>IF(AND(COUNTIFS($J$18:J149,J149)=1,AE149=1),1,"")</f>
        <v/>
      </c>
      <c r="AG149" s="183" t="str">
        <f>IF(C149="","",IF(AND(COUNTIFS($J$18:J149,J149)=1,C149&lt;&gt;""),1,""))</f>
        <v/>
      </c>
      <c r="AH149" s="183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82">
        <v>2023</v>
      </c>
      <c r="G150" s="182">
        <v>9</v>
      </c>
      <c r="H150" s="91"/>
      <c r="I150" s="57" t="str">
        <f t="shared" si="23"/>
        <v>Q2</v>
      </c>
      <c r="J150" s="177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82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83">
        <f t="shared" si="27"/>
        <v>0</v>
      </c>
      <c r="AF150" s="183" t="str">
        <f>IF(AND(COUNTIFS($J$18:J150,J150)=1,AE150=1),1,"")</f>
        <v/>
      </c>
      <c r="AG150" s="183" t="str">
        <f>IF(C150="","",IF(AND(COUNTIFS($J$18:J150,J150)=1,C150&lt;&gt;""),1,""))</f>
        <v/>
      </c>
      <c r="AH150" s="183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82">
        <v>2023</v>
      </c>
      <c r="G151" s="182">
        <v>9</v>
      </c>
      <c r="H151" s="91"/>
      <c r="I151" s="57" t="str">
        <f t="shared" si="23"/>
        <v>Q2</v>
      </c>
      <c r="J151" s="177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82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83">
        <f t="shared" si="27"/>
        <v>0</v>
      </c>
      <c r="AF151" s="183" t="str">
        <f>IF(AND(COUNTIFS($J$18:J151,J151)=1,AE151=1),1,"")</f>
        <v/>
      </c>
      <c r="AG151" s="183" t="str">
        <f>IF(C151="","",IF(AND(COUNTIFS($J$18:J151,J151)=1,C151&lt;&gt;""),1,""))</f>
        <v/>
      </c>
      <c r="AH151" s="183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82">
        <v>2023</v>
      </c>
      <c r="G152" s="182">
        <v>9</v>
      </c>
      <c r="H152" s="91"/>
      <c r="I152" s="57" t="str">
        <f t="shared" si="23"/>
        <v>Q2</v>
      </c>
      <c r="J152" s="177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82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83">
        <f t="shared" si="27"/>
        <v>0</v>
      </c>
      <c r="AF152" s="183" t="str">
        <f>IF(AND(COUNTIFS($J$18:J152,J152)=1,AE152=1),1,"")</f>
        <v/>
      </c>
      <c r="AG152" s="183" t="str">
        <f>IF(C152="","",IF(AND(COUNTIFS($J$18:J152,J152)=1,C152&lt;&gt;""),1,""))</f>
        <v/>
      </c>
      <c r="AH152" s="183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82">
        <v>2023</v>
      </c>
      <c r="G153" s="182">
        <v>9</v>
      </c>
      <c r="H153" s="91"/>
      <c r="I153" s="57" t="str">
        <f t="shared" si="23"/>
        <v>Q2</v>
      </c>
      <c r="J153" s="177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82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83">
        <f t="shared" si="27"/>
        <v>0</v>
      </c>
      <c r="AF153" s="183" t="str">
        <f>IF(AND(COUNTIFS($J$18:J153,J153)=1,AE153=1),1,"")</f>
        <v/>
      </c>
      <c r="AG153" s="183" t="str">
        <f>IF(C153="","",IF(AND(COUNTIFS($J$18:J153,J153)=1,C153&lt;&gt;""),1,""))</f>
        <v/>
      </c>
      <c r="AH153" s="183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82">
        <v>2023</v>
      </c>
      <c r="G154" s="182">
        <v>10</v>
      </c>
      <c r="H154" s="92"/>
      <c r="I154" s="57" t="str">
        <f t="shared" si="23"/>
        <v>Q3</v>
      </c>
      <c r="J154" s="177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82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83">
        <f t="shared" si="27"/>
        <v>0</v>
      </c>
      <c r="AF154" s="183"/>
      <c r="AG154" s="183"/>
      <c r="AH154" s="183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82">
        <v>2023</v>
      </c>
      <c r="G155" s="182">
        <v>10</v>
      </c>
      <c r="H155" s="92"/>
      <c r="I155" s="57" t="str">
        <f t="shared" si="23"/>
        <v>Q3</v>
      </c>
      <c r="J155" s="177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82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83">
        <f t="shared" si="27"/>
        <v>0</v>
      </c>
      <c r="AF155" s="183"/>
      <c r="AG155" s="183"/>
      <c r="AH155" s="183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82">
        <v>2023</v>
      </c>
      <c r="G156" s="182">
        <v>10</v>
      </c>
      <c r="H156" s="92"/>
      <c r="I156" s="57" t="str">
        <f t="shared" si="23"/>
        <v>Q3</v>
      </c>
      <c r="J156" s="177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82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83">
        <f t="shared" si="27"/>
        <v>0</v>
      </c>
      <c r="AF156" s="183"/>
      <c r="AG156" s="183"/>
      <c r="AH156" s="183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82">
        <v>2023</v>
      </c>
      <c r="G157" s="182">
        <v>10</v>
      </c>
      <c r="H157" s="92"/>
      <c r="I157" s="57" t="str">
        <f t="shared" si="23"/>
        <v>Q3</v>
      </c>
      <c r="J157" s="177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82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83">
        <f t="shared" si="27"/>
        <v>0</v>
      </c>
      <c r="AF157" s="183"/>
      <c r="AG157" s="183"/>
      <c r="AH157" s="183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82">
        <v>2023</v>
      </c>
      <c r="G158" s="182">
        <v>11</v>
      </c>
      <c r="H158" s="92"/>
      <c r="I158" s="57" t="str">
        <f t="shared" si="23"/>
        <v>Q3</v>
      </c>
      <c r="J158" s="177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82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184">
        <v>0.4</v>
      </c>
      <c r="AE158" s="183">
        <f t="shared" si="27"/>
        <v>0</v>
      </c>
      <c r="AF158" s="183"/>
      <c r="AG158" s="183"/>
      <c r="AH158" s="183"/>
      <c r="AI158" s="28">
        <f t="shared" si="28"/>
        <v>11730565.00042478</v>
      </c>
      <c r="AJ158" s="28">
        <f t="shared" si="29"/>
        <v>1971465.2465810829</v>
      </c>
      <c r="AK158" s="29">
        <f t="shared" si="30"/>
        <v>0.16806225842571892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82">
        <v>2023</v>
      </c>
      <c r="G159" s="182">
        <v>11</v>
      </c>
      <c r="H159" s="92"/>
      <c r="I159" s="57" t="str">
        <f t="shared" si="23"/>
        <v>Q3</v>
      </c>
      <c r="J159" s="177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82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184">
        <v>0.4</v>
      </c>
      <c r="AE159" s="183">
        <f t="shared" si="27"/>
        <v>0</v>
      </c>
      <c r="AF159" s="183"/>
      <c r="AG159" s="183"/>
      <c r="AH159" s="183"/>
      <c r="AI159" s="28">
        <f t="shared" si="28"/>
        <v>11730565.00042478</v>
      </c>
      <c r="AJ159" s="28">
        <f t="shared" si="29"/>
        <v>1971465.2465810829</v>
      </c>
      <c r="AK159" s="29">
        <f t="shared" si="30"/>
        <v>0.16806225842571892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82">
        <v>2023</v>
      </c>
      <c r="G160" s="182">
        <v>11</v>
      </c>
      <c r="H160" s="92"/>
      <c r="I160" s="57" t="str">
        <f t="shared" si="23"/>
        <v>Q3</v>
      </c>
      <c r="J160" s="177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82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184">
        <v>0.4</v>
      </c>
      <c r="AE160" s="183">
        <f t="shared" si="27"/>
        <v>0</v>
      </c>
      <c r="AF160" s="183"/>
      <c r="AG160" s="183"/>
      <c r="AH160" s="183"/>
      <c r="AI160" s="28">
        <f t="shared" si="28"/>
        <v>11730565.00042478</v>
      </c>
      <c r="AJ160" s="28">
        <f t="shared" si="29"/>
        <v>1971465.2465810829</v>
      </c>
      <c r="AK160" s="29">
        <f t="shared" si="30"/>
        <v>0.16806225842571892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82">
        <v>2023</v>
      </c>
      <c r="G161" s="182">
        <v>11</v>
      </c>
      <c r="H161" s="92"/>
      <c r="I161" s="57" t="str">
        <f t="shared" si="23"/>
        <v>Q3</v>
      </c>
      <c r="J161" s="177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82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184">
        <v>0.4</v>
      </c>
      <c r="AE161" s="183">
        <f t="shared" si="27"/>
        <v>0</v>
      </c>
      <c r="AF161" s="183"/>
      <c r="AG161" s="183"/>
      <c r="AH161" s="183"/>
      <c r="AI161" s="28">
        <f t="shared" si="28"/>
        <v>11730565.00042478</v>
      </c>
      <c r="AJ161" s="28">
        <f t="shared" si="29"/>
        <v>1971465.2465810829</v>
      </c>
      <c r="AK161" s="29">
        <f t="shared" si="30"/>
        <v>0.16806225842571892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82">
        <v>2023</v>
      </c>
      <c r="G162" s="182">
        <v>3</v>
      </c>
      <c r="H162" s="91"/>
      <c r="I162" s="57" t="str">
        <f t="shared" si="23"/>
        <v>Q4</v>
      </c>
      <c r="J162" s="177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82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83">
        <f t="shared" si="27"/>
        <v>0</v>
      </c>
      <c r="AF162" s="183" t="str">
        <f>IF(AND(COUNTIFS($J$18:J162,J162)=1,AE162=1),1,"")</f>
        <v/>
      </c>
      <c r="AG162" s="183" t="str">
        <f>IF(C162="","",IF(AND(COUNTIFS($J$18:J162,J162)=1,C162&lt;&gt;""),1,""))</f>
        <v/>
      </c>
      <c r="AH162" s="183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82">
        <v>2023</v>
      </c>
      <c r="G163" s="182">
        <v>3</v>
      </c>
      <c r="H163" s="91"/>
      <c r="I163" s="57" t="str">
        <f t="shared" si="23"/>
        <v>Q4</v>
      </c>
      <c r="J163" s="177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82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83">
        <f t="shared" si="27"/>
        <v>0</v>
      </c>
      <c r="AF163" s="183" t="str">
        <f>IF(AND(COUNTIFS($J$18:J163,J163)=1,AE163=1),1,"")</f>
        <v/>
      </c>
      <c r="AG163" s="183" t="str">
        <f>IF(C163="","",IF(AND(COUNTIFS($J$18:J163,J163)=1,C163&lt;&gt;""),1,""))</f>
        <v/>
      </c>
      <c r="AH163" s="183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82">
        <v>2023</v>
      </c>
      <c r="G164" s="182">
        <v>3</v>
      </c>
      <c r="H164" s="91"/>
      <c r="I164" s="57" t="str">
        <f t="shared" si="23"/>
        <v>Q4</v>
      </c>
      <c r="J164" s="177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82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83">
        <f t="shared" si="27"/>
        <v>0</v>
      </c>
      <c r="AF164" s="183" t="str">
        <f>IF(AND(COUNTIFS($J$18:J164,J164)=1,AE164=1),1,"")</f>
        <v/>
      </c>
      <c r="AG164" s="183" t="str">
        <f>IF(C164="","",IF(AND(COUNTIFS($J$18:J164,J164)=1,C164&lt;&gt;""),1,""))</f>
        <v/>
      </c>
      <c r="AH164" s="183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82">
        <v>2023</v>
      </c>
      <c r="G165" s="182">
        <v>3</v>
      </c>
      <c r="H165" s="91"/>
      <c r="I165" s="57" t="str">
        <f t="shared" si="23"/>
        <v>Q4</v>
      </c>
      <c r="J165" s="177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82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83">
        <f t="shared" si="27"/>
        <v>0</v>
      </c>
      <c r="AF165" s="183" t="str">
        <f>IF(AND(COUNTIFS($J$18:J165,J165)=1,AE165=1),1,"")</f>
        <v/>
      </c>
      <c r="AG165" s="183" t="str">
        <f>IF(C165="","",IF(AND(COUNTIFS($J$18:J165,J165)=1,C165&lt;&gt;""),1,""))</f>
        <v/>
      </c>
      <c r="AH165" s="183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82">
        <v>2022</v>
      </c>
      <c r="G166" s="182">
        <v>4</v>
      </c>
      <c r="H166" s="91"/>
      <c r="I166" s="57" t="str">
        <f t="shared" si="23"/>
        <v>Q1</v>
      </c>
      <c r="J166" s="177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82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83">
        <f t="shared" si="27"/>
        <v>0</v>
      </c>
      <c r="AF166" s="183" t="str">
        <f>IF(AND(COUNTIFS($J$18:J166,J166)=1,AE166=1),1,"")</f>
        <v/>
      </c>
      <c r="AG166" s="183" t="str">
        <f>IF(C166="","",IF(AND(COUNTIFS($J$18:J166,J166)=1,C166&lt;&gt;""),1,""))</f>
        <v/>
      </c>
      <c r="AH166" s="183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82">
        <v>2022</v>
      </c>
      <c r="G167" s="182">
        <v>4</v>
      </c>
      <c r="H167" s="91"/>
      <c r="I167" s="57" t="str">
        <f t="shared" si="23"/>
        <v>Q1</v>
      </c>
      <c r="J167" s="177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82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83">
        <f t="shared" si="27"/>
        <v>0</v>
      </c>
      <c r="AF167" s="183" t="str">
        <f>IF(AND(COUNTIFS($J$18:J167,J167)=1,AE167=1),1,"")</f>
        <v/>
      </c>
      <c r="AG167" s="183" t="str">
        <f>IF(C167="","",IF(AND(COUNTIFS($J$18:J167,J167)=1,C167&lt;&gt;""),1,""))</f>
        <v/>
      </c>
      <c r="AH167" s="183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82">
        <v>2022</v>
      </c>
      <c r="G168" s="182">
        <v>4</v>
      </c>
      <c r="H168" s="91"/>
      <c r="I168" s="57" t="str">
        <f t="shared" si="23"/>
        <v>Q1</v>
      </c>
      <c r="J168" s="177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82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83">
        <f t="shared" si="27"/>
        <v>0</v>
      </c>
      <c r="AF168" s="183" t="str">
        <f>IF(AND(COUNTIFS($J$18:J168,J168)=1,AE168=1),1,"")</f>
        <v/>
      </c>
      <c r="AG168" s="183" t="str">
        <f>IF(C168="","",IF(AND(COUNTIFS($J$18:J168,J168)=1,C168&lt;&gt;""),1,""))</f>
        <v/>
      </c>
      <c r="AH168" s="183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82">
        <v>2022</v>
      </c>
      <c r="G169" s="182">
        <v>4</v>
      </c>
      <c r="H169" s="91"/>
      <c r="I169" s="57" t="str">
        <f t="shared" si="23"/>
        <v>Q1</v>
      </c>
      <c r="J169" s="177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82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83">
        <f t="shared" si="27"/>
        <v>0</v>
      </c>
      <c r="AF169" s="183" t="str">
        <f>IF(AND(COUNTIFS($J$18:J169,J169)=1,AE169=1),1,"")</f>
        <v/>
      </c>
      <c r="AG169" s="183" t="str">
        <f>IF(C169="","",IF(AND(COUNTIFS($J$18:J169,J169)=1,C169&lt;&gt;""),1,""))</f>
        <v/>
      </c>
      <c r="AH169" s="183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82">
        <v>2022</v>
      </c>
      <c r="G170" s="182">
        <v>5</v>
      </c>
      <c r="H170" s="91"/>
      <c r="I170" s="57" t="str">
        <f t="shared" si="23"/>
        <v>Q1</v>
      </c>
      <c r="J170" s="177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82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83">
        <f t="shared" si="27"/>
        <v>0</v>
      </c>
      <c r="AF170" s="183" t="str">
        <f>IF(AND(COUNTIFS($J$18:J170,J170)=1,AE170=1),1,"")</f>
        <v/>
      </c>
      <c r="AG170" s="183" t="str">
        <f>IF(C170="","",IF(AND(COUNTIFS($J$18:J170,J170)=1,C170&lt;&gt;""),1,""))</f>
        <v/>
      </c>
      <c r="AH170" s="183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82">
        <v>2022</v>
      </c>
      <c r="G171" s="182">
        <v>5</v>
      </c>
      <c r="H171" s="91"/>
      <c r="I171" s="57" t="str">
        <f t="shared" si="23"/>
        <v>Q1</v>
      </c>
      <c r="J171" s="177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82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83">
        <f t="shared" si="27"/>
        <v>0</v>
      </c>
      <c r="AF171" s="183" t="str">
        <f>IF(AND(COUNTIFS($J$18:J171,J171)=1,AE171=1),1,"")</f>
        <v/>
      </c>
      <c r="AG171" s="183" t="str">
        <f>IF(C171="","",IF(AND(COUNTIFS($J$18:J171,J171)=1,C171&lt;&gt;""),1,""))</f>
        <v/>
      </c>
      <c r="AH171" s="183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82">
        <v>2022</v>
      </c>
      <c r="G172" s="182">
        <v>5</v>
      </c>
      <c r="H172" s="91"/>
      <c r="I172" s="57" t="str">
        <f t="shared" si="23"/>
        <v>Q1</v>
      </c>
      <c r="J172" s="177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82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83">
        <f t="shared" si="27"/>
        <v>0</v>
      </c>
      <c r="AF172" s="183" t="str">
        <f>IF(AND(COUNTIFS($J$18:J172,J172)=1,AE172=1),1,"")</f>
        <v/>
      </c>
      <c r="AG172" s="183" t="str">
        <f>IF(C172="","",IF(AND(COUNTIFS($J$18:J172,J172)=1,C172&lt;&gt;""),1,""))</f>
        <v/>
      </c>
      <c r="AH172" s="183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82">
        <v>2022</v>
      </c>
      <c r="G173" s="182">
        <v>5</v>
      </c>
      <c r="H173" s="91"/>
      <c r="I173" s="57" t="str">
        <f t="shared" si="23"/>
        <v>Q1</v>
      </c>
      <c r="J173" s="177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82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83">
        <f t="shared" si="27"/>
        <v>0</v>
      </c>
      <c r="AF173" s="183" t="str">
        <f>IF(AND(COUNTIFS($J$18:J173,J173)=1,AE173=1),1,"")</f>
        <v/>
      </c>
      <c r="AG173" s="183" t="str">
        <f>IF(C173="","",IF(AND(COUNTIFS($J$18:J173,J173)=1,C173&lt;&gt;""),1,""))</f>
        <v/>
      </c>
      <c r="AH173" s="183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82">
        <v>2022</v>
      </c>
      <c r="G174" s="182">
        <v>6</v>
      </c>
      <c r="H174" s="91"/>
      <c r="I174" s="57" t="str">
        <f t="shared" si="23"/>
        <v>Q1</v>
      </c>
      <c r="J174" s="177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82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83">
        <f t="shared" si="27"/>
        <v>0</v>
      </c>
      <c r="AF174" s="183" t="str">
        <f>IF(AND(COUNTIFS($J$18:J174,J174)=1,AE174=1),1,"")</f>
        <v/>
      </c>
      <c r="AG174" s="183" t="str">
        <f>IF(C174="","",IF(AND(COUNTIFS($J$18:J174,J174)=1,C174&lt;&gt;""),1,""))</f>
        <v/>
      </c>
      <c r="AH174" s="183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82">
        <v>2022</v>
      </c>
      <c r="G175" s="182">
        <v>6</v>
      </c>
      <c r="H175" s="91"/>
      <c r="I175" s="57" t="str">
        <f t="shared" si="23"/>
        <v>Q1</v>
      </c>
      <c r="J175" s="177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82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83">
        <f t="shared" si="27"/>
        <v>0</v>
      </c>
      <c r="AF175" s="183" t="str">
        <f>IF(AND(COUNTIFS($J$18:J175,J175)=1,AE175=1),1,"")</f>
        <v/>
      </c>
      <c r="AG175" s="183" t="str">
        <f>IF(C175="","",IF(AND(COUNTIFS($J$18:J175,J175)=1,C175&lt;&gt;""),1,""))</f>
        <v/>
      </c>
      <c r="AH175" s="183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82">
        <v>2022</v>
      </c>
      <c r="G176" s="182">
        <v>6</v>
      </c>
      <c r="H176" s="91"/>
      <c r="I176" s="57" t="str">
        <f t="shared" si="23"/>
        <v>Q1</v>
      </c>
      <c r="J176" s="177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82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83">
        <f t="shared" si="27"/>
        <v>0</v>
      </c>
      <c r="AF176" s="183" t="str">
        <f>IF(AND(COUNTIFS($J$18:J176,J176)=1,AE176=1),1,"")</f>
        <v/>
      </c>
      <c r="AG176" s="183" t="str">
        <f>IF(C176="","",IF(AND(COUNTIFS($J$18:J176,J176)=1,C176&lt;&gt;""),1,""))</f>
        <v/>
      </c>
      <c r="AH176" s="183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82">
        <v>2022</v>
      </c>
      <c r="G177" s="182">
        <v>6</v>
      </c>
      <c r="H177" s="91"/>
      <c r="I177" s="57" t="str">
        <f t="shared" si="23"/>
        <v>Q1</v>
      </c>
      <c r="J177" s="177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82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83">
        <f t="shared" si="27"/>
        <v>0</v>
      </c>
      <c r="AF177" s="183" t="str">
        <f>IF(AND(COUNTIFS($J$18:J177,J177)=1,AE177=1),1,"")</f>
        <v/>
      </c>
      <c r="AG177" s="183" t="str">
        <f>IF(C177="","",IF(AND(COUNTIFS($J$18:J177,J177)=1,C177&lt;&gt;""),1,""))</f>
        <v/>
      </c>
      <c r="AH177" s="183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82">
        <v>2022</v>
      </c>
      <c r="G178" s="182">
        <v>7</v>
      </c>
      <c r="H178" s="91"/>
      <c r="I178" s="57" t="str">
        <f t="shared" si="23"/>
        <v>Q2</v>
      </c>
      <c r="J178" s="177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82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83">
        <f t="shared" si="27"/>
        <v>0</v>
      </c>
      <c r="AF178" s="183" t="str">
        <f>IF(AND(COUNTIFS($J$18:J178,J178)=1,AE178=1),1,"")</f>
        <v/>
      </c>
      <c r="AG178" s="183" t="str">
        <f>IF(C178="","",IF(AND(COUNTIFS($J$18:J178,J178)=1,C178&lt;&gt;""),1,""))</f>
        <v/>
      </c>
      <c r="AH178" s="183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82">
        <v>2022</v>
      </c>
      <c r="G179" s="182">
        <v>7</v>
      </c>
      <c r="H179" s="91"/>
      <c r="I179" s="57" t="str">
        <f t="shared" si="23"/>
        <v>Q2</v>
      </c>
      <c r="J179" s="177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82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83">
        <f t="shared" si="27"/>
        <v>0</v>
      </c>
      <c r="AF179" s="183" t="str">
        <f>IF(AND(COUNTIFS($J$18:J179,J179)=1,AE179=1),1,"")</f>
        <v/>
      </c>
      <c r="AG179" s="183" t="str">
        <f>IF(C179="","",IF(AND(COUNTIFS($J$18:J179,J179)=1,C179&lt;&gt;""),1,""))</f>
        <v/>
      </c>
      <c r="AH179" s="183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82">
        <v>2022</v>
      </c>
      <c r="G180" s="182">
        <v>7</v>
      </c>
      <c r="H180" s="91"/>
      <c r="I180" s="57" t="str">
        <f t="shared" si="23"/>
        <v>Q2</v>
      </c>
      <c r="J180" s="177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82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83">
        <f t="shared" si="27"/>
        <v>0</v>
      </c>
      <c r="AF180" s="183" t="str">
        <f>IF(AND(COUNTIFS($J$18:J180,J180)=1,AE180=1),1,"")</f>
        <v/>
      </c>
      <c r="AG180" s="183" t="str">
        <f>IF(C180="","",IF(AND(COUNTIFS($J$18:J180,J180)=1,C180&lt;&gt;""),1,""))</f>
        <v/>
      </c>
      <c r="AH180" s="183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82">
        <v>2022</v>
      </c>
      <c r="G181" s="182">
        <v>7</v>
      </c>
      <c r="H181" s="91"/>
      <c r="I181" s="57" t="str">
        <f t="shared" si="23"/>
        <v>Q2</v>
      </c>
      <c r="J181" s="177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82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83">
        <f t="shared" si="27"/>
        <v>0</v>
      </c>
      <c r="AF181" s="183" t="str">
        <f>IF(AND(COUNTIFS($J$18:J181,J181)=1,AE181=1),1,"")</f>
        <v/>
      </c>
      <c r="AG181" s="183" t="str">
        <f>IF(C181="","",IF(AND(COUNTIFS($J$18:J181,J181)=1,C181&lt;&gt;""),1,""))</f>
        <v/>
      </c>
      <c r="AH181" s="183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82">
        <v>2022</v>
      </c>
      <c r="G182" s="182">
        <v>8</v>
      </c>
      <c r="H182" s="91"/>
      <c r="I182" s="57" t="str">
        <f t="shared" si="23"/>
        <v>Q2</v>
      </c>
      <c r="J182" s="177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82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83">
        <f t="shared" si="27"/>
        <v>0</v>
      </c>
      <c r="AF182" s="183" t="str">
        <f>IF(AND(COUNTIFS($J$18:J182,J182)=1,AE182=1),1,"")</f>
        <v/>
      </c>
      <c r="AG182" s="183" t="str">
        <f>IF(C182="","",IF(AND(COUNTIFS($J$18:J182,J182)=1,C182&lt;&gt;""),1,""))</f>
        <v/>
      </c>
      <c r="AH182" s="183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82">
        <v>2022</v>
      </c>
      <c r="G183" s="182">
        <v>8</v>
      </c>
      <c r="H183" s="91"/>
      <c r="I183" s="57" t="str">
        <f t="shared" si="23"/>
        <v>Q2</v>
      </c>
      <c r="J183" s="177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82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83">
        <f t="shared" si="27"/>
        <v>0</v>
      </c>
      <c r="AF183" s="183" t="str">
        <f>IF(AND(COUNTIFS($J$18:J183,J183)=1,AE183=1),1,"")</f>
        <v/>
      </c>
      <c r="AG183" s="183" t="str">
        <f>IF(C183="","",IF(AND(COUNTIFS($J$18:J183,J183)=1,C183&lt;&gt;""),1,""))</f>
        <v/>
      </c>
      <c r="AH183" s="183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82">
        <v>2022</v>
      </c>
      <c r="G184" s="182">
        <v>8</v>
      </c>
      <c r="H184" s="91"/>
      <c r="I184" s="57" t="str">
        <f t="shared" si="23"/>
        <v>Q2</v>
      </c>
      <c r="J184" s="177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82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83">
        <f t="shared" si="27"/>
        <v>0</v>
      </c>
      <c r="AF184" s="183" t="str">
        <f>IF(AND(COUNTIFS($J$18:J184,J184)=1,AE184=1),1,"")</f>
        <v/>
      </c>
      <c r="AG184" s="183" t="str">
        <f>IF(C184="","",IF(AND(COUNTIFS($J$18:J184,J184)=1,C184&lt;&gt;""),1,""))</f>
        <v/>
      </c>
      <c r="AH184" s="183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82">
        <v>2022</v>
      </c>
      <c r="G185" s="182">
        <v>8</v>
      </c>
      <c r="H185" s="91"/>
      <c r="I185" s="57" t="str">
        <f t="shared" si="23"/>
        <v>Q2</v>
      </c>
      <c r="J185" s="177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82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83">
        <f t="shared" si="27"/>
        <v>0</v>
      </c>
      <c r="AF185" s="183" t="str">
        <f>IF(AND(COUNTIFS($J$18:J185,J185)=1,AE185=1),1,"")</f>
        <v/>
      </c>
      <c r="AG185" s="183" t="str">
        <f>IF(C185="","",IF(AND(COUNTIFS($J$18:J185,J185)=1,C185&lt;&gt;""),1,""))</f>
        <v/>
      </c>
      <c r="AH185" s="183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82">
        <v>2022</v>
      </c>
      <c r="G186" s="182">
        <v>9</v>
      </c>
      <c r="H186" s="91"/>
      <c r="I186" s="57" t="str">
        <f t="shared" si="23"/>
        <v>Q2</v>
      </c>
      <c r="J186" s="177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82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83">
        <f t="shared" si="27"/>
        <v>0</v>
      </c>
      <c r="AF186" s="183" t="str">
        <f>IF(AND(COUNTIFS($J$18:J186,J186)=1,AE186=1),1,"")</f>
        <v/>
      </c>
      <c r="AG186" s="183" t="str">
        <f>IF(C186="","",IF(AND(COUNTIFS($J$18:J186,J186)=1,C186&lt;&gt;""),1,""))</f>
        <v/>
      </c>
      <c r="AH186" s="183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82">
        <v>2022</v>
      </c>
      <c r="G187" s="182">
        <v>9</v>
      </c>
      <c r="H187" s="91"/>
      <c r="I187" s="57" t="str">
        <f t="shared" si="23"/>
        <v>Q2</v>
      </c>
      <c r="J187" s="177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82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83">
        <f t="shared" si="27"/>
        <v>0</v>
      </c>
      <c r="AF187" s="183" t="str">
        <f>IF(AND(COUNTIFS($J$18:J187,J187)=1,AE187=1),1,"")</f>
        <v/>
      </c>
      <c r="AG187" s="183" t="str">
        <f>IF(C187="","",IF(AND(COUNTIFS($J$18:J187,J187)=1,C187&lt;&gt;""),1,""))</f>
        <v/>
      </c>
      <c r="AH187" s="183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82">
        <v>2022</v>
      </c>
      <c r="G188" s="182">
        <v>9</v>
      </c>
      <c r="H188" s="91"/>
      <c r="I188" s="57" t="str">
        <f t="shared" si="23"/>
        <v>Q2</v>
      </c>
      <c r="J188" s="177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82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83">
        <f t="shared" si="27"/>
        <v>0</v>
      </c>
      <c r="AF188" s="183" t="str">
        <f>IF(AND(COUNTIFS($J$18:J188,J188)=1,AE188=1),1,"")</f>
        <v/>
      </c>
      <c r="AG188" s="183" t="str">
        <f>IF(C188="","",IF(AND(COUNTIFS($J$18:J188,J188)=1,C188&lt;&gt;""),1,""))</f>
        <v/>
      </c>
      <c r="AH188" s="183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82">
        <v>2022</v>
      </c>
      <c r="G189" s="182">
        <v>9</v>
      </c>
      <c r="H189" s="91"/>
      <c r="I189" s="57" t="str">
        <f t="shared" si="23"/>
        <v>Q2</v>
      </c>
      <c r="J189" s="177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82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83">
        <f t="shared" si="27"/>
        <v>0</v>
      </c>
      <c r="AF189" s="183" t="str">
        <f>IF(AND(COUNTIFS($J$18:J189,J189)=1,AE189=1),1,"")</f>
        <v/>
      </c>
      <c r="AG189" s="183" t="str">
        <f>IF(C189="","",IF(AND(COUNTIFS($J$18:J189,J189)=1,C189&lt;&gt;""),1,""))</f>
        <v/>
      </c>
      <c r="AH189" s="183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82">
        <v>2022</v>
      </c>
      <c r="G190" s="182">
        <v>10</v>
      </c>
      <c r="H190" s="91"/>
      <c r="I190" s="57" t="str">
        <f t="shared" si="23"/>
        <v>Q3</v>
      </c>
      <c r="J190" s="177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82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83">
        <f t="shared" si="27"/>
        <v>0</v>
      </c>
      <c r="AF190" s="183" t="str">
        <f>IF(AND(COUNTIFS($J$18:J190,J190)=1,AE190=1),1,"")</f>
        <v/>
      </c>
      <c r="AG190" s="183" t="str">
        <f>IF(C190="","",IF(AND(COUNTIFS($J$18:J190,J190)=1,C190&lt;&gt;""),1,""))</f>
        <v/>
      </c>
      <c r="AH190" s="183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82">
        <v>2022</v>
      </c>
      <c r="G191" s="182">
        <v>10</v>
      </c>
      <c r="H191" s="91"/>
      <c r="I191" s="57" t="str">
        <f t="shared" si="23"/>
        <v>Q3</v>
      </c>
      <c r="J191" s="177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82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83">
        <f t="shared" si="27"/>
        <v>0</v>
      </c>
      <c r="AF191" s="183" t="str">
        <f>IF(AND(COUNTIFS($J$18:J191,J191)=1,AE191=1),1,"")</f>
        <v/>
      </c>
      <c r="AG191" s="183" t="str">
        <f>IF(C191="","",IF(AND(COUNTIFS($J$18:J191,J191)=1,C191&lt;&gt;""),1,""))</f>
        <v/>
      </c>
      <c r="AH191" s="183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82">
        <v>2022</v>
      </c>
      <c r="G192" s="182">
        <v>10</v>
      </c>
      <c r="H192" s="91"/>
      <c r="I192" s="57" t="str">
        <f t="shared" si="23"/>
        <v>Q3</v>
      </c>
      <c r="J192" s="177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82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83">
        <f t="shared" si="27"/>
        <v>0</v>
      </c>
      <c r="AF192" s="183" t="str">
        <f>IF(AND(COUNTIFS($J$18:J192,J192)=1,AE192=1),1,"")</f>
        <v/>
      </c>
      <c r="AG192" s="183" t="str">
        <f>IF(C192="","",IF(AND(COUNTIFS($J$18:J192,J192)=1,C192&lt;&gt;""),1,""))</f>
        <v/>
      </c>
      <c r="AH192" s="183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82">
        <v>2022</v>
      </c>
      <c r="G193" s="182">
        <v>10</v>
      </c>
      <c r="H193" s="91"/>
      <c r="I193" s="57" t="str">
        <f t="shared" si="23"/>
        <v>Q3</v>
      </c>
      <c r="J193" s="177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82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83">
        <f t="shared" si="27"/>
        <v>0</v>
      </c>
      <c r="AF193" s="183" t="str">
        <f>IF(AND(COUNTIFS($J$18:J193,J193)=1,AE193=1),1,"")</f>
        <v/>
      </c>
      <c r="AG193" s="183" t="str">
        <f>IF(C193="","",IF(AND(COUNTIFS($J$18:J193,J193)=1,C193&lt;&gt;""),1,""))</f>
        <v/>
      </c>
      <c r="AH193" s="183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82">
        <v>2022</v>
      </c>
      <c r="G194" s="182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77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82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83">
        <f t="shared" ref="AE194:AE257" si="38">IF(Q194="","",IF(Q194="Yes",1,0))</f>
        <v>0</v>
      </c>
      <c r="AF194" s="183" t="str">
        <f>IF(AND(COUNTIFS($J$18:J194,J194)=1,AE194=1),1,"")</f>
        <v/>
      </c>
      <c r="AG194" s="183" t="str">
        <f>IF(C194="","",IF(AND(COUNTIFS($J$18:J194,J194)=1,C194&lt;&gt;""),1,""))</f>
        <v/>
      </c>
      <c r="AH194" s="183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82">
        <v>2022</v>
      </c>
      <c r="G195" s="182">
        <v>11</v>
      </c>
      <c r="H195" s="91"/>
      <c r="I195" s="57" t="str">
        <f t="shared" si="35"/>
        <v>Q3</v>
      </c>
      <c r="J195" s="177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82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83">
        <f t="shared" si="38"/>
        <v>0</v>
      </c>
      <c r="AF195" s="183" t="str">
        <f>IF(AND(COUNTIFS($J$18:J195,J195)=1,AE195=1),1,"")</f>
        <v/>
      </c>
      <c r="AG195" s="183" t="str">
        <f>IF(C195="","",IF(AND(COUNTIFS($J$18:J195,J195)=1,C195&lt;&gt;""),1,""))</f>
        <v/>
      </c>
      <c r="AH195" s="183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82">
        <v>2022</v>
      </c>
      <c r="G196" s="182">
        <v>11</v>
      </c>
      <c r="H196" s="91"/>
      <c r="I196" s="57" t="str">
        <f t="shared" si="35"/>
        <v>Q3</v>
      </c>
      <c r="J196" s="177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82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83">
        <f t="shared" si="38"/>
        <v>0</v>
      </c>
      <c r="AF196" s="183" t="str">
        <f>IF(AND(COUNTIFS($J$18:J196,J196)=1,AE196=1),1,"")</f>
        <v/>
      </c>
      <c r="AG196" s="183" t="str">
        <f>IF(C196="","",IF(AND(COUNTIFS($J$18:J196,J196)=1,C196&lt;&gt;""),1,""))</f>
        <v/>
      </c>
      <c r="AH196" s="183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82">
        <v>2022</v>
      </c>
      <c r="G197" s="182">
        <v>11</v>
      </c>
      <c r="H197" s="91"/>
      <c r="I197" s="57" t="str">
        <f t="shared" si="35"/>
        <v>Q3</v>
      </c>
      <c r="J197" s="177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82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83">
        <f t="shared" si="38"/>
        <v>0</v>
      </c>
      <c r="AF197" s="183" t="str">
        <f>IF(AND(COUNTIFS($J$18:J197,J197)=1,AE197=1),1,"")</f>
        <v/>
      </c>
      <c r="AG197" s="183" t="str">
        <f>IF(C197="","",IF(AND(COUNTIFS($J$18:J197,J197)=1,C197&lt;&gt;""),1,""))</f>
        <v/>
      </c>
      <c r="AH197" s="183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82">
        <v>2022</v>
      </c>
      <c r="G198" s="182">
        <v>12</v>
      </c>
      <c r="H198" s="91"/>
      <c r="I198" s="57" t="str">
        <f t="shared" si="35"/>
        <v>Q3</v>
      </c>
      <c r="J198" s="177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82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83">
        <f t="shared" si="38"/>
        <v>0</v>
      </c>
      <c r="AF198" s="183" t="str">
        <f>IF(AND(COUNTIFS($J$18:J198,J198)=1,AE198=1),1,"")</f>
        <v/>
      </c>
      <c r="AG198" s="183" t="str">
        <f>IF(C198="","",IF(AND(COUNTIFS($J$18:J198,J198)=1,C198&lt;&gt;""),1,""))</f>
        <v/>
      </c>
      <c r="AH198" s="183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82">
        <v>2022</v>
      </c>
      <c r="G199" s="182">
        <v>12</v>
      </c>
      <c r="H199" s="91"/>
      <c r="I199" s="57" t="str">
        <f t="shared" si="35"/>
        <v>Q3</v>
      </c>
      <c r="J199" s="177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82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83">
        <f t="shared" si="38"/>
        <v>0</v>
      </c>
      <c r="AF199" s="183" t="str">
        <f>IF(AND(COUNTIFS($J$18:J199,J199)=1,AE199=1),1,"")</f>
        <v/>
      </c>
      <c r="AG199" s="183" t="str">
        <f>IF(C199="","",IF(AND(COUNTIFS($J$18:J199,J199)=1,C199&lt;&gt;""),1,""))</f>
        <v/>
      </c>
      <c r="AH199" s="183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82">
        <v>2022</v>
      </c>
      <c r="G200" s="182">
        <v>12</v>
      </c>
      <c r="H200" s="91"/>
      <c r="I200" s="57" t="str">
        <f t="shared" si="35"/>
        <v>Q3</v>
      </c>
      <c r="J200" s="177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82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83">
        <f t="shared" si="38"/>
        <v>0</v>
      </c>
      <c r="AF200" s="183" t="str">
        <f>IF(AND(COUNTIFS($J$18:J200,J200)=1,AE200=1),1,"")</f>
        <v/>
      </c>
      <c r="AG200" s="183" t="str">
        <f>IF(C200="","",IF(AND(COUNTIFS($J$18:J200,J200)=1,C200&lt;&gt;""),1,""))</f>
        <v/>
      </c>
      <c r="AH200" s="183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82">
        <v>2022</v>
      </c>
      <c r="G201" s="182">
        <v>12</v>
      </c>
      <c r="H201" s="91"/>
      <c r="I201" s="57" t="str">
        <f t="shared" si="35"/>
        <v>Q3</v>
      </c>
      <c r="J201" s="177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82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83">
        <f t="shared" si="38"/>
        <v>0</v>
      </c>
      <c r="AF201" s="183" t="str">
        <f>IF(AND(COUNTIFS($J$18:J201,J201)=1,AE201=1),1,"")</f>
        <v/>
      </c>
      <c r="AG201" s="183" t="str">
        <f>IF(C201="","",IF(AND(COUNTIFS($J$18:J201,J201)=1,C201&lt;&gt;""),1,""))</f>
        <v/>
      </c>
      <c r="AH201" s="183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82">
        <v>2017</v>
      </c>
      <c r="C202" s="182">
        <v>12</v>
      </c>
      <c r="D202" s="57" t="str">
        <f t="shared" si="33"/>
        <v>Q3</v>
      </c>
      <c r="E202" s="16" t="s">
        <v>43</v>
      </c>
      <c r="F202" s="182">
        <v>2017</v>
      </c>
      <c r="G202" s="182">
        <v>12</v>
      </c>
      <c r="H202" s="185"/>
      <c r="I202" s="57" t="str">
        <f t="shared" si="35"/>
        <v>Q3</v>
      </c>
      <c r="J202" s="178" t="s">
        <v>44</v>
      </c>
      <c r="K202" s="185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76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84">
        <v>0.12</v>
      </c>
      <c r="AE202" s="183">
        <f t="shared" si="38"/>
        <v>0</v>
      </c>
      <c r="AF202" s="183" t="str">
        <f>IF(AND(COUNTIFS($J$2:J218,J202)=1,AE202=1),1,"")</f>
        <v/>
      </c>
      <c r="AG202" s="183">
        <f>IF(C202="","",IF(AND(COUNTIFS($J$2:J218,J202)=1,C202&lt;&gt;""),1,""))</f>
        <v>1</v>
      </c>
      <c r="AH202" s="183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82">
        <v>2017</v>
      </c>
      <c r="C203" s="182">
        <v>8</v>
      </c>
      <c r="D203" s="57" t="str">
        <f t="shared" si="33"/>
        <v>Q2</v>
      </c>
      <c r="E203" s="16" t="s">
        <v>28</v>
      </c>
      <c r="F203" s="182">
        <v>2018</v>
      </c>
      <c r="G203" s="182">
        <v>4</v>
      </c>
      <c r="H203" s="185"/>
      <c r="I203" s="57" t="str">
        <f t="shared" si="35"/>
        <v>Q1</v>
      </c>
      <c r="J203" s="178" t="s">
        <v>53</v>
      </c>
      <c r="K203" s="185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76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84">
        <v>0.16009999999999999</v>
      </c>
      <c r="AE203" s="183">
        <f t="shared" si="38"/>
        <v>1</v>
      </c>
      <c r="AF203" s="183">
        <f>IF(AND(COUNTIFS($J$3:J218,J203)=1,AE203=1),1,"")</f>
        <v>1</v>
      </c>
      <c r="AG203" s="183">
        <f>IF(C203="","",IF(AND(COUNTIFS($J$3:J218,J203)=1,C203&lt;&gt;""),1,""))</f>
        <v>1</v>
      </c>
      <c r="AH203" s="183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82">
        <v>2017</v>
      </c>
      <c r="C204" s="182">
        <v>12</v>
      </c>
      <c r="D204" s="57" t="str">
        <f t="shared" si="33"/>
        <v>Q3</v>
      </c>
      <c r="E204" s="16" t="s">
        <v>28</v>
      </c>
      <c r="F204" s="182">
        <v>2018</v>
      </c>
      <c r="G204" s="182">
        <v>4</v>
      </c>
      <c r="H204" s="185"/>
      <c r="I204" s="57" t="str">
        <f t="shared" si="35"/>
        <v>Q1</v>
      </c>
      <c r="J204" s="178" t="s">
        <v>62</v>
      </c>
      <c r="K204" s="185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76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84">
        <v>0.1225</v>
      </c>
      <c r="AE204" s="183">
        <f t="shared" si="38"/>
        <v>0</v>
      </c>
      <c r="AF204" s="183" t="str">
        <f>IF(AND(COUNTIFS($J$4:J218,J204)=1,AE204=1),1,"")</f>
        <v/>
      </c>
      <c r="AG204" s="183">
        <f>IF(C204="","",IF(AND(COUNTIFS($J$4:J218,J204)=1,C204&lt;&gt;""),1,""))</f>
        <v>1</v>
      </c>
      <c r="AH204" s="183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82">
        <v>2017</v>
      </c>
      <c r="C205" s="182">
        <v>11</v>
      </c>
      <c r="D205" s="57" t="str">
        <f t="shared" si="33"/>
        <v>Q3</v>
      </c>
      <c r="E205" s="16" t="s">
        <v>28</v>
      </c>
      <c r="F205" s="182">
        <v>2018</v>
      </c>
      <c r="G205" s="182">
        <v>4</v>
      </c>
      <c r="H205" s="185"/>
      <c r="I205" s="57" t="str">
        <f t="shared" si="35"/>
        <v>Q1</v>
      </c>
      <c r="J205" s="178" t="s">
        <v>68</v>
      </c>
      <c r="K205" s="185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76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84">
        <v>0.14849999999999999</v>
      </c>
      <c r="AE205" s="183">
        <f t="shared" si="38"/>
        <v>0</v>
      </c>
      <c r="AF205" s="183" t="str">
        <f>IF(AND(COUNTIFS($J$5:J218,J205)=1,AE205=1),1,"")</f>
        <v/>
      </c>
      <c r="AG205" s="183">
        <f>IF(C205="","",IF(AND(COUNTIFS($J$5:J218,J205)=1,C205&lt;&gt;""),1,""))</f>
        <v>1</v>
      </c>
      <c r="AH205" s="183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82">
        <v>2017</v>
      </c>
      <c r="C206" s="182">
        <v>11</v>
      </c>
      <c r="D206" s="57" t="str">
        <f t="shared" si="33"/>
        <v>Q3</v>
      </c>
      <c r="E206" s="16" t="s">
        <v>28</v>
      </c>
      <c r="F206" s="182">
        <v>2018</v>
      </c>
      <c r="G206" s="182">
        <v>4</v>
      </c>
      <c r="H206" s="185"/>
      <c r="I206" s="57" t="str">
        <f t="shared" si="35"/>
        <v>Q1</v>
      </c>
      <c r="J206" s="178" t="s">
        <v>73</v>
      </c>
      <c r="K206" s="185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76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84">
        <v>0.12189999999999999</v>
      </c>
      <c r="AE206" s="183">
        <f t="shared" si="38"/>
        <v>0</v>
      </c>
      <c r="AF206" s="183" t="str">
        <f>IF(AND(COUNTIFS($J$6:J218,J206)=1,AE206=1),1,"")</f>
        <v/>
      </c>
      <c r="AG206" s="183">
        <f>IF(C206="","",IF(AND(COUNTIFS($J$6:J218,J206)=1,C206&lt;&gt;""),1,""))</f>
        <v>1</v>
      </c>
      <c r="AH206" s="183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82">
        <v>2017</v>
      </c>
      <c r="C207" s="182">
        <v>11</v>
      </c>
      <c r="D207" s="57" t="str">
        <f t="shared" si="33"/>
        <v>Q3</v>
      </c>
      <c r="E207" s="16" t="s">
        <v>28</v>
      </c>
      <c r="F207" s="182">
        <v>2018</v>
      </c>
      <c r="G207" s="182">
        <v>4</v>
      </c>
      <c r="H207" s="185"/>
      <c r="I207" s="57" t="str">
        <f t="shared" si="35"/>
        <v>Q1</v>
      </c>
      <c r="J207" s="178" t="s">
        <v>77</v>
      </c>
      <c r="K207" s="185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76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84">
        <v>0.13500000000000001</v>
      </c>
      <c r="AE207" s="183">
        <f t="shared" si="38"/>
        <v>0</v>
      </c>
      <c r="AF207" s="183" t="str">
        <f>IF(AND(COUNTIFS($J$7:J218,J207)=1,AE207=1),1,"")</f>
        <v/>
      </c>
      <c r="AG207" s="183">
        <f>IF(C207="","",IF(AND(COUNTIFS($J$7:J218,J207)=1,C207&lt;&gt;""),1,""))</f>
        <v>1</v>
      </c>
      <c r="AH207" s="183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82">
        <v>2017</v>
      </c>
      <c r="C208" s="182">
        <v>11</v>
      </c>
      <c r="D208" s="57" t="str">
        <f t="shared" si="33"/>
        <v>Q3</v>
      </c>
      <c r="E208" s="16" t="s">
        <v>28</v>
      </c>
      <c r="F208" s="182">
        <v>2018</v>
      </c>
      <c r="G208" s="182">
        <v>4</v>
      </c>
      <c r="H208" s="185"/>
      <c r="I208" s="57" t="str">
        <f t="shared" si="35"/>
        <v>Q1</v>
      </c>
      <c r="J208" s="178" t="s">
        <v>85</v>
      </c>
      <c r="K208" s="185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76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84">
        <v>0.1908</v>
      </c>
      <c r="AE208" s="183">
        <f t="shared" si="38"/>
        <v>0</v>
      </c>
      <c r="AF208" s="183" t="str">
        <f>IF(AND(COUNTIFS($J$8:J218,J208)=1,AE208=1),1,"")</f>
        <v/>
      </c>
      <c r="AG208" s="183">
        <f>IF(C208="","",IF(AND(COUNTIFS($J$8:J218,J208)=1,C208&lt;&gt;""),1,""))</f>
        <v>1</v>
      </c>
      <c r="AH208" s="183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82">
        <v>2017</v>
      </c>
      <c r="C209" s="182">
        <v>10</v>
      </c>
      <c r="D209" s="57" t="str">
        <f t="shared" si="33"/>
        <v>Q3</v>
      </c>
      <c r="E209" s="16" t="s">
        <v>28</v>
      </c>
      <c r="F209" s="182">
        <v>2018</v>
      </c>
      <c r="G209" s="182">
        <v>4</v>
      </c>
      <c r="H209" s="185"/>
      <c r="I209" s="57" t="str">
        <f t="shared" si="35"/>
        <v>Q1</v>
      </c>
      <c r="J209" s="178" t="s">
        <v>90</v>
      </c>
      <c r="K209" s="185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76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84">
        <v>0.1658</v>
      </c>
      <c r="AE209" s="183">
        <f t="shared" si="38"/>
        <v>0</v>
      </c>
      <c r="AF209" s="183" t="str">
        <f>IF(AND(COUNTIFS($J$9:J218,J209)=1,AE209=1),1,"")</f>
        <v/>
      </c>
      <c r="AG209" s="183">
        <f>IF(C209="","",IF(AND(COUNTIFS($J$9:J218,J209)=1,C209&lt;&gt;""),1,""))</f>
        <v>1</v>
      </c>
      <c r="AH209" s="183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82">
        <v>2017</v>
      </c>
      <c r="C210" s="182">
        <v>12</v>
      </c>
      <c r="D210" s="57" t="str">
        <f t="shared" si="33"/>
        <v>Q3</v>
      </c>
      <c r="E210" s="16" t="s">
        <v>28</v>
      </c>
      <c r="F210" s="182">
        <v>2018</v>
      </c>
      <c r="G210" s="182">
        <v>8</v>
      </c>
      <c r="H210" s="185"/>
      <c r="I210" s="57" t="str">
        <f t="shared" si="35"/>
        <v>Q2</v>
      </c>
      <c r="J210" s="178" t="s">
        <v>94</v>
      </c>
      <c r="K210" s="185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76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84">
        <v>0.16089999999999999</v>
      </c>
      <c r="AE210" s="183">
        <f t="shared" si="38"/>
        <v>1</v>
      </c>
      <c r="AF210" s="183">
        <f>IF(AND(COUNTIFS($J$10:J218,J210)=1,AE210=1),1,"")</f>
        <v>1</v>
      </c>
      <c r="AG210" s="183">
        <f>IF(C210="","",IF(AND(COUNTIFS($J$10:J218,J210)=1,C210&lt;&gt;""),1,""))</f>
        <v>1</v>
      </c>
      <c r="AH210" s="183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82">
        <v>2017</v>
      </c>
      <c r="C211" s="182">
        <v>12</v>
      </c>
      <c r="D211" s="57" t="str">
        <f t="shared" si="33"/>
        <v>Q3</v>
      </c>
      <c r="E211" s="16" t="s">
        <v>28</v>
      </c>
      <c r="F211" s="182">
        <v>2018</v>
      </c>
      <c r="G211" s="182">
        <v>8</v>
      </c>
      <c r="H211" s="185"/>
      <c r="I211" s="57" t="str">
        <f t="shared" si="35"/>
        <v>Q2</v>
      </c>
      <c r="J211" s="178" t="s">
        <v>97</v>
      </c>
      <c r="K211" s="185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76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84">
        <v>0.16159999999999999</v>
      </c>
      <c r="AE211" s="183">
        <f t="shared" si="38"/>
        <v>0</v>
      </c>
      <c r="AF211" s="183" t="str">
        <f>IF(AND(COUNTIFS($J$11:J218,J211)=1,AE211=1),1,"")</f>
        <v/>
      </c>
      <c r="AG211" s="183">
        <f>IF(C211="","",IF(AND(COUNTIFS($J$11:J218,J211)=1,C211&lt;&gt;""),1,""))</f>
        <v>1</v>
      </c>
      <c r="AH211" s="183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82">
        <v>2017</v>
      </c>
      <c r="C212" s="182">
        <v>2</v>
      </c>
      <c r="D212" s="57" t="str">
        <f t="shared" si="33"/>
        <v>Q4</v>
      </c>
      <c r="E212" s="16" t="s">
        <v>28</v>
      </c>
      <c r="F212" s="182">
        <v>2018</v>
      </c>
      <c r="G212" s="182">
        <v>8</v>
      </c>
      <c r="H212" s="185"/>
      <c r="I212" s="57" t="str">
        <f t="shared" si="35"/>
        <v>Q2</v>
      </c>
      <c r="J212" s="178" t="s">
        <v>101</v>
      </c>
      <c r="K212" s="185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76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84">
        <v>0.14019999999999999</v>
      </c>
      <c r="AE212" s="183">
        <f t="shared" si="38"/>
        <v>1</v>
      </c>
      <c r="AF212" s="183">
        <f>IF(AND(COUNTIFS($J$12:J218,J212)=1,AE212=1),1,"")</f>
        <v>1</v>
      </c>
      <c r="AG212" s="183">
        <f>IF(C212="","",IF(AND(COUNTIFS($J$12:J218,J212)=1,C212&lt;&gt;""),1,""))</f>
        <v>1</v>
      </c>
      <c r="AH212" s="183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82">
        <v>2017</v>
      </c>
      <c r="C213" s="182">
        <v>1</v>
      </c>
      <c r="D213" s="57" t="str">
        <f t="shared" si="33"/>
        <v>Q4</v>
      </c>
      <c r="E213" s="16" t="s">
        <v>43</v>
      </c>
      <c r="F213" s="182">
        <v>2018</v>
      </c>
      <c r="G213" s="182">
        <v>1</v>
      </c>
      <c r="H213" s="185"/>
      <c r="I213" s="57" t="str">
        <f t="shared" si="35"/>
        <v>Q4</v>
      </c>
      <c r="J213" s="178" t="s">
        <v>103</v>
      </c>
      <c r="K213" s="185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76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84">
        <v>0.12</v>
      </c>
      <c r="AE213" s="183">
        <f t="shared" si="38"/>
        <v>0</v>
      </c>
      <c r="AF213" s="183" t="str">
        <f>IF(AND(COUNTIFS($J$13:J218,J213)=1,AE213=1),1,"")</f>
        <v/>
      </c>
      <c r="AG213" s="183">
        <f>IF(C213="","",IF(AND(COUNTIFS($J$13:J218,J213)=1,C213&lt;&gt;""),1,""))</f>
        <v>1</v>
      </c>
      <c r="AH213" s="183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82">
        <v>2017</v>
      </c>
      <c r="C214" s="182">
        <v>1</v>
      </c>
      <c r="D214" s="57" t="str">
        <f t="shared" si="33"/>
        <v>Q4</v>
      </c>
      <c r="E214" s="16" t="s">
        <v>28</v>
      </c>
      <c r="F214" s="182">
        <v>2018</v>
      </c>
      <c r="G214" s="182">
        <v>7</v>
      </c>
      <c r="H214" s="185"/>
      <c r="I214" s="57" t="str">
        <f t="shared" si="35"/>
        <v>Q2</v>
      </c>
      <c r="J214" s="178" t="s">
        <v>106</v>
      </c>
      <c r="K214" s="185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76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84">
        <v>0.25690000000000002</v>
      </c>
      <c r="AE214" s="183">
        <f t="shared" si="38"/>
        <v>0</v>
      </c>
      <c r="AF214" s="183" t="str">
        <f>IF(AND(COUNTIFS($J$14:J218,J214)=1,AE214=1),1,"")</f>
        <v/>
      </c>
      <c r="AG214" s="183">
        <f>IF(C214="","",IF(AND(COUNTIFS($J$14:J218,J214)=1,C214&lt;&gt;""),1,""))</f>
        <v>1</v>
      </c>
      <c r="AH214" s="183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82">
        <v>2017</v>
      </c>
      <c r="C215" s="182">
        <v>1</v>
      </c>
      <c r="D215" s="57" t="str">
        <f t="shared" si="33"/>
        <v>Q4</v>
      </c>
      <c r="E215" s="16" t="s">
        <v>28</v>
      </c>
      <c r="F215" s="182">
        <v>2018</v>
      </c>
      <c r="G215" s="182">
        <v>6</v>
      </c>
      <c r="H215" s="185"/>
      <c r="I215" s="57" t="str">
        <f t="shared" si="35"/>
        <v>Q1</v>
      </c>
      <c r="J215" s="178" t="s">
        <v>110</v>
      </c>
      <c r="K215" s="185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76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84">
        <v>0.2243</v>
      </c>
      <c r="AE215" s="183">
        <f t="shared" si="38"/>
        <v>0</v>
      </c>
      <c r="AF215" s="183" t="str">
        <f>IF(AND(COUNTIFS($J$15:J218,J215)=1,AE215=1),1,"")</f>
        <v/>
      </c>
      <c r="AG215" s="183">
        <f>IF(C215="","",IF(AND(COUNTIFS($J$15:J218,J215)=1,C215&lt;&gt;""),1,""))</f>
        <v>1</v>
      </c>
      <c r="AH215" s="183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82">
        <v>2017</v>
      </c>
      <c r="C216" s="182">
        <v>1</v>
      </c>
      <c r="D216" s="57" t="str">
        <f t="shared" si="33"/>
        <v>Q4</v>
      </c>
      <c r="E216" s="16" t="s">
        <v>28</v>
      </c>
      <c r="F216" s="182">
        <v>2018</v>
      </c>
      <c r="G216" s="182">
        <v>6</v>
      </c>
      <c r="H216" s="185"/>
      <c r="I216" s="57" t="str">
        <f t="shared" si="35"/>
        <v>Q1</v>
      </c>
      <c r="J216" s="178" t="s">
        <v>111</v>
      </c>
      <c r="K216" s="185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76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84">
        <v>0.2243</v>
      </c>
      <c r="AE216" s="183">
        <f t="shared" si="38"/>
        <v>0</v>
      </c>
      <c r="AF216" s="183" t="str">
        <f>IF(AND(COUNTIFS($J$16:J218,J216)=1,AE216=1),1,"")</f>
        <v/>
      </c>
      <c r="AG216" s="183">
        <f>IF(C216="","",IF(AND(COUNTIFS($J$16:J218,J216)=1,C216&lt;&gt;""),1,""))</f>
        <v>1</v>
      </c>
      <c r="AH216" s="183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82">
        <v>2017</v>
      </c>
      <c r="C217" s="182">
        <v>12</v>
      </c>
      <c r="D217" s="57" t="str">
        <f t="shared" si="33"/>
        <v>Q3</v>
      </c>
      <c r="E217" s="16" t="s">
        <v>43</v>
      </c>
      <c r="F217" s="182">
        <v>2018</v>
      </c>
      <c r="G217" s="182">
        <v>1</v>
      </c>
      <c r="H217" s="185"/>
      <c r="I217" s="57" t="str">
        <f t="shared" si="35"/>
        <v>Q4</v>
      </c>
      <c r="J217" s="178" t="s">
        <v>112</v>
      </c>
      <c r="K217" s="185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76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84">
        <v>0.12</v>
      </c>
      <c r="AE217" s="183">
        <f t="shared" si="38"/>
        <v>1</v>
      </c>
      <c r="AF217" s="183">
        <f>IF(AND(COUNTIFS($J$17:J218,J217)=1,AE217=1),1,"")</f>
        <v>1</v>
      </c>
      <c r="AG217" s="183">
        <f>IF(C217="","",IF(AND(COUNTIFS($J$17:J218,J217)=1,C217&lt;&gt;""),1,""))</f>
        <v>1</v>
      </c>
      <c r="AH217" s="183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82">
        <v>2017</v>
      </c>
      <c r="C218" s="182">
        <v>7</v>
      </c>
      <c r="D218" s="57" t="str">
        <f t="shared" si="33"/>
        <v>Q2</v>
      </c>
      <c r="E218" s="16" t="s">
        <v>28</v>
      </c>
      <c r="F218" s="182">
        <v>2018</v>
      </c>
      <c r="G218" s="182">
        <v>7</v>
      </c>
      <c r="H218" s="185"/>
      <c r="I218" s="57" t="str">
        <f t="shared" si="35"/>
        <v>Q2</v>
      </c>
      <c r="J218" s="178" t="s">
        <v>115</v>
      </c>
      <c r="K218" s="185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76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84">
        <v>0.1065</v>
      </c>
      <c r="AE218" s="183">
        <f t="shared" si="38"/>
        <v>0</v>
      </c>
      <c r="AF218" s="183" t="str">
        <f>IF(AND(COUNTIFS($J$18:J218,J218)=1,AE218=1),1,"")</f>
        <v/>
      </c>
      <c r="AG218" s="183">
        <f>IF(C218="","",IF(AND(COUNTIFS($J$18:J218,J218)=1,C218&lt;&gt;""),1,""))</f>
        <v>1</v>
      </c>
      <c r="AH218" s="183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82">
        <v>2017</v>
      </c>
      <c r="C219" s="182">
        <v>11</v>
      </c>
      <c r="D219" s="57" t="str">
        <f t="shared" si="33"/>
        <v>Q3</v>
      </c>
      <c r="E219" s="16" t="s">
        <v>28</v>
      </c>
      <c r="F219" s="182">
        <v>2018</v>
      </c>
      <c r="G219" s="182">
        <v>7</v>
      </c>
      <c r="H219" s="185"/>
      <c r="I219" s="57" t="str">
        <f t="shared" si="35"/>
        <v>Q2</v>
      </c>
      <c r="J219" s="178" t="s">
        <v>117</v>
      </c>
      <c r="K219" s="185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76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84">
        <v>9.2899999999999996E-2</v>
      </c>
      <c r="AE219" s="183">
        <f t="shared" si="38"/>
        <v>1</v>
      </c>
      <c r="AF219" s="183">
        <f>IF(AND(COUNTIFS($J$18:J219,J219)=1,AE219=1),1,"")</f>
        <v>1</v>
      </c>
      <c r="AG219" s="183">
        <f>IF(C219="","",IF(AND(COUNTIFS($J$18:J219,J219)=1,C219&lt;&gt;""),1,""))</f>
        <v>1</v>
      </c>
      <c r="AH219" s="183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82">
        <v>2017</v>
      </c>
      <c r="C220" s="182">
        <v>12</v>
      </c>
      <c r="D220" s="57" t="str">
        <f t="shared" si="33"/>
        <v>Q3</v>
      </c>
      <c r="E220" s="16" t="s">
        <v>28</v>
      </c>
      <c r="F220" s="182">
        <v>2018</v>
      </c>
      <c r="G220" s="182">
        <v>6</v>
      </c>
      <c r="H220" s="185"/>
      <c r="I220" s="57" t="str">
        <f t="shared" si="35"/>
        <v>Q1</v>
      </c>
      <c r="J220" s="178" t="s">
        <v>120</v>
      </c>
      <c r="K220" s="185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76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84">
        <v>0.11840000000000001</v>
      </c>
      <c r="AE220" s="183">
        <f t="shared" si="38"/>
        <v>1</v>
      </c>
      <c r="AF220" s="183">
        <f>IF(AND(COUNTIFS($J$18:J220,J220)=1,AE220=1),1,"")</f>
        <v>1</v>
      </c>
      <c r="AG220" s="183">
        <f>IF(C220="","",IF(AND(COUNTIFS($J$18:J220,J220)=1,C220&lt;&gt;""),1,""))</f>
        <v>1</v>
      </c>
      <c r="AH220" s="183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82">
        <v>2017</v>
      </c>
      <c r="C221" s="182">
        <v>12</v>
      </c>
      <c r="D221" s="57" t="str">
        <f t="shared" si="33"/>
        <v>Q3</v>
      </c>
      <c r="E221" s="16" t="s">
        <v>28</v>
      </c>
      <c r="F221" s="182">
        <v>2018</v>
      </c>
      <c r="G221" s="182">
        <v>6</v>
      </c>
      <c r="H221" s="185"/>
      <c r="I221" s="57" t="str">
        <f t="shared" si="35"/>
        <v>Q1</v>
      </c>
      <c r="J221" s="178" t="s">
        <v>123</v>
      </c>
      <c r="K221" s="185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76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84">
        <v>8.9300000000000004E-2</v>
      </c>
      <c r="AE221" s="183">
        <f t="shared" si="38"/>
        <v>0</v>
      </c>
      <c r="AF221" s="183" t="str">
        <f>IF(AND(COUNTIFS($J$18:J221,J221)=1,AE221=1),1,"")</f>
        <v/>
      </c>
      <c r="AG221" s="183">
        <f>IF(C221="","",IF(AND(COUNTIFS($J$18:J221,J221)=1,C221&lt;&gt;""),1,""))</f>
        <v>1</v>
      </c>
      <c r="AH221" s="183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82">
        <v>2017</v>
      </c>
      <c r="C222" s="182">
        <v>11</v>
      </c>
      <c r="D222" s="57" t="str">
        <f t="shared" si="33"/>
        <v>Q3</v>
      </c>
      <c r="E222" s="16" t="s">
        <v>28</v>
      </c>
      <c r="F222" s="182">
        <v>2018</v>
      </c>
      <c r="G222" s="182">
        <v>6</v>
      </c>
      <c r="H222" s="185"/>
      <c r="I222" s="57" t="str">
        <f t="shared" si="35"/>
        <v>Q1</v>
      </c>
      <c r="J222" s="178" t="s">
        <v>126</v>
      </c>
      <c r="K222" s="185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76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84">
        <v>0.13830000000000001</v>
      </c>
      <c r="AE222" s="183">
        <f t="shared" si="38"/>
        <v>1</v>
      </c>
      <c r="AF222" s="183">
        <f>IF(AND(COUNTIFS($J$18:J222,J222)=1,AE222=1),1,"")</f>
        <v>1</v>
      </c>
      <c r="AG222" s="183">
        <f>IF(C222="","",IF(AND(COUNTIFS($J$18:J222,J222)=1,C222&lt;&gt;""),1,""))</f>
        <v>1</v>
      </c>
      <c r="AH222" s="183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82">
        <v>2017</v>
      </c>
      <c r="C223" s="182">
        <v>12</v>
      </c>
      <c r="D223" s="57" t="str">
        <f t="shared" si="33"/>
        <v>Q3</v>
      </c>
      <c r="E223" s="16" t="s">
        <v>43</v>
      </c>
      <c r="F223" s="182">
        <v>2018</v>
      </c>
      <c r="G223" s="182">
        <v>3</v>
      </c>
      <c r="H223" s="185"/>
      <c r="I223" s="57" t="str">
        <f t="shared" si="35"/>
        <v>Q4</v>
      </c>
      <c r="J223" s="178" t="s">
        <v>129</v>
      </c>
      <c r="K223" s="185" t="s">
        <v>3112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76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84">
        <v>0.12</v>
      </c>
      <c r="AE223" s="183">
        <f t="shared" si="38"/>
        <v>1</v>
      </c>
      <c r="AF223" s="183">
        <f>IF(AND(COUNTIFS($J$18:J223,J223)=1,AE223=1),1,"")</f>
        <v>1</v>
      </c>
      <c r="AG223" s="183">
        <f>IF(C223="","",IF(AND(COUNTIFS($J$18:J223,J223)=1,C223&lt;&gt;""),1,""))</f>
        <v>1</v>
      </c>
      <c r="AH223" s="183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82">
        <v>2017</v>
      </c>
      <c r="C224" s="182">
        <v>3</v>
      </c>
      <c r="D224" s="57" t="str">
        <f t="shared" si="33"/>
        <v>Q4</v>
      </c>
      <c r="E224" s="16" t="s">
        <v>28</v>
      </c>
      <c r="F224" s="182">
        <v>2018</v>
      </c>
      <c r="G224" s="182">
        <v>9</v>
      </c>
      <c r="H224" s="185"/>
      <c r="I224" s="57" t="str">
        <f t="shared" si="35"/>
        <v>Q2</v>
      </c>
      <c r="J224" s="178" t="s">
        <v>135</v>
      </c>
      <c r="K224" s="185" t="s">
        <v>3113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76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84">
        <v>0.12</v>
      </c>
      <c r="AE224" s="183">
        <f t="shared" si="38"/>
        <v>1</v>
      </c>
      <c r="AF224" s="183">
        <f>IF(AND(COUNTIFS($J$18:J224,J224)=1,AE224=1),1,"")</f>
        <v>1</v>
      </c>
      <c r="AG224" s="183">
        <f>IF(C224="","",IF(AND(COUNTIFS($J$18:J224,J224)=1,C224&lt;&gt;""),1,""))</f>
        <v>1</v>
      </c>
      <c r="AH224" s="183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82">
        <v>2017</v>
      </c>
      <c r="C225" s="182">
        <v>12</v>
      </c>
      <c r="D225" s="57" t="str">
        <f t="shared" si="33"/>
        <v>Q3</v>
      </c>
      <c r="E225" s="16" t="s">
        <v>43</v>
      </c>
      <c r="F225" s="182">
        <v>2018</v>
      </c>
      <c r="G225" s="182">
        <v>3</v>
      </c>
      <c r="H225" s="185"/>
      <c r="I225" s="57" t="str">
        <f t="shared" si="35"/>
        <v>Q4</v>
      </c>
      <c r="J225" s="178" t="s">
        <v>140</v>
      </c>
      <c r="K225" s="185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76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84">
        <v>0.12</v>
      </c>
      <c r="AE225" s="183">
        <f t="shared" si="38"/>
        <v>1</v>
      </c>
      <c r="AF225" s="183">
        <f>IF(AND(COUNTIFS($J$18:J225,J225)=1,AE225=1),1,"")</f>
        <v>1</v>
      </c>
      <c r="AG225" s="183">
        <f>IF(C225="","",IF(AND(COUNTIFS($J$18:J225,J225)=1,C225&lt;&gt;""),1,""))</f>
        <v>1</v>
      </c>
      <c r="AH225" s="183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82">
        <v>2017</v>
      </c>
      <c r="C226" s="182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82">
        <v>2018</v>
      </c>
      <c r="G226" s="182">
        <v>3</v>
      </c>
      <c r="H226" s="185"/>
      <c r="I226" s="57" t="str">
        <f t="shared" si="35"/>
        <v>Q4</v>
      </c>
      <c r="J226" s="178" t="s">
        <v>140</v>
      </c>
      <c r="K226" s="185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76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84">
        <v>0.12</v>
      </c>
      <c r="AE226" s="183">
        <f t="shared" si="38"/>
        <v>1</v>
      </c>
      <c r="AF226" s="183" t="str">
        <f>IF(AND(COUNTIFS($J$18:J226,J226)=1,AE226=1),1,"")</f>
        <v/>
      </c>
      <c r="AG226" s="183" t="str">
        <f>IF(C226="","",IF(AND(COUNTIFS($J$18:J226,J226)=1,C226&lt;&gt;""),1,""))</f>
        <v/>
      </c>
      <c r="AH226" s="183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82">
        <v>2017</v>
      </c>
      <c r="C227" s="182">
        <v>12</v>
      </c>
      <c r="D227" s="57" t="str">
        <f t="shared" si="45"/>
        <v>Q3</v>
      </c>
      <c r="E227" s="16" t="s">
        <v>43</v>
      </c>
      <c r="F227" s="182">
        <v>2018</v>
      </c>
      <c r="G227" s="182">
        <v>3</v>
      </c>
      <c r="H227" s="185"/>
      <c r="I227" s="57" t="str">
        <f t="shared" si="35"/>
        <v>Q4</v>
      </c>
      <c r="J227" s="178" t="s">
        <v>123</v>
      </c>
      <c r="K227" s="185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76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84">
        <v>8.9300000000000004E-2</v>
      </c>
      <c r="AE227" s="183">
        <f t="shared" si="38"/>
        <v>0</v>
      </c>
      <c r="AF227" s="183" t="str">
        <f>IF(AND(COUNTIFS($J$18:J227,J227)=1,AE227=1),1,"")</f>
        <v/>
      </c>
      <c r="AG227" s="183" t="str">
        <f>IF(C227="","",IF(AND(COUNTIFS($J$18:J227,J227)=1,C227&lt;&gt;""),1,""))</f>
        <v/>
      </c>
      <c r="AH227" s="183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82">
        <v>2017</v>
      </c>
      <c r="C228" s="182">
        <v>3</v>
      </c>
      <c r="D228" s="57" t="str">
        <f t="shared" si="45"/>
        <v>Q4</v>
      </c>
      <c r="E228" s="16" t="s">
        <v>28</v>
      </c>
      <c r="F228" s="182">
        <v>2018</v>
      </c>
      <c r="G228" s="182">
        <v>9</v>
      </c>
      <c r="H228" s="185"/>
      <c r="I228" s="57" t="str">
        <f t="shared" si="35"/>
        <v>Q2</v>
      </c>
      <c r="J228" s="178" t="s">
        <v>135</v>
      </c>
      <c r="K228" s="185" t="s">
        <v>3113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76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84">
        <v>0.12</v>
      </c>
      <c r="AE228" s="183">
        <f t="shared" si="38"/>
        <v>1</v>
      </c>
      <c r="AF228" s="183" t="str">
        <f>IF(AND(COUNTIFS($J$18:J228,J228)=1,AE228=1),1,"")</f>
        <v/>
      </c>
      <c r="AG228" s="183" t="str">
        <f>IF(C228="","",IF(AND(COUNTIFS($J$18:J228,J228)=1,C228&lt;&gt;""),1,""))</f>
        <v/>
      </c>
      <c r="AH228" s="183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82">
        <v>2017</v>
      </c>
      <c r="C229" s="182">
        <v>3</v>
      </c>
      <c r="D229" s="57" t="str">
        <f t="shared" si="45"/>
        <v>Q4</v>
      </c>
      <c r="E229" s="16" t="s">
        <v>28</v>
      </c>
      <c r="F229" s="182">
        <v>2018</v>
      </c>
      <c r="G229" s="182">
        <v>9</v>
      </c>
      <c r="H229" s="185"/>
      <c r="I229" s="57" t="str">
        <f t="shared" si="35"/>
        <v>Q2</v>
      </c>
      <c r="J229" s="178" t="s">
        <v>135</v>
      </c>
      <c r="K229" s="185" t="s">
        <v>3113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76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84">
        <v>0.12</v>
      </c>
      <c r="AE229" s="183">
        <f t="shared" si="38"/>
        <v>1</v>
      </c>
      <c r="AF229" s="183" t="str">
        <f>IF(AND(COUNTIFS($J$18:J229,J229)=1,AE229=1),1,"")</f>
        <v/>
      </c>
      <c r="AG229" s="183" t="str">
        <f>IF(C229="","",IF(AND(COUNTIFS($J$18:J229,J229)=1,C229&lt;&gt;""),1,""))</f>
        <v/>
      </c>
      <c r="AH229" s="183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82">
        <v>2017</v>
      </c>
      <c r="C230" s="182">
        <v>11</v>
      </c>
      <c r="D230" s="57" t="str">
        <f t="shared" si="45"/>
        <v>Q3</v>
      </c>
      <c r="E230" s="16" t="s">
        <v>43</v>
      </c>
      <c r="F230" s="182">
        <v>2018</v>
      </c>
      <c r="G230" s="182">
        <v>3</v>
      </c>
      <c r="H230" s="185"/>
      <c r="I230" s="57" t="str">
        <f t="shared" si="35"/>
        <v>Q4</v>
      </c>
      <c r="J230" s="178" t="s">
        <v>145</v>
      </c>
      <c r="K230" s="185" t="s">
        <v>3114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76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84">
        <v>0.12</v>
      </c>
      <c r="AE230" s="183">
        <f t="shared" si="38"/>
        <v>1</v>
      </c>
      <c r="AF230" s="183">
        <f>IF(AND(COUNTIFS($J$18:J230,J230)=1,AE230=1),1,"")</f>
        <v>1</v>
      </c>
      <c r="AG230" s="183">
        <f>IF(C230="","",IF(AND(COUNTIFS($J$18:J230,J230)=1,C230&lt;&gt;""),1,""))</f>
        <v>1</v>
      </c>
      <c r="AH230" s="183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82">
        <v>2017</v>
      </c>
      <c r="C231" s="182">
        <v>11</v>
      </c>
      <c r="D231" s="57" t="str">
        <f t="shared" si="45"/>
        <v>Q3</v>
      </c>
      <c r="E231" s="16" t="s">
        <v>43</v>
      </c>
      <c r="F231" s="182">
        <v>2018</v>
      </c>
      <c r="G231" s="182">
        <v>3</v>
      </c>
      <c r="H231" s="185"/>
      <c r="I231" s="57" t="str">
        <f t="shared" si="35"/>
        <v>Q4</v>
      </c>
      <c r="J231" s="178" t="s">
        <v>150</v>
      </c>
      <c r="K231" s="185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76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84">
        <v>0.12</v>
      </c>
      <c r="AE231" s="183">
        <f t="shared" si="38"/>
        <v>1</v>
      </c>
      <c r="AF231" s="183">
        <f>IF(AND(COUNTIFS($J$18:J231,J231)=1,AE231=1),1,"")</f>
        <v>1</v>
      </c>
      <c r="AG231" s="183">
        <f>IF(C231="","",IF(AND(COUNTIFS($J$18:J231,J231)=1,C231&lt;&gt;""),1,""))</f>
        <v>1</v>
      </c>
      <c r="AH231" s="183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82">
        <v>2017</v>
      </c>
      <c r="C232" s="182">
        <v>11</v>
      </c>
      <c r="D232" s="57" t="str">
        <f t="shared" si="45"/>
        <v>Q3</v>
      </c>
      <c r="E232" s="16" t="s">
        <v>43</v>
      </c>
      <c r="F232" s="182">
        <v>2018</v>
      </c>
      <c r="G232" s="182">
        <v>3</v>
      </c>
      <c r="H232" s="185"/>
      <c r="I232" s="57" t="str">
        <f t="shared" si="35"/>
        <v>Q4</v>
      </c>
      <c r="J232" s="178" t="s">
        <v>152</v>
      </c>
      <c r="K232" s="185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76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84">
        <v>0.12</v>
      </c>
      <c r="AE232" s="183">
        <f t="shared" si="38"/>
        <v>1</v>
      </c>
      <c r="AF232" s="183">
        <f>IF(AND(COUNTIFS($J$18:J232,J232)=1,AE232=1),1,"")</f>
        <v>1</v>
      </c>
      <c r="AG232" s="183">
        <f>IF(C232="","",IF(AND(COUNTIFS($J$18:J232,J232)=1,C232&lt;&gt;""),1,""))</f>
        <v>1</v>
      </c>
      <c r="AH232" s="183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82">
        <v>2017</v>
      </c>
      <c r="C233" s="182">
        <v>11</v>
      </c>
      <c r="D233" s="57" t="str">
        <f t="shared" si="45"/>
        <v>Q3</v>
      </c>
      <c r="E233" s="16" t="s">
        <v>43</v>
      </c>
      <c r="F233" s="182">
        <v>2018</v>
      </c>
      <c r="G233" s="182">
        <v>3</v>
      </c>
      <c r="H233" s="185"/>
      <c r="I233" s="57" t="str">
        <f t="shared" si="35"/>
        <v>Q4</v>
      </c>
      <c r="J233" s="178" t="s">
        <v>126</v>
      </c>
      <c r="K233" s="185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76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84">
        <v>0.12</v>
      </c>
      <c r="AE233" s="183">
        <f t="shared" si="38"/>
        <v>1</v>
      </c>
      <c r="AF233" s="183" t="str">
        <f>IF(AND(COUNTIFS($J$18:J233,J233)=1,AE233=1),1,"")</f>
        <v/>
      </c>
      <c r="AG233" s="183" t="str">
        <f>IF(C233="","",IF(AND(COUNTIFS($J$18:J233,J233)=1,C233&lt;&gt;""),1,""))</f>
        <v/>
      </c>
      <c r="AH233" s="183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82">
        <v>2017</v>
      </c>
      <c r="C234" s="182">
        <v>12</v>
      </c>
      <c r="D234" s="57" t="str">
        <f t="shared" si="45"/>
        <v>Q3</v>
      </c>
      <c r="E234" s="16" t="s">
        <v>28</v>
      </c>
      <c r="F234" s="182">
        <v>2018</v>
      </c>
      <c r="G234" s="182">
        <v>5</v>
      </c>
      <c r="H234" s="185"/>
      <c r="I234" s="57" t="str">
        <f t="shared" si="35"/>
        <v>Q1</v>
      </c>
      <c r="J234" s="178" t="s">
        <v>153</v>
      </c>
      <c r="K234" s="185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76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84">
        <v>0.16039999999999999</v>
      </c>
      <c r="AE234" s="183">
        <f t="shared" si="38"/>
        <v>0</v>
      </c>
      <c r="AF234" s="183" t="str">
        <f>IF(AND(COUNTIFS($J$18:J234,J234)=1,AE234=1),1,"")</f>
        <v/>
      </c>
      <c r="AG234" s="183">
        <f>IF(C234="","",IF(AND(COUNTIFS($J$18:J234,J234)=1,C234&lt;&gt;""),1,""))</f>
        <v>1</v>
      </c>
      <c r="AH234" s="183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82">
        <v>2017</v>
      </c>
      <c r="C235" s="182">
        <v>12</v>
      </c>
      <c r="D235" s="57" t="str">
        <f t="shared" si="45"/>
        <v>Q3</v>
      </c>
      <c r="E235" s="16" t="s">
        <v>28</v>
      </c>
      <c r="F235" s="182">
        <v>2018</v>
      </c>
      <c r="G235" s="182">
        <v>5</v>
      </c>
      <c r="H235" s="185"/>
      <c r="I235" s="57" t="str">
        <f t="shared" si="35"/>
        <v>Q1</v>
      </c>
      <c r="J235" s="178" t="s">
        <v>153</v>
      </c>
      <c r="K235" s="185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76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84">
        <v>0.16039999999999999</v>
      </c>
      <c r="AE235" s="183">
        <f t="shared" si="38"/>
        <v>1</v>
      </c>
      <c r="AF235" s="183" t="str">
        <f>IF(AND(COUNTIFS($J$18:J235,J235)=1,AE235=1),1,"")</f>
        <v/>
      </c>
      <c r="AG235" s="183" t="str">
        <f>IF(C235="","",IF(AND(COUNTIFS($J$18:J235,J235)=1,C235&lt;&gt;""),1,""))</f>
        <v/>
      </c>
      <c r="AH235" s="183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82">
        <v>2017</v>
      </c>
      <c r="C236" s="182">
        <v>12</v>
      </c>
      <c r="D236" s="57" t="str">
        <f t="shared" si="45"/>
        <v>Q3</v>
      </c>
      <c r="E236" s="16" t="s">
        <v>28</v>
      </c>
      <c r="F236" s="182">
        <v>2018</v>
      </c>
      <c r="G236" s="182">
        <v>5</v>
      </c>
      <c r="H236" s="185"/>
      <c r="I236" s="57" t="str">
        <f t="shared" si="35"/>
        <v>Q1</v>
      </c>
      <c r="J236" s="178" t="s">
        <v>158</v>
      </c>
      <c r="K236" s="185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76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84">
        <v>0.12</v>
      </c>
      <c r="AE236" s="183">
        <f t="shared" si="38"/>
        <v>0</v>
      </c>
      <c r="AF236" s="183" t="str">
        <f>IF(AND(COUNTIFS($J$18:J236,J236)=1,AE236=1),1,"")</f>
        <v/>
      </c>
      <c r="AG236" s="183">
        <f>IF(C236="","",IF(AND(COUNTIFS($J$18:J236,J236)=1,C236&lt;&gt;""),1,""))</f>
        <v>1</v>
      </c>
      <c r="AH236" s="183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82">
        <v>2017</v>
      </c>
      <c r="C237" s="182">
        <v>12</v>
      </c>
      <c r="D237" s="57" t="str">
        <f t="shared" si="45"/>
        <v>Q3</v>
      </c>
      <c r="E237" s="16" t="s">
        <v>28</v>
      </c>
      <c r="F237" s="182">
        <v>2018</v>
      </c>
      <c r="G237" s="182">
        <v>5</v>
      </c>
      <c r="H237" s="185"/>
      <c r="I237" s="57" t="str">
        <f t="shared" si="35"/>
        <v>Q1</v>
      </c>
      <c r="J237" s="178" t="s">
        <v>160</v>
      </c>
      <c r="K237" s="185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76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84">
        <v>0.12</v>
      </c>
      <c r="AE237" s="183">
        <f t="shared" si="38"/>
        <v>0</v>
      </c>
      <c r="AF237" s="183" t="str">
        <f>IF(AND(COUNTIFS($J$18:J237,J237)=1,AE237=1),1,"")</f>
        <v/>
      </c>
      <c r="AG237" s="183" t="str">
        <f>IF(C237="","",IF(AND(COUNTIFS($J$18:J237,J237)=1,C237&lt;&gt;""),1,""))</f>
        <v/>
      </c>
      <c r="AH237" s="183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82">
        <v>2017</v>
      </c>
      <c r="C238" s="182">
        <v>11</v>
      </c>
      <c r="D238" s="57" t="str">
        <f t="shared" si="45"/>
        <v>Q3</v>
      </c>
      <c r="E238" s="16" t="s">
        <v>28</v>
      </c>
      <c r="F238" s="182">
        <v>2018</v>
      </c>
      <c r="G238" s="182">
        <v>5</v>
      </c>
      <c r="H238" s="185"/>
      <c r="I238" s="57" t="str">
        <f t="shared" si="35"/>
        <v>Q1</v>
      </c>
      <c r="J238" s="178" t="s">
        <v>161</v>
      </c>
      <c r="K238" s="185" t="s">
        <v>3115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76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84">
        <v>0.17680000000000001</v>
      </c>
      <c r="AE238" s="183">
        <f t="shared" si="38"/>
        <v>0</v>
      </c>
      <c r="AF238" s="183" t="str">
        <f>IF(AND(COUNTIFS($J$18:J238,J238)=1,AE238=1),1,"")</f>
        <v/>
      </c>
      <c r="AG238" s="183">
        <f>IF(C238="","",IF(AND(COUNTIFS($J$18:J238,J238)=1,C238&lt;&gt;""),1,""))</f>
        <v>1</v>
      </c>
      <c r="AH238" s="183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82">
        <v>2017</v>
      </c>
      <c r="C239" s="182">
        <v>11</v>
      </c>
      <c r="D239" s="57" t="str">
        <f t="shared" si="45"/>
        <v>Q3</v>
      </c>
      <c r="E239" s="16" t="s">
        <v>28</v>
      </c>
      <c r="F239" s="182">
        <v>2018</v>
      </c>
      <c r="G239" s="182">
        <v>5</v>
      </c>
      <c r="H239" s="185"/>
      <c r="I239" s="57" t="str">
        <f t="shared" si="35"/>
        <v>Q1</v>
      </c>
      <c r="J239" s="178" t="s">
        <v>161</v>
      </c>
      <c r="K239" s="185" t="s">
        <v>3115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76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84">
        <v>0.17680000000000001</v>
      </c>
      <c r="AE239" s="183">
        <f t="shared" si="38"/>
        <v>0</v>
      </c>
      <c r="AF239" s="183" t="str">
        <f>IF(AND(COUNTIFS($J$18:J239,J239)=1,AE239=1),1,"")</f>
        <v/>
      </c>
      <c r="AG239" s="183" t="str">
        <f>IF(C239="","",IF(AND(COUNTIFS($J$18:J239,J239)=1,C239&lt;&gt;""),1,""))</f>
        <v/>
      </c>
      <c r="AH239" s="183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82">
        <v>2017</v>
      </c>
      <c r="C240" s="182">
        <v>11</v>
      </c>
      <c r="D240" s="57" t="str">
        <f t="shared" si="45"/>
        <v>Q3</v>
      </c>
      <c r="E240" s="16" t="s">
        <v>28</v>
      </c>
      <c r="F240" s="182">
        <v>2018</v>
      </c>
      <c r="G240" s="182">
        <v>5</v>
      </c>
      <c r="H240" s="185"/>
      <c r="I240" s="57" t="str">
        <f t="shared" si="35"/>
        <v>Q1</v>
      </c>
      <c r="J240" s="178" t="s">
        <v>168</v>
      </c>
      <c r="K240" s="185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76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84">
        <v>0.12</v>
      </c>
      <c r="AE240" s="183">
        <f t="shared" si="38"/>
        <v>1</v>
      </c>
      <c r="AF240" s="183">
        <f>IF(AND(COUNTIFS($J$18:J240,J240)=1,AE240=1),1,"")</f>
        <v>1</v>
      </c>
      <c r="AG240" s="183">
        <f>IF(C240="","",IF(AND(COUNTIFS($J$18:J240,J240)=1,C240&lt;&gt;""),1,""))</f>
        <v>1</v>
      </c>
      <c r="AH240" s="183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82">
        <v>2017</v>
      </c>
      <c r="C241" s="182">
        <v>11</v>
      </c>
      <c r="D241" s="57" t="str">
        <f t="shared" si="45"/>
        <v>Q3</v>
      </c>
      <c r="E241" s="16" t="s">
        <v>28</v>
      </c>
      <c r="F241" s="182">
        <v>2018</v>
      </c>
      <c r="G241" s="182">
        <v>5</v>
      </c>
      <c r="H241" s="185"/>
      <c r="I241" s="57" t="str">
        <f t="shared" si="35"/>
        <v>Q1</v>
      </c>
      <c r="J241" s="178" t="s">
        <v>168</v>
      </c>
      <c r="K241" s="185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76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84">
        <v>0.12</v>
      </c>
      <c r="AE241" s="183">
        <f t="shared" si="38"/>
        <v>1</v>
      </c>
      <c r="AF241" s="183" t="str">
        <f>IF(AND(COUNTIFS($J$18:J241,J241)=1,AE241=1),1,"")</f>
        <v/>
      </c>
      <c r="AG241" s="183" t="str">
        <f>IF(C241="","",IF(AND(COUNTIFS($J$18:J241,J241)=1,C241&lt;&gt;""),1,""))</f>
        <v/>
      </c>
      <c r="AH241" s="183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82">
        <v>2017</v>
      </c>
      <c r="C242" s="182">
        <v>9</v>
      </c>
      <c r="D242" s="57" t="str">
        <f t="shared" si="45"/>
        <v>Q2</v>
      </c>
      <c r="E242" s="16" t="s">
        <v>28</v>
      </c>
      <c r="F242" s="182">
        <v>2018</v>
      </c>
      <c r="G242" s="182">
        <v>5</v>
      </c>
      <c r="H242" s="185"/>
      <c r="I242" s="57" t="str">
        <f t="shared" si="35"/>
        <v>Q1</v>
      </c>
      <c r="J242" s="178" t="s">
        <v>169</v>
      </c>
      <c r="K242" s="185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76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84">
        <v>0.1162</v>
      </c>
      <c r="AE242" s="183">
        <f t="shared" si="38"/>
        <v>1</v>
      </c>
      <c r="AF242" s="183">
        <f>IF(AND(COUNTIFS($J$18:J242,J242)=1,AE242=1),1,"")</f>
        <v>1</v>
      </c>
      <c r="AG242" s="183">
        <f>IF(C242="","",IF(AND(COUNTIFS($J$18:J242,J242)=1,C242&lt;&gt;""),1,""))</f>
        <v>1</v>
      </c>
      <c r="AH242" s="183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82">
        <v>2017</v>
      </c>
      <c r="C243" s="182">
        <v>5</v>
      </c>
      <c r="D243" s="57" t="str">
        <f t="shared" si="45"/>
        <v>Q1</v>
      </c>
      <c r="E243" s="16" t="s">
        <v>171</v>
      </c>
      <c r="F243" s="16" t="s">
        <v>171</v>
      </c>
      <c r="G243" s="182" t="s">
        <v>171</v>
      </c>
      <c r="H243" s="185"/>
      <c r="I243" s="57" t="str">
        <f t="shared" si="35"/>
        <v>Cancel</v>
      </c>
      <c r="J243" s="178" t="s">
        <v>172</v>
      </c>
      <c r="K243" s="185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76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81">
        <v>0.12</v>
      </c>
      <c r="AE243" s="183">
        <f t="shared" si="38"/>
        <v>1</v>
      </c>
      <c r="AF243" s="183">
        <f>IF(AND(COUNTIFS($J$18:J243,J243)=1,AE243=1),1,"")</f>
        <v>1</v>
      </c>
      <c r="AG243" s="183">
        <f>IF(C243="","",IF(AND(COUNTIFS($J$18:J243,J243)=1,C243&lt;&gt;""),1,""))</f>
        <v>1</v>
      </c>
      <c r="AH243" s="183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82">
        <v>2018</v>
      </c>
      <c r="C244" s="182">
        <v>4</v>
      </c>
      <c r="D244" s="57" t="str">
        <f t="shared" si="45"/>
        <v>Q1</v>
      </c>
      <c r="E244" s="16" t="s">
        <v>28</v>
      </c>
      <c r="F244" s="182">
        <v>2018</v>
      </c>
      <c r="G244" s="182">
        <v>4</v>
      </c>
      <c r="H244" s="185"/>
      <c r="I244" s="57" t="str">
        <f t="shared" si="35"/>
        <v>Q1</v>
      </c>
      <c r="J244" s="178" t="s">
        <v>174</v>
      </c>
      <c r="K244" s="185" t="s">
        <v>3116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76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84">
        <v>0.1167</v>
      </c>
      <c r="AE244" s="183">
        <f t="shared" si="38"/>
        <v>1</v>
      </c>
      <c r="AF244" s="183">
        <f>IF(AND(COUNTIFS($J$18:J244,J244)=1,AE244=1),1,"")</f>
        <v>1</v>
      </c>
      <c r="AG244" s="183">
        <f>IF(C244="","",IF(AND(COUNTIFS($J$18:J244,J244)=1,C244&lt;&gt;""),1,""))</f>
        <v>1</v>
      </c>
      <c r="AH244" s="183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82">
        <v>2018</v>
      </c>
      <c r="C245" s="182">
        <v>4</v>
      </c>
      <c r="D245" s="57" t="str">
        <f t="shared" si="45"/>
        <v>Q1</v>
      </c>
      <c r="E245" s="16" t="s">
        <v>28</v>
      </c>
      <c r="F245" s="182">
        <v>2018</v>
      </c>
      <c r="G245" s="182">
        <v>4</v>
      </c>
      <c r="H245" s="185"/>
      <c r="I245" s="57" t="str">
        <f t="shared" si="35"/>
        <v>Q1</v>
      </c>
      <c r="J245" s="178" t="s">
        <v>177</v>
      </c>
      <c r="K245" s="185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76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84">
        <v>0.1258</v>
      </c>
      <c r="AE245" s="183">
        <f t="shared" si="38"/>
        <v>0</v>
      </c>
      <c r="AF245" s="183" t="str">
        <f>IF(AND(COUNTIFS($J$18:J245,J245)=1,AE245=1),1,"")</f>
        <v/>
      </c>
      <c r="AG245" s="183">
        <f>IF(C245="","",IF(AND(COUNTIFS($J$18:J245,J245)=1,C245&lt;&gt;""),1,""))</f>
        <v>1</v>
      </c>
      <c r="AH245" s="183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82">
        <v>2018</v>
      </c>
      <c r="C246" s="182">
        <v>4</v>
      </c>
      <c r="D246" s="57" t="str">
        <f t="shared" si="45"/>
        <v>Q1</v>
      </c>
      <c r="E246" s="16" t="s">
        <v>28</v>
      </c>
      <c r="F246" s="182">
        <v>2018</v>
      </c>
      <c r="G246" s="182">
        <v>4</v>
      </c>
      <c r="H246" s="185"/>
      <c r="I246" s="57" t="str">
        <f t="shared" si="35"/>
        <v>Q1</v>
      </c>
      <c r="J246" s="178" t="s">
        <v>182</v>
      </c>
      <c r="K246" s="185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76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84">
        <v>0.12659999999999999</v>
      </c>
      <c r="AE246" s="183">
        <f t="shared" si="38"/>
        <v>1</v>
      </c>
      <c r="AF246" s="183">
        <f>IF(AND(COUNTIFS($J$18:J246,J246)=1,AE246=1),1,"")</f>
        <v>1</v>
      </c>
      <c r="AG246" s="183">
        <f>IF(C246="","",IF(AND(COUNTIFS($J$18:J246,J246)=1,C246&lt;&gt;""),1,""))</f>
        <v>1</v>
      </c>
      <c r="AH246" s="183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82">
        <v>2018</v>
      </c>
      <c r="C247" s="182">
        <v>4</v>
      </c>
      <c r="D247" s="57" t="str">
        <f t="shared" si="45"/>
        <v>Q1</v>
      </c>
      <c r="E247" s="16" t="s">
        <v>28</v>
      </c>
      <c r="F247" s="182">
        <v>2018</v>
      </c>
      <c r="G247" s="182">
        <v>8</v>
      </c>
      <c r="H247" s="185"/>
      <c r="I247" s="57" t="str">
        <f t="shared" si="35"/>
        <v>Q2</v>
      </c>
      <c r="J247" s="178" t="s">
        <v>184</v>
      </c>
      <c r="K247" s="185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76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84">
        <v>0.13439999999999999</v>
      </c>
      <c r="AE247" s="183">
        <f t="shared" si="38"/>
        <v>0</v>
      </c>
      <c r="AF247" s="183" t="str">
        <f>IF(AND(COUNTIFS($J$18:J247,J247)=1,AE247=1),1,"")</f>
        <v/>
      </c>
      <c r="AG247" s="183">
        <f>IF(C247="","",IF(AND(COUNTIFS($J$18:J247,J247)=1,C247&lt;&gt;""),1,""))</f>
        <v>1</v>
      </c>
      <c r="AH247" s="183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82">
        <v>2018</v>
      </c>
      <c r="C248" s="182">
        <v>4</v>
      </c>
      <c r="D248" s="57" t="str">
        <f t="shared" si="45"/>
        <v>Q1</v>
      </c>
      <c r="E248" s="16" t="s">
        <v>28</v>
      </c>
      <c r="F248" s="182">
        <v>2018</v>
      </c>
      <c r="G248" s="182">
        <v>8</v>
      </c>
      <c r="H248" s="185"/>
      <c r="I248" s="57" t="str">
        <f t="shared" si="35"/>
        <v>Q2</v>
      </c>
      <c r="J248" s="178" t="s">
        <v>186</v>
      </c>
      <c r="K248" s="185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76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84">
        <v>0.16</v>
      </c>
      <c r="AE248" s="183">
        <f t="shared" si="38"/>
        <v>0</v>
      </c>
      <c r="AF248" s="183" t="str">
        <f>IF(AND(COUNTIFS($J$18:J248,J248)=1,AE248=1),1,"")</f>
        <v/>
      </c>
      <c r="AG248" s="183">
        <f>IF(C248="","",IF(AND(COUNTIFS($J$18:J248,J248)=1,C248&lt;&gt;""),1,""))</f>
        <v>1</v>
      </c>
      <c r="AH248" s="183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82">
        <v>2018</v>
      </c>
      <c r="C249" s="182">
        <v>4</v>
      </c>
      <c r="D249" s="57" t="str">
        <f t="shared" si="45"/>
        <v>Q1</v>
      </c>
      <c r="E249" s="16" t="s">
        <v>28</v>
      </c>
      <c r="F249" s="182">
        <v>2018</v>
      </c>
      <c r="G249" s="182">
        <v>12</v>
      </c>
      <c r="H249" s="185"/>
      <c r="I249" s="57" t="str">
        <f t="shared" si="35"/>
        <v>Q3</v>
      </c>
      <c r="J249" s="178" t="s">
        <v>188</v>
      </c>
      <c r="K249" s="185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76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84">
        <v>0.16</v>
      </c>
      <c r="AE249" s="183">
        <f t="shared" si="38"/>
        <v>0</v>
      </c>
      <c r="AF249" s="183" t="str">
        <f>IF(AND(COUNTIFS($J$18:J249,J249)=1,AE249=1),1,"")</f>
        <v/>
      </c>
      <c r="AG249" s="183" t="str">
        <f>IF(C249="","",IF(AND(COUNTIFS($J$18:J249,J249)=1,C249&lt;&gt;""),1,""))</f>
        <v/>
      </c>
      <c r="AH249" s="183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82">
        <v>2018</v>
      </c>
      <c r="C250" s="182">
        <v>4</v>
      </c>
      <c r="D250" s="57" t="str">
        <f t="shared" si="45"/>
        <v>Q1</v>
      </c>
      <c r="E250" s="16" t="s">
        <v>28</v>
      </c>
      <c r="F250" s="182">
        <v>2018</v>
      </c>
      <c r="G250" s="182">
        <v>7</v>
      </c>
      <c r="H250" s="185"/>
      <c r="I250" s="57" t="str">
        <f t="shared" si="35"/>
        <v>Q2</v>
      </c>
      <c r="J250" s="178" t="s">
        <v>189</v>
      </c>
      <c r="K250" s="185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76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84">
        <v>0.1285</v>
      </c>
      <c r="AE250" s="183">
        <f t="shared" si="38"/>
        <v>1</v>
      </c>
      <c r="AF250" s="183">
        <f>IF(AND(COUNTIFS($J$18:J250,J250)=1,AE250=1),1,"")</f>
        <v>1</v>
      </c>
      <c r="AG250" s="183">
        <f>IF(C250="","",IF(AND(COUNTIFS($J$18:J250,J250)=1,C250&lt;&gt;""),1,""))</f>
        <v>1</v>
      </c>
      <c r="AH250" s="183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82">
        <v>2018</v>
      </c>
      <c r="C251" s="182">
        <v>4</v>
      </c>
      <c r="D251" s="57" t="str">
        <f t="shared" si="45"/>
        <v>Q1</v>
      </c>
      <c r="E251" s="16" t="s">
        <v>28</v>
      </c>
      <c r="F251" s="182">
        <v>2018</v>
      </c>
      <c r="G251" s="182">
        <v>7</v>
      </c>
      <c r="H251" s="185"/>
      <c r="I251" s="57" t="str">
        <f t="shared" si="35"/>
        <v>Q2</v>
      </c>
      <c r="J251" s="178" t="s">
        <v>191</v>
      </c>
      <c r="K251" s="185" t="s">
        <v>3117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76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84">
        <v>0.14199999999999999</v>
      </c>
      <c r="AE251" s="183">
        <f t="shared" si="38"/>
        <v>1</v>
      </c>
      <c r="AF251" s="183">
        <f>IF(AND(COUNTIFS($J$18:J251,J251)=1,AE251=1),1,"")</f>
        <v>1</v>
      </c>
      <c r="AG251" s="183">
        <f>IF(C251="","",IF(AND(COUNTIFS($J$18:J251,J251)=1,C251&lt;&gt;""),1,""))</f>
        <v>1</v>
      </c>
      <c r="AH251" s="183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82">
        <v>2018</v>
      </c>
      <c r="C252" s="182">
        <v>4</v>
      </c>
      <c r="D252" s="57" t="str">
        <f t="shared" si="45"/>
        <v>Q1</v>
      </c>
      <c r="E252" s="16" t="s">
        <v>28</v>
      </c>
      <c r="F252" s="182">
        <v>2018</v>
      </c>
      <c r="G252" s="182">
        <v>7</v>
      </c>
      <c r="H252" s="185"/>
      <c r="I252" s="57" t="str">
        <f t="shared" si="35"/>
        <v>Q2</v>
      </c>
      <c r="J252" s="178" t="s">
        <v>192</v>
      </c>
      <c r="K252" s="185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76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84">
        <v>0.13220000000000001</v>
      </c>
      <c r="AE252" s="183">
        <f t="shared" si="38"/>
        <v>1</v>
      </c>
      <c r="AF252" s="183">
        <f>IF(AND(COUNTIFS($J$18:J252,J252)=1,AE252=1),1,"")</f>
        <v>1</v>
      </c>
      <c r="AG252" s="183">
        <f>IF(C252="","",IF(AND(COUNTIFS($J$18:J252,J252)=1,C252&lt;&gt;""),1,""))</f>
        <v>1</v>
      </c>
      <c r="AH252" s="183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82">
        <v>2018</v>
      </c>
      <c r="C253" s="182">
        <v>4</v>
      </c>
      <c r="D253" s="57" t="str">
        <f t="shared" si="45"/>
        <v>Q1</v>
      </c>
      <c r="E253" s="16" t="s">
        <v>28</v>
      </c>
      <c r="F253" s="182">
        <v>2018</v>
      </c>
      <c r="G253" s="182">
        <v>7</v>
      </c>
      <c r="H253" s="185"/>
      <c r="I253" s="57" t="str">
        <f t="shared" si="35"/>
        <v>Q2</v>
      </c>
      <c r="J253" s="178" t="s">
        <v>192</v>
      </c>
      <c r="K253" s="185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76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84">
        <v>0.13220000000000001</v>
      </c>
      <c r="AE253" s="183">
        <f t="shared" si="38"/>
        <v>1</v>
      </c>
      <c r="AF253" s="183" t="str">
        <f>IF(AND(COUNTIFS($J$18:J253,J253)=1,AE253=1),1,"")</f>
        <v/>
      </c>
      <c r="AG253" s="183" t="str">
        <f>IF(C253="","",IF(AND(COUNTIFS($J$18:J253,J253)=1,C253&lt;&gt;""),1,""))</f>
        <v/>
      </c>
      <c r="AH253" s="183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82">
        <v>2018</v>
      </c>
      <c r="C254" s="182">
        <v>4</v>
      </c>
      <c r="D254" s="57" t="str">
        <f t="shared" si="45"/>
        <v>Q1</v>
      </c>
      <c r="E254" s="16" t="s">
        <v>28</v>
      </c>
      <c r="F254" s="182">
        <v>2018</v>
      </c>
      <c r="G254" s="182">
        <v>7</v>
      </c>
      <c r="H254" s="185"/>
      <c r="I254" s="57" t="str">
        <f t="shared" si="35"/>
        <v>Q2</v>
      </c>
      <c r="J254" s="178" t="s">
        <v>194</v>
      </c>
      <c r="K254" s="185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76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84">
        <v>9.5799999999999996E-2</v>
      </c>
      <c r="AE254" s="183">
        <f t="shared" si="38"/>
        <v>0</v>
      </c>
      <c r="AF254" s="183" t="str">
        <f>IF(AND(COUNTIFS($J$18:J254,J254)=1,AE254=1),1,"")</f>
        <v/>
      </c>
      <c r="AG254" s="183">
        <f>IF(C254="","",IF(AND(COUNTIFS($J$18:J254,J254)=1,C254&lt;&gt;""),1,""))</f>
        <v>1</v>
      </c>
      <c r="AH254" s="183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82">
        <v>2018</v>
      </c>
      <c r="C255" s="182">
        <v>4</v>
      </c>
      <c r="D255" s="57" t="str">
        <f t="shared" si="45"/>
        <v>Q1</v>
      </c>
      <c r="E255" s="16" t="s">
        <v>28</v>
      </c>
      <c r="F255" s="182">
        <v>2018</v>
      </c>
      <c r="G255" s="182">
        <v>7</v>
      </c>
      <c r="H255" s="185"/>
      <c r="I255" s="57" t="str">
        <f t="shared" si="35"/>
        <v>Q2</v>
      </c>
      <c r="J255" s="178" t="s">
        <v>184</v>
      </c>
      <c r="K255" s="185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76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84">
        <v>0.13439999999999999</v>
      </c>
      <c r="AE255" s="183">
        <f t="shared" si="38"/>
        <v>0</v>
      </c>
      <c r="AF255" s="183" t="str">
        <f>IF(AND(COUNTIFS($J$18:J255,J255)=1,AE255=1),1,"")</f>
        <v/>
      </c>
      <c r="AG255" s="183" t="str">
        <f>IF(C255="","",IF(AND(COUNTIFS($J$18:J255,J255)=1,C255&lt;&gt;""),1,""))</f>
        <v/>
      </c>
      <c r="AH255" s="183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82">
        <v>2018</v>
      </c>
      <c r="C256" s="182">
        <v>4</v>
      </c>
      <c r="D256" s="57" t="str">
        <f t="shared" si="45"/>
        <v>Q1</v>
      </c>
      <c r="E256" s="16" t="s">
        <v>28</v>
      </c>
      <c r="F256" s="182">
        <v>2018</v>
      </c>
      <c r="G256" s="182">
        <v>7</v>
      </c>
      <c r="H256" s="185"/>
      <c r="I256" s="57" t="str">
        <f t="shared" si="35"/>
        <v>Q2</v>
      </c>
      <c r="J256" s="178" t="s">
        <v>199</v>
      </c>
      <c r="K256" s="185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76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84">
        <v>0.12609999999999999</v>
      </c>
      <c r="AE256" s="183">
        <f t="shared" si="38"/>
        <v>1</v>
      </c>
      <c r="AF256" s="183">
        <f>IF(AND(COUNTIFS($J$18:J256,J256)=1,AE256=1),1,"")</f>
        <v>1</v>
      </c>
      <c r="AG256" s="183">
        <f>IF(C256="","",IF(AND(COUNTIFS($J$18:J256,J256)=1,C256&lt;&gt;""),1,""))</f>
        <v>1</v>
      </c>
      <c r="AH256" s="183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82">
        <v>2018</v>
      </c>
      <c r="C257" s="182">
        <v>4</v>
      </c>
      <c r="D257" s="57" t="str">
        <f t="shared" si="45"/>
        <v>Q1</v>
      </c>
      <c r="E257" s="16" t="s">
        <v>28</v>
      </c>
      <c r="F257" s="182">
        <v>2018</v>
      </c>
      <c r="G257" s="182">
        <v>6</v>
      </c>
      <c r="H257" s="185"/>
      <c r="I257" s="57" t="str">
        <f t="shared" si="35"/>
        <v>Q1</v>
      </c>
      <c r="J257" s="178" t="s">
        <v>201</v>
      </c>
      <c r="K257" s="185" t="s">
        <v>3118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76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84">
        <v>0.1201</v>
      </c>
      <c r="AE257" s="183">
        <f t="shared" si="38"/>
        <v>0</v>
      </c>
      <c r="AF257" s="183" t="str">
        <f>IF(AND(COUNTIFS($J$18:J257,J257)=1,AE257=1),1,"")</f>
        <v/>
      </c>
      <c r="AG257" s="183">
        <f>IF(C257="","",IF(AND(COUNTIFS($J$18:J257,J257)=1,C257&lt;&gt;""),1,""))</f>
        <v>1</v>
      </c>
      <c r="AH257" s="183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82">
        <v>2018</v>
      </c>
      <c r="C258" s="182">
        <v>4</v>
      </c>
      <c r="D258" s="57" t="str">
        <f t="shared" si="45"/>
        <v>Q1</v>
      </c>
      <c r="E258" s="16" t="s">
        <v>28</v>
      </c>
      <c r="F258" s="182">
        <v>2018</v>
      </c>
      <c r="G258" s="182">
        <v>6</v>
      </c>
      <c r="H258" s="185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8" t="s">
        <v>205</v>
      </c>
      <c r="K258" s="185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76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84">
        <v>0.1414</v>
      </c>
      <c r="AE258" s="183">
        <f t="shared" ref="AE258:AE321" si="50">IF(Q258="","",IF(Q258="Yes",1,0))</f>
        <v>1</v>
      </c>
      <c r="AF258" s="183">
        <f>IF(AND(COUNTIFS($J$18:J258,J258)=1,AE258=1),1,"")</f>
        <v>1</v>
      </c>
      <c r="AG258" s="183">
        <f>IF(C258="","",IF(AND(COUNTIFS($J$18:J258,J258)=1,C258&lt;&gt;""),1,""))</f>
        <v>1</v>
      </c>
      <c r="AH258" s="183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82">
        <v>2018</v>
      </c>
      <c r="C259" s="182">
        <v>4</v>
      </c>
      <c r="D259" s="57" t="str">
        <f t="shared" si="45"/>
        <v>Q1</v>
      </c>
      <c r="E259" s="16" t="s">
        <v>28</v>
      </c>
      <c r="F259" s="182">
        <v>2018</v>
      </c>
      <c r="G259" s="182">
        <v>6</v>
      </c>
      <c r="H259" s="185"/>
      <c r="I259" s="57" t="str">
        <f t="shared" si="47"/>
        <v>Q1</v>
      </c>
      <c r="J259" s="178" t="s">
        <v>208</v>
      </c>
      <c r="K259" s="185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76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84">
        <v>0.14499999999999999</v>
      </c>
      <c r="AE259" s="183">
        <f t="shared" si="50"/>
        <v>1</v>
      </c>
      <c r="AF259" s="183">
        <f>IF(AND(COUNTIFS($J$18:J259,J259)=1,AE259=1),1,"")</f>
        <v>1</v>
      </c>
      <c r="AG259" s="183">
        <f>IF(C259="","",IF(AND(COUNTIFS($J$18:J259,J259)=1,C259&lt;&gt;""),1,""))</f>
        <v>1</v>
      </c>
      <c r="AH259" s="183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82">
        <v>2018</v>
      </c>
      <c r="C260" s="182">
        <v>4</v>
      </c>
      <c r="D260" s="57" t="str">
        <f t="shared" si="45"/>
        <v>Q1</v>
      </c>
      <c r="E260" s="16" t="s">
        <v>28</v>
      </c>
      <c r="F260" s="182">
        <v>2018</v>
      </c>
      <c r="G260" s="182">
        <v>6</v>
      </c>
      <c r="H260" s="185"/>
      <c r="I260" s="57" t="str">
        <f t="shared" si="47"/>
        <v>Q1</v>
      </c>
      <c r="J260" s="178" t="s">
        <v>212</v>
      </c>
      <c r="K260" s="185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76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84">
        <v>0.16919999999999999</v>
      </c>
      <c r="AE260" s="183">
        <f t="shared" si="50"/>
        <v>1</v>
      </c>
      <c r="AF260" s="183">
        <f>IF(AND(COUNTIFS($J$18:J260,J260)=1,AE260=1),1,"")</f>
        <v>1</v>
      </c>
      <c r="AG260" s="183">
        <f>IF(C260="","",IF(AND(COUNTIFS($J$18:J260,J260)=1,C260&lt;&gt;""),1,""))</f>
        <v>1</v>
      </c>
      <c r="AH260" s="183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82">
        <v>2018</v>
      </c>
      <c r="C261" s="182">
        <v>4</v>
      </c>
      <c r="D261" s="57" t="str">
        <f t="shared" si="45"/>
        <v>Q1</v>
      </c>
      <c r="E261" s="16" t="s">
        <v>28</v>
      </c>
      <c r="F261" s="182">
        <v>2018</v>
      </c>
      <c r="G261" s="182">
        <v>6</v>
      </c>
      <c r="H261" s="185"/>
      <c r="I261" s="57" t="str">
        <f t="shared" si="47"/>
        <v>Q1</v>
      </c>
      <c r="J261" s="178" t="s">
        <v>214</v>
      </c>
      <c r="K261" s="185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76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84">
        <v>0.1648</v>
      </c>
      <c r="AE261" s="183">
        <f t="shared" si="50"/>
        <v>0</v>
      </c>
      <c r="AF261" s="183" t="str">
        <f>IF(AND(COUNTIFS($J$18:J261,J261)=1,AE261=1),1,"")</f>
        <v/>
      </c>
      <c r="AG261" s="183">
        <f>IF(C261="","",IF(AND(COUNTIFS($J$18:J261,J261)=1,C261&lt;&gt;""),1,""))</f>
        <v>1</v>
      </c>
      <c r="AH261" s="183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82">
        <v>2018</v>
      </c>
      <c r="C262" s="182">
        <v>4</v>
      </c>
      <c r="D262" s="57" t="str">
        <f t="shared" si="45"/>
        <v>Q1</v>
      </c>
      <c r="E262" s="16" t="s">
        <v>28</v>
      </c>
      <c r="F262" s="182">
        <v>2018</v>
      </c>
      <c r="G262" s="182">
        <v>6</v>
      </c>
      <c r="H262" s="185"/>
      <c r="I262" s="57" t="str">
        <f t="shared" si="47"/>
        <v>Q1</v>
      </c>
      <c r="J262" s="178" t="s">
        <v>216</v>
      </c>
      <c r="K262" s="185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76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84">
        <v>0.1792</v>
      </c>
      <c r="AE262" s="183">
        <f t="shared" si="50"/>
        <v>0</v>
      </c>
      <c r="AF262" s="183" t="str">
        <f>IF(AND(COUNTIFS($J$18:J262,J262)=1,AE262=1),1,"")</f>
        <v/>
      </c>
      <c r="AG262" s="183">
        <f>IF(C262="","",IF(AND(COUNTIFS($J$18:J262,J262)=1,C262&lt;&gt;""),1,""))</f>
        <v>1</v>
      </c>
      <c r="AH262" s="183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82">
        <v>2018</v>
      </c>
      <c r="C263" s="182">
        <v>4</v>
      </c>
      <c r="D263" s="57" t="str">
        <f t="shared" si="45"/>
        <v>Q1</v>
      </c>
      <c r="E263" s="16" t="s">
        <v>28</v>
      </c>
      <c r="F263" s="182">
        <v>2018</v>
      </c>
      <c r="G263" s="182">
        <v>5</v>
      </c>
      <c r="H263" s="185"/>
      <c r="I263" s="57" t="str">
        <f t="shared" si="47"/>
        <v>Q1</v>
      </c>
      <c r="J263" s="178" t="s">
        <v>219</v>
      </c>
      <c r="K263" s="185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76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84">
        <v>0.12379999999999999</v>
      </c>
      <c r="AE263" s="183">
        <f t="shared" si="50"/>
        <v>1</v>
      </c>
      <c r="AF263" s="183">
        <f>IF(AND(COUNTIFS($J$18:J263,J263)=1,AE263=1),1,"")</f>
        <v>1</v>
      </c>
      <c r="AG263" s="183">
        <f>IF(C263="","",IF(AND(COUNTIFS($J$18:J263,J263)=1,C263&lt;&gt;""),1,""))</f>
        <v>1</v>
      </c>
      <c r="AH263" s="183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82">
        <v>2018</v>
      </c>
      <c r="C264" s="182">
        <v>4</v>
      </c>
      <c r="D264" s="57" t="str">
        <f t="shared" si="45"/>
        <v>Q1</v>
      </c>
      <c r="E264" s="16" t="s">
        <v>28</v>
      </c>
      <c r="F264" s="182">
        <v>2018</v>
      </c>
      <c r="G264" s="182">
        <v>5</v>
      </c>
      <c r="H264" s="185"/>
      <c r="I264" s="57" t="str">
        <f t="shared" si="47"/>
        <v>Q1</v>
      </c>
      <c r="J264" s="178" t="s">
        <v>224</v>
      </c>
      <c r="K264" s="185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76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84">
        <v>0.1245</v>
      </c>
      <c r="AE264" s="183">
        <f t="shared" si="50"/>
        <v>1</v>
      </c>
      <c r="AF264" s="183">
        <f>IF(AND(COUNTIFS($J$18:J264,J264)=1,AE264=1),1,"")</f>
        <v>1</v>
      </c>
      <c r="AG264" s="183">
        <f>IF(C264="","",IF(AND(COUNTIFS($J$18:J264,J264)=1,C264&lt;&gt;""),1,""))</f>
        <v>1</v>
      </c>
      <c r="AH264" s="183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82">
        <v>2018</v>
      </c>
      <c r="C265" s="182">
        <v>4</v>
      </c>
      <c r="D265" s="57" t="str">
        <f t="shared" si="45"/>
        <v>Q1</v>
      </c>
      <c r="E265" s="16" t="s">
        <v>28</v>
      </c>
      <c r="F265" s="182">
        <v>2018</v>
      </c>
      <c r="G265" s="182">
        <v>5</v>
      </c>
      <c r="H265" s="185"/>
      <c r="I265" s="57" t="str">
        <f t="shared" si="47"/>
        <v>Q1</v>
      </c>
      <c r="J265" s="178" t="s">
        <v>227</v>
      </c>
      <c r="K265" s="185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76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84">
        <v>0.1236</v>
      </c>
      <c r="AE265" s="183">
        <f t="shared" si="50"/>
        <v>1</v>
      </c>
      <c r="AF265" s="183">
        <f>IF(AND(COUNTIFS($J$18:J265,J265)=1,AE265=1),1,"")</f>
        <v>1</v>
      </c>
      <c r="AG265" s="183">
        <f>IF(C265="","",IF(AND(COUNTIFS($J$18:J265,J265)=1,C265&lt;&gt;""),1,""))</f>
        <v>1</v>
      </c>
      <c r="AH265" s="183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82">
        <v>2018</v>
      </c>
      <c r="C266" s="182">
        <v>4</v>
      </c>
      <c r="D266" s="57" t="str">
        <f t="shared" si="45"/>
        <v>Q1</v>
      </c>
      <c r="E266" s="16" t="s">
        <v>28</v>
      </c>
      <c r="F266" s="182">
        <v>2018</v>
      </c>
      <c r="G266" s="182">
        <v>5</v>
      </c>
      <c r="H266" s="185"/>
      <c r="I266" s="57" t="str">
        <f t="shared" si="47"/>
        <v>Q1</v>
      </c>
      <c r="J266" s="178" t="s">
        <v>230</v>
      </c>
      <c r="K266" s="185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76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84">
        <v>0.1646</v>
      </c>
      <c r="AE266" s="183">
        <f t="shared" si="50"/>
        <v>1</v>
      </c>
      <c r="AF266" s="183">
        <f>IF(AND(COUNTIFS($J$18:J266,J266)=1,AE266=1),1,"")</f>
        <v>1</v>
      </c>
      <c r="AG266" s="183">
        <f>IF(C266="","",IF(AND(COUNTIFS($J$18:J266,J266)=1,C266&lt;&gt;""),1,""))</f>
        <v>1</v>
      </c>
      <c r="AH266" s="183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82">
        <v>2018</v>
      </c>
      <c r="C267" s="182">
        <v>4</v>
      </c>
      <c r="D267" s="57" t="str">
        <f t="shared" si="45"/>
        <v>Q1</v>
      </c>
      <c r="E267" s="16" t="s">
        <v>28</v>
      </c>
      <c r="F267" s="182">
        <v>2018</v>
      </c>
      <c r="G267" s="182">
        <v>5</v>
      </c>
      <c r="H267" s="185"/>
      <c r="I267" s="57" t="str">
        <f t="shared" si="47"/>
        <v>Q1</v>
      </c>
      <c r="J267" s="178" t="s">
        <v>233</v>
      </c>
      <c r="K267" s="185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76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84">
        <v>0.16</v>
      </c>
      <c r="AE267" s="183">
        <f t="shared" si="50"/>
        <v>0</v>
      </c>
      <c r="AF267" s="183" t="str">
        <f>IF(AND(COUNTIFS($J$18:J267,J267)=1,AE267=1),1,"")</f>
        <v/>
      </c>
      <c r="AG267" s="183">
        <f>IF(C267="","",IF(AND(COUNTIFS($J$18:J267,J267)=1,C267&lt;&gt;""),1,""))</f>
        <v>1</v>
      </c>
      <c r="AH267" s="183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82">
        <v>2018</v>
      </c>
      <c r="C268" s="182">
        <v>4</v>
      </c>
      <c r="D268" s="57" t="str">
        <f t="shared" si="45"/>
        <v>Q1</v>
      </c>
      <c r="E268" s="16" t="s">
        <v>28</v>
      </c>
      <c r="F268" s="182">
        <v>2018</v>
      </c>
      <c r="G268" s="182">
        <v>11</v>
      </c>
      <c r="H268" s="185"/>
      <c r="I268" s="57" t="str">
        <f t="shared" si="47"/>
        <v>Q3</v>
      </c>
      <c r="J268" s="178" t="s">
        <v>235</v>
      </c>
      <c r="K268" s="185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76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84">
        <v>0.11550000000000001</v>
      </c>
      <c r="AE268" s="183">
        <f t="shared" si="50"/>
        <v>1</v>
      </c>
      <c r="AF268" s="183">
        <f>IF(AND(COUNTIFS($J$18:J268,J268)=1,AE268=1),1,"")</f>
        <v>1</v>
      </c>
      <c r="AG268" s="183">
        <f>IF(C268="","",IF(AND(COUNTIFS($J$18:J268,J268)=1,C268&lt;&gt;""),1,""))</f>
        <v>1</v>
      </c>
      <c r="AH268" s="183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82">
        <v>2018</v>
      </c>
      <c r="C269" s="182">
        <v>4</v>
      </c>
      <c r="D269" s="57" t="str">
        <f t="shared" si="45"/>
        <v>Q1</v>
      </c>
      <c r="E269" s="16" t="s">
        <v>28</v>
      </c>
      <c r="F269" s="182">
        <v>2018</v>
      </c>
      <c r="G269" s="182">
        <v>9</v>
      </c>
      <c r="H269" s="185"/>
      <c r="I269" s="57" t="str">
        <f t="shared" si="47"/>
        <v>Q2</v>
      </c>
      <c r="J269" s="178" t="s">
        <v>236</v>
      </c>
      <c r="K269" s="185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76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84">
        <v>0.1138</v>
      </c>
      <c r="AE269" s="183">
        <f t="shared" si="50"/>
        <v>1</v>
      </c>
      <c r="AF269" s="183">
        <f>IF(AND(COUNTIFS($J$18:J269,J269)=1,AE269=1),1,"")</f>
        <v>1</v>
      </c>
      <c r="AG269" s="183">
        <f>IF(C269="","",IF(AND(COUNTIFS($J$18:J269,J269)=1,C269&lt;&gt;""),1,""))</f>
        <v>1</v>
      </c>
      <c r="AH269" s="183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82">
        <v>2018</v>
      </c>
      <c r="C270" s="182">
        <v>4</v>
      </c>
      <c r="D270" s="57" t="str">
        <f t="shared" si="45"/>
        <v>Q1</v>
      </c>
      <c r="E270" s="16" t="s">
        <v>28</v>
      </c>
      <c r="F270" s="182">
        <v>2018</v>
      </c>
      <c r="G270" s="182">
        <v>9</v>
      </c>
      <c r="H270" s="185"/>
      <c r="I270" s="57" t="str">
        <f t="shared" si="47"/>
        <v>Q2</v>
      </c>
      <c r="J270" s="178" t="s">
        <v>236</v>
      </c>
      <c r="K270" s="185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76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84">
        <v>0.1138</v>
      </c>
      <c r="AE270" s="183">
        <f t="shared" si="50"/>
        <v>1</v>
      </c>
      <c r="AF270" s="183" t="str">
        <f>IF(AND(COUNTIFS($J$18:J270,J270)=1,AE270=1),1,"")</f>
        <v/>
      </c>
      <c r="AG270" s="183" t="str">
        <f>IF(C270="","",IF(AND(COUNTIFS($J$18:J270,J270)=1,C270&lt;&gt;""),1,""))</f>
        <v/>
      </c>
      <c r="AH270" s="183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82">
        <v>2018</v>
      </c>
      <c r="C271" s="182">
        <v>4</v>
      </c>
      <c r="D271" s="57" t="str">
        <f t="shared" si="45"/>
        <v>Q1</v>
      </c>
      <c r="E271" s="16" t="s">
        <v>28</v>
      </c>
      <c r="F271" s="182">
        <v>2018</v>
      </c>
      <c r="G271" s="182">
        <v>4</v>
      </c>
      <c r="H271" s="185"/>
      <c r="I271" s="57" t="str">
        <f t="shared" si="47"/>
        <v>Q1</v>
      </c>
      <c r="J271" s="178" t="s">
        <v>238</v>
      </c>
      <c r="K271" s="185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76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84">
        <v>0.13450000000000001</v>
      </c>
      <c r="AE271" s="183">
        <f t="shared" si="50"/>
        <v>0</v>
      </c>
      <c r="AF271" s="183" t="str">
        <f>IF(AND(COUNTIFS($J$18:J271,J271)=1,AE271=1),1,"")</f>
        <v/>
      </c>
      <c r="AG271" s="183">
        <f>IF(C271="","",IF(AND(COUNTIFS($J$18:J271,J271)=1,C271&lt;&gt;""),1,""))</f>
        <v>1</v>
      </c>
      <c r="AH271" s="183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82">
        <v>2018</v>
      </c>
      <c r="C272" s="182">
        <v>8</v>
      </c>
      <c r="D272" s="57" t="str">
        <f t="shared" si="45"/>
        <v>Q2</v>
      </c>
      <c r="E272" s="16" t="s">
        <v>28</v>
      </c>
      <c r="F272" s="182">
        <v>2018</v>
      </c>
      <c r="G272" s="182">
        <v>8</v>
      </c>
      <c r="H272" s="185"/>
      <c r="I272" s="57" t="str">
        <f t="shared" si="47"/>
        <v>Q2</v>
      </c>
      <c r="J272" s="178" t="s">
        <v>242</v>
      </c>
      <c r="K272" s="185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76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84">
        <v>0.161</v>
      </c>
      <c r="AE272" s="183">
        <f t="shared" si="50"/>
        <v>0</v>
      </c>
      <c r="AF272" s="183" t="str">
        <f>IF(AND(COUNTIFS($J$18:J272,J272)=1,AE272=1),1,"")</f>
        <v/>
      </c>
      <c r="AG272" s="183">
        <f>IF(C272="","",IF(AND(COUNTIFS($J$18:J272,J272)=1,C272&lt;&gt;""),1,""))</f>
        <v>1</v>
      </c>
      <c r="AH272" s="183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82">
        <v>2018</v>
      </c>
      <c r="C273" s="182">
        <v>8</v>
      </c>
      <c r="D273" s="57" t="str">
        <f t="shared" si="45"/>
        <v>Q2</v>
      </c>
      <c r="E273" s="16" t="s">
        <v>28</v>
      </c>
      <c r="F273" s="182">
        <v>2018</v>
      </c>
      <c r="G273" s="182">
        <v>12</v>
      </c>
      <c r="H273" s="185"/>
      <c r="I273" s="57" t="str">
        <f t="shared" si="47"/>
        <v>Q3</v>
      </c>
      <c r="J273" s="178" t="s">
        <v>249</v>
      </c>
      <c r="K273" s="185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76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84">
        <v>0.16489999999999999</v>
      </c>
      <c r="AE273" s="183">
        <f t="shared" si="50"/>
        <v>0</v>
      </c>
      <c r="AF273" s="183" t="str">
        <f>IF(AND(COUNTIFS($J$18:J273,J273)=1,AE273=1),1,"")</f>
        <v/>
      </c>
      <c r="AG273" s="183">
        <f>IF(C273="","",IF(AND(COUNTIFS($J$18:J273,J273)=1,C273&lt;&gt;""),1,""))</f>
        <v>1</v>
      </c>
      <c r="AH273" s="183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82">
        <v>2018</v>
      </c>
      <c r="C274" s="182">
        <v>8</v>
      </c>
      <c r="D274" s="57" t="str">
        <f t="shared" si="45"/>
        <v>Q2</v>
      </c>
      <c r="E274" s="16" t="s">
        <v>28</v>
      </c>
      <c r="F274" s="182">
        <v>2018</v>
      </c>
      <c r="G274" s="182">
        <v>12</v>
      </c>
      <c r="H274" s="185"/>
      <c r="I274" s="57" t="str">
        <f t="shared" si="47"/>
        <v>Q3</v>
      </c>
      <c r="J274" s="178" t="s">
        <v>249</v>
      </c>
      <c r="K274" s="185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76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84">
        <v>0.16489999999999999</v>
      </c>
      <c r="AE274" s="183">
        <f t="shared" si="50"/>
        <v>0</v>
      </c>
      <c r="AF274" s="183" t="str">
        <f>IF(AND(COUNTIFS($J$18:J274,J274)=1,AE274=1),1,"")</f>
        <v/>
      </c>
      <c r="AG274" s="183" t="str">
        <f>IF(C274="","",IF(AND(COUNTIFS($J$18:J274,J274)=1,C274&lt;&gt;""),1,""))</f>
        <v/>
      </c>
      <c r="AH274" s="183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82">
        <v>2018</v>
      </c>
      <c r="C275" s="182">
        <v>8</v>
      </c>
      <c r="D275" s="57" t="str">
        <f t="shared" si="45"/>
        <v>Q2</v>
      </c>
      <c r="E275" s="16" t="s">
        <v>28</v>
      </c>
      <c r="F275" s="182">
        <v>2018</v>
      </c>
      <c r="G275" s="182">
        <v>12</v>
      </c>
      <c r="H275" s="185"/>
      <c r="I275" s="57" t="str">
        <f t="shared" si="47"/>
        <v>Q3</v>
      </c>
      <c r="J275" s="178" t="s">
        <v>251</v>
      </c>
      <c r="K275" s="185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76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81">
        <v>0.1613</v>
      </c>
      <c r="AE275" s="183">
        <f t="shared" si="50"/>
        <v>0</v>
      </c>
      <c r="AF275" s="183" t="str">
        <f>IF(AND(COUNTIFS($J$18:J275,J275)=1,AE275=1),1,"")</f>
        <v/>
      </c>
      <c r="AG275" s="183">
        <f>IF(C275="","",IF(AND(COUNTIFS($J$18:J275,J275)=1,C275&lt;&gt;""),1,""))</f>
        <v>1</v>
      </c>
      <c r="AH275" s="183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82">
        <v>2018</v>
      </c>
      <c r="C276" s="182">
        <v>8</v>
      </c>
      <c r="D276" s="57" t="str">
        <f t="shared" si="45"/>
        <v>Q2</v>
      </c>
      <c r="E276" s="16" t="s">
        <v>28</v>
      </c>
      <c r="F276" s="182">
        <v>2018</v>
      </c>
      <c r="G276" s="182">
        <v>12</v>
      </c>
      <c r="H276" s="185"/>
      <c r="I276" s="57" t="str">
        <f t="shared" si="47"/>
        <v>Q3</v>
      </c>
      <c r="J276" s="178" t="s">
        <v>251</v>
      </c>
      <c r="K276" s="185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76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81">
        <v>0.1613</v>
      </c>
      <c r="AE276" s="183">
        <f t="shared" si="50"/>
        <v>0</v>
      </c>
      <c r="AF276" s="183" t="str">
        <f>IF(AND(COUNTIFS($J$18:J276,J276)=1,AE276=1),1,"")</f>
        <v/>
      </c>
      <c r="AG276" s="183" t="str">
        <f>IF(C276="","",IF(AND(COUNTIFS($J$18:J276,J276)=1,C276&lt;&gt;""),1,""))</f>
        <v/>
      </c>
      <c r="AH276" s="183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82">
        <v>2018</v>
      </c>
      <c r="C277" s="182">
        <v>8</v>
      </c>
      <c r="D277" s="57" t="str">
        <f t="shared" si="45"/>
        <v>Q2</v>
      </c>
      <c r="E277" s="16" t="s">
        <v>28</v>
      </c>
      <c r="F277" s="182">
        <v>2018</v>
      </c>
      <c r="G277" s="182">
        <v>12</v>
      </c>
      <c r="H277" s="185"/>
      <c r="I277" s="57" t="str">
        <f t="shared" si="47"/>
        <v>Q3</v>
      </c>
      <c r="J277" s="178" t="s">
        <v>254</v>
      </c>
      <c r="K277" s="185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76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81">
        <v>0.1613</v>
      </c>
      <c r="AE277" s="183">
        <f t="shared" si="50"/>
        <v>0</v>
      </c>
      <c r="AF277" s="183" t="str">
        <f>IF(AND(COUNTIFS($J$18:J277,J277)=1,AE277=1),1,"")</f>
        <v/>
      </c>
      <c r="AG277" s="183" t="str">
        <f>IF(C277="","",IF(AND(COUNTIFS($J$18:J277,J277)=1,C277&lt;&gt;""),1,""))</f>
        <v/>
      </c>
      <c r="AH277" s="183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82">
        <v>2018</v>
      </c>
      <c r="C278" s="182">
        <v>8</v>
      </c>
      <c r="D278" s="57" t="str">
        <f t="shared" si="45"/>
        <v>Q2</v>
      </c>
      <c r="E278" s="16" t="s">
        <v>28</v>
      </c>
      <c r="F278" s="182">
        <v>2018</v>
      </c>
      <c r="G278" s="182">
        <v>12</v>
      </c>
      <c r="H278" s="185"/>
      <c r="I278" s="57" t="str">
        <f t="shared" si="47"/>
        <v>Q3</v>
      </c>
      <c r="J278" s="178" t="s">
        <v>255</v>
      </c>
      <c r="K278" s="185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76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84">
        <v>8.0100000000000005E-2</v>
      </c>
      <c r="AE278" s="183">
        <f t="shared" si="50"/>
        <v>1</v>
      </c>
      <c r="AF278" s="183">
        <f>IF(AND(COUNTIFS($J$18:J278,J278)=1,AE278=1),1,"")</f>
        <v>1</v>
      </c>
      <c r="AG278" s="183">
        <f>IF(C278="","",IF(AND(COUNTIFS($J$18:J278,J278)=1,C278&lt;&gt;""),1,""))</f>
        <v>1</v>
      </c>
      <c r="AH278" s="183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82">
        <v>2018</v>
      </c>
      <c r="C279" s="182">
        <v>8</v>
      </c>
      <c r="D279" s="57" t="str">
        <f t="shared" si="45"/>
        <v>Q2</v>
      </c>
      <c r="E279" s="16" t="s">
        <v>28</v>
      </c>
      <c r="F279" s="182">
        <v>2018</v>
      </c>
      <c r="G279" s="182">
        <v>12</v>
      </c>
      <c r="H279" s="185"/>
      <c r="I279" s="57" t="str">
        <f t="shared" si="47"/>
        <v>Q3</v>
      </c>
      <c r="J279" s="178" t="s">
        <v>255</v>
      </c>
      <c r="K279" s="185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76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84">
        <v>8.0100000000000005E-2</v>
      </c>
      <c r="AE279" s="183">
        <f t="shared" si="50"/>
        <v>1</v>
      </c>
      <c r="AF279" s="183" t="str">
        <f>IF(AND(COUNTIFS($J$18:J279,J279)=1,AE279=1),1,"")</f>
        <v/>
      </c>
      <c r="AG279" s="183" t="str">
        <f>IF(C279="","",IF(AND(COUNTIFS($J$18:J279,J279)=1,C279&lt;&gt;""),1,""))</f>
        <v/>
      </c>
      <c r="AH279" s="183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82">
        <v>2018</v>
      </c>
      <c r="C280" s="182">
        <v>8</v>
      </c>
      <c r="D280" s="57" t="str">
        <f t="shared" si="45"/>
        <v>Q2</v>
      </c>
      <c r="E280" s="16" t="s">
        <v>28</v>
      </c>
      <c r="F280" s="182">
        <v>2018</v>
      </c>
      <c r="G280" s="182">
        <v>12</v>
      </c>
      <c r="H280" s="185"/>
      <c r="I280" s="57" t="str">
        <f t="shared" si="47"/>
        <v>Q3</v>
      </c>
      <c r="J280" s="178" t="s">
        <v>259</v>
      </c>
      <c r="K280" s="185" t="s">
        <v>3119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76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84">
        <v>0.1414</v>
      </c>
      <c r="AE280" s="183">
        <f t="shared" si="50"/>
        <v>1</v>
      </c>
      <c r="AF280" s="183">
        <f>IF(AND(COUNTIFS($J$18:J280,J280)=1,AE280=1),1,"")</f>
        <v>1</v>
      </c>
      <c r="AG280" s="183">
        <f>IF(C280="","",IF(AND(COUNTIFS($J$18:J280,J280)=1,C280&lt;&gt;""),1,""))</f>
        <v>1</v>
      </c>
      <c r="AH280" s="183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82">
        <v>2018</v>
      </c>
      <c r="C281" s="182">
        <v>8</v>
      </c>
      <c r="D281" s="57" t="str">
        <f t="shared" si="45"/>
        <v>Q2</v>
      </c>
      <c r="E281" s="16" t="s">
        <v>28</v>
      </c>
      <c r="F281" s="182">
        <v>2018</v>
      </c>
      <c r="G281" s="182">
        <v>11</v>
      </c>
      <c r="H281" s="185"/>
      <c r="I281" s="57" t="str">
        <f t="shared" si="47"/>
        <v>Q3</v>
      </c>
      <c r="J281" s="178" t="s">
        <v>260</v>
      </c>
      <c r="K281" s="185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76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84">
        <v>8.0399999999999999E-2</v>
      </c>
      <c r="AE281" s="183">
        <f t="shared" si="50"/>
        <v>1</v>
      </c>
      <c r="AF281" s="183">
        <f>IF(AND(COUNTIFS($J$18:J281,J281)=1,AE281=1),1,"")</f>
        <v>1</v>
      </c>
      <c r="AG281" s="183">
        <f>IF(C281="","",IF(AND(COUNTIFS($J$18:J281,J281)=1,C281&lt;&gt;""),1,""))</f>
        <v>1</v>
      </c>
      <c r="AH281" s="183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82">
        <v>2018</v>
      </c>
      <c r="C282" s="182">
        <v>8</v>
      </c>
      <c r="D282" s="57" t="str">
        <f t="shared" si="45"/>
        <v>Q2</v>
      </c>
      <c r="E282" s="16" t="s">
        <v>28</v>
      </c>
      <c r="F282" s="182">
        <v>2018</v>
      </c>
      <c r="G282" s="182">
        <v>11</v>
      </c>
      <c r="H282" s="185"/>
      <c r="I282" s="57" t="str">
        <f t="shared" si="47"/>
        <v>Q3</v>
      </c>
      <c r="J282" s="178" t="s">
        <v>262</v>
      </c>
      <c r="K282" s="185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76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84">
        <v>0.1948</v>
      </c>
      <c r="AE282" s="183">
        <f t="shared" si="50"/>
        <v>0</v>
      </c>
      <c r="AF282" s="183" t="str">
        <f>IF(AND(COUNTIFS($J$18:J282,J282)=1,AE282=1),1,"")</f>
        <v/>
      </c>
      <c r="AG282" s="183">
        <f>IF(C282="","",IF(AND(COUNTIFS($J$18:J282,J282)=1,C282&lt;&gt;""),1,""))</f>
        <v>1</v>
      </c>
      <c r="AH282" s="183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82">
        <v>2018</v>
      </c>
      <c r="C283" s="182">
        <v>8</v>
      </c>
      <c r="D283" s="57" t="str">
        <f t="shared" si="45"/>
        <v>Q2</v>
      </c>
      <c r="E283" s="16" t="s">
        <v>28</v>
      </c>
      <c r="F283" s="182">
        <v>2018</v>
      </c>
      <c r="G283" s="182">
        <v>11</v>
      </c>
      <c r="H283" s="185"/>
      <c r="I283" s="57" t="str">
        <f t="shared" si="47"/>
        <v>Q3</v>
      </c>
      <c r="J283" s="178" t="s">
        <v>262</v>
      </c>
      <c r="K283" s="185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76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84">
        <v>0.1948</v>
      </c>
      <c r="AE283" s="183">
        <f t="shared" si="50"/>
        <v>0</v>
      </c>
      <c r="AF283" s="183" t="str">
        <f>IF(AND(COUNTIFS($J$18:J283,J283)=1,AE283=1),1,"")</f>
        <v/>
      </c>
      <c r="AG283" s="183" t="str">
        <f>IF(C283="","",IF(AND(COUNTIFS($J$18:J283,J283)=1,C283&lt;&gt;""),1,""))</f>
        <v/>
      </c>
      <c r="AH283" s="183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82">
        <v>2018</v>
      </c>
      <c r="C284" s="182">
        <v>8</v>
      </c>
      <c r="D284" s="57" t="str">
        <f t="shared" si="45"/>
        <v>Q2</v>
      </c>
      <c r="E284" s="16" t="s">
        <v>28</v>
      </c>
      <c r="F284" s="182">
        <v>2018</v>
      </c>
      <c r="G284" s="182">
        <v>10</v>
      </c>
      <c r="H284" s="185"/>
      <c r="I284" s="57" t="str">
        <f t="shared" si="47"/>
        <v>Q3</v>
      </c>
      <c r="J284" s="178" t="s">
        <v>264</v>
      </c>
      <c r="K284" s="185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76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84">
        <v>0.106</v>
      </c>
      <c r="AE284" s="183">
        <f t="shared" si="50"/>
        <v>0</v>
      </c>
      <c r="AF284" s="183" t="str">
        <f>IF(AND(COUNTIFS($J$18:J284,J284)=1,AE284=1),1,"")</f>
        <v/>
      </c>
      <c r="AG284" s="183">
        <f>IF(C284="","",IF(AND(COUNTIFS($J$18:J284,J284)=1,C284&lt;&gt;""),1,""))</f>
        <v>1</v>
      </c>
      <c r="AH284" s="183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82">
        <v>2018</v>
      </c>
      <c r="C285" s="182">
        <v>8</v>
      </c>
      <c r="D285" s="57" t="str">
        <f t="shared" si="45"/>
        <v>Q2</v>
      </c>
      <c r="E285" s="16" t="s">
        <v>28</v>
      </c>
      <c r="F285" s="182">
        <v>2018</v>
      </c>
      <c r="G285" s="182">
        <v>9</v>
      </c>
      <c r="H285" s="185"/>
      <c r="I285" s="57" t="str">
        <f t="shared" si="47"/>
        <v>Q2</v>
      </c>
      <c r="J285" s="178" t="s">
        <v>265</v>
      </c>
      <c r="K285" s="185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76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84">
        <v>0.1666</v>
      </c>
      <c r="AE285" s="183">
        <f t="shared" si="50"/>
        <v>0</v>
      </c>
      <c r="AF285" s="183" t="str">
        <f>IF(AND(COUNTIFS($J$18:J285,J285)=1,AE285=1),1,"")</f>
        <v/>
      </c>
      <c r="AG285" s="183">
        <f>IF(C285="","",IF(AND(COUNTIFS($J$18:J285,J285)=1,C285&lt;&gt;""),1,""))</f>
        <v>1</v>
      </c>
      <c r="AH285" s="183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82">
        <v>2018</v>
      </c>
      <c r="C286" s="182">
        <v>8</v>
      </c>
      <c r="D286" s="57" t="str">
        <f t="shared" si="45"/>
        <v>Q2</v>
      </c>
      <c r="E286" s="16" t="s">
        <v>28</v>
      </c>
      <c r="F286" s="182">
        <v>2018</v>
      </c>
      <c r="G286" s="182">
        <v>9</v>
      </c>
      <c r="H286" s="185"/>
      <c r="I286" s="57" t="str">
        <f t="shared" si="47"/>
        <v>Q2</v>
      </c>
      <c r="J286" s="178" t="s">
        <v>265</v>
      </c>
      <c r="K286" s="185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76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84">
        <v>0.1666</v>
      </c>
      <c r="AE286" s="183">
        <f t="shared" si="50"/>
        <v>0</v>
      </c>
      <c r="AF286" s="183" t="str">
        <f>IF(AND(COUNTIFS($J$18:J286,J286)=1,AE286=1),1,"")</f>
        <v/>
      </c>
      <c r="AG286" s="183" t="str">
        <f>IF(C286="","",IF(AND(COUNTIFS($J$18:J286,J286)=1,C286&lt;&gt;""),1,""))</f>
        <v/>
      </c>
      <c r="AH286" s="183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82">
        <v>2018</v>
      </c>
      <c r="C287" s="182">
        <v>8</v>
      </c>
      <c r="D287" s="57" t="str">
        <f t="shared" si="45"/>
        <v>Q2</v>
      </c>
      <c r="E287" s="16" t="s">
        <v>28</v>
      </c>
      <c r="F287" s="182">
        <v>2018</v>
      </c>
      <c r="G287" s="182">
        <v>9</v>
      </c>
      <c r="H287" s="185"/>
      <c r="I287" s="57" t="str">
        <f t="shared" si="47"/>
        <v>Q2</v>
      </c>
      <c r="J287" s="178" t="s">
        <v>269</v>
      </c>
      <c r="K287" s="185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76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84">
        <v>0.12</v>
      </c>
      <c r="AE287" s="183">
        <f t="shared" si="50"/>
        <v>0</v>
      </c>
      <c r="AF287" s="183" t="str">
        <f>IF(AND(COUNTIFS($J$18:J287,J287)=1,AE287=1),1,"")</f>
        <v/>
      </c>
      <c r="AG287" s="183">
        <f>IF(C287="","",IF(AND(COUNTIFS($J$18:J287,J287)=1,C287&lt;&gt;""),1,""))</f>
        <v>1</v>
      </c>
      <c r="AH287" s="183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82">
        <v>2018</v>
      </c>
      <c r="C288" s="182">
        <v>12</v>
      </c>
      <c r="D288" s="57" t="str">
        <f t="shared" si="45"/>
        <v>Q3</v>
      </c>
      <c r="E288" s="16" t="s">
        <v>28</v>
      </c>
      <c r="F288" s="182">
        <v>2018</v>
      </c>
      <c r="G288" s="182">
        <v>12</v>
      </c>
      <c r="H288" s="185"/>
      <c r="I288" s="57" t="str">
        <f t="shared" si="47"/>
        <v>Q3</v>
      </c>
      <c r="J288" s="178" t="s">
        <v>271</v>
      </c>
      <c r="K288" s="185" t="s">
        <v>3120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76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84">
        <v>0.1009</v>
      </c>
      <c r="AE288" s="183">
        <f t="shared" si="50"/>
        <v>0</v>
      </c>
      <c r="AF288" s="183" t="str">
        <f>IF(AND(COUNTIFS($J$18:J288,J288)=1,AE288=1),1,"")</f>
        <v/>
      </c>
      <c r="AG288" s="183">
        <f>IF(C288="","",IF(AND(COUNTIFS($J$18:J288,J288)=1,C288&lt;&gt;""),1,""))</f>
        <v>1</v>
      </c>
      <c r="AH288" s="183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82">
        <v>2018</v>
      </c>
      <c r="C289" s="182">
        <v>12</v>
      </c>
      <c r="D289" s="57" t="str">
        <f t="shared" si="45"/>
        <v>Q3</v>
      </c>
      <c r="E289" s="16" t="s">
        <v>28</v>
      </c>
      <c r="F289" s="182">
        <v>2018</v>
      </c>
      <c r="G289" s="182">
        <v>4</v>
      </c>
      <c r="H289" s="185"/>
      <c r="I289" s="57" t="str">
        <f t="shared" si="47"/>
        <v>Q1</v>
      </c>
      <c r="J289" s="178" t="s">
        <v>272</v>
      </c>
      <c r="K289" s="185" t="s">
        <v>3121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76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84">
        <v>8.1100000000000005E-2</v>
      </c>
      <c r="AE289" s="183">
        <f t="shared" si="50"/>
        <v>1</v>
      </c>
      <c r="AF289" s="183">
        <f>IF(AND(COUNTIFS($J$18:J289,J289)=1,AE289=1),1,"")</f>
        <v>1</v>
      </c>
      <c r="AG289" s="183">
        <f>IF(C289="","",IF(AND(COUNTIFS($J$18:J289,J289)=1,C289&lt;&gt;""),1,""))</f>
        <v>1</v>
      </c>
      <c r="AH289" s="183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82">
        <v>2018</v>
      </c>
      <c r="C290" s="182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82">
        <v>2018</v>
      </c>
      <c r="G290" s="182">
        <v>4</v>
      </c>
      <c r="H290" s="185"/>
      <c r="I290" s="57" t="str">
        <f t="shared" si="47"/>
        <v>Q1</v>
      </c>
      <c r="J290" s="178" t="s">
        <v>275</v>
      </c>
      <c r="K290" s="185" t="s">
        <v>3122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76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84">
        <v>0.1086</v>
      </c>
      <c r="AE290" s="183">
        <f t="shared" si="50"/>
        <v>1</v>
      </c>
      <c r="AF290" s="183">
        <f>IF(AND(COUNTIFS($J$18:J290,J290)=1,AE290=1),1,"")</f>
        <v>1</v>
      </c>
      <c r="AG290" s="183">
        <f>IF(C290="","",IF(AND(COUNTIFS($J$18:J290,J290)=1,C290&lt;&gt;""),1,""))</f>
        <v>1</v>
      </c>
      <c r="AH290" s="183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82">
        <v>2018</v>
      </c>
      <c r="C291" s="182">
        <v>12</v>
      </c>
      <c r="D291" s="57" t="str">
        <f t="shared" si="57"/>
        <v>Q3</v>
      </c>
      <c r="E291" s="16" t="s">
        <v>28</v>
      </c>
      <c r="F291" s="182">
        <v>2018</v>
      </c>
      <c r="G291" s="182">
        <v>4</v>
      </c>
      <c r="H291" s="185"/>
      <c r="I291" s="57" t="str">
        <f t="shared" si="47"/>
        <v>Q1</v>
      </c>
      <c r="J291" s="178" t="s">
        <v>279</v>
      </c>
      <c r="K291" s="185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76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84">
        <v>0.22489999999999999</v>
      </c>
      <c r="AE291" s="183">
        <f t="shared" si="50"/>
        <v>0</v>
      </c>
      <c r="AF291" s="183" t="str">
        <f>IF(AND(COUNTIFS($J$18:J291,J291)=1,AE291=1),1,"")</f>
        <v/>
      </c>
      <c r="AG291" s="183">
        <f>IF(C291="","",IF(AND(COUNTIFS($J$18:J291,J291)=1,C291&lt;&gt;""),1,""))</f>
        <v>1</v>
      </c>
      <c r="AH291" s="183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82">
        <v>2018</v>
      </c>
      <c r="C292" s="182">
        <v>12</v>
      </c>
      <c r="D292" s="57" t="str">
        <f t="shared" si="57"/>
        <v>Q3</v>
      </c>
      <c r="E292" s="16" t="s">
        <v>28</v>
      </c>
      <c r="F292" s="182">
        <v>2018</v>
      </c>
      <c r="G292" s="182">
        <v>4</v>
      </c>
      <c r="H292" s="185"/>
      <c r="I292" s="57" t="str">
        <f t="shared" si="47"/>
        <v>Q1</v>
      </c>
      <c r="J292" s="178" t="s">
        <v>282</v>
      </c>
      <c r="K292" s="185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76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84">
        <v>0.1198</v>
      </c>
      <c r="AE292" s="183">
        <f t="shared" si="50"/>
        <v>0</v>
      </c>
      <c r="AF292" s="183" t="str">
        <f>IF(AND(COUNTIFS($J$18:J292,J292)=1,AE292=1),1,"")</f>
        <v/>
      </c>
      <c r="AG292" s="183">
        <f>IF(C292="","",IF(AND(COUNTIFS($J$18:J292,J292)=1,C292&lt;&gt;""),1,""))</f>
        <v>1</v>
      </c>
      <c r="AH292" s="183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82">
        <v>2018</v>
      </c>
      <c r="C293" s="182">
        <v>12</v>
      </c>
      <c r="D293" s="57" t="str">
        <f t="shared" si="57"/>
        <v>Q3</v>
      </c>
      <c r="E293" s="16" t="s">
        <v>28</v>
      </c>
      <c r="F293" s="182">
        <v>2018</v>
      </c>
      <c r="G293" s="182">
        <v>8</v>
      </c>
      <c r="H293" s="185"/>
      <c r="I293" s="57" t="str">
        <f t="shared" si="47"/>
        <v>Q2</v>
      </c>
      <c r="J293" s="178" t="s">
        <v>285</v>
      </c>
      <c r="K293" s="185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76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84">
        <v>0.1091</v>
      </c>
      <c r="AE293" s="183">
        <f t="shared" si="50"/>
        <v>0</v>
      </c>
      <c r="AF293" s="183" t="str">
        <f>IF(AND(COUNTIFS($J$18:J293,J293)=1,AE293=1),1,"")</f>
        <v/>
      </c>
      <c r="AG293" s="183">
        <f>IF(C293="","",IF(AND(COUNTIFS($J$18:J293,J293)=1,C293&lt;&gt;""),1,""))</f>
        <v>1</v>
      </c>
      <c r="AH293" s="183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82">
        <v>2018</v>
      </c>
      <c r="C294" s="182">
        <v>12</v>
      </c>
      <c r="D294" s="57" t="str">
        <f t="shared" si="57"/>
        <v>Q3</v>
      </c>
      <c r="E294" s="16" t="s">
        <v>28</v>
      </c>
      <c r="F294" s="182">
        <v>2018</v>
      </c>
      <c r="G294" s="182">
        <v>8</v>
      </c>
      <c r="H294" s="185"/>
      <c r="I294" s="57" t="str">
        <f t="shared" si="47"/>
        <v>Q2</v>
      </c>
      <c r="J294" s="178" t="s">
        <v>288</v>
      </c>
      <c r="K294" s="185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76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84">
        <v>0.12470000000000001</v>
      </c>
      <c r="AE294" s="183">
        <f t="shared" si="50"/>
        <v>1</v>
      </c>
      <c r="AF294" s="183">
        <f>IF(AND(COUNTIFS($J$18:J294,J294)=1,AE294=1),1,"")</f>
        <v>1</v>
      </c>
      <c r="AG294" s="183">
        <f>IF(C294="","",IF(AND(COUNTIFS($J$18:J294,J294)=1,C294&lt;&gt;""),1,""))</f>
        <v>1</v>
      </c>
      <c r="AH294" s="183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82">
        <v>2018</v>
      </c>
      <c r="C295" s="182">
        <v>2</v>
      </c>
      <c r="D295" s="57" t="str">
        <f t="shared" si="57"/>
        <v>Q4</v>
      </c>
      <c r="E295" s="16" t="s">
        <v>28</v>
      </c>
      <c r="F295" s="182">
        <v>2018</v>
      </c>
      <c r="G295" s="182">
        <v>12</v>
      </c>
      <c r="H295" s="185"/>
      <c r="I295" s="57" t="str">
        <f t="shared" si="47"/>
        <v>Q3</v>
      </c>
      <c r="J295" s="178" t="s">
        <v>291</v>
      </c>
      <c r="K295" s="185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76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84">
        <v>0.1119</v>
      </c>
      <c r="AE295" s="183">
        <f t="shared" si="50"/>
        <v>1</v>
      </c>
      <c r="AF295" s="183">
        <f>IF(AND(COUNTIFS($J$18:J295,J295)=1,AE295=1),1,"")</f>
        <v>1</v>
      </c>
      <c r="AG295" s="183">
        <f>IF(C295="","",IF(AND(COUNTIFS($J$18:J295,J295)=1,C295&lt;&gt;""),1,""))</f>
        <v>1</v>
      </c>
      <c r="AH295" s="183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82">
        <v>2018</v>
      </c>
      <c r="C296" s="182">
        <v>2</v>
      </c>
      <c r="D296" s="57" t="str">
        <f t="shared" si="57"/>
        <v>Q4</v>
      </c>
      <c r="E296" s="16" t="s">
        <v>28</v>
      </c>
      <c r="F296" s="182">
        <v>2018</v>
      </c>
      <c r="G296" s="182">
        <v>7</v>
      </c>
      <c r="H296" s="185"/>
      <c r="I296" s="57" t="str">
        <f t="shared" si="47"/>
        <v>Q2</v>
      </c>
      <c r="J296" s="178" t="s">
        <v>293</v>
      </c>
      <c r="K296" s="185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76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84">
        <v>9.3799999999999994E-2</v>
      </c>
      <c r="AE296" s="183">
        <f t="shared" si="50"/>
        <v>0</v>
      </c>
      <c r="AF296" s="183" t="str">
        <f>IF(AND(COUNTIFS($J$18:J296,J296)=1,AE296=1),1,"")</f>
        <v/>
      </c>
      <c r="AG296" s="183">
        <f>IF(C296="","",IF(AND(COUNTIFS($J$18:J296,J296)=1,C296&lt;&gt;""),1,""))</f>
        <v>1</v>
      </c>
      <c r="AH296" s="183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82">
        <v>2018</v>
      </c>
      <c r="C297" s="182">
        <v>2</v>
      </c>
      <c r="D297" s="57" t="str">
        <f t="shared" si="57"/>
        <v>Q4</v>
      </c>
      <c r="E297" s="16" t="s">
        <v>28</v>
      </c>
      <c r="F297" s="182">
        <v>2018</v>
      </c>
      <c r="G297" s="182">
        <v>7</v>
      </c>
      <c r="H297" s="185"/>
      <c r="I297" s="57" t="str">
        <f t="shared" si="47"/>
        <v>Q2</v>
      </c>
      <c r="J297" s="178" t="s">
        <v>296</v>
      </c>
      <c r="K297" s="185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76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84">
        <v>8.2000000000000003E-2</v>
      </c>
      <c r="AE297" s="183">
        <f t="shared" si="50"/>
        <v>1</v>
      </c>
      <c r="AF297" s="183">
        <f>IF(AND(COUNTIFS($J$18:J297,J297)=1,AE297=1),1,"")</f>
        <v>1</v>
      </c>
      <c r="AG297" s="183">
        <f>IF(C297="","",IF(AND(COUNTIFS($J$18:J297,J297)=1,C297&lt;&gt;""),1,""))</f>
        <v>1</v>
      </c>
      <c r="AH297" s="183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82">
        <v>2018</v>
      </c>
      <c r="C298" s="182">
        <v>2</v>
      </c>
      <c r="D298" s="57" t="str">
        <f t="shared" si="57"/>
        <v>Q4</v>
      </c>
      <c r="E298" s="16" t="s">
        <v>28</v>
      </c>
      <c r="F298" s="182">
        <v>2018</v>
      </c>
      <c r="G298" s="182">
        <v>9</v>
      </c>
      <c r="H298" s="185"/>
      <c r="I298" s="57" t="str">
        <f t="shared" si="47"/>
        <v>Q2</v>
      </c>
      <c r="J298" s="178" t="s">
        <v>300</v>
      </c>
      <c r="K298" s="185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76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84">
        <v>0.22600000000000001</v>
      </c>
      <c r="AE298" s="183">
        <f t="shared" si="50"/>
        <v>0</v>
      </c>
      <c r="AF298" s="183" t="str">
        <f>IF(AND(COUNTIFS($J$18:J298,J298)=1,AE298=1),1,"")</f>
        <v/>
      </c>
      <c r="AG298" s="183">
        <f>IF(C298="","",IF(AND(COUNTIFS($J$18:J298,J298)=1,C298&lt;&gt;""),1,""))</f>
        <v>1</v>
      </c>
      <c r="AH298" s="183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82">
        <v>2018</v>
      </c>
      <c r="C299" s="182">
        <v>2</v>
      </c>
      <c r="D299" s="57" t="str">
        <f t="shared" si="57"/>
        <v>Q4</v>
      </c>
      <c r="E299" s="16" t="s">
        <v>28</v>
      </c>
      <c r="F299" s="182">
        <v>2018</v>
      </c>
      <c r="G299" s="182">
        <v>9</v>
      </c>
      <c r="H299" s="185"/>
      <c r="I299" s="57" t="str">
        <f t="shared" si="47"/>
        <v>Q2</v>
      </c>
      <c r="J299" s="178" t="s">
        <v>285</v>
      </c>
      <c r="K299" s="185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76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84">
        <v>0.1091</v>
      </c>
      <c r="AE299" s="183">
        <f t="shared" si="50"/>
        <v>0</v>
      </c>
      <c r="AF299" s="183" t="str">
        <f>IF(AND(COUNTIFS($J$18:J299,J299)=1,AE299=1),1,"")</f>
        <v/>
      </c>
      <c r="AG299" s="183" t="str">
        <f>IF(C299="","",IF(AND(COUNTIFS($J$18:J299,J299)=1,C299&lt;&gt;""),1,""))</f>
        <v/>
      </c>
      <c r="AH299" s="183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82">
        <v>2018</v>
      </c>
      <c r="C300" s="182">
        <v>1</v>
      </c>
      <c r="D300" s="57" t="str">
        <f t="shared" si="57"/>
        <v>Q4</v>
      </c>
      <c r="E300" s="16" t="s">
        <v>28</v>
      </c>
      <c r="F300" s="182">
        <v>2018</v>
      </c>
      <c r="G300" s="182">
        <v>4</v>
      </c>
      <c r="H300" s="185"/>
      <c r="I300" s="57" t="str">
        <f t="shared" si="47"/>
        <v>Q1</v>
      </c>
      <c r="J300" s="178" t="s">
        <v>302</v>
      </c>
      <c r="K300" s="185" t="s">
        <v>3123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76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84">
        <v>0.13750000000000001</v>
      </c>
      <c r="AE300" s="183">
        <f t="shared" si="50"/>
        <v>1</v>
      </c>
      <c r="AF300" s="183">
        <f>IF(AND(COUNTIFS($J$18:J300,J300)=1,AE300=1),1,"")</f>
        <v>1</v>
      </c>
      <c r="AG300" s="183">
        <f>IF(C300="","",IF(AND(COUNTIFS($J$18:J300,J300)=1,C300&lt;&gt;""),1,""))</f>
        <v>1</v>
      </c>
      <c r="AH300" s="183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82">
        <v>2018</v>
      </c>
      <c r="C301" s="182">
        <v>1</v>
      </c>
      <c r="D301" s="57" t="str">
        <f t="shared" si="57"/>
        <v>Q4</v>
      </c>
      <c r="E301" s="16" t="s">
        <v>28</v>
      </c>
      <c r="F301" s="182">
        <v>2018</v>
      </c>
      <c r="G301" s="182">
        <v>4</v>
      </c>
      <c r="H301" s="185"/>
      <c r="I301" s="57" t="str">
        <f t="shared" si="47"/>
        <v>Q1</v>
      </c>
      <c r="J301" s="178" t="s">
        <v>305</v>
      </c>
      <c r="K301" s="185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76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84">
        <v>0.1275</v>
      </c>
      <c r="AE301" s="183">
        <f t="shared" si="50"/>
        <v>1</v>
      </c>
      <c r="AF301" s="183">
        <f>IF(AND(COUNTIFS($J$18:J301,J301)=1,AE301=1),1,"")</f>
        <v>1</v>
      </c>
      <c r="AG301" s="183">
        <f>IF(C301="","",IF(AND(COUNTIFS($J$18:J301,J301)=1,C301&lt;&gt;""),1,""))</f>
        <v>1</v>
      </c>
      <c r="AH301" s="183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82">
        <v>2018</v>
      </c>
      <c r="C302" s="182">
        <v>1</v>
      </c>
      <c r="D302" s="57" t="str">
        <f t="shared" si="57"/>
        <v>Q4</v>
      </c>
      <c r="E302" s="16" t="s">
        <v>28</v>
      </c>
      <c r="F302" s="182">
        <v>2018</v>
      </c>
      <c r="G302" s="182">
        <v>4</v>
      </c>
      <c r="H302" s="185"/>
      <c r="I302" s="57" t="str">
        <f t="shared" si="47"/>
        <v>Q1</v>
      </c>
      <c r="J302" s="178" t="s">
        <v>308</v>
      </c>
      <c r="K302" s="185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76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84">
        <v>0.1668</v>
      </c>
      <c r="AE302" s="183">
        <f t="shared" si="50"/>
        <v>0</v>
      </c>
      <c r="AF302" s="183" t="str">
        <f>IF(AND(COUNTIFS($J$18:J302,J302)=1,AE302=1),1,"")</f>
        <v/>
      </c>
      <c r="AG302" s="183">
        <f>IF(C302="","",IF(AND(COUNTIFS($J$18:J302,J302)=1,C302&lt;&gt;""),1,""))</f>
        <v>1</v>
      </c>
      <c r="AH302" s="183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82">
        <v>2018</v>
      </c>
      <c r="C303" s="182">
        <v>1</v>
      </c>
      <c r="D303" s="57" t="str">
        <f t="shared" si="57"/>
        <v>Q4</v>
      </c>
      <c r="E303" s="16" t="s">
        <v>28</v>
      </c>
      <c r="F303" s="182">
        <v>2018</v>
      </c>
      <c r="G303" s="182">
        <v>4</v>
      </c>
      <c r="H303" s="185"/>
      <c r="I303" s="57" t="str">
        <f t="shared" si="47"/>
        <v>Q1</v>
      </c>
      <c r="J303" s="178" t="s">
        <v>311</v>
      </c>
      <c r="K303" s="185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76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84">
        <v>0.12</v>
      </c>
      <c r="AE303" s="183">
        <f t="shared" si="50"/>
        <v>1</v>
      </c>
      <c r="AF303" s="183">
        <f>IF(AND(COUNTIFS($J$18:J303,J303)=1,AE303=1),1,"")</f>
        <v>1</v>
      </c>
      <c r="AG303" s="183">
        <f>IF(C303="","",IF(AND(COUNTIFS($J$18:J303,J303)=1,C303&lt;&gt;""),1,""))</f>
        <v>1</v>
      </c>
      <c r="AH303" s="183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82">
        <v>2018</v>
      </c>
      <c r="C304" s="182">
        <v>1</v>
      </c>
      <c r="D304" s="57" t="str">
        <f t="shared" si="57"/>
        <v>Q4</v>
      </c>
      <c r="E304" s="16" t="s">
        <v>28</v>
      </c>
      <c r="F304" s="182">
        <v>2018</v>
      </c>
      <c r="G304" s="182">
        <v>8</v>
      </c>
      <c r="H304" s="185"/>
      <c r="I304" s="57" t="str">
        <f t="shared" si="47"/>
        <v>Q2</v>
      </c>
      <c r="J304" s="178" t="s">
        <v>314</v>
      </c>
      <c r="K304" s="185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76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84">
        <v>0.12690000000000001</v>
      </c>
      <c r="AE304" s="183">
        <f t="shared" si="50"/>
        <v>1</v>
      </c>
      <c r="AF304" s="183">
        <f>IF(AND(COUNTIFS($J$18:J304,J304)=1,AE304=1),1,"")</f>
        <v>1</v>
      </c>
      <c r="AG304" s="183">
        <f>IF(C304="","",IF(AND(COUNTIFS($J$18:J304,J304)=1,C304&lt;&gt;""),1,""))</f>
        <v>1</v>
      </c>
      <c r="AH304" s="183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82">
        <v>2018</v>
      </c>
      <c r="C305" s="182">
        <v>1</v>
      </c>
      <c r="D305" s="57" t="str">
        <f t="shared" si="57"/>
        <v>Q4</v>
      </c>
      <c r="E305" s="16" t="s">
        <v>28</v>
      </c>
      <c r="F305" s="182">
        <v>2018</v>
      </c>
      <c r="G305" s="182">
        <v>8</v>
      </c>
      <c r="H305" s="185"/>
      <c r="I305" s="57" t="str">
        <f t="shared" si="47"/>
        <v>Q2</v>
      </c>
      <c r="J305" s="178" t="s">
        <v>316</v>
      </c>
      <c r="K305" s="185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76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84">
        <v>0.11269999999999999</v>
      </c>
      <c r="AE305" s="183">
        <f t="shared" si="50"/>
        <v>0</v>
      </c>
      <c r="AF305" s="183" t="str">
        <f>IF(AND(COUNTIFS($J$18:J305,J305)=1,AE305=1),1,"")</f>
        <v/>
      </c>
      <c r="AG305" s="183">
        <f>IF(C305="","",IF(AND(COUNTIFS($J$18:J305,J305)=1,C305&lt;&gt;""),1,""))</f>
        <v>1</v>
      </c>
      <c r="AH305" s="183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82">
        <v>2018</v>
      </c>
      <c r="C306" s="182">
        <v>1</v>
      </c>
      <c r="D306" s="57" t="str">
        <f t="shared" si="57"/>
        <v>Q4</v>
      </c>
      <c r="E306" s="16" t="s">
        <v>28</v>
      </c>
      <c r="F306" s="182">
        <v>2018</v>
      </c>
      <c r="G306" s="182">
        <v>8</v>
      </c>
      <c r="H306" s="185"/>
      <c r="I306" s="57" t="str">
        <f t="shared" si="47"/>
        <v>Q2</v>
      </c>
      <c r="J306" s="178" t="s">
        <v>318</v>
      </c>
      <c r="K306" s="185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76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84">
        <v>0.11559999999999999</v>
      </c>
      <c r="AE306" s="183">
        <f t="shared" si="50"/>
        <v>0</v>
      </c>
      <c r="AF306" s="183" t="str">
        <f>IF(AND(COUNTIFS($J$18:J306,J306)=1,AE306=1),1,"")</f>
        <v/>
      </c>
      <c r="AG306" s="183">
        <f>IF(C306="","",IF(AND(COUNTIFS($J$18:J306,J306)=1,C306&lt;&gt;""),1,""))</f>
        <v>1</v>
      </c>
      <c r="AH306" s="183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82">
        <v>2018</v>
      </c>
      <c r="C307" s="182">
        <v>1</v>
      </c>
      <c r="D307" s="57" t="str">
        <f t="shared" si="57"/>
        <v>Q4</v>
      </c>
      <c r="E307" s="16" t="s">
        <v>28</v>
      </c>
      <c r="F307" s="182">
        <v>2018</v>
      </c>
      <c r="G307" s="182">
        <v>8</v>
      </c>
      <c r="H307" s="185"/>
      <c r="I307" s="57" t="str">
        <f t="shared" si="47"/>
        <v>Q2</v>
      </c>
      <c r="J307" s="178" t="s">
        <v>311</v>
      </c>
      <c r="K307" s="185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76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84">
        <v>0.16259999999999999</v>
      </c>
      <c r="AE307" s="183">
        <f t="shared" si="50"/>
        <v>1</v>
      </c>
      <c r="AF307" s="183" t="str">
        <f>IF(AND(COUNTIFS($J$18:J307,J307)=1,AE307=1),1,"")</f>
        <v/>
      </c>
      <c r="AG307" s="183" t="str">
        <f>IF(C307="","",IF(AND(COUNTIFS($J$18:J307,J307)=1,C307&lt;&gt;""),1,""))</f>
        <v/>
      </c>
      <c r="AH307" s="183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82">
        <v>2018</v>
      </c>
      <c r="C308" s="182">
        <v>1</v>
      </c>
      <c r="D308" s="57" t="str">
        <f t="shared" si="57"/>
        <v>Q4</v>
      </c>
      <c r="E308" s="16" t="s">
        <v>28</v>
      </c>
      <c r="F308" s="182">
        <v>2018</v>
      </c>
      <c r="G308" s="182">
        <v>6</v>
      </c>
      <c r="H308" s="185"/>
      <c r="I308" s="57" t="str">
        <f t="shared" si="47"/>
        <v>Q1</v>
      </c>
      <c r="J308" s="178" t="s">
        <v>320</v>
      </c>
      <c r="K308" s="185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76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84">
        <v>0.13400000000000001</v>
      </c>
      <c r="AE308" s="183">
        <f t="shared" si="50"/>
        <v>0</v>
      </c>
      <c r="AF308" s="183" t="str">
        <f>IF(AND(COUNTIFS($J$18:J308,J308)=1,AE308=1),1,"")</f>
        <v/>
      </c>
      <c r="AG308" s="183">
        <f>IF(C308="","",IF(AND(COUNTIFS($J$18:J308,J308)=1,C308&lt;&gt;""),1,""))</f>
        <v>1</v>
      </c>
      <c r="AH308" s="183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82">
        <v>2018</v>
      </c>
      <c r="C309" s="182">
        <v>1</v>
      </c>
      <c r="D309" s="57" t="str">
        <f t="shared" si="57"/>
        <v>Q4</v>
      </c>
      <c r="E309" s="16" t="s">
        <v>28</v>
      </c>
      <c r="F309" s="182">
        <v>2018</v>
      </c>
      <c r="G309" s="182">
        <v>6</v>
      </c>
      <c r="H309" s="185"/>
      <c r="I309" s="57" t="str">
        <f t="shared" si="47"/>
        <v>Q1</v>
      </c>
      <c r="J309" s="178" t="s">
        <v>322</v>
      </c>
      <c r="K309" s="185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76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84">
        <v>0.16059999999999999</v>
      </c>
      <c r="AE309" s="183">
        <f t="shared" si="50"/>
        <v>1</v>
      </c>
      <c r="AF309" s="183">
        <f>IF(AND(COUNTIFS($J$18:J309,J309)=1,AE309=1),1,"")</f>
        <v>1</v>
      </c>
      <c r="AG309" s="183">
        <f>IF(C309="","",IF(AND(COUNTIFS($J$18:J309,J309)=1,C309&lt;&gt;""),1,""))</f>
        <v>1</v>
      </c>
      <c r="AH309" s="183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82">
        <v>2018</v>
      </c>
      <c r="C310" s="182">
        <v>1</v>
      </c>
      <c r="D310" s="57" t="str">
        <f t="shared" si="57"/>
        <v>Q4</v>
      </c>
      <c r="E310" s="16" t="s">
        <v>43</v>
      </c>
      <c r="F310" s="182">
        <v>2018</v>
      </c>
      <c r="G310" s="182">
        <v>3</v>
      </c>
      <c r="H310" s="185"/>
      <c r="I310" s="57" t="str">
        <f t="shared" si="47"/>
        <v>Q4</v>
      </c>
      <c r="J310" s="178" t="s">
        <v>325</v>
      </c>
      <c r="K310" s="185" t="s">
        <v>3124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76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84">
        <v>0.12</v>
      </c>
      <c r="AE310" s="183">
        <f t="shared" si="50"/>
        <v>1</v>
      </c>
      <c r="AF310" s="183">
        <f>IF(AND(COUNTIFS($J$18:J310,J310)=1,AE310=1),1,"")</f>
        <v>1</v>
      </c>
      <c r="AG310" s="183">
        <f>IF(C310="","",IF(AND(COUNTIFS($J$18:J310,J310)=1,C310&lt;&gt;""),1,""))</f>
        <v>1</v>
      </c>
      <c r="AH310" s="183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82">
        <v>2018</v>
      </c>
      <c r="C311" s="182">
        <v>1</v>
      </c>
      <c r="D311" s="57" t="str">
        <f t="shared" si="57"/>
        <v>Q4</v>
      </c>
      <c r="E311" s="16" t="s">
        <v>43</v>
      </c>
      <c r="F311" s="182">
        <v>2018</v>
      </c>
      <c r="G311" s="182">
        <v>3</v>
      </c>
      <c r="H311" s="185"/>
      <c r="I311" s="57" t="str">
        <f t="shared" si="47"/>
        <v>Q4</v>
      </c>
      <c r="J311" s="178" t="s">
        <v>325</v>
      </c>
      <c r="K311" s="185" t="s">
        <v>3124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76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84">
        <v>0.12</v>
      </c>
      <c r="AE311" s="183">
        <f t="shared" si="50"/>
        <v>1</v>
      </c>
      <c r="AF311" s="183" t="str">
        <f>IF(AND(COUNTIFS($J$18:J311,J311)=1,AE311=1),1,"")</f>
        <v/>
      </c>
      <c r="AG311" s="183" t="str">
        <f>IF(C311="","",IF(AND(COUNTIFS($J$18:J311,J311)=1,C311&lt;&gt;""),1,""))</f>
        <v/>
      </c>
      <c r="AH311" s="183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82">
        <v>2018</v>
      </c>
      <c r="C312" s="182">
        <v>1</v>
      </c>
      <c r="D312" s="57" t="str">
        <f t="shared" si="57"/>
        <v>Q4</v>
      </c>
      <c r="E312" s="16" t="s">
        <v>28</v>
      </c>
      <c r="F312" s="182">
        <v>2018</v>
      </c>
      <c r="G312" s="182">
        <v>5</v>
      </c>
      <c r="H312" s="185"/>
      <c r="I312" s="57" t="str">
        <f t="shared" si="47"/>
        <v>Q1</v>
      </c>
      <c r="J312" s="178" t="s">
        <v>330</v>
      </c>
      <c r="K312" s="185" t="s">
        <v>3125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76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84">
        <v>0.121</v>
      </c>
      <c r="AE312" s="183">
        <f t="shared" si="50"/>
        <v>1</v>
      </c>
      <c r="AF312" s="183">
        <f>IF(AND(COUNTIFS($J$18:J312,J312)=1,AE312=1),1,"")</f>
        <v>1</v>
      </c>
      <c r="AG312" s="183">
        <f>IF(C312="","",IF(AND(COUNTIFS($J$18:J312,J312)=1,C312&lt;&gt;""),1,""))</f>
        <v>1</v>
      </c>
      <c r="AH312" s="183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82">
        <v>2018</v>
      </c>
      <c r="C313" s="182">
        <v>1</v>
      </c>
      <c r="D313" s="57" t="str">
        <f t="shared" si="57"/>
        <v>Q4</v>
      </c>
      <c r="E313" s="16" t="s">
        <v>28</v>
      </c>
      <c r="F313" s="182">
        <v>2018</v>
      </c>
      <c r="G313" s="182">
        <v>5</v>
      </c>
      <c r="H313" s="185"/>
      <c r="I313" s="57" t="str">
        <f t="shared" si="47"/>
        <v>Q1</v>
      </c>
      <c r="J313" s="178" t="s">
        <v>332</v>
      </c>
      <c r="K313" s="185" t="s">
        <v>3125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76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84">
        <v>0.121</v>
      </c>
      <c r="AE313" s="183">
        <f t="shared" si="50"/>
        <v>1</v>
      </c>
      <c r="AF313" s="183">
        <f>IF(AND(COUNTIFS($J$18:J313,J313)=1,AE313=1),1,"")</f>
        <v>1</v>
      </c>
      <c r="AG313" s="183">
        <f>IF(C313="","",IF(AND(COUNTIFS($J$18:J313,J313)=1,C313&lt;&gt;""),1,""))</f>
        <v>1</v>
      </c>
      <c r="AH313" s="183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82">
        <v>2018</v>
      </c>
      <c r="C314" s="182">
        <v>1</v>
      </c>
      <c r="D314" s="57" t="str">
        <f t="shared" si="57"/>
        <v>Q4</v>
      </c>
      <c r="E314" s="16" t="s">
        <v>28</v>
      </c>
      <c r="F314" s="182">
        <v>2018</v>
      </c>
      <c r="G314" s="182">
        <v>5</v>
      </c>
      <c r="H314" s="185"/>
      <c r="I314" s="57" t="str">
        <f t="shared" si="47"/>
        <v>Q1</v>
      </c>
      <c r="J314" s="178" t="s">
        <v>333</v>
      </c>
      <c r="K314" s="185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76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84">
        <v>0.1182</v>
      </c>
      <c r="AE314" s="183">
        <f t="shared" si="50"/>
        <v>0</v>
      </c>
      <c r="AF314" s="183" t="str">
        <f>IF(AND(COUNTIFS($J$18:J314,J314)=1,AE314=1),1,"")</f>
        <v/>
      </c>
      <c r="AG314" s="183">
        <f>IF(C314="","",IF(AND(COUNTIFS($J$18:J314,J314)=1,C314&lt;&gt;""),1,""))</f>
        <v>1</v>
      </c>
      <c r="AH314" s="183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82">
        <v>2018</v>
      </c>
      <c r="C315" s="182">
        <v>1</v>
      </c>
      <c r="D315" s="57" t="str">
        <f t="shared" si="57"/>
        <v>Q4</v>
      </c>
      <c r="E315" s="16" t="s">
        <v>28</v>
      </c>
      <c r="F315" s="182">
        <v>2018</v>
      </c>
      <c r="G315" s="182">
        <v>9</v>
      </c>
      <c r="H315" s="185"/>
      <c r="I315" s="57" t="str">
        <f t="shared" si="47"/>
        <v>Q2</v>
      </c>
      <c r="J315" s="178" t="s">
        <v>335</v>
      </c>
      <c r="K315" s="185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76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84">
        <v>9.7600000000000006E-2</v>
      </c>
      <c r="AE315" s="183">
        <f t="shared" si="50"/>
        <v>0</v>
      </c>
      <c r="AF315" s="183" t="str">
        <f>IF(AND(COUNTIFS($J$18:J315,J315)=1,AE315=1),1,"")</f>
        <v/>
      </c>
      <c r="AG315" s="183">
        <f>IF(C315="","",IF(AND(COUNTIFS($J$18:J315,J315)=1,C315&lt;&gt;""),1,""))</f>
        <v>1</v>
      </c>
      <c r="AH315" s="183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82">
        <v>2018</v>
      </c>
      <c r="C316" s="182">
        <v>1</v>
      </c>
      <c r="D316" s="57" t="str">
        <f t="shared" si="57"/>
        <v>Q4</v>
      </c>
      <c r="E316" s="16" t="s">
        <v>28</v>
      </c>
      <c r="F316" s="182">
        <v>2018</v>
      </c>
      <c r="G316" s="182">
        <v>9</v>
      </c>
      <c r="H316" s="185"/>
      <c r="I316" s="57" t="str">
        <f t="shared" si="47"/>
        <v>Q2</v>
      </c>
      <c r="J316" s="178" t="s">
        <v>320</v>
      </c>
      <c r="K316" s="185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76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84">
        <v>0.13400000000000001</v>
      </c>
      <c r="AE316" s="183">
        <f t="shared" si="50"/>
        <v>0</v>
      </c>
      <c r="AF316" s="183" t="str">
        <f>IF(AND(COUNTIFS($J$18:J316,J316)=1,AE316=1),1,"")</f>
        <v/>
      </c>
      <c r="AG316" s="183" t="str">
        <f>IF(C316="","",IF(AND(COUNTIFS($J$18:J316,J316)=1,C316&lt;&gt;""),1,""))</f>
        <v/>
      </c>
      <c r="AH316" s="183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82">
        <v>2018</v>
      </c>
      <c r="C317" s="182">
        <v>1</v>
      </c>
      <c r="D317" s="57" t="str">
        <f t="shared" si="57"/>
        <v>Q4</v>
      </c>
      <c r="E317" s="16" t="s">
        <v>28</v>
      </c>
      <c r="F317" s="182">
        <v>2018</v>
      </c>
      <c r="G317" s="182">
        <v>9</v>
      </c>
      <c r="H317" s="185"/>
      <c r="I317" s="57" t="str">
        <f t="shared" si="47"/>
        <v>Q2</v>
      </c>
      <c r="J317" s="178" t="s">
        <v>336</v>
      </c>
      <c r="K317" s="185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76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84">
        <v>5.3499999999999999E-2</v>
      </c>
      <c r="AE317" s="183">
        <f t="shared" si="50"/>
        <v>1</v>
      </c>
      <c r="AF317" s="183">
        <f>IF(AND(COUNTIFS($J$18:J317,J317)=1,AE317=1),1,"")</f>
        <v>1</v>
      </c>
      <c r="AG317" s="183">
        <f>IF(C317="","",IF(AND(COUNTIFS($J$18:J317,J317)=1,C317&lt;&gt;""),1,""))</f>
        <v>1</v>
      </c>
      <c r="AH317" s="183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82">
        <v>2018</v>
      </c>
      <c r="C318" s="182">
        <v>1</v>
      </c>
      <c r="D318" s="57" t="str">
        <f t="shared" si="57"/>
        <v>Q4</v>
      </c>
      <c r="E318" s="16" t="s">
        <v>28</v>
      </c>
      <c r="F318" s="182">
        <v>2018</v>
      </c>
      <c r="G318" s="182">
        <v>9</v>
      </c>
      <c r="H318" s="185"/>
      <c r="I318" s="57" t="str">
        <f t="shared" si="47"/>
        <v>Q2</v>
      </c>
      <c r="J318" s="178" t="s">
        <v>338</v>
      </c>
      <c r="K318" s="185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76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84">
        <v>0.107</v>
      </c>
      <c r="AE318" s="183">
        <f t="shared" si="50"/>
        <v>1</v>
      </c>
      <c r="AF318" s="183">
        <f>IF(AND(COUNTIFS($J$18:J318,J318)=1,AE318=1),1,"")</f>
        <v>1</v>
      </c>
      <c r="AG318" s="183">
        <f>IF(C318="","",IF(AND(COUNTIFS($J$18:J318,J318)=1,C318&lt;&gt;""),1,""))</f>
        <v>1</v>
      </c>
      <c r="AH318" s="183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82">
        <v>2018</v>
      </c>
      <c r="C319" s="182">
        <v>7</v>
      </c>
      <c r="D319" s="57" t="str">
        <f t="shared" si="57"/>
        <v>Q2</v>
      </c>
      <c r="E319" s="16" t="s">
        <v>28</v>
      </c>
      <c r="F319" s="182">
        <v>2018</v>
      </c>
      <c r="G319" s="182">
        <v>8</v>
      </c>
      <c r="H319" s="185"/>
      <c r="I319" s="57" t="str">
        <f t="shared" si="47"/>
        <v>Q2</v>
      </c>
      <c r="J319" s="178" t="s">
        <v>340</v>
      </c>
      <c r="K319" s="185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76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84">
        <v>0.1208</v>
      </c>
      <c r="AE319" s="183">
        <f t="shared" si="50"/>
        <v>1</v>
      </c>
      <c r="AF319" s="183">
        <f>IF(AND(COUNTIFS($J$18:J319,J319)=1,AE319=1),1,"")</f>
        <v>1</v>
      </c>
      <c r="AG319" s="183">
        <f>IF(C319="","",IF(AND(COUNTIFS($J$18:J319,J319)=1,C319&lt;&gt;""),1,""))</f>
        <v>1</v>
      </c>
      <c r="AH319" s="183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82">
        <v>2018</v>
      </c>
      <c r="C320" s="182">
        <v>7</v>
      </c>
      <c r="D320" s="57" t="str">
        <f t="shared" si="57"/>
        <v>Q2</v>
      </c>
      <c r="E320" s="16" t="s">
        <v>28</v>
      </c>
      <c r="F320" s="182">
        <v>2018</v>
      </c>
      <c r="G320" s="182">
        <v>8</v>
      </c>
      <c r="H320" s="185"/>
      <c r="I320" s="57" t="str">
        <f t="shared" si="47"/>
        <v>Q2</v>
      </c>
      <c r="J320" s="178" t="s">
        <v>340</v>
      </c>
      <c r="K320" s="185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76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84">
        <v>0.1208</v>
      </c>
      <c r="AE320" s="183">
        <f t="shared" si="50"/>
        <v>1</v>
      </c>
      <c r="AF320" s="183" t="str">
        <f>IF(AND(COUNTIFS($J$18:J320,J320)=1,AE320=1),1,"")</f>
        <v/>
      </c>
      <c r="AG320" s="183" t="str">
        <f>IF(C320="","",IF(AND(COUNTIFS($J$18:J320,J320)=1,C320&lt;&gt;""),1,""))</f>
        <v/>
      </c>
      <c r="AH320" s="183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82">
        <v>2018</v>
      </c>
      <c r="C321" s="182">
        <v>7</v>
      </c>
      <c r="D321" s="57" t="str">
        <f t="shared" si="57"/>
        <v>Q2</v>
      </c>
      <c r="E321" s="16" t="s">
        <v>28</v>
      </c>
      <c r="F321" s="182">
        <v>2018</v>
      </c>
      <c r="G321" s="182">
        <v>8</v>
      </c>
      <c r="H321" s="185"/>
      <c r="I321" s="57" t="str">
        <f t="shared" si="47"/>
        <v>Q2</v>
      </c>
      <c r="J321" s="178" t="s">
        <v>344</v>
      </c>
      <c r="K321" s="185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76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84">
        <v>0.1628</v>
      </c>
      <c r="AE321" s="183">
        <f t="shared" si="50"/>
        <v>0</v>
      </c>
      <c r="AF321" s="183" t="str">
        <f>IF(AND(COUNTIFS($J$18:J321,J321)=1,AE321=1),1,"")</f>
        <v/>
      </c>
      <c r="AG321" s="183">
        <f>IF(C321="","",IF(AND(COUNTIFS($J$18:J321,J321)=1,C321&lt;&gt;""),1,""))</f>
        <v>1</v>
      </c>
      <c r="AH321" s="183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82">
        <v>2018</v>
      </c>
      <c r="C322" s="182">
        <v>7</v>
      </c>
      <c r="D322" s="57" t="str">
        <f t="shared" si="57"/>
        <v>Q2</v>
      </c>
      <c r="E322" s="16" t="s">
        <v>28</v>
      </c>
      <c r="F322" s="182">
        <v>2018</v>
      </c>
      <c r="G322" s="182">
        <v>10</v>
      </c>
      <c r="H322" s="185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8" t="s">
        <v>349</v>
      </c>
      <c r="K322" s="185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76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84">
        <v>6.13E-2</v>
      </c>
      <c r="AE322" s="183">
        <f t="shared" ref="AE322:AE385" si="62">IF(Q322="","",IF(Q322="Yes",1,0))</f>
        <v>1</v>
      </c>
      <c r="AF322" s="183">
        <f>IF(AND(COUNTIFS($J$18:J322,J322)=1,AE322=1),1,"")</f>
        <v>1</v>
      </c>
      <c r="AG322" s="183">
        <f>IF(C322="","",IF(AND(COUNTIFS($J$18:J322,J322)=1,C322&lt;&gt;""),1,""))</f>
        <v>1</v>
      </c>
      <c r="AH322" s="183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82">
        <v>2018</v>
      </c>
      <c r="C323" s="182">
        <v>7</v>
      </c>
      <c r="D323" s="57" t="str">
        <f t="shared" si="57"/>
        <v>Q2</v>
      </c>
      <c r="E323" s="16" t="s">
        <v>28</v>
      </c>
      <c r="F323" s="182">
        <v>2018</v>
      </c>
      <c r="G323" s="182">
        <v>9</v>
      </c>
      <c r="H323" s="185"/>
      <c r="I323" s="57" t="str">
        <f t="shared" si="59"/>
        <v>Q2</v>
      </c>
      <c r="J323" s="178" t="s">
        <v>351</v>
      </c>
      <c r="K323" s="185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76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84">
        <v>0.34010000000000001</v>
      </c>
      <c r="AE323" s="183">
        <f t="shared" si="62"/>
        <v>1</v>
      </c>
      <c r="AF323" s="183">
        <f>IF(AND(COUNTIFS($J$18:J323,J323)=1,AE323=1),1,"")</f>
        <v>1</v>
      </c>
      <c r="AG323" s="183">
        <f>IF(C323="","",IF(AND(COUNTIFS($J$18:J323,J323)=1,C323&lt;&gt;""),1,""))</f>
        <v>1</v>
      </c>
      <c r="AH323" s="183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82">
        <v>2018</v>
      </c>
      <c r="C324" s="182">
        <v>7</v>
      </c>
      <c r="D324" s="57" t="str">
        <f t="shared" si="57"/>
        <v>Q2</v>
      </c>
      <c r="E324" s="16" t="s">
        <v>28</v>
      </c>
      <c r="F324" s="182">
        <v>2018</v>
      </c>
      <c r="G324" s="182">
        <v>9</v>
      </c>
      <c r="H324" s="185"/>
      <c r="I324" s="57" t="str">
        <f t="shared" si="59"/>
        <v>Q2</v>
      </c>
      <c r="J324" s="178" t="s">
        <v>355</v>
      </c>
      <c r="K324" s="185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76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84">
        <v>0.12</v>
      </c>
      <c r="AE324" s="183">
        <f t="shared" si="62"/>
        <v>1</v>
      </c>
      <c r="AF324" s="183">
        <f>IF(AND(COUNTIFS($J$18:J324,J324)=1,AE324=1),1,"")</f>
        <v>1</v>
      </c>
      <c r="AG324" s="183">
        <f>IF(C324="","",IF(AND(COUNTIFS($J$18:J324,J324)=1,C324&lt;&gt;""),1,""))</f>
        <v>1</v>
      </c>
      <c r="AH324" s="183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82">
        <v>2018</v>
      </c>
      <c r="C325" s="182">
        <v>7</v>
      </c>
      <c r="D325" s="57" t="str">
        <f t="shared" si="57"/>
        <v>Q2</v>
      </c>
      <c r="E325" s="16" t="s">
        <v>28</v>
      </c>
      <c r="F325" s="182">
        <v>2018</v>
      </c>
      <c r="G325" s="182">
        <v>9</v>
      </c>
      <c r="H325" s="185"/>
      <c r="I325" s="57" t="str">
        <f t="shared" si="59"/>
        <v>Q2</v>
      </c>
      <c r="J325" s="178" t="s">
        <v>357</v>
      </c>
      <c r="K325" s="185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76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84">
        <v>0.16439999999999999</v>
      </c>
      <c r="AE325" s="183">
        <f t="shared" si="62"/>
        <v>1</v>
      </c>
      <c r="AF325" s="183">
        <f>IF(AND(COUNTIFS($J$18:J325,J325)=1,AE325=1),1,"")</f>
        <v>1</v>
      </c>
      <c r="AG325" s="183">
        <f>IF(C325="","",IF(AND(COUNTIFS($J$18:J325,J325)=1,C325&lt;&gt;""),1,""))</f>
        <v>1</v>
      </c>
      <c r="AH325" s="183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82">
        <v>2018</v>
      </c>
      <c r="C326" s="182">
        <v>7</v>
      </c>
      <c r="D326" s="57" t="str">
        <f t="shared" si="57"/>
        <v>Q2</v>
      </c>
      <c r="E326" s="16" t="s">
        <v>28</v>
      </c>
      <c r="F326" s="182">
        <v>2018</v>
      </c>
      <c r="G326" s="182">
        <v>9</v>
      </c>
      <c r="H326" s="185"/>
      <c r="I326" s="57" t="str">
        <f t="shared" si="59"/>
        <v>Q2</v>
      </c>
      <c r="J326" s="178" t="s">
        <v>359</v>
      </c>
      <c r="K326" s="185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76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84">
        <v>9.01E-2</v>
      </c>
      <c r="AE326" s="183">
        <f t="shared" si="62"/>
        <v>1</v>
      </c>
      <c r="AF326" s="183">
        <f>IF(AND(COUNTIFS($J$18:J326,J326)=1,AE326=1),1,"")</f>
        <v>1</v>
      </c>
      <c r="AG326" s="183">
        <f>IF(C326="","",IF(AND(COUNTIFS($J$18:J326,J326)=1,C326&lt;&gt;""),1,""))</f>
        <v>1</v>
      </c>
      <c r="AH326" s="183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82">
        <v>2018</v>
      </c>
      <c r="C327" s="182">
        <v>7</v>
      </c>
      <c r="D327" s="57" t="str">
        <f t="shared" si="57"/>
        <v>Q2</v>
      </c>
      <c r="E327" s="16" t="s">
        <v>28</v>
      </c>
      <c r="F327" s="182">
        <v>2018</v>
      </c>
      <c r="G327" s="182">
        <v>9</v>
      </c>
      <c r="H327" s="185"/>
      <c r="I327" s="57" t="str">
        <f t="shared" si="59"/>
        <v>Q2</v>
      </c>
      <c r="J327" s="178" t="s">
        <v>361</v>
      </c>
      <c r="K327" s="185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76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84">
        <v>0.16200000000000001</v>
      </c>
      <c r="AE327" s="183">
        <f t="shared" si="62"/>
        <v>1</v>
      </c>
      <c r="AF327" s="183">
        <f>IF(AND(COUNTIFS($J$18:J327,J327)=1,AE327=1),1,"")</f>
        <v>1</v>
      </c>
      <c r="AG327" s="183">
        <f>IF(C327="","",IF(AND(COUNTIFS($J$18:J327,J327)=1,C327&lt;&gt;""),1,""))</f>
        <v>1</v>
      </c>
      <c r="AH327" s="183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82">
        <v>2018</v>
      </c>
      <c r="C328" s="182">
        <v>6</v>
      </c>
      <c r="D328" s="57" t="str">
        <f t="shared" si="57"/>
        <v>Q1</v>
      </c>
      <c r="E328" s="16" t="s">
        <v>28</v>
      </c>
      <c r="F328" s="182">
        <v>2018</v>
      </c>
      <c r="G328" s="182">
        <v>8</v>
      </c>
      <c r="H328" s="185"/>
      <c r="I328" s="57" t="str">
        <f t="shared" si="59"/>
        <v>Q2</v>
      </c>
      <c r="J328" s="178" t="s">
        <v>363</v>
      </c>
      <c r="K328" s="185" t="s">
        <v>3126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76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84">
        <v>7.0999999999999994E-2</v>
      </c>
      <c r="AE328" s="183">
        <f t="shared" si="62"/>
        <v>0</v>
      </c>
      <c r="AF328" s="183" t="str">
        <f>IF(AND(COUNTIFS($J$18:J328,J328)=1,AE328=1),1,"")</f>
        <v/>
      </c>
      <c r="AG328" s="183">
        <f>IF(C328="","",IF(AND(COUNTIFS($J$18:J328,J328)=1,C328&lt;&gt;""),1,""))</f>
        <v>1</v>
      </c>
      <c r="AH328" s="183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82">
        <v>2018</v>
      </c>
      <c r="C329" s="182">
        <v>6</v>
      </c>
      <c r="D329" s="57" t="str">
        <f t="shared" si="57"/>
        <v>Q1</v>
      </c>
      <c r="E329" s="16" t="s">
        <v>28</v>
      </c>
      <c r="F329" s="182">
        <v>2018</v>
      </c>
      <c r="G329" s="182">
        <v>8</v>
      </c>
      <c r="H329" s="185"/>
      <c r="I329" s="57" t="str">
        <f t="shared" si="59"/>
        <v>Q2</v>
      </c>
      <c r="J329" s="178" t="s">
        <v>363</v>
      </c>
      <c r="K329" s="185" t="s">
        <v>3126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76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84">
        <v>7.0999999999999994E-2</v>
      </c>
      <c r="AE329" s="183">
        <f t="shared" si="62"/>
        <v>0</v>
      </c>
      <c r="AF329" s="183" t="str">
        <f>IF(AND(COUNTIFS($J$18:J329,J329)=1,AE329=1),1,"")</f>
        <v/>
      </c>
      <c r="AG329" s="183" t="str">
        <f>IF(C329="","",IF(AND(COUNTIFS($J$18:J329,J329)=1,C329&lt;&gt;""),1,""))</f>
        <v/>
      </c>
      <c r="AH329" s="183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82">
        <v>2018</v>
      </c>
      <c r="C330" s="182">
        <v>6</v>
      </c>
      <c r="D330" s="57" t="str">
        <f t="shared" si="57"/>
        <v>Q1</v>
      </c>
      <c r="E330" s="16" t="s">
        <v>28</v>
      </c>
      <c r="F330" s="182">
        <v>2018</v>
      </c>
      <c r="G330" s="182">
        <v>8</v>
      </c>
      <c r="H330" s="185"/>
      <c r="I330" s="57" t="str">
        <f t="shared" si="59"/>
        <v>Q2</v>
      </c>
      <c r="J330" s="178" t="s">
        <v>365</v>
      </c>
      <c r="K330" s="185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76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84">
        <v>0.161</v>
      </c>
      <c r="AE330" s="183">
        <f t="shared" si="62"/>
        <v>1</v>
      </c>
      <c r="AF330" s="183">
        <f>IF(AND(COUNTIFS($J$18:J330,J330)=1,AE330=1),1,"")</f>
        <v>1</v>
      </c>
      <c r="AG330" s="183">
        <f>IF(C330="","",IF(AND(COUNTIFS($J$18:J330,J330)=1,C330&lt;&gt;""),1,""))</f>
        <v>1</v>
      </c>
      <c r="AH330" s="183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82">
        <v>2018</v>
      </c>
      <c r="C331" s="182">
        <v>6</v>
      </c>
      <c r="D331" s="57" t="str">
        <f t="shared" si="57"/>
        <v>Q1</v>
      </c>
      <c r="E331" s="16" t="s">
        <v>28</v>
      </c>
      <c r="F331" s="182">
        <v>2018</v>
      </c>
      <c r="G331" s="182">
        <v>12</v>
      </c>
      <c r="H331" s="185"/>
      <c r="I331" s="57" t="str">
        <f t="shared" si="59"/>
        <v>Q3</v>
      </c>
      <c r="J331" s="178" t="s">
        <v>367</v>
      </c>
      <c r="K331" s="185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76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84">
        <v>0.16020000000000001</v>
      </c>
      <c r="AE331" s="183">
        <f t="shared" si="62"/>
        <v>0</v>
      </c>
      <c r="AF331" s="183" t="str">
        <f>IF(AND(COUNTIFS($J$18:J331,J331)=1,AE331=1),1,"")</f>
        <v/>
      </c>
      <c r="AG331" s="183">
        <f>IF(C331="","",IF(AND(COUNTIFS($J$18:J331,J331)=1,C331&lt;&gt;""),1,""))</f>
        <v>1</v>
      </c>
      <c r="AH331" s="183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82">
        <v>2018</v>
      </c>
      <c r="C332" s="182">
        <v>6</v>
      </c>
      <c r="D332" s="57" t="str">
        <f t="shared" si="57"/>
        <v>Q1</v>
      </c>
      <c r="E332" s="16" t="s">
        <v>28</v>
      </c>
      <c r="F332" s="182">
        <v>2018</v>
      </c>
      <c r="G332" s="182">
        <v>12</v>
      </c>
      <c r="H332" s="185"/>
      <c r="I332" s="57" t="str">
        <f t="shared" si="59"/>
        <v>Q3</v>
      </c>
      <c r="J332" s="178" t="s">
        <v>369</v>
      </c>
      <c r="K332" s="185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76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84">
        <v>0.16259999999999999</v>
      </c>
      <c r="AE332" s="183">
        <f t="shared" si="62"/>
        <v>0</v>
      </c>
      <c r="AF332" s="183" t="str">
        <f>IF(AND(COUNTIFS($J$18:J332,J332)=1,AE332=1),1,"")</f>
        <v/>
      </c>
      <c r="AG332" s="183">
        <f>IF(C332="","",IF(AND(COUNTIFS($J$18:J332,J332)=1,C332&lt;&gt;""),1,""))</f>
        <v>1</v>
      </c>
      <c r="AH332" s="183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82">
        <v>2018</v>
      </c>
      <c r="C333" s="182">
        <v>6</v>
      </c>
      <c r="D333" s="57" t="str">
        <f t="shared" si="57"/>
        <v>Q1</v>
      </c>
      <c r="E333" s="16" t="s">
        <v>28</v>
      </c>
      <c r="F333" s="182">
        <v>2018</v>
      </c>
      <c r="G333" s="182">
        <v>12</v>
      </c>
      <c r="H333" s="185"/>
      <c r="I333" s="57" t="str">
        <f t="shared" si="59"/>
        <v>Q3</v>
      </c>
      <c r="J333" s="178" t="s">
        <v>370</v>
      </c>
      <c r="K333" s="185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76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84">
        <v>0.1958</v>
      </c>
      <c r="AE333" s="183">
        <f t="shared" si="62"/>
        <v>1</v>
      </c>
      <c r="AF333" s="183">
        <f>IF(AND(COUNTIFS($J$18:J333,J333)=1,AE333=1),1,"")</f>
        <v>1</v>
      </c>
      <c r="AG333" s="183">
        <f>IF(C333="","",IF(AND(COUNTIFS($J$18:J333,J333)=1,C333&lt;&gt;""),1,""))</f>
        <v>1</v>
      </c>
      <c r="AH333" s="183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82">
        <v>2018</v>
      </c>
      <c r="C334" s="182">
        <v>6</v>
      </c>
      <c r="D334" s="57" t="str">
        <f t="shared" si="57"/>
        <v>Q1</v>
      </c>
      <c r="E334" s="16" t="s">
        <v>28</v>
      </c>
      <c r="F334" s="182">
        <v>2018</v>
      </c>
      <c r="G334" s="182">
        <v>7</v>
      </c>
      <c r="H334" s="185"/>
      <c r="I334" s="57" t="str">
        <f t="shared" si="59"/>
        <v>Q2</v>
      </c>
      <c r="J334" s="178" t="s">
        <v>373</v>
      </c>
      <c r="K334" s="185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76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84">
        <v>0.16170000000000001</v>
      </c>
      <c r="AE334" s="183">
        <f t="shared" si="62"/>
        <v>1</v>
      </c>
      <c r="AF334" s="183">
        <f>IF(AND(COUNTIFS($J$18:J334,J334)=1,AE334=1),1,"")</f>
        <v>1</v>
      </c>
      <c r="AG334" s="183">
        <f>IF(C334="","",IF(AND(COUNTIFS($J$18:J334,J334)=1,C334&lt;&gt;""),1,""))</f>
        <v>1</v>
      </c>
      <c r="AH334" s="183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82">
        <v>2018</v>
      </c>
      <c r="C335" s="182">
        <v>6</v>
      </c>
      <c r="D335" s="57" t="str">
        <f t="shared" si="57"/>
        <v>Q1</v>
      </c>
      <c r="E335" s="16" t="s">
        <v>28</v>
      </c>
      <c r="F335" s="182">
        <v>2018</v>
      </c>
      <c r="G335" s="182">
        <v>7</v>
      </c>
      <c r="H335" s="185"/>
      <c r="I335" s="57" t="str">
        <f t="shared" si="59"/>
        <v>Q2</v>
      </c>
      <c r="J335" s="178" t="s">
        <v>376</v>
      </c>
      <c r="K335" s="185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76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84">
        <v>0.161</v>
      </c>
      <c r="AE335" s="183">
        <f t="shared" si="62"/>
        <v>1</v>
      </c>
      <c r="AF335" s="183">
        <f>IF(AND(COUNTIFS($J$18:J335,J335)=1,AE335=1),1,"")</f>
        <v>1</v>
      </c>
      <c r="AG335" s="183">
        <f>IF(C335="","",IF(AND(COUNTIFS($J$18:J335,J335)=1,C335&lt;&gt;""),1,""))</f>
        <v>1</v>
      </c>
      <c r="AH335" s="183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82">
        <v>2018</v>
      </c>
      <c r="C336" s="182">
        <v>6</v>
      </c>
      <c r="D336" s="57" t="str">
        <f t="shared" si="57"/>
        <v>Q1</v>
      </c>
      <c r="E336" s="16" t="s">
        <v>28</v>
      </c>
      <c r="F336" s="182">
        <v>2018</v>
      </c>
      <c r="G336" s="182">
        <v>7</v>
      </c>
      <c r="H336" s="185"/>
      <c r="I336" s="57" t="str">
        <f t="shared" si="59"/>
        <v>Q2</v>
      </c>
      <c r="J336" s="178" t="s">
        <v>365</v>
      </c>
      <c r="K336" s="185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76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84">
        <v>0.1082</v>
      </c>
      <c r="AE336" s="183">
        <f t="shared" si="62"/>
        <v>1</v>
      </c>
      <c r="AF336" s="183" t="str">
        <f>IF(AND(COUNTIFS($J$18:J336,J336)=1,AE336=1),1,"")</f>
        <v/>
      </c>
      <c r="AG336" s="183" t="str">
        <f>IF(C336="","",IF(AND(COUNTIFS($J$18:J336,J336)=1,C336&lt;&gt;""),1,""))</f>
        <v/>
      </c>
      <c r="AH336" s="183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82">
        <v>2018</v>
      </c>
      <c r="C337" s="182">
        <v>6</v>
      </c>
      <c r="D337" s="57" t="str">
        <f t="shared" si="57"/>
        <v>Q1</v>
      </c>
      <c r="E337" s="16" t="s">
        <v>28</v>
      </c>
      <c r="F337" s="182">
        <v>2018</v>
      </c>
      <c r="G337" s="182">
        <v>7</v>
      </c>
      <c r="H337" s="185"/>
      <c r="I337" s="57" t="str">
        <f t="shared" si="59"/>
        <v>Q2</v>
      </c>
      <c r="J337" s="178" t="s">
        <v>365</v>
      </c>
      <c r="K337" s="185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76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84">
        <v>0.1082</v>
      </c>
      <c r="AE337" s="183">
        <f t="shared" si="62"/>
        <v>1</v>
      </c>
      <c r="AF337" s="183" t="str">
        <f>IF(AND(COUNTIFS($J$18:J337,J337)=1,AE337=1),1,"")</f>
        <v/>
      </c>
      <c r="AG337" s="183" t="str">
        <f>IF(C337="","",IF(AND(COUNTIFS($J$18:J337,J337)=1,C337&lt;&gt;""),1,""))</f>
        <v/>
      </c>
      <c r="AH337" s="183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82">
        <v>2018</v>
      </c>
      <c r="C338" s="182">
        <v>6</v>
      </c>
      <c r="D338" s="57" t="str">
        <f t="shared" si="57"/>
        <v>Q1</v>
      </c>
      <c r="E338" s="16" t="s">
        <v>28</v>
      </c>
      <c r="F338" s="182">
        <v>2018</v>
      </c>
      <c r="G338" s="182">
        <v>7</v>
      </c>
      <c r="H338" s="185"/>
      <c r="I338" s="57" t="str">
        <f t="shared" si="59"/>
        <v>Q2</v>
      </c>
      <c r="J338" s="178" t="s">
        <v>378</v>
      </c>
      <c r="K338" s="185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76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84">
        <v>0.16600000000000001</v>
      </c>
      <c r="AE338" s="183">
        <f t="shared" si="62"/>
        <v>1</v>
      </c>
      <c r="AF338" s="183">
        <f>IF(AND(COUNTIFS($J$18:J338,J338)=1,AE338=1),1,"")</f>
        <v>1</v>
      </c>
      <c r="AG338" s="183">
        <f>IF(C338="","",IF(AND(COUNTIFS($J$18:J338,J338)=1,C338&lt;&gt;""),1,""))</f>
        <v>1</v>
      </c>
      <c r="AH338" s="183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82">
        <v>2018</v>
      </c>
      <c r="C339" s="182">
        <v>6</v>
      </c>
      <c r="D339" s="57" t="str">
        <f t="shared" si="57"/>
        <v>Q1</v>
      </c>
      <c r="E339" s="16" t="s">
        <v>28</v>
      </c>
      <c r="F339" s="182">
        <v>2018</v>
      </c>
      <c r="G339" s="182">
        <v>7</v>
      </c>
      <c r="H339" s="185"/>
      <c r="I339" s="57" t="str">
        <f t="shared" si="59"/>
        <v>Q2</v>
      </c>
      <c r="J339" s="178" t="s">
        <v>380</v>
      </c>
      <c r="K339" s="185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76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84">
        <v>0.1663</v>
      </c>
      <c r="AE339" s="183">
        <f t="shared" si="62"/>
        <v>1</v>
      </c>
      <c r="AF339" s="183">
        <f>IF(AND(COUNTIFS($J$18:J339,J339)=1,AE339=1),1,"")</f>
        <v>1</v>
      </c>
      <c r="AG339" s="183">
        <f>IF(C339="","",IF(AND(COUNTIFS($J$18:J339,J339)=1,C339&lt;&gt;""),1,""))</f>
        <v>1</v>
      </c>
      <c r="AH339" s="183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82">
        <v>2018</v>
      </c>
      <c r="C340" s="182">
        <v>6</v>
      </c>
      <c r="D340" s="57" t="str">
        <f t="shared" si="57"/>
        <v>Q1</v>
      </c>
      <c r="E340" s="16" t="s">
        <v>28</v>
      </c>
      <c r="F340" s="182">
        <v>2018</v>
      </c>
      <c r="G340" s="182">
        <v>7</v>
      </c>
      <c r="H340" s="185"/>
      <c r="I340" s="57" t="str">
        <f t="shared" si="59"/>
        <v>Q2</v>
      </c>
      <c r="J340" s="178" t="s">
        <v>382</v>
      </c>
      <c r="K340" s="185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76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84">
        <v>0.19220000000000001</v>
      </c>
      <c r="AE340" s="183">
        <f t="shared" si="62"/>
        <v>1</v>
      </c>
      <c r="AF340" s="183">
        <f>IF(AND(COUNTIFS($J$18:J340,J340)=1,AE340=1),1,"")</f>
        <v>1</v>
      </c>
      <c r="AG340" s="183">
        <f>IF(C340="","",IF(AND(COUNTIFS($J$18:J340,J340)=1,C340&lt;&gt;""),1,""))</f>
        <v>1</v>
      </c>
      <c r="AH340" s="183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82">
        <v>2018</v>
      </c>
      <c r="C341" s="182">
        <v>6</v>
      </c>
      <c r="D341" s="57" t="str">
        <f t="shared" si="57"/>
        <v>Q1</v>
      </c>
      <c r="E341" s="16" t="s">
        <v>28</v>
      </c>
      <c r="F341" s="182">
        <v>2018</v>
      </c>
      <c r="G341" s="182">
        <v>7</v>
      </c>
      <c r="H341" s="185"/>
      <c r="I341" s="57" t="str">
        <f t="shared" si="59"/>
        <v>Q2</v>
      </c>
      <c r="J341" s="178" t="s">
        <v>384</v>
      </c>
      <c r="K341" s="185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76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84">
        <v>0.1227</v>
      </c>
      <c r="AE341" s="183">
        <f t="shared" si="62"/>
        <v>0</v>
      </c>
      <c r="AF341" s="183" t="str">
        <f>IF(AND(COUNTIFS($J$18:J341,J341)=1,AE341=1),1,"")</f>
        <v/>
      </c>
      <c r="AG341" s="183">
        <f>IF(C341="","",IF(AND(COUNTIFS($J$18:J341,J341)=1,C341&lt;&gt;""),1,""))</f>
        <v>1</v>
      </c>
      <c r="AH341" s="183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82">
        <v>2018</v>
      </c>
      <c r="C342" s="182">
        <v>6</v>
      </c>
      <c r="D342" s="57" t="str">
        <f t="shared" si="57"/>
        <v>Q1</v>
      </c>
      <c r="E342" s="16" t="s">
        <v>28</v>
      </c>
      <c r="F342" s="182">
        <v>2018</v>
      </c>
      <c r="G342" s="182">
        <v>6</v>
      </c>
      <c r="H342" s="185"/>
      <c r="I342" s="57" t="str">
        <f t="shared" si="59"/>
        <v>Q1</v>
      </c>
      <c r="J342" s="178" t="s">
        <v>369</v>
      </c>
      <c r="K342" s="185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76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84">
        <v>0.18479999999999999</v>
      </c>
      <c r="AE342" s="183">
        <f t="shared" si="62"/>
        <v>0</v>
      </c>
      <c r="AF342" s="183" t="str">
        <f>IF(AND(COUNTIFS($J$18:J342,J342)=1,AE342=1),1,"")</f>
        <v/>
      </c>
      <c r="AG342" s="183" t="str">
        <f>IF(C342="","",IF(AND(COUNTIFS($J$18:J342,J342)=1,C342&lt;&gt;""),1,""))</f>
        <v/>
      </c>
      <c r="AH342" s="183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82">
        <v>2018</v>
      </c>
      <c r="C343" s="182">
        <v>6</v>
      </c>
      <c r="D343" s="57" t="str">
        <f t="shared" si="57"/>
        <v>Q1</v>
      </c>
      <c r="E343" s="16" t="s">
        <v>28</v>
      </c>
      <c r="F343" s="182">
        <v>2018</v>
      </c>
      <c r="G343" s="182">
        <v>11</v>
      </c>
      <c r="H343" s="185"/>
      <c r="I343" s="57" t="str">
        <f t="shared" si="59"/>
        <v>Q3</v>
      </c>
      <c r="J343" s="178" t="s">
        <v>387</v>
      </c>
      <c r="K343" s="185" t="s">
        <v>3127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76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84">
        <v>0.14430000000000001</v>
      </c>
      <c r="AE343" s="183">
        <f t="shared" si="62"/>
        <v>1</v>
      </c>
      <c r="AF343" s="183">
        <f>IF(AND(COUNTIFS($J$18:J343,J343)=1,AE343=1),1,"")</f>
        <v>1</v>
      </c>
      <c r="AG343" s="183">
        <f>IF(C343="","",IF(AND(COUNTIFS($J$18:J343,J343)=1,C343&lt;&gt;""),1,""))</f>
        <v>1</v>
      </c>
      <c r="AH343" s="183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82">
        <v>2018</v>
      </c>
      <c r="C344" s="182">
        <v>6</v>
      </c>
      <c r="D344" s="57" t="str">
        <f t="shared" si="57"/>
        <v>Q1</v>
      </c>
      <c r="E344" s="16" t="s">
        <v>28</v>
      </c>
      <c r="F344" s="182">
        <v>2018</v>
      </c>
      <c r="G344" s="182">
        <v>11</v>
      </c>
      <c r="H344" s="185"/>
      <c r="I344" s="57" t="str">
        <f t="shared" si="59"/>
        <v>Q3</v>
      </c>
      <c r="J344" s="178" t="s">
        <v>389</v>
      </c>
      <c r="K344" s="185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76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84">
        <v>0.12089999999999999</v>
      </c>
      <c r="AE344" s="183">
        <f t="shared" si="62"/>
        <v>0</v>
      </c>
      <c r="AF344" s="183" t="str">
        <f>IF(AND(COUNTIFS($J$18:J344,J344)=1,AE344=1),1,"")</f>
        <v/>
      </c>
      <c r="AG344" s="183">
        <f>IF(C344="","",IF(AND(COUNTIFS($J$18:J344,J344)=1,C344&lt;&gt;""),1,""))</f>
        <v>1</v>
      </c>
      <c r="AH344" s="183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82">
        <v>2018</v>
      </c>
      <c r="C345" s="182">
        <v>6</v>
      </c>
      <c r="D345" s="57" t="str">
        <f t="shared" si="57"/>
        <v>Q1</v>
      </c>
      <c r="E345" s="16" t="s">
        <v>28</v>
      </c>
      <c r="F345" s="182">
        <v>2018</v>
      </c>
      <c r="G345" s="182">
        <v>10</v>
      </c>
      <c r="H345" s="185"/>
      <c r="I345" s="57" t="str">
        <f t="shared" si="59"/>
        <v>Q3</v>
      </c>
      <c r="J345" s="178" t="s">
        <v>392</v>
      </c>
      <c r="K345" s="185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76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84">
        <v>0.1658</v>
      </c>
      <c r="AE345" s="183">
        <f t="shared" si="62"/>
        <v>1</v>
      </c>
      <c r="AF345" s="183">
        <f>IF(AND(COUNTIFS($J$18:J345,J345)=1,AE345=1),1,"")</f>
        <v>1</v>
      </c>
      <c r="AG345" s="183">
        <f>IF(C345="","",IF(AND(COUNTIFS($J$18:J345,J345)=1,C345&lt;&gt;""),1,""))</f>
        <v>1</v>
      </c>
      <c r="AH345" s="183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82">
        <v>2018</v>
      </c>
      <c r="C346" s="182">
        <v>6</v>
      </c>
      <c r="D346" s="57" t="str">
        <f t="shared" si="57"/>
        <v>Q1</v>
      </c>
      <c r="E346" s="16" t="s">
        <v>28</v>
      </c>
      <c r="F346" s="182">
        <v>2018</v>
      </c>
      <c r="G346" s="182">
        <v>10</v>
      </c>
      <c r="H346" s="185"/>
      <c r="I346" s="57" t="str">
        <f t="shared" si="59"/>
        <v>Q3</v>
      </c>
      <c r="J346" s="178" t="s">
        <v>394</v>
      </c>
      <c r="K346" s="185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76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84">
        <v>0.16289999999999999</v>
      </c>
      <c r="AE346" s="183">
        <f t="shared" si="62"/>
        <v>1</v>
      </c>
      <c r="AF346" s="183">
        <f>IF(AND(COUNTIFS($J$18:J346,J346)=1,AE346=1),1,"")</f>
        <v>1</v>
      </c>
      <c r="AG346" s="183">
        <f>IF(C346="","",IF(AND(COUNTIFS($J$18:J346,J346)=1,C346&lt;&gt;""),1,""))</f>
        <v>1</v>
      </c>
      <c r="AH346" s="183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82">
        <v>2018</v>
      </c>
      <c r="C347" s="182">
        <v>6</v>
      </c>
      <c r="D347" s="57" t="str">
        <f t="shared" si="57"/>
        <v>Q1</v>
      </c>
      <c r="E347" s="16" t="s">
        <v>28</v>
      </c>
      <c r="F347" s="182">
        <v>2018</v>
      </c>
      <c r="G347" s="182">
        <v>9</v>
      </c>
      <c r="H347" s="185"/>
      <c r="I347" s="57" t="str">
        <f t="shared" si="59"/>
        <v>Q2</v>
      </c>
      <c r="J347" s="178" t="s">
        <v>395</v>
      </c>
      <c r="K347" s="185" t="s">
        <v>3128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76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84">
        <v>0.12</v>
      </c>
      <c r="AE347" s="183">
        <f t="shared" si="62"/>
        <v>1</v>
      </c>
      <c r="AF347" s="183">
        <f>IF(AND(COUNTIFS($J$18:J347,J347)=1,AE347=1),1,"")</f>
        <v>1</v>
      </c>
      <c r="AG347" s="183">
        <f>IF(C347="","",IF(AND(COUNTIFS($J$18:J347,J347)=1,C347&lt;&gt;""),1,""))</f>
        <v>1</v>
      </c>
      <c r="AH347" s="183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82">
        <v>2018</v>
      </c>
      <c r="C348" s="182">
        <v>6</v>
      </c>
      <c r="D348" s="57" t="str">
        <f t="shared" si="57"/>
        <v>Q1</v>
      </c>
      <c r="E348" s="16" t="s">
        <v>28</v>
      </c>
      <c r="F348" s="182">
        <v>2018</v>
      </c>
      <c r="G348" s="182">
        <v>9</v>
      </c>
      <c r="H348" s="185"/>
      <c r="I348" s="57" t="str">
        <f t="shared" si="59"/>
        <v>Q2</v>
      </c>
      <c r="J348" s="178" t="s">
        <v>399</v>
      </c>
      <c r="K348" s="185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76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84">
        <v>0.12839999999999999</v>
      </c>
      <c r="AE348" s="183">
        <f t="shared" si="62"/>
        <v>0</v>
      </c>
      <c r="AF348" s="183" t="str">
        <f>IF(AND(COUNTIFS($J$18:J348,J348)=1,AE348=1),1,"")</f>
        <v/>
      </c>
      <c r="AG348" s="183">
        <f>IF(C348="","",IF(AND(COUNTIFS($J$18:J348,J348)=1,C348&lt;&gt;""),1,""))</f>
        <v>1</v>
      </c>
      <c r="AH348" s="183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82">
        <v>2018</v>
      </c>
      <c r="C349" s="182">
        <v>6</v>
      </c>
      <c r="D349" s="57" t="str">
        <f t="shared" si="57"/>
        <v>Q1</v>
      </c>
      <c r="E349" s="16" t="s">
        <v>28</v>
      </c>
      <c r="F349" s="182">
        <v>2018</v>
      </c>
      <c r="G349" s="182">
        <v>9</v>
      </c>
      <c r="H349" s="185"/>
      <c r="I349" s="57" t="str">
        <f t="shared" si="59"/>
        <v>Q2</v>
      </c>
      <c r="J349" s="178" t="s">
        <v>399</v>
      </c>
      <c r="K349" s="185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76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84">
        <v>0.12839999999999999</v>
      </c>
      <c r="AE349" s="183">
        <f t="shared" si="62"/>
        <v>0</v>
      </c>
      <c r="AF349" s="183" t="str">
        <f>IF(AND(COUNTIFS($J$18:J349,J349)=1,AE349=1),1,"")</f>
        <v/>
      </c>
      <c r="AG349" s="183" t="str">
        <f>IF(C349="","",IF(AND(COUNTIFS($J$18:J349,J349)=1,C349&lt;&gt;""),1,""))</f>
        <v/>
      </c>
      <c r="AH349" s="183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82">
        <v>2018</v>
      </c>
      <c r="C350" s="182">
        <v>6</v>
      </c>
      <c r="D350" s="57" t="str">
        <f t="shared" si="57"/>
        <v>Q1</v>
      </c>
      <c r="E350" s="16" t="s">
        <v>28</v>
      </c>
      <c r="F350" s="182">
        <v>2018</v>
      </c>
      <c r="G350" s="182">
        <v>9</v>
      </c>
      <c r="H350" s="185"/>
      <c r="I350" s="57" t="str">
        <f t="shared" si="59"/>
        <v>Q2</v>
      </c>
      <c r="J350" s="178" t="s">
        <v>401</v>
      </c>
      <c r="K350" s="185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76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84">
        <v>0.12</v>
      </c>
      <c r="AE350" s="183">
        <f t="shared" si="62"/>
        <v>1</v>
      </c>
      <c r="AF350" s="183">
        <f>IF(AND(COUNTIFS($J$18:J350,J350)=1,AE350=1),1,"")</f>
        <v>1</v>
      </c>
      <c r="AG350" s="183">
        <f>IF(C350="","",IF(AND(COUNTIFS($J$18:J350,J350)=1,C350&lt;&gt;""),1,""))</f>
        <v>1</v>
      </c>
      <c r="AH350" s="183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82">
        <v>2018</v>
      </c>
      <c r="C351" s="182">
        <v>6</v>
      </c>
      <c r="D351" s="57" t="str">
        <f t="shared" si="57"/>
        <v>Q1</v>
      </c>
      <c r="E351" s="16" t="s">
        <v>28</v>
      </c>
      <c r="F351" s="182">
        <v>2018</v>
      </c>
      <c r="G351" s="182">
        <v>9</v>
      </c>
      <c r="H351" s="185"/>
      <c r="I351" s="57" t="str">
        <f t="shared" si="59"/>
        <v>Q2</v>
      </c>
      <c r="J351" s="178" t="s">
        <v>403</v>
      </c>
      <c r="K351" s="185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76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84">
        <v>0.1181</v>
      </c>
      <c r="AE351" s="183">
        <f t="shared" si="62"/>
        <v>1</v>
      </c>
      <c r="AF351" s="183">
        <f>IF(AND(COUNTIFS($J$18:J351,J351)=1,AE351=1),1,"")</f>
        <v>1</v>
      </c>
      <c r="AG351" s="183">
        <f>IF(C351="","",IF(AND(COUNTIFS($J$18:J351,J351)=1,C351&lt;&gt;""),1,""))</f>
        <v>1</v>
      </c>
      <c r="AH351" s="183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82">
        <v>2018</v>
      </c>
      <c r="C352" s="182">
        <v>3</v>
      </c>
      <c r="D352" s="57" t="str">
        <f t="shared" si="57"/>
        <v>Q4</v>
      </c>
      <c r="E352" s="16" t="s">
        <v>28</v>
      </c>
      <c r="F352" s="182">
        <v>2018</v>
      </c>
      <c r="G352" s="182">
        <v>4</v>
      </c>
      <c r="H352" s="185"/>
      <c r="I352" s="57" t="str">
        <f t="shared" si="59"/>
        <v>Q1</v>
      </c>
      <c r="J352" s="178" t="s">
        <v>405</v>
      </c>
      <c r="K352" s="185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76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84">
        <v>0.1081</v>
      </c>
      <c r="AE352" s="183">
        <f t="shared" si="62"/>
        <v>1</v>
      </c>
      <c r="AF352" s="183">
        <f>IF(AND(COUNTIFS($J$18:J352,J352)=1,AE352=1),1,"")</f>
        <v>1</v>
      </c>
      <c r="AG352" s="183">
        <f>IF(C352="","",IF(AND(COUNTIFS($J$18:J352,J352)=1,C352&lt;&gt;""),1,""))</f>
        <v>1</v>
      </c>
      <c r="AH352" s="183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82">
        <v>2018</v>
      </c>
      <c r="C353" s="182">
        <v>3</v>
      </c>
      <c r="D353" s="57" t="str">
        <f t="shared" si="57"/>
        <v>Q4</v>
      </c>
      <c r="E353" s="16" t="s">
        <v>28</v>
      </c>
      <c r="F353" s="182">
        <v>2018</v>
      </c>
      <c r="G353" s="182">
        <v>4</v>
      </c>
      <c r="H353" s="185"/>
      <c r="I353" s="57" t="str">
        <f t="shared" si="59"/>
        <v>Q1</v>
      </c>
      <c r="J353" s="178" t="s">
        <v>410</v>
      </c>
      <c r="K353" s="185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76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84">
        <v>8.1500000000000003E-2</v>
      </c>
      <c r="AE353" s="183">
        <f t="shared" si="62"/>
        <v>0</v>
      </c>
      <c r="AF353" s="183" t="str">
        <f>IF(AND(COUNTIFS($J$18:J353,J353)=1,AE353=1),1,"")</f>
        <v/>
      </c>
      <c r="AG353" s="183">
        <f>IF(C353="","",IF(AND(COUNTIFS($J$18:J353,J353)=1,C353&lt;&gt;""),1,""))</f>
        <v>1</v>
      </c>
      <c r="AH353" s="183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82">
        <v>2018</v>
      </c>
      <c r="C354" s="182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82">
        <v>2018</v>
      </c>
      <c r="G354" s="182">
        <v>4</v>
      </c>
      <c r="H354" s="185"/>
      <c r="I354" s="57" t="str">
        <f t="shared" si="59"/>
        <v>Q1</v>
      </c>
      <c r="J354" s="178" t="s">
        <v>413</v>
      </c>
      <c r="K354" s="185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76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84">
        <v>0.1061</v>
      </c>
      <c r="AE354" s="183">
        <f t="shared" si="62"/>
        <v>0</v>
      </c>
      <c r="AF354" s="183" t="str">
        <f>IF(AND(COUNTIFS($J$18:J354,J354)=1,AE354=1),1,"")</f>
        <v/>
      </c>
      <c r="AG354" s="183">
        <f>IF(C354="","",IF(AND(COUNTIFS($J$18:J354,J354)=1,C354&lt;&gt;""),1,""))</f>
        <v>1</v>
      </c>
      <c r="AH354" s="183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82">
        <v>2018</v>
      </c>
      <c r="C355" s="182">
        <v>3</v>
      </c>
      <c r="D355" s="57" t="str">
        <f t="shared" si="69"/>
        <v>Q4</v>
      </c>
      <c r="E355" s="16" t="s">
        <v>28</v>
      </c>
      <c r="F355" s="182">
        <v>2018</v>
      </c>
      <c r="G355" s="182">
        <v>4</v>
      </c>
      <c r="H355" s="185"/>
      <c r="I355" s="57" t="str">
        <f t="shared" si="59"/>
        <v>Q1</v>
      </c>
      <c r="J355" s="178" t="s">
        <v>414</v>
      </c>
      <c r="K355" s="185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76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84">
        <v>0.16239999999999999</v>
      </c>
      <c r="AE355" s="183">
        <f t="shared" si="62"/>
        <v>0</v>
      </c>
      <c r="AF355" s="183" t="str">
        <f>IF(AND(COUNTIFS($J$18:J355,J355)=1,AE355=1),1,"")</f>
        <v/>
      </c>
      <c r="AG355" s="183">
        <f>IF(C355="","",IF(AND(COUNTIFS($J$18:J355,J355)=1,C355&lt;&gt;""),1,""))</f>
        <v>1</v>
      </c>
      <c r="AH355" s="183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82">
        <v>2018</v>
      </c>
      <c r="C356" s="182">
        <v>3</v>
      </c>
      <c r="D356" s="57" t="str">
        <f t="shared" si="69"/>
        <v>Q4</v>
      </c>
      <c r="E356" s="16" t="s">
        <v>28</v>
      </c>
      <c r="F356" s="182">
        <v>2018</v>
      </c>
      <c r="G356" s="182">
        <v>4</v>
      </c>
      <c r="H356" s="185"/>
      <c r="I356" s="57" t="str">
        <f t="shared" si="59"/>
        <v>Q1</v>
      </c>
      <c r="J356" s="178" t="s">
        <v>417</v>
      </c>
      <c r="K356" s="185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76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84">
        <v>0.19639999999999999</v>
      </c>
      <c r="AE356" s="183">
        <f t="shared" si="62"/>
        <v>0</v>
      </c>
      <c r="AF356" s="183" t="str">
        <f>IF(AND(COUNTIFS($J$18:J356,J356)=1,AE356=1),1,"")</f>
        <v/>
      </c>
      <c r="AG356" s="183">
        <f>IF(C356="","",IF(AND(COUNTIFS($J$18:J356,J356)=1,C356&lt;&gt;""),1,""))</f>
        <v>1</v>
      </c>
      <c r="AH356" s="183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82">
        <v>2018</v>
      </c>
      <c r="C357" s="182">
        <v>3</v>
      </c>
      <c r="D357" s="57" t="str">
        <f t="shared" si="69"/>
        <v>Q4</v>
      </c>
      <c r="E357" s="16" t="s">
        <v>28</v>
      </c>
      <c r="F357" s="182">
        <v>2018</v>
      </c>
      <c r="G357" s="182">
        <v>4</v>
      </c>
      <c r="H357" s="185"/>
      <c r="I357" s="57" t="str">
        <f t="shared" si="59"/>
        <v>Q1</v>
      </c>
      <c r="J357" s="178" t="s">
        <v>420</v>
      </c>
      <c r="K357" s="185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76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84">
        <v>0.16270000000000001</v>
      </c>
      <c r="AE357" s="183">
        <f t="shared" si="62"/>
        <v>1</v>
      </c>
      <c r="AF357" s="183">
        <f>IF(AND(COUNTIFS($J$18:J357,J357)=1,AE357=1),1,"")</f>
        <v>1</v>
      </c>
      <c r="AG357" s="183">
        <f>IF(C357="","",IF(AND(COUNTIFS($J$18:J357,J357)=1,C357&lt;&gt;""),1,""))</f>
        <v>1</v>
      </c>
      <c r="AH357" s="183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82">
        <v>2018</v>
      </c>
      <c r="C358" s="182">
        <v>3</v>
      </c>
      <c r="D358" s="57" t="str">
        <f t="shared" si="69"/>
        <v>Q4</v>
      </c>
      <c r="E358" s="16" t="s">
        <v>28</v>
      </c>
      <c r="F358" s="182">
        <v>2018</v>
      </c>
      <c r="G358" s="182">
        <v>8</v>
      </c>
      <c r="H358" s="185"/>
      <c r="I358" s="57" t="str">
        <f t="shared" si="59"/>
        <v>Q2</v>
      </c>
      <c r="J358" s="178" t="s">
        <v>423</v>
      </c>
      <c r="K358" s="185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76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84">
        <v>0.1694</v>
      </c>
      <c r="AE358" s="183">
        <f t="shared" si="62"/>
        <v>0</v>
      </c>
      <c r="AF358" s="183" t="str">
        <f>IF(AND(COUNTIFS($J$18:J358,J358)=1,AE358=1),1,"")</f>
        <v/>
      </c>
      <c r="AG358" s="183">
        <f>IF(C358="","",IF(AND(COUNTIFS($J$18:J358,J358)=1,C358&lt;&gt;""),1,""))</f>
        <v>1</v>
      </c>
      <c r="AH358" s="183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82">
        <v>2018</v>
      </c>
      <c r="C359" s="182">
        <v>3</v>
      </c>
      <c r="D359" s="57" t="str">
        <f t="shared" si="69"/>
        <v>Q4</v>
      </c>
      <c r="E359" s="16" t="s">
        <v>28</v>
      </c>
      <c r="F359" s="182">
        <v>2018</v>
      </c>
      <c r="G359" s="182">
        <v>6</v>
      </c>
      <c r="H359" s="185"/>
      <c r="I359" s="57" t="str">
        <f t="shared" si="59"/>
        <v>Q1</v>
      </c>
      <c r="J359" s="178" t="s">
        <v>425</v>
      </c>
      <c r="K359" s="185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76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84">
        <v>0.1719</v>
      </c>
      <c r="AE359" s="183">
        <f t="shared" si="62"/>
        <v>1</v>
      </c>
      <c r="AF359" s="183">
        <f>IF(AND(COUNTIFS($J$18:J359,J359)=1,AE359=1),1,"")</f>
        <v>1</v>
      </c>
      <c r="AG359" s="183">
        <f>IF(C359="","",IF(AND(COUNTIFS($J$18:J359,J359)=1,C359&lt;&gt;""),1,""))</f>
        <v>1</v>
      </c>
      <c r="AH359" s="183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82">
        <v>2018</v>
      </c>
      <c r="C360" s="182">
        <v>3</v>
      </c>
      <c r="D360" s="57" t="str">
        <f t="shared" si="69"/>
        <v>Q4</v>
      </c>
      <c r="E360" s="16" t="s">
        <v>43</v>
      </c>
      <c r="F360" s="182">
        <v>2018</v>
      </c>
      <c r="G360" s="182">
        <v>3</v>
      </c>
      <c r="H360" s="185"/>
      <c r="I360" s="57" t="str">
        <f t="shared" si="59"/>
        <v>Q4</v>
      </c>
      <c r="J360" s="178" t="s">
        <v>427</v>
      </c>
      <c r="K360" s="185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76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84">
        <v>0.12</v>
      </c>
      <c r="AE360" s="183">
        <f t="shared" si="62"/>
        <v>0</v>
      </c>
      <c r="AF360" s="183" t="str">
        <f>IF(AND(COUNTIFS($J$18:J360,J360)=1,AE360=1),1,"")</f>
        <v/>
      </c>
      <c r="AG360" s="183">
        <f>IF(C360="","",IF(AND(COUNTIFS($J$18:J360,J360)=1,C360&lt;&gt;""),1,""))</f>
        <v>1</v>
      </c>
      <c r="AH360" s="183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82">
        <v>2018</v>
      </c>
      <c r="C361" s="182">
        <v>3</v>
      </c>
      <c r="D361" s="57" t="str">
        <f t="shared" si="69"/>
        <v>Q4</v>
      </c>
      <c r="E361" s="16" t="s">
        <v>28</v>
      </c>
      <c r="F361" s="182">
        <v>2018</v>
      </c>
      <c r="G361" s="182">
        <v>5</v>
      </c>
      <c r="H361" s="185"/>
      <c r="I361" s="57" t="str">
        <f t="shared" si="59"/>
        <v>Q1</v>
      </c>
      <c r="J361" s="178" t="s">
        <v>429</v>
      </c>
      <c r="K361" s="185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76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84">
        <v>0.16039999999999999</v>
      </c>
      <c r="AE361" s="183">
        <f t="shared" si="62"/>
        <v>1</v>
      </c>
      <c r="AF361" s="183">
        <f>IF(AND(COUNTIFS($J$18:J361,J361)=1,AE361=1),1,"")</f>
        <v>1</v>
      </c>
      <c r="AG361" s="183">
        <f>IF(C361="","",IF(AND(COUNTIFS($J$18:J361,J361)=1,C361&lt;&gt;""),1,""))</f>
        <v>1</v>
      </c>
      <c r="AH361" s="183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82">
        <v>2018</v>
      </c>
      <c r="C362" s="182">
        <v>3</v>
      </c>
      <c r="D362" s="57" t="str">
        <f t="shared" si="69"/>
        <v>Q4</v>
      </c>
      <c r="E362" s="16" t="s">
        <v>28</v>
      </c>
      <c r="F362" s="182">
        <v>2018</v>
      </c>
      <c r="G362" s="182">
        <v>5</v>
      </c>
      <c r="H362" s="185"/>
      <c r="I362" s="57" t="str">
        <f t="shared" si="59"/>
        <v>Q1</v>
      </c>
      <c r="J362" s="178" t="s">
        <v>431</v>
      </c>
      <c r="K362" s="185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76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84">
        <v>0.1313</v>
      </c>
      <c r="AE362" s="183">
        <f t="shared" si="62"/>
        <v>1</v>
      </c>
      <c r="AF362" s="183">
        <f>IF(AND(COUNTIFS($J$18:J362,J362)=1,AE362=1),1,"")</f>
        <v>1</v>
      </c>
      <c r="AG362" s="183">
        <f>IF(C362="","",IF(AND(COUNTIFS($J$18:J362,J362)=1,C362&lt;&gt;""),1,""))</f>
        <v>1</v>
      </c>
      <c r="AH362" s="183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82">
        <v>2018</v>
      </c>
      <c r="C363" s="182">
        <v>5</v>
      </c>
      <c r="D363" s="57" t="str">
        <f t="shared" si="69"/>
        <v>Q1</v>
      </c>
      <c r="E363" s="16" t="s">
        <v>28</v>
      </c>
      <c r="F363" s="182">
        <v>2018</v>
      </c>
      <c r="G363" s="182">
        <v>8</v>
      </c>
      <c r="H363" s="185"/>
      <c r="I363" s="57" t="str">
        <f t="shared" si="59"/>
        <v>Q2</v>
      </c>
      <c r="J363" s="178" t="s">
        <v>433</v>
      </c>
      <c r="K363" s="185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76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84">
        <v>0.1114</v>
      </c>
      <c r="AE363" s="183">
        <f t="shared" si="62"/>
        <v>0</v>
      </c>
      <c r="AF363" s="183" t="str">
        <f>IF(AND(COUNTIFS($J$18:J363,J363)=1,AE363=1),1,"")</f>
        <v/>
      </c>
      <c r="AG363" s="183">
        <f>IF(C363="","",IF(AND(COUNTIFS($J$18:J363,J363)=1,C363&lt;&gt;""),1,""))</f>
        <v>1</v>
      </c>
      <c r="AH363" s="183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82">
        <v>2018</v>
      </c>
      <c r="C364" s="182">
        <v>5</v>
      </c>
      <c r="D364" s="57" t="str">
        <f t="shared" si="69"/>
        <v>Q1</v>
      </c>
      <c r="E364" s="16" t="s">
        <v>28</v>
      </c>
      <c r="F364" s="182">
        <v>2018</v>
      </c>
      <c r="G364" s="182">
        <v>8</v>
      </c>
      <c r="H364" s="185"/>
      <c r="I364" s="57" t="str">
        <f t="shared" si="59"/>
        <v>Q2</v>
      </c>
      <c r="J364" s="178" t="s">
        <v>435</v>
      </c>
      <c r="K364" s="185" t="s">
        <v>3129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76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84">
        <v>9.0899999999999995E-2</v>
      </c>
      <c r="AE364" s="183">
        <f t="shared" si="62"/>
        <v>0</v>
      </c>
      <c r="AF364" s="183" t="str">
        <f>IF(AND(COUNTIFS($J$18:J364,J364)=1,AE364=1),1,"")</f>
        <v/>
      </c>
      <c r="AG364" s="183">
        <f>IF(C364="","",IF(AND(COUNTIFS($J$18:J364,J364)=1,C364&lt;&gt;""),1,""))</f>
        <v>1</v>
      </c>
      <c r="AH364" s="183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82">
        <v>2018</v>
      </c>
      <c r="C365" s="182">
        <v>5</v>
      </c>
      <c r="D365" s="57" t="str">
        <f t="shared" si="69"/>
        <v>Q1</v>
      </c>
      <c r="E365" s="16" t="s">
        <v>28</v>
      </c>
      <c r="F365" s="182">
        <v>2018</v>
      </c>
      <c r="G365" s="182">
        <v>8</v>
      </c>
      <c r="H365" s="185"/>
      <c r="I365" s="57" t="str">
        <f t="shared" si="59"/>
        <v>Q2</v>
      </c>
      <c r="J365" s="178" t="s">
        <v>435</v>
      </c>
      <c r="K365" s="185" t="s">
        <v>3129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76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84">
        <v>9.0899999999999995E-2</v>
      </c>
      <c r="AE365" s="183">
        <f t="shared" si="62"/>
        <v>0</v>
      </c>
      <c r="AF365" s="183" t="str">
        <f>IF(AND(COUNTIFS($J$18:J365,J365)=1,AE365=1),1,"")</f>
        <v/>
      </c>
      <c r="AG365" s="183" t="str">
        <f>IF(C365="","",IF(AND(COUNTIFS($J$18:J365,J365)=1,C365&lt;&gt;""),1,""))</f>
        <v/>
      </c>
      <c r="AH365" s="183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82">
        <v>2018</v>
      </c>
      <c r="C366" s="182">
        <v>5</v>
      </c>
      <c r="D366" s="57" t="str">
        <f t="shared" si="69"/>
        <v>Q1</v>
      </c>
      <c r="E366" s="16" t="s">
        <v>28</v>
      </c>
      <c r="F366" s="182">
        <v>2018</v>
      </c>
      <c r="G366" s="182">
        <v>8</v>
      </c>
      <c r="H366" s="185"/>
      <c r="I366" s="57" t="str">
        <f t="shared" si="59"/>
        <v>Q2</v>
      </c>
      <c r="J366" s="178" t="s">
        <v>435</v>
      </c>
      <c r="K366" s="185" t="s">
        <v>3129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76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84">
        <v>9.0899999999999995E-2</v>
      </c>
      <c r="AE366" s="183">
        <f t="shared" si="62"/>
        <v>0</v>
      </c>
      <c r="AF366" s="183" t="str">
        <f>IF(AND(COUNTIFS($J$18:J366,J366)=1,AE366=1),1,"")</f>
        <v/>
      </c>
      <c r="AG366" s="183" t="str">
        <f>IF(C366="","",IF(AND(COUNTIFS($J$18:J366,J366)=1,C366&lt;&gt;""),1,""))</f>
        <v/>
      </c>
      <c r="AH366" s="183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82">
        <v>2018</v>
      </c>
      <c r="C367" s="182">
        <v>5</v>
      </c>
      <c r="D367" s="57" t="str">
        <f t="shared" si="69"/>
        <v>Q1</v>
      </c>
      <c r="E367" s="16" t="s">
        <v>28</v>
      </c>
      <c r="F367" s="182">
        <v>2018</v>
      </c>
      <c r="G367" s="182">
        <v>8</v>
      </c>
      <c r="H367" s="185"/>
      <c r="I367" s="57" t="str">
        <f t="shared" si="59"/>
        <v>Q2</v>
      </c>
      <c r="J367" s="178" t="s">
        <v>436</v>
      </c>
      <c r="K367" s="185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76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84">
        <v>0.1338</v>
      </c>
      <c r="AE367" s="183">
        <f t="shared" si="62"/>
        <v>1</v>
      </c>
      <c r="AF367" s="183">
        <f>IF(AND(COUNTIFS($J$18:J367,J367)=1,AE367=1),1,"")</f>
        <v>1</v>
      </c>
      <c r="AG367" s="183">
        <f>IF(C367="","",IF(AND(COUNTIFS($J$18:J367,J367)=1,C367&lt;&gt;""),1,""))</f>
        <v>1</v>
      </c>
      <c r="AH367" s="183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82">
        <v>2018</v>
      </c>
      <c r="C368" s="182">
        <v>5</v>
      </c>
      <c r="D368" s="57" t="str">
        <f t="shared" si="69"/>
        <v>Q1</v>
      </c>
      <c r="E368" s="16" t="s">
        <v>28</v>
      </c>
      <c r="F368" s="182">
        <v>2018</v>
      </c>
      <c r="G368" s="182">
        <v>12</v>
      </c>
      <c r="H368" s="185"/>
      <c r="I368" s="57" t="str">
        <f t="shared" si="59"/>
        <v>Q3</v>
      </c>
      <c r="J368" s="178" t="s">
        <v>439</v>
      </c>
      <c r="K368" s="185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76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84">
        <v>8.2500000000000004E-2</v>
      </c>
      <c r="AE368" s="183">
        <f t="shared" si="62"/>
        <v>0</v>
      </c>
      <c r="AF368" s="183" t="str">
        <f>IF(AND(COUNTIFS($J$18:J368,J368)=1,AE368=1),1,"")</f>
        <v/>
      </c>
      <c r="AG368" s="183">
        <f>IF(C368="","",IF(AND(COUNTIFS($J$18:J368,J368)=1,C368&lt;&gt;""),1,""))</f>
        <v>1</v>
      </c>
      <c r="AH368" s="183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82">
        <v>2018</v>
      </c>
      <c r="C369" s="182">
        <v>5</v>
      </c>
      <c r="D369" s="57" t="str">
        <f t="shared" si="69"/>
        <v>Q1</v>
      </c>
      <c r="E369" s="16" t="s">
        <v>28</v>
      </c>
      <c r="F369" s="182">
        <v>2018</v>
      </c>
      <c r="G369" s="182">
        <v>12</v>
      </c>
      <c r="H369" s="185"/>
      <c r="I369" s="57" t="str">
        <f t="shared" si="59"/>
        <v>Q3</v>
      </c>
      <c r="J369" s="178" t="s">
        <v>439</v>
      </c>
      <c r="K369" s="185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76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84">
        <v>8.2500000000000004E-2</v>
      </c>
      <c r="AE369" s="183">
        <f t="shared" si="62"/>
        <v>0</v>
      </c>
      <c r="AF369" s="183" t="str">
        <f>IF(AND(COUNTIFS($J$18:J369,J369)=1,AE369=1),1,"")</f>
        <v/>
      </c>
      <c r="AG369" s="183" t="str">
        <f>IF(C369="","",IF(AND(COUNTIFS($J$18:J369,J369)=1,C369&lt;&gt;""),1,""))</f>
        <v/>
      </c>
      <c r="AH369" s="183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82">
        <v>2018</v>
      </c>
      <c r="C370" s="182">
        <v>5</v>
      </c>
      <c r="D370" s="57" t="str">
        <f t="shared" si="69"/>
        <v>Q1</v>
      </c>
      <c r="E370" s="16" t="s">
        <v>28</v>
      </c>
      <c r="F370" s="182">
        <v>2018</v>
      </c>
      <c r="G370" s="182">
        <v>7</v>
      </c>
      <c r="H370" s="185"/>
      <c r="I370" s="57" t="str">
        <f t="shared" si="59"/>
        <v>Q2</v>
      </c>
      <c r="J370" s="178" t="s">
        <v>441</v>
      </c>
      <c r="K370" s="185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76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84">
        <v>0.14019999999999999</v>
      </c>
      <c r="AE370" s="183">
        <f t="shared" si="62"/>
        <v>1</v>
      </c>
      <c r="AF370" s="183">
        <f>IF(AND(COUNTIFS($J$18:J370,J370)=1,AE370=1),1,"")</f>
        <v>1</v>
      </c>
      <c r="AG370" s="183">
        <f>IF(C370="","",IF(AND(COUNTIFS($J$18:J370,J370)=1,C370&lt;&gt;""),1,""))</f>
        <v>1</v>
      </c>
      <c r="AH370" s="183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82">
        <v>2018</v>
      </c>
      <c r="C371" s="182">
        <v>5</v>
      </c>
      <c r="D371" s="57" t="str">
        <f t="shared" si="69"/>
        <v>Q1</v>
      </c>
      <c r="E371" s="16" t="s">
        <v>28</v>
      </c>
      <c r="F371" s="182">
        <v>2018</v>
      </c>
      <c r="G371" s="182">
        <v>7</v>
      </c>
      <c r="H371" s="185"/>
      <c r="I371" s="57" t="str">
        <f t="shared" si="59"/>
        <v>Q2</v>
      </c>
      <c r="J371" s="178" t="s">
        <v>442</v>
      </c>
      <c r="K371" s="185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76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84">
        <v>7.3599999999999999E-2</v>
      </c>
      <c r="AE371" s="183">
        <f t="shared" si="62"/>
        <v>0</v>
      </c>
      <c r="AF371" s="183" t="str">
        <f>IF(AND(COUNTIFS($J$18:J371,J371)=1,AE371=1),1,"")</f>
        <v/>
      </c>
      <c r="AG371" s="183">
        <f>IF(C371="","",IF(AND(COUNTIFS($J$18:J371,J371)=1,C371&lt;&gt;""),1,""))</f>
        <v>1</v>
      </c>
      <c r="AH371" s="183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82">
        <v>2018</v>
      </c>
      <c r="C372" s="182">
        <v>5</v>
      </c>
      <c r="D372" s="57" t="str">
        <f t="shared" si="69"/>
        <v>Q1</v>
      </c>
      <c r="E372" s="16" t="s">
        <v>28</v>
      </c>
      <c r="F372" s="182">
        <v>2018</v>
      </c>
      <c r="G372" s="182">
        <v>7</v>
      </c>
      <c r="H372" s="185"/>
      <c r="I372" s="57" t="str">
        <f t="shared" si="59"/>
        <v>Q2</v>
      </c>
      <c r="J372" s="178" t="s">
        <v>443</v>
      </c>
      <c r="K372" s="185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76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84">
        <v>0.16350000000000001</v>
      </c>
      <c r="AE372" s="183">
        <f t="shared" si="62"/>
        <v>1</v>
      </c>
      <c r="AF372" s="183">
        <f>IF(AND(COUNTIFS($J$18:J372,J372)=1,AE372=1),1,"")</f>
        <v>1</v>
      </c>
      <c r="AG372" s="183">
        <f>IF(C372="","",IF(AND(COUNTIFS($J$18:J372,J372)=1,C372&lt;&gt;""),1,""))</f>
        <v>1</v>
      </c>
      <c r="AH372" s="183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82">
        <v>2018</v>
      </c>
      <c r="C373" s="182">
        <v>5</v>
      </c>
      <c r="D373" s="57" t="str">
        <f t="shared" si="69"/>
        <v>Q1</v>
      </c>
      <c r="E373" s="16" t="s">
        <v>28</v>
      </c>
      <c r="F373" s="182">
        <v>2018</v>
      </c>
      <c r="G373" s="182">
        <v>6</v>
      </c>
      <c r="H373" s="185"/>
      <c r="I373" s="57" t="str">
        <f t="shared" si="59"/>
        <v>Q1</v>
      </c>
      <c r="J373" s="178" t="s">
        <v>446</v>
      </c>
      <c r="K373" s="185" t="s">
        <v>3130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76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84">
        <v>0.1603</v>
      </c>
      <c r="AE373" s="183">
        <f t="shared" si="62"/>
        <v>1</v>
      </c>
      <c r="AF373" s="183">
        <f>IF(AND(COUNTIFS($J$18:J373,J373)=1,AE373=1),1,"")</f>
        <v>1</v>
      </c>
      <c r="AG373" s="183">
        <f>IF(C373="","",IF(AND(COUNTIFS($J$18:J373,J373)=1,C373&lt;&gt;""),1,""))</f>
        <v>1</v>
      </c>
      <c r="AH373" s="183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82">
        <v>2018</v>
      </c>
      <c r="C374" s="182">
        <v>5</v>
      </c>
      <c r="D374" s="57" t="str">
        <f t="shared" si="69"/>
        <v>Q1</v>
      </c>
      <c r="E374" s="16" t="s">
        <v>28</v>
      </c>
      <c r="F374" s="182">
        <v>2018</v>
      </c>
      <c r="G374" s="182">
        <v>6</v>
      </c>
      <c r="H374" s="185"/>
      <c r="I374" s="57" t="str">
        <f t="shared" si="59"/>
        <v>Q1</v>
      </c>
      <c r="J374" s="178" t="s">
        <v>448</v>
      </c>
      <c r="K374" s="185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76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84">
        <v>0.16109999999999999</v>
      </c>
      <c r="AE374" s="183">
        <f t="shared" si="62"/>
        <v>1</v>
      </c>
      <c r="AF374" s="183">
        <f>IF(AND(COUNTIFS($J$18:J374,J374)=1,AE374=1),1,"")</f>
        <v>1</v>
      </c>
      <c r="AG374" s="183">
        <f>IF(C374="","",IF(AND(COUNTIFS($J$18:J374,J374)=1,C374&lt;&gt;""),1,""))</f>
        <v>1</v>
      </c>
      <c r="AH374" s="183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82">
        <v>2018</v>
      </c>
      <c r="C375" s="182">
        <v>5</v>
      </c>
      <c r="D375" s="57" t="str">
        <f t="shared" si="69"/>
        <v>Q1</v>
      </c>
      <c r="E375" s="16" t="s">
        <v>28</v>
      </c>
      <c r="F375" s="182">
        <v>2018</v>
      </c>
      <c r="G375" s="182">
        <v>6</v>
      </c>
      <c r="H375" s="185"/>
      <c r="I375" s="57" t="str">
        <f t="shared" si="59"/>
        <v>Q1</v>
      </c>
      <c r="J375" s="178" t="s">
        <v>448</v>
      </c>
      <c r="K375" s="185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76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84">
        <v>0.16109999999999999</v>
      </c>
      <c r="AE375" s="183">
        <f t="shared" si="62"/>
        <v>1</v>
      </c>
      <c r="AF375" s="183" t="str">
        <f>IF(AND(COUNTIFS($J$18:J375,J375)=1,AE375=1),1,"")</f>
        <v/>
      </c>
      <c r="AG375" s="183" t="str">
        <f>IF(C375="","",IF(AND(COUNTIFS($J$18:J375,J375)=1,C375&lt;&gt;""),1,""))</f>
        <v/>
      </c>
      <c r="AH375" s="183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82">
        <v>2018</v>
      </c>
      <c r="C376" s="182">
        <v>5</v>
      </c>
      <c r="D376" s="57" t="str">
        <f t="shared" si="69"/>
        <v>Q1</v>
      </c>
      <c r="E376" s="16" t="s">
        <v>28</v>
      </c>
      <c r="F376" s="182">
        <v>2018</v>
      </c>
      <c r="G376" s="182">
        <v>6</v>
      </c>
      <c r="H376" s="185"/>
      <c r="I376" s="57" t="str">
        <f t="shared" si="59"/>
        <v>Q1</v>
      </c>
      <c r="J376" s="178" t="s">
        <v>450</v>
      </c>
      <c r="K376" s="185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76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84">
        <v>0.24629999999999999</v>
      </c>
      <c r="AE376" s="183">
        <f t="shared" si="62"/>
        <v>0</v>
      </c>
      <c r="AF376" s="183" t="str">
        <f>IF(AND(COUNTIFS($J$18:J376,J376)=1,AE376=1),1,"")</f>
        <v/>
      </c>
      <c r="AG376" s="183">
        <f>IF(C376="","",IF(AND(COUNTIFS($J$18:J376,J376)=1,C376&lt;&gt;""),1,""))</f>
        <v>1</v>
      </c>
      <c r="AH376" s="183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82">
        <v>2018</v>
      </c>
      <c r="C377" s="182">
        <v>5</v>
      </c>
      <c r="D377" s="57" t="str">
        <f t="shared" si="69"/>
        <v>Q1</v>
      </c>
      <c r="E377" s="16" t="s">
        <v>28</v>
      </c>
      <c r="F377" s="182">
        <v>2018</v>
      </c>
      <c r="G377" s="182">
        <v>6</v>
      </c>
      <c r="H377" s="185"/>
      <c r="I377" s="57" t="str">
        <f t="shared" si="59"/>
        <v>Q1</v>
      </c>
      <c r="J377" s="178" t="s">
        <v>454</v>
      </c>
      <c r="K377" s="185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76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84">
        <v>0.1198</v>
      </c>
      <c r="AE377" s="183">
        <f t="shared" si="62"/>
        <v>0</v>
      </c>
      <c r="AF377" s="183" t="str">
        <f>IF(AND(COUNTIFS($J$18:J377,J377)=1,AE377=1),1,"")</f>
        <v/>
      </c>
      <c r="AG377" s="183">
        <f>IF(C377="","",IF(AND(COUNTIFS($J$18:J377,J377)=1,C377&lt;&gt;""),1,""))</f>
        <v>1</v>
      </c>
      <c r="AH377" s="183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82">
        <v>2018</v>
      </c>
      <c r="C378" s="182">
        <v>5</v>
      </c>
      <c r="D378" s="57" t="str">
        <f t="shared" si="69"/>
        <v>Q1</v>
      </c>
      <c r="E378" s="16" t="s">
        <v>28</v>
      </c>
      <c r="F378" s="182">
        <v>2018</v>
      </c>
      <c r="G378" s="182">
        <v>5</v>
      </c>
      <c r="H378" s="185"/>
      <c r="I378" s="57" t="str">
        <f t="shared" si="59"/>
        <v>Q1</v>
      </c>
      <c r="J378" s="178" t="s">
        <v>456</v>
      </c>
      <c r="K378" s="185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76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84">
        <v>0.12</v>
      </c>
      <c r="AE378" s="183">
        <f t="shared" si="62"/>
        <v>0</v>
      </c>
      <c r="AF378" s="183" t="str">
        <f>IF(AND(COUNTIFS($J$18:J378,J378)=1,AE378=1),1,"")</f>
        <v/>
      </c>
      <c r="AG378" s="183">
        <f>IF(C378="","",IF(AND(COUNTIFS($J$18:J378,J378)=1,C378&lt;&gt;""),1,""))</f>
        <v>1</v>
      </c>
      <c r="AH378" s="183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82">
        <v>2018</v>
      </c>
      <c r="C379" s="182">
        <v>5</v>
      </c>
      <c r="D379" s="57" t="str">
        <f t="shared" si="69"/>
        <v>Q1</v>
      </c>
      <c r="E379" s="16" t="s">
        <v>28</v>
      </c>
      <c r="F379" s="182">
        <v>2018</v>
      </c>
      <c r="G379" s="182">
        <v>5</v>
      </c>
      <c r="H379" s="185"/>
      <c r="I379" s="57" t="str">
        <f t="shared" si="59"/>
        <v>Q1</v>
      </c>
      <c r="J379" s="178" t="s">
        <v>456</v>
      </c>
      <c r="K379" s="185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76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84">
        <v>0.12</v>
      </c>
      <c r="AE379" s="183">
        <f t="shared" si="62"/>
        <v>0</v>
      </c>
      <c r="AF379" s="183" t="str">
        <f>IF(AND(COUNTIFS($J$18:J379,J379)=1,AE379=1),1,"")</f>
        <v/>
      </c>
      <c r="AG379" s="183" t="str">
        <f>IF(C379="","",IF(AND(COUNTIFS($J$18:J379,J379)=1,C379&lt;&gt;""),1,""))</f>
        <v/>
      </c>
      <c r="AH379" s="183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82">
        <v>2018</v>
      </c>
      <c r="C380" s="182">
        <v>5</v>
      </c>
      <c r="D380" s="57" t="str">
        <f t="shared" si="69"/>
        <v>Q1</v>
      </c>
      <c r="E380" s="16" t="s">
        <v>28</v>
      </c>
      <c r="F380" s="182">
        <v>2018</v>
      </c>
      <c r="G380" s="182">
        <v>5</v>
      </c>
      <c r="H380" s="185"/>
      <c r="I380" s="57" t="str">
        <f t="shared" si="59"/>
        <v>Q1</v>
      </c>
      <c r="J380" s="178" t="s">
        <v>456</v>
      </c>
      <c r="K380" s="185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76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84">
        <v>0.12</v>
      </c>
      <c r="AE380" s="183">
        <f t="shared" si="62"/>
        <v>0</v>
      </c>
      <c r="AF380" s="183" t="str">
        <f>IF(AND(COUNTIFS($J$18:J380,J380)=1,AE380=1),1,"")</f>
        <v/>
      </c>
      <c r="AG380" s="183" t="str">
        <f>IF(C380="","",IF(AND(COUNTIFS($J$18:J380,J380)=1,C380&lt;&gt;""),1,""))</f>
        <v/>
      </c>
      <c r="AH380" s="183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82">
        <v>2018</v>
      </c>
      <c r="C381" s="182">
        <v>5</v>
      </c>
      <c r="D381" s="57" t="str">
        <f t="shared" si="69"/>
        <v>Q1</v>
      </c>
      <c r="E381" s="16" t="s">
        <v>28</v>
      </c>
      <c r="F381" s="182">
        <v>2018</v>
      </c>
      <c r="G381" s="182">
        <v>5</v>
      </c>
      <c r="H381" s="185"/>
      <c r="I381" s="57" t="str">
        <f t="shared" si="59"/>
        <v>Q1</v>
      </c>
      <c r="J381" s="178" t="s">
        <v>458</v>
      </c>
      <c r="K381" s="185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76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84">
        <v>0.1381</v>
      </c>
      <c r="AE381" s="183">
        <f t="shared" si="62"/>
        <v>1</v>
      </c>
      <c r="AF381" s="183">
        <f>IF(AND(COUNTIFS($J$18:J381,J381)=1,AE381=1),1,"")</f>
        <v>1</v>
      </c>
      <c r="AG381" s="183">
        <f>IF(C381="","",IF(AND(COUNTIFS($J$18:J381,J381)=1,C381&lt;&gt;""),1,""))</f>
        <v>1</v>
      </c>
      <c r="AH381" s="183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82">
        <v>2018</v>
      </c>
      <c r="C382" s="182">
        <v>5</v>
      </c>
      <c r="D382" s="57" t="str">
        <f t="shared" si="69"/>
        <v>Q1</v>
      </c>
      <c r="E382" s="16" t="s">
        <v>28</v>
      </c>
      <c r="F382" s="182">
        <v>2018</v>
      </c>
      <c r="G382" s="182">
        <v>5</v>
      </c>
      <c r="H382" s="185"/>
      <c r="I382" s="57" t="str">
        <f t="shared" si="59"/>
        <v>Q1</v>
      </c>
      <c r="J382" s="178" t="s">
        <v>461</v>
      </c>
      <c r="K382" s="185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76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84">
        <v>0.16039999999999999</v>
      </c>
      <c r="AE382" s="183">
        <f t="shared" si="62"/>
        <v>0</v>
      </c>
      <c r="AF382" s="183" t="str">
        <f>IF(AND(COUNTIFS($J$18:J382,J382)=1,AE382=1),1,"")</f>
        <v/>
      </c>
      <c r="AG382" s="183">
        <f>IF(C382="","",IF(AND(COUNTIFS($J$18:J382,J382)=1,C382&lt;&gt;""),1,""))</f>
        <v>1</v>
      </c>
      <c r="AH382" s="183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82">
        <v>2018</v>
      </c>
      <c r="C383" s="182">
        <v>5</v>
      </c>
      <c r="D383" s="57" t="str">
        <f t="shared" si="69"/>
        <v>Q1</v>
      </c>
      <c r="E383" s="16" t="s">
        <v>28</v>
      </c>
      <c r="F383" s="182">
        <v>2018</v>
      </c>
      <c r="G383" s="182">
        <v>11</v>
      </c>
      <c r="H383" s="185"/>
      <c r="I383" s="57" t="str">
        <f t="shared" si="59"/>
        <v>Q3</v>
      </c>
      <c r="J383" s="178" t="s">
        <v>436</v>
      </c>
      <c r="K383" s="185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76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84">
        <v>0.1338</v>
      </c>
      <c r="AE383" s="183">
        <f t="shared" si="62"/>
        <v>1</v>
      </c>
      <c r="AF383" s="183" t="str">
        <f>IF(AND(COUNTIFS($J$18:J383,J383)=1,AE383=1),1,"")</f>
        <v/>
      </c>
      <c r="AG383" s="183" t="str">
        <f>IF(C383="","",IF(AND(COUNTIFS($J$18:J383,J383)=1,C383&lt;&gt;""),1,""))</f>
        <v/>
      </c>
      <c r="AH383" s="183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82">
        <v>2018</v>
      </c>
      <c r="C384" s="182">
        <v>5</v>
      </c>
      <c r="D384" s="57" t="str">
        <f t="shared" si="69"/>
        <v>Q1</v>
      </c>
      <c r="E384" s="16" t="s">
        <v>28</v>
      </c>
      <c r="F384" s="182">
        <v>2018</v>
      </c>
      <c r="G384" s="182">
        <v>10</v>
      </c>
      <c r="H384" s="185"/>
      <c r="I384" s="57" t="str">
        <f t="shared" si="59"/>
        <v>Q3</v>
      </c>
      <c r="J384" s="178" t="s">
        <v>465</v>
      </c>
      <c r="K384" s="185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76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84">
        <v>0.16200000000000001</v>
      </c>
      <c r="AE384" s="183">
        <f t="shared" si="62"/>
        <v>1</v>
      </c>
      <c r="AF384" s="183">
        <f>IF(AND(COUNTIFS($J$18:J384,J384)=1,AE384=1),1,"")</f>
        <v>1</v>
      </c>
      <c r="AG384" s="183">
        <f>IF(C384="","",IF(AND(COUNTIFS($J$18:J384,J384)=1,C384&lt;&gt;""),1,""))</f>
        <v>1</v>
      </c>
      <c r="AH384" s="183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82">
        <v>2018</v>
      </c>
      <c r="C385" s="182">
        <v>11</v>
      </c>
      <c r="D385" s="57" t="str">
        <f t="shared" si="69"/>
        <v>Q3</v>
      </c>
      <c r="E385" s="16" t="s">
        <v>28</v>
      </c>
      <c r="F385" s="182">
        <v>2018</v>
      </c>
      <c r="G385" s="182">
        <v>12</v>
      </c>
      <c r="H385" s="185"/>
      <c r="I385" s="57" t="str">
        <f t="shared" si="59"/>
        <v>Q3</v>
      </c>
      <c r="J385" s="178" t="s">
        <v>467</v>
      </c>
      <c r="K385" s="185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76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84">
        <v>0.1188</v>
      </c>
      <c r="AE385" s="183">
        <f t="shared" si="62"/>
        <v>1</v>
      </c>
      <c r="AF385" s="183">
        <f>IF(AND(COUNTIFS($J$18:J385,J385)=1,AE385=1),1,"")</f>
        <v>1</v>
      </c>
      <c r="AG385" s="183">
        <f>IF(C385="","",IF(AND(COUNTIFS($J$18:J385,J385)=1,C385&lt;&gt;""),1,""))</f>
        <v>1</v>
      </c>
      <c r="AH385" s="183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82">
        <v>2018</v>
      </c>
      <c r="C386" s="182">
        <v>11</v>
      </c>
      <c r="D386" s="57" t="str">
        <f t="shared" si="69"/>
        <v>Q3</v>
      </c>
      <c r="E386" s="16" t="s">
        <v>28</v>
      </c>
      <c r="F386" s="182">
        <v>2018</v>
      </c>
      <c r="G386" s="182">
        <v>12</v>
      </c>
      <c r="H386" s="185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8" t="s">
        <v>469</v>
      </c>
      <c r="K386" s="185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76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84">
        <v>0.1002</v>
      </c>
      <c r="AE386" s="183">
        <f t="shared" ref="AE386:AE449" si="74">IF(Q386="","",IF(Q386="Yes",1,0))</f>
        <v>0</v>
      </c>
      <c r="AF386" s="183" t="str">
        <f>IF(AND(COUNTIFS($J$18:J386,J386)=1,AE386=1),1,"")</f>
        <v/>
      </c>
      <c r="AG386" s="183">
        <f>IF(C386="","",IF(AND(COUNTIFS($J$18:J386,J386)=1,C386&lt;&gt;""),1,""))</f>
        <v>1</v>
      </c>
      <c r="AH386" s="183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82">
        <v>2018</v>
      </c>
      <c r="C387" s="182">
        <v>11</v>
      </c>
      <c r="D387" s="57" t="str">
        <f t="shared" si="69"/>
        <v>Q3</v>
      </c>
      <c r="E387" s="16" t="s">
        <v>28</v>
      </c>
      <c r="F387" s="182">
        <v>2018</v>
      </c>
      <c r="G387" s="182">
        <v>12</v>
      </c>
      <c r="H387" s="185"/>
      <c r="I387" s="57" t="str">
        <f t="shared" si="71"/>
        <v>Q3</v>
      </c>
      <c r="J387" s="178" t="s">
        <v>469</v>
      </c>
      <c r="K387" s="185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76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84">
        <v>0.1002</v>
      </c>
      <c r="AE387" s="183">
        <f t="shared" si="74"/>
        <v>0</v>
      </c>
      <c r="AF387" s="183" t="str">
        <f>IF(AND(COUNTIFS($J$18:J387,J387)=1,AE387=1),1,"")</f>
        <v/>
      </c>
      <c r="AG387" s="183" t="str">
        <f>IF(C387="","",IF(AND(COUNTIFS($J$18:J387,J387)=1,C387&lt;&gt;""),1,""))</f>
        <v/>
      </c>
      <c r="AH387" s="183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82">
        <v>2018</v>
      </c>
      <c r="C388" s="182">
        <v>11</v>
      </c>
      <c r="D388" s="57" t="str">
        <f t="shared" si="69"/>
        <v>Q3</v>
      </c>
      <c r="E388" s="16" t="s">
        <v>28</v>
      </c>
      <c r="F388" s="182">
        <v>2018</v>
      </c>
      <c r="G388" s="182">
        <v>12</v>
      </c>
      <c r="H388" s="185"/>
      <c r="I388" s="57" t="str">
        <f t="shared" si="71"/>
        <v>Q3</v>
      </c>
      <c r="J388" s="178" t="s">
        <v>471</v>
      </c>
      <c r="K388" s="185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76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84">
        <v>0.1171</v>
      </c>
      <c r="AE388" s="183">
        <f t="shared" si="74"/>
        <v>0</v>
      </c>
      <c r="AF388" s="183" t="str">
        <f>IF(AND(COUNTIFS($J$18:J388,J388)=1,AE388=1),1,"")</f>
        <v/>
      </c>
      <c r="AG388" s="183">
        <f>IF(C388="","",IF(AND(COUNTIFS($J$18:J388,J388)=1,C388&lt;&gt;""),1,""))</f>
        <v>1</v>
      </c>
      <c r="AH388" s="183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82">
        <v>2018</v>
      </c>
      <c r="C389" s="182">
        <v>11</v>
      </c>
      <c r="D389" s="57" t="str">
        <f t="shared" si="69"/>
        <v>Q3</v>
      </c>
      <c r="E389" s="16" t="s">
        <v>28</v>
      </c>
      <c r="F389" s="182">
        <v>2018</v>
      </c>
      <c r="G389" s="182">
        <v>12</v>
      </c>
      <c r="H389" s="185"/>
      <c r="I389" s="57" t="str">
        <f t="shared" si="71"/>
        <v>Q3</v>
      </c>
      <c r="J389" s="178" t="s">
        <v>473</v>
      </c>
      <c r="K389" s="185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76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84">
        <v>0.14549999999999999</v>
      </c>
      <c r="AE389" s="183">
        <f t="shared" si="74"/>
        <v>0</v>
      </c>
      <c r="AF389" s="183" t="str">
        <f>IF(AND(COUNTIFS($J$18:J389,J389)=1,AE389=1),1,"")</f>
        <v/>
      </c>
      <c r="AG389" s="183">
        <f>IF(C389="","",IF(AND(COUNTIFS($J$18:J389,J389)=1,C389&lt;&gt;""),1,""))</f>
        <v>1</v>
      </c>
      <c r="AH389" s="183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82">
        <v>2018</v>
      </c>
      <c r="C390" s="182">
        <v>11</v>
      </c>
      <c r="D390" s="57" t="str">
        <f t="shared" si="69"/>
        <v>Q3</v>
      </c>
      <c r="E390" s="16" t="s">
        <v>28</v>
      </c>
      <c r="F390" s="182">
        <v>2018</v>
      </c>
      <c r="G390" s="182">
        <v>11</v>
      </c>
      <c r="H390" s="185"/>
      <c r="I390" s="57" t="str">
        <f t="shared" si="71"/>
        <v>Q3</v>
      </c>
      <c r="J390" s="178" t="s">
        <v>474</v>
      </c>
      <c r="K390" s="185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76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84">
        <v>0.12</v>
      </c>
      <c r="AE390" s="183">
        <f t="shared" si="74"/>
        <v>0</v>
      </c>
      <c r="AF390" s="183" t="str">
        <f>IF(AND(COUNTIFS($J$18:J390,J390)=1,AE390=1),1,"")</f>
        <v/>
      </c>
      <c r="AG390" s="183">
        <f>IF(C390="","",IF(AND(COUNTIFS($J$18:J390,J390)=1,C390&lt;&gt;""),1,""))</f>
        <v>1</v>
      </c>
      <c r="AH390" s="183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82">
        <v>2018</v>
      </c>
      <c r="C391" s="182">
        <v>10</v>
      </c>
      <c r="D391" s="57" t="str">
        <f t="shared" si="69"/>
        <v>Q3</v>
      </c>
      <c r="E391" s="16" t="s">
        <v>28</v>
      </c>
      <c r="F391" s="182">
        <v>2018</v>
      </c>
      <c r="G391" s="182">
        <v>12</v>
      </c>
      <c r="H391" s="185"/>
      <c r="I391" s="57" t="str">
        <f t="shared" si="71"/>
        <v>Q3</v>
      </c>
      <c r="J391" s="178" t="s">
        <v>476</v>
      </c>
      <c r="K391" s="185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76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84">
        <v>0.1119</v>
      </c>
      <c r="AE391" s="183">
        <f t="shared" si="74"/>
        <v>0</v>
      </c>
      <c r="AF391" s="183" t="str">
        <f>IF(AND(COUNTIFS($J$18:J391,J391)=1,AE391=1),1,"")</f>
        <v/>
      </c>
      <c r="AG391" s="183">
        <f>IF(C391="","",IF(AND(COUNTIFS($J$18:J391,J391)=1,C391&lt;&gt;""),1,""))</f>
        <v>1</v>
      </c>
      <c r="AH391" s="183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82">
        <v>2018</v>
      </c>
      <c r="C392" s="182">
        <v>10</v>
      </c>
      <c r="D392" s="57" t="str">
        <f t="shared" si="69"/>
        <v>Q3</v>
      </c>
      <c r="E392" s="16" t="s">
        <v>28</v>
      </c>
      <c r="F392" s="182">
        <v>2018</v>
      </c>
      <c r="G392" s="182">
        <v>12</v>
      </c>
      <c r="H392" s="185"/>
      <c r="I392" s="57" t="str">
        <f t="shared" si="71"/>
        <v>Q3</v>
      </c>
      <c r="J392" s="178" t="s">
        <v>478</v>
      </c>
      <c r="K392" s="185" t="s">
        <v>3131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76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84">
        <v>0.12</v>
      </c>
      <c r="AE392" s="183">
        <f t="shared" si="74"/>
        <v>1</v>
      </c>
      <c r="AF392" s="183">
        <f>IF(AND(COUNTIFS($J$18:J392,J392)=1,AE392=1),1,"")</f>
        <v>1</v>
      </c>
      <c r="AG392" s="183">
        <f>IF(C392="","",IF(AND(COUNTIFS($J$18:J392,J392)=1,C392&lt;&gt;""),1,""))</f>
        <v>1</v>
      </c>
      <c r="AH392" s="183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82">
        <v>2018</v>
      </c>
      <c r="C393" s="182">
        <v>10</v>
      </c>
      <c r="D393" s="57" t="str">
        <f t="shared" si="69"/>
        <v>Q3</v>
      </c>
      <c r="E393" s="16" t="s">
        <v>28</v>
      </c>
      <c r="F393" s="182">
        <v>2018</v>
      </c>
      <c r="G393" s="182">
        <v>12</v>
      </c>
      <c r="H393" s="185"/>
      <c r="I393" s="57" t="str">
        <f t="shared" si="71"/>
        <v>Q3</v>
      </c>
      <c r="J393" s="178" t="s">
        <v>481</v>
      </c>
      <c r="K393" s="185" t="s">
        <v>3132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76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84">
        <v>9.1600000000000001E-2</v>
      </c>
      <c r="AE393" s="183">
        <f t="shared" si="74"/>
        <v>1</v>
      </c>
      <c r="AF393" s="183">
        <f>IF(AND(COUNTIFS($J$18:J393,J393)=1,AE393=1),1,"")</f>
        <v>1</v>
      </c>
      <c r="AG393" s="183">
        <f>IF(C393="","",IF(AND(COUNTIFS($J$18:J393,J393)=1,C393&lt;&gt;""),1,""))</f>
        <v>1</v>
      </c>
      <c r="AH393" s="183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82">
        <v>2018</v>
      </c>
      <c r="C394" s="182">
        <v>10</v>
      </c>
      <c r="D394" s="57" t="str">
        <f t="shared" si="69"/>
        <v>Q3</v>
      </c>
      <c r="E394" s="16" t="s">
        <v>28</v>
      </c>
      <c r="F394" s="182">
        <v>2018</v>
      </c>
      <c r="G394" s="182">
        <v>11</v>
      </c>
      <c r="H394" s="185"/>
      <c r="I394" s="57" t="str">
        <f t="shared" si="71"/>
        <v>Q3</v>
      </c>
      <c r="J394" s="178" t="s">
        <v>482</v>
      </c>
      <c r="K394" s="185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76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84">
        <v>0.2283</v>
      </c>
      <c r="AE394" s="183">
        <f t="shared" si="74"/>
        <v>0</v>
      </c>
      <c r="AF394" s="183" t="str">
        <f>IF(AND(COUNTIFS($J$18:J394,J394)=1,AE394=1),1,"")</f>
        <v/>
      </c>
      <c r="AG394" s="183">
        <f>IF(C394="","",IF(AND(COUNTIFS($J$18:J394,J394)=1,C394&lt;&gt;""),1,""))</f>
        <v>1</v>
      </c>
      <c r="AH394" s="183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82">
        <v>2018</v>
      </c>
      <c r="C395" s="182">
        <v>10</v>
      </c>
      <c r="D395" s="57" t="str">
        <f t="shared" si="69"/>
        <v>Q3</v>
      </c>
      <c r="E395" s="16" t="s">
        <v>28</v>
      </c>
      <c r="F395" s="182">
        <v>2018</v>
      </c>
      <c r="G395" s="182">
        <v>11</v>
      </c>
      <c r="H395" s="185"/>
      <c r="I395" s="57" t="str">
        <f t="shared" si="71"/>
        <v>Q3</v>
      </c>
      <c r="J395" s="178" t="s">
        <v>481</v>
      </c>
      <c r="K395" s="185" t="s">
        <v>3132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76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84">
        <v>0.12</v>
      </c>
      <c r="AE395" s="183">
        <f t="shared" si="74"/>
        <v>1</v>
      </c>
      <c r="AF395" s="183" t="str">
        <f>IF(AND(COUNTIFS($J$18:J395,J395)=1,AE395=1),1,"")</f>
        <v/>
      </c>
      <c r="AG395" s="183" t="str">
        <f>IF(C395="","",IF(AND(COUNTIFS($J$18:J395,J395)=1,C395&lt;&gt;""),1,""))</f>
        <v/>
      </c>
      <c r="AH395" s="183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82">
        <v>2018</v>
      </c>
      <c r="C396" s="182">
        <v>10</v>
      </c>
      <c r="D396" s="57" t="str">
        <f t="shared" si="69"/>
        <v>Q3</v>
      </c>
      <c r="E396" s="16" t="s">
        <v>28</v>
      </c>
      <c r="F396" s="182">
        <v>2018</v>
      </c>
      <c r="G396" s="182">
        <v>11</v>
      </c>
      <c r="H396" s="185"/>
      <c r="I396" s="57" t="str">
        <f t="shared" si="71"/>
        <v>Q3</v>
      </c>
      <c r="J396" s="178" t="s">
        <v>484</v>
      </c>
      <c r="K396" s="185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76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84">
        <v>0.126</v>
      </c>
      <c r="AE396" s="183">
        <f t="shared" si="74"/>
        <v>0</v>
      </c>
      <c r="AF396" s="183" t="str">
        <f>IF(AND(COUNTIFS($J$18:J396,J396)=1,AE396=1),1,"")</f>
        <v/>
      </c>
      <c r="AG396" s="183">
        <f>IF(C396="","",IF(AND(COUNTIFS($J$18:J396,J396)=1,C396&lt;&gt;""),1,""))</f>
        <v>1</v>
      </c>
      <c r="AH396" s="183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82">
        <v>2018</v>
      </c>
      <c r="C397" s="182">
        <v>10</v>
      </c>
      <c r="D397" s="57" t="str">
        <f t="shared" si="69"/>
        <v>Q3</v>
      </c>
      <c r="E397" s="16" t="s">
        <v>28</v>
      </c>
      <c r="F397" s="182">
        <v>2018</v>
      </c>
      <c r="G397" s="182">
        <v>11</v>
      </c>
      <c r="H397" s="185"/>
      <c r="I397" s="57" t="str">
        <f t="shared" si="71"/>
        <v>Q3</v>
      </c>
      <c r="J397" s="178" t="s">
        <v>486</v>
      </c>
      <c r="K397" s="185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76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84">
        <v>0.17829999999999999</v>
      </c>
      <c r="AE397" s="183">
        <f t="shared" si="74"/>
        <v>0</v>
      </c>
      <c r="AF397" s="183" t="str">
        <f>IF(AND(COUNTIFS($J$18:J397,J397)=1,AE397=1),1,"")</f>
        <v/>
      </c>
      <c r="AG397" s="183">
        <f>IF(C397="","",IF(AND(COUNTIFS($J$18:J397,J397)=1,C397&lt;&gt;""),1,""))</f>
        <v>1</v>
      </c>
      <c r="AH397" s="183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82">
        <v>2018</v>
      </c>
      <c r="C398" s="182">
        <v>10</v>
      </c>
      <c r="D398" s="57" t="str">
        <f t="shared" si="69"/>
        <v>Q3</v>
      </c>
      <c r="E398" s="16" t="s">
        <v>28</v>
      </c>
      <c r="F398" s="182">
        <v>2018</v>
      </c>
      <c r="G398" s="182">
        <v>10</v>
      </c>
      <c r="H398" s="185"/>
      <c r="I398" s="57" t="str">
        <f t="shared" si="71"/>
        <v>Q3</v>
      </c>
      <c r="J398" s="178" t="s">
        <v>489</v>
      </c>
      <c r="K398" s="185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76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84">
        <v>0.1172</v>
      </c>
      <c r="AE398" s="183">
        <f t="shared" si="74"/>
        <v>0</v>
      </c>
      <c r="AF398" s="183" t="str">
        <f>IF(AND(COUNTIFS($J$18:J398,J398)=1,AE398=1),1,"")</f>
        <v/>
      </c>
      <c r="AG398" s="183">
        <f>IF(C398="","",IF(AND(COUNTIFS($J$18:J398,J398)=1,C398&lt;&gt;""),1,""))</f>
        <v>1</v>
      </c>
      <c r="AH398" s="183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82">
        <v>2018</v>
      </c>
      <c r="C399" s="182">
        <v>10</v>
      </c>
      <c r="D399" s="57" t="str">
        <f t="shared" si="69"/>
        <v>Q3</v>
      </c>
      <c r="E399" s="16" t="s">
        <v>28</v>
      </c>
      <c r="F399" s="182">
        <v>2018</v>
      </c>
      <c r="G399" s="182">
        <v>10</v>
      </c>
      <c r="H399" s="185"/>
      <c r="I399" s="57" t="str">
        <f t="shared" si="71"/>
        <v>Q3</v>
      </c>
      <c r="J399" s="178" t="s">
        <v>489</v>
      </c>
      <c r="K399" s="185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76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84">
        <v>0.1172</v>
      </c>
      <c r="AE399" s="183">
        <f t="shared" si="74"/>
        <v>0</v>
      </c>
      <c r="AF399" s="183" t="str">
        <f>IF(AND(COUNTIFS($J$18:J399,J399)=1,AE399=1),1,"")</f>
        <v/>
      </c>
      <c r="AG399" s="183" t="str">
        <f>IF(C399="","",IF(AND(COUNTIFS($J$18:J399,J399)=1,C399&lt;&gt;""),1,""))</f>
        <v/>
      </c>
      <c r="AH399" s="183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82">
        <v>2018</v>
      </c>
      <c r="C400" s="182">
        <v>10</v>
      </c>
      <c r="D400" s="57" t="str">
        <f t="shared" si="69"/>
        <v>Q3</v>
      </c>
      <c r="E400" s="16" t="s">
        <v>28</v>
      </c>
      <c r="F400" s="182">
        <v>2018</v>
      </c>
      <c r="G400" s="182">
        <v>10</v>
      </c>
      <c r="H400" s="185"/>
      <c r="I400" s="57" t="str">
        <f t="shared" si="71"/>
        <v>Q3</v>
      </c>
      <c r="J400" s="178" t="s">
        <v>489</v>
      </c>
      <c r="K400" s="185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76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84">
        <v>0.1172</v>
      </c>
      <c r="AE400" s="183">
        <f t="shared" si="74"/>
        <v>0</v>
      </c>
      <c r="AF400" s="183" t="str">
        <f>IF(AND(COUNTIFS($J$18:J400,J400)=1,AE400=1),1,"")</f>
        <v/>
      </c>
      <c r="AG400" s="183" t="str">
        <f>IF(C400="","",IF(AND(COUNTIFS($J$18:J400,J400)=1,C400&lt;&gt;""),1,""))</f>
        <v/>
      </c>
      <c r="AH400" s="183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82">
        <v>2018</v>
      </c>
      <c r="C401" s="182">
        <v>9</v>
      </c>
      <c r="D401" s="57" t="str">
        <f t="shared" si="69"/>
        <v>Q2</v>
      </c>
      <c r="E401" s="16" t="s">
        <v>28</v>
      </c>
      <c r="F401" s="182">
        <v>2018</v>
      </c>
      <c r="G401" s="182">
        <v>12</v>
      </c>
      <c r="H401" s="185"/>
      <c r="I401" s="57" t="str">
        <f t="shared" si="71"/>
        <v>Q3</v>
      </c>
      <c r="J401" s="178" t="s">
        <v>491</v>
      </c>
      <c r="K401" s="185" t="s">
        <v>3133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76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84">
        <v>0.12</v>
      </c>
      <c r="AE401" s="183">
        <f t="shared" si="74"/>
        <v>1</v>
      </c>
      <c r="AF401" s="183">
        <f>IF(AND(COUNTIFS($J$18:J401,J401)=1,AE401=1),1,"")</f>
        <v>1</v>
      </c>
      <c r="AG401" s="183">
        <f>IF(C401="","",IF(AND(COUNTIFS($J$18:J401,J401)=1,C401&lt;&gt;""),1,""))</f>
        <v>1</v>
      </c>
      <c r="AH401" s="183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82">
        <v>2018</v>
      </c>
      <c r="C402" s="182">
        <v>9</v>
      </c>
      <c r="D402" s="57" t="str">
        <f t="shared" si="69"/>
        <v>Q2</v>
      </c>
      <c r="E402" s="16" t="s">
        <v>28</v>
      </c>
      <c r="F402" s="182">
        <v>2018</v>
      </c>
      <c r="G402" s="182">
        <v>12</v>
      </c>
      <c r="H402" s="185"/>
      <c r="I402" s="57" t="str">
        <f t="shared" si="71"/>
        <v>Q3</v>
      </c>
      <c r="J402" s="178" t="s">
        <v>492</v>
      </c>
      <c r="K402" s="185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76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84">
        <v>0.16700000000000001</v>
      </c>
      <c r="AE402" s="183">
        <f t="shared" si="74"/>
        <v>0</v>
      </c>
      <c r="AF402" s="183" t="str">
        <f>IF(AND(COUNTIFS($J$18:J402,J402)=1,AE402=1),1,"")</f>
        <v/>
      </c>
      <c r="AG402" s="183">
        <f>IF(C402="","",IF(AND(COUNTIFS($J$18:J402,J402)=1,C402&lt;&gt;""),1,""))</f>
        <v>1</v>
      </c>
      <c r="AH402" s="183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82">
        <v>2018</v>
      </c>
      <c r="C403" s="182">
        <v>9</v>
      </c>
      <c r="D403" s="57" t="str">
        <f t="shared" si="69"/>
        <v>Q2</v>
      </c>
      <c r="E403" s="16" t="s">
        <v>28</v>
      </c>
      <c r="F403" s="182">
        <v>2018</v>
      </c>
      <c r="G403" s="182">
        <v>12</v>
      </c>
      <c r="H403" s="185"/>
      <c r="I403" s="57" t="str">
        <f t="shared" si="71"/>
        <v>Q3</v>
      </c>
      <c r="J403" s="178" t="s">
        <v>492</v>
      </c>
      <c r="K403" s="185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76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84">
        <v>0.16700000000000001</v>
      </c>
      <c r="AE403" s="183">
        <f t="shared" si="74"/>
        <v>0</v>
      </c>
      <c r="AF403" s="183" t="str">
        <f>IF(AND(COUNTIFS($J$18:J403,J403)=1,AE403=1),1,"")</f>
        <v/>
      </c>
      <c r="AG403" s="183" t="str">
        <f>IF(C403="","",IF(AND(COUNTIFS($J$18:J403,J403)=1,C403&lt;&gt;""),1,""))</f>
        <v/>
      </c>
      <c r="AH403" s="183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82">
        <v>2018</v>
      </c>
      <c r="C404" s="182">
        <v>9</v>
      </c>
      <c r="D404" s="57" t="str">
        <f t="shared" si="69"/>
        <v>Q2</v>
      </c>
      <c r="E404" s="16" t="s">
        <v>28</v>
      </c>
      <c r="F404" s="182">
        <v>2018</v>
      </c>
      <c r="G404" s="182">
        <v>9</v>
      </c>
      <c r="H404" s="185"/>
      <c r="I404" s="57" t="str">
        <f t="shared" si="71"/>
        <v>Q2</v>
      </c>
      <c r="J404" s="178" t="s">
        <v>493</v>
      </c>
      <c r="K404" s="185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76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84">
        <v>0.121</v>
      </c>
      <c r="AE404" s="183">
        <f t="shared" si="74"/>
        <v>0</v>
      </c>
      <c r="AF404" s="183" t="str">
        <f>IF(AND(COUNTIFS($J$18:J404,J404)=1,AE404=1),1,"")</f>
        <v/>
      </c>
      <c r="AG404" s="183">
        <f>IF(C404="","",IF(AND(COUNTIFS($J$18:J404,J404)=1,C404&lt;&gt;""),1,""))</f>
        <v>1</v>
      </c>
      <c r="AH404" s="183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82">
        <v>2018</v>
      </c>
      <c r="C405" s="182">
        <v>9</v>
      </c>
      <c r="D405" s="57" t="str">
        <f t="shared" si="69"/>
        <v>Q2</v>
      </c>
      <c r="E405" s="16" t="s">
        <v>28</v>
      </c>
      <c r="F405" s="182">
        <v>2018</v>
      </c>
      <c r="G405" s="182">
        <v>9</v>
      </c>
      <c r="H405" s="185"/>
      <c r="I405" s="57" t="str">
        <f t="shared" si="71"/>
        <v>Q2</v>
      </c>
      <c r="J405" s="178" t="s">
        <v>496</v>
      </c>
      <c r="K405" s="185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76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84">
        <v>0.14269999999999999</v>
      </c>
      <c r="AE405" s="183">
        <f t="shared" si="74"/>
        <v>1</v>
      </c>
      <c r="AF405" s="183">
        <f>IF(AND(COUNTIFS($J$18:J405,J405)=1,AE405=1),1,"")</f>
        <v>1</v>
      </c>
      <c r="AG405" s="183">
        <f>IF(C405="","",IF(AND(COUNTIFS($J$18:J405,J405)=1,C405&lt;&gt;""),1,""))</f>
        <v>1</v>
      </c>
      <c r="AH405" s="183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82">
        <v>2018</v>
      </c>
      <c r="C406" s="182">
        <v>9</v>
      </c>
      <c r="D406" s="57" t="str">
        <f t="shared" si="69"/>
        <v>Q2</v>
      </c>
      <c r="E406" s="16" t="s">
        <v>28</v>
      </c>
      <c r="F406" s="182">
        <v>2018</v>
      </c>
      <c r="G406" s="182">
        <v>9</v>
      </c>
      <c r="H406" s="185"/>
      <c r="I406" s="57" t="str">
        <f t="shared" si="71"/>
        <v>Q2</v>
      </c>
      <c r="J406" s="178" t="s">
        <v>491</v>
      </c>
      <c r="K406" s="185" t="s">
        <v>3134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76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84">
        <v>0.12</v>
      </c>
      <c r="AE406" s="183">
        <f t="shared" si="74"/>
        <v>1</v>
      </c>
      <c r="AF406" s="183" t="str">
        <f>IF(AND(COUNTIFS($J$18:J406,J406)=1,AE406=1),1,"")</f>
        <v/>
      </c>
      <c r="AG406" s="183" t="str">
        <f>IF(C406="","",IF(AND(COUNTIFS($J$18:J406,J406)=1,C406&lt;&gt;""),1,""))</f>
        <v/>
      </c>
      <c r="AH406" s="183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82">
        <v>2018</v>
      </c>
      <c r="C407" s="182">
        <v>8</v>
      </c>
      <c r="D407" s="57" t="str">
        <f t="shared" si="69"/>
        <v>Q2</v>
      </c>
      <c r="E407" s="16" t="s">
        <v>28</v>
      </c>
      <c r="F407" s="182">
        <v>2019</v>
      </c>
      <c r="G407" s="182">
        <v>2</v>
      </c>
      <c r="H407" s="185"/>
      <c r="I407" s="57" t="str">
        <f t="shared" si="71"/>
        <v>Q4</v>
      </c>
      <c r="J407" s="178" t="s">
        <v>498</v>
      </c>
      <c r="K407" s="185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76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84">
        <v>0.16120000000000001</v>
      </c>
      <c r="AE407" s="183">
        <f t="shared" si="74"/>
        <v>0</v>
      </c>
      <c r="AF407" s="183" t="str">
        <f>IF(AND(COUNTIFS($J$18:J407,J407)=1,AE407=1),1,"")</f>
        <v/>
      </c>
      <c r="AG407" s="183">
        <f>IF(C407="","",IF(AND(COUNTIFS($J$18:J407,J407)=1,C407&lt;&gt;""),1,""))</f>
        <v>1</v>
      </c>
      <c r="AH407" s="183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82">
        <v>2018</v>
      </c>
      <c r="C408" s="182">
        <v>12</v>
      </c>
      <c r="D408" s="57" t="str">
        <f t="shared" si="69"/>
        <v>Q3</v>
      </c>
      <c r="E408" s="16" t="s">
        <v>28</v>
      </c>
      <c r="F408" s="182">
        <v>2019</v>
      </c>
      <c r="G408" s="182">
        <v>2</v>
      </c>
      <c r="H408" s="185"/>
      <c r="I408" s="57" t="str">
        <f t="shared" si="71"/>
        <v>Q4</v>
      </c>
      <c r="J408" s="178" t="s">
        <v>271</v>
      </c>
      <c r="K408" s="185" t="s">
        <v>3135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76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84">
        <v>0.1346</v>
      </c>
      <c r="AE408" s="183">
        <f t="shared" si="74"/>
        <v>0</v>
      </c>
      <c r="AF408" s="183" t="str">
        <f>IF(AND(COUNTIFS($J$18:J408,J408)=1,AE408=1),1,"")</f>
        <v/>
      </c>
      <c r="AG408" s="183" t="str">
        <f>IF(C408="","",IF(AND(COUNTIFS($J$18:J408,J408)=1,C408&lt;&gt;""),1,""))</f>
        <v/>
      </c>
      <c r="AH408" s="183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82">
        <v>2018</v>
      </c>
      <c r="C409" s="182">
        <v>12</v>
      </c>
      <c r="D409" s="57" t="str">
        <f t="shared" si="69"/>
        <v>Q3</v>
      </c>
      <c r="E409" s="16" t="s">
        <v>28</v>
      </c>
      <c r="F409" s="182">
        <v>2019</v>
      </c>
      <c r="G409" s="182">
        <v>2</v>
      </c>
      <c r="H409" s="185"/>
      <c r="I409" s="57" t="str">
        <f t="shared" si="71"/>
        <v>Q4</v>
      </c>
      <c r="J409" s="178" t="s">
        <v>500</v>
      </c>
      <c r="K409" s="185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76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84">
        <v>0.10100000000000001</v>
      </c>
      <c r="AE409" s="183">
        <f t="shared" si="74"/>
        <v>1</v>
      </c>
      <c r="AF409" s="183">
        <f>IF(AND(COUNTIFS($J$18:J409,J409)=1,AE409=1),1,"")</f>
        <v>1</v>
      </c>
      <c r="AG409" s="183">
        <f>IF(C409="","",IF(AND(COUNTIFS($J$18:J409,J409)=1,C409&lt;&gt;""),1,""))</f>
        <v>1</v>
      </c>
      <c r="AH409" s="183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82">
        <v>2018</v>
      </c>
      <c r="C410" s="182">
        <v>12</v>
      </c>
      <c r="D410" s="57" t="str">
        <f t="shared" si="69"/>
        <v>Q3</v>
      </c>
      <c r="E410" s="16" t="s">
        <v>28</v>
      </c>
      <c r="F410" s="182">
        <v>2019</v>
      </c>
      <c r="G410" s="182">
        <v>2</v>
      </c>
      <c r="H410" s="185"/>
      <c r="I410" s="57" t="str">
        <f t="shared" si="71"/>
        <v>Q4</v>
      </c>
      <c r="J410" s="178" t="s">
        <v>500</v>
      </c>
      <c r="K410" s="185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76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84">
        <v>0.10100000000000001</v>
      </c>
      <c r="AE410" s="183">
        <f t="shared" si="74"/>
        <v>1</v>
      </c>
      <c r="AF410" s="183" t="str">
        <f>IF(AND(COUNTIFS($J$18:J410,J410)=1,AE410=1),1,"")</f>
        <v/>
      </c>
      <c r="AG410" s="183" t="str">
        <f>IF(C410="","",IF(AND(COUNTIFS($J$18:J410,J410)=1,C410&lt;&gt;""),1,""))</f>
        <v/>
      </c>
      <c r="AH410" s="183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82">
        <v>2018</v>
      </c>
      <c r="C411" s="182">
        <v>12</v>
      </c>
      <c r="D411" s="57" t="str">
        <f t="shared" si="69"/>
        <v>Q3</v>
      </c>
      <c r="E411" s="16" t="s">
        <v>28</v>
      </c>
      <c r="F411" s="182">
        <v>2019</v>
      </c>
      <c r="G411" s="182">
        <v>2</v>
      </c>
      <c r="H411" s="185"/>
      <c r="I411" s="57" t="str">
        <f t="shared" si="71"/>
        <v>Q4</v>
      </c>
      <c r="J411" s="178" t="s">
        <v>502</v>
      </c>
      <c r="K411" s="185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76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84">
        <v>0.1235</v>
      </c>
      <c r="AE411" s="183">
        <f t="shared" si="74"/>
        <v>1</v>
      </c>
      <c r="AF411" s="183">
        <f>IF(AND(COUNTIFS($J$18:J411,J411)=1,AE411=1),1,"")</f>
        <v>1</v>
      </c>
      <c r="AG411" s="183">
        <f>IF(C411="","",IF(AND(COUNTIFS($J$18:J411,J411)=1,C411&lt;&gt;""),1,""))</f>
        <v>1</v>
      </c>
      <c r="AH411" s="183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82">
        <v>2018</v>
      </c>
      <c r="C412" s="182">
        <v>12</v>
      </c>
      <c r="D412" s="57" t="str">
        <f t="shared" si="69"/>
        <v>Q3</v>
      </c>
      <c r="E412" s="16" t="s">
        <v>28</v>
      </c>
      <c r="F412" s="182">
        <v>2019</v>
      </c>
      <c r="G412" s="182">
        <v>2</v>
      </c>
      <c r="H412" s="185"/>
      <c r="I412" s="57" t="str">
        <f t="shared" si="71"/>
        <v>Q4</v>
      </c>
      <c r="J412" s="178" t="s">
        <v>505</v>
      </c>
      <c r="K412" s="185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76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84">
        <v>0.1201</v>
      </c>
      <c r="AE412" s="183">
        <f t="shared" si="74"/>
        <v>0</v>
      </c>
      <c r="AF412" s="183" t="str">
        <f>IF(AND(COUNTIFS($J$18:J412,J412)=1,AE412=1),1,"")</f>
        <v/>
      </c>
      <c r="AG412" s="183">
        <f>IF(C412="","",IF(AND(COUNTIFS($J$18:J412,J412)=1,C412&lt;&gt;""),1,""))</f>
        <v>1</v>
      </c>
      <c r="AH412" s="183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82">
        <v>2018</v>
      </c>
      <c r="C413" s="182">
        <v>12</v>
      </c>
      <c r="D413" s="57" t="str">
        <f t="shared" si="69"/>
        <v>Q3</v>
      </c>
      <c r="E413" s="16" t="s">
        <v>28</v>
      </c>
      <c r="F413" s="182">
        <v>2019</v>
      </c>
      <c r="G413" s="182">
        <v>3</v>
      </c>
      <c r="H413" s="185"/>
      <c r="I413" s="57" t="str">
        <f t="shared" si="71"/>
        <v>Q4</v>
      </c>
      <c r="J413" s="178" t="s">
        <v>508</v>
      </c>
      <c r="K413" s="185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76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84">
        <v>9.9500000000000005E-2</v>
      </c>
      <c r="AE413" s="183">
        <f t="shared" si="74"/>
        <v>0</v>
      </c>
      <c r="AF413" s="183" t="str">
        <f>IF(AND(COUNTIFS($J$18:J413,J413)=1,AE413=1),1,"")</f>
        <v/>
      </c>
      <c r="AG413" s="183">
        <f>IF(C413="","",IF(AND(COUNTIFS($J$18:J413,J413)=1,C413&lt;&gt;""),1,""))</f>
        <v>1</v>
      </c>
      <c r="AH413" s="183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82">
        <v>2018</v>
      </c>
      <c r="C414" s="182">
        <v>2</v>
      </c>
      <c r="D414" s="57" t="str">
        <f t="shared" si="69"/>
        <v>Q4</v>
      </c>
      <c r="E414" s="16" t="s">
        <v>28</v>
      </c>
      <c r="F414" s="182">
        <v>2019</v>
      </c>
      <c r="G414" s="182">
        <v>3</v>
      </c>
      <c r="H414" s="185"/>
      <c r="I414" s="57" t="str">
        <f t="shared" si="71"/>
        <v>Q4</v>
      </c>
      <c r="J414" s="178" t="s">
        <v>285</v>
      </c>
      <c r="K414" s="185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76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84">
        <v>0.1072</v>
      </c>
      <c r="AE414" s="183">
        <f t="shared" si="74"/>
        <v>0</v>
      </c>
      <c r="AF414" s="183" t="str">
        <f>IF(AND(COUNTIFS($J$18:J414,J414)=1,AE414=1),1,"")</f>
        <v/>
      </c>
      <c r="AG414" s="183" t="str">
        <f>IF(C414="","",IF(AND(COUNTIFS($J$18:J414,J414)=1,C414&lt;&gt;""),1,""))</f>
        <v/>
      </c>
      <c r="AH414" s="183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82">
        <v>2018</v>
      </c>
      <c r="C415" s="182">
        <v>1</v>
      </c>
      <c r="D415" s="57" t="str">
        <f t="shared" si="69"/>
        <v>Q4</v>
      </c>
      <c r="E415" s="16" t="s">
        <v>34</v>
      </c>
      <c r="F415" s="182">
        <v>2019</v>
      </c>
      <c r="G415" s="182">
        <v>8</v>
      </c>
      <c r="H415" s="185"/>
      <c r="I415" s="57" t="str">
        <f t="shared" si="71"/>
        <v>Q2</v>
      </c>
      <c r="J415" s="178" t="s">
        <v>510</v>
      </c>
      <c r="K415" s="185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76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84">
        <v>0.1996</v>
      </c>
      <c r="AE415" s="183">
        <f t="shared" si="74"/>
        <v>0</v>
      </c>
      <c r="AF415" s="183" t="str">
        <f>IF(AND(COUNTIFS($J$18:J415,J415)=1,AE415=1),1,"")</f>
        <v/>
      </c>
      <c r="AG415" s="183">
        <f>IF(C415="","",IF(AND(COUNTIFS($J$18:J415,J415)=1,C415&lt;&gt;""),1,""))</f>
        <v>1</v>
      </c>
      <c r="AH415" s="183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82">
        <v>2018</v>
      </c>
      <c r="C416" s="182">
        <v>7</v>
      </c>
      <c r="D416" s="57" t="str">
        <f t="shared" si="69"/>
        <v>Q2</v>
      </c>
      <c r="E416" s="16" t="s">
        <v>28</v>
      </c>
      <c r="F416" s="182">
        <v>2019</v>
      </c>
      <c r="G416" s="182">
        <v>1</v>
      </c>
      <c r="H416" s="185"/>
      <c r="I416" s="57" t="str">
        <f t="shared" si="71"/>
        <v>Q4</v>
      </c>
      <c r="J416" s="178" t="s">
        <v>513</v>
      </c>
      <c r="K416" s="185" t="s">
        <v>3136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76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84">
        <v>0.1033</v>
      </c>
      <c r="AE416" s="183">
        <f t="shared" si="74"/>
        <v>0</v>
      </c>
      <c r="AF416" s="183" t="str">
        <f>IF(AND(COUNTIFS($J$18:J416,J416)=1,AE416=1),1,"")</f>
        <v/>
      </c>
      <c r="AG416" s="183">
        <f>IF(C416="","",IF(AND(COUNTIFS($J$18:J416,J416)=1,C416&lt;&gt;""),1,""))</f>
        <v>1</v>
      </c>
      <c r="AH416" s="183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82">
        <v>2018</v>
      </c>
      <c r="C417" s="182">
        <v>7</v>
      </c>
      <c r="D417" s="57" t="str">
        <f t="shared" si="69"/>
        <v>Q2</v>
      </c>
      <c r="E417" s="16" t="s">
        <v>28</v>
      </c>
      <c r="F417" s="182">
        <v>2019</v>
      </c>
      <c r="G417" s="182">
        <v>1</v>
      </c>
      <c r="H417" s="185"/>
      <c r="I417" s="57" t="str">
        <f t="shared" si="71"/>
        <v>Q4</v>
      </c>
      <c r="J417" s="178" t="s">
        <v>513</v>
      </c>
      <c r="K417" s="185" t="s">
        <v>3136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76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84">
        <v>0.1033</v>
      </c>
      <c r="AE417" s="183">
        <f t="shared" si="74"/>
        <v>0</v>
      </c>
      <c r="AF417" s="183" t="str">
        <f>IF(AND(COUNTIFS($J$18:J417,J417)=1,AE417=1),1,"")</f>
        <v/>
      </c>
      <c r="AG417" s="183" t="str">
        <f>IF(C417="","",IF(AND(COUNTIFS($J$18:J417,J417)=1,C417&lt;&gt;""),1,""))</f>
        <v/>
      </c>
      <c r="AH417" s="183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82">
        <v>2018</v>
      </c>
      <c r="C418" s="182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82">
        <v>2019</v>
      </c>
      <c r="G418" s="182">
        <v>3</v>
      </c>
      <c r="H418" s="185"/>
      <c r="I418" s="57" t="str">
        <f t="shared" si="71"/>
        <v>Q4</v>
      </c>
      <c r="J418" s="178" t="s">
        <v>514</v>
      </c>
      <c r="K418" s="185" t="s">
        <v>3120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76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84">
        <v>0.12</v>
      </c>
      <c r="AE418" s="183">
        <f t="shared" si="74"/>
        <v>1</v>
      </c>
      <c r="AF418" s="183">
        <f>IF(AND(COUNTIFS($J$18:J418,J418)=1,AE418=1),1,"")</f>
        <v>1</v>
      </c>
      <c r="AG418" s="183">
        <f>IF(C418="","",IF(AND(COUNTIFS($J$18:J418,J418)=1,C418&lt;&gt;""),1,""))</f>
        <v>1</v>
      </c>
      <c r="AH418" s="183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82">
        <v>2018</v>
      </c>
      <c r="C419" s="182">
        <v>7</v>
      </c>
      <c r="D419" s="57" t="str">
        <f t="shared" si="81"/>
        <v>Q2</v>
      </c>
      <c r="E419" s="16" t="s">
        <v>34</v>
      </c>
      <c r="F419" s="182">
        <v>2019</v>
      </c>
      <c r="G419" s="182">
        <v>5</v>
      </c>
      <c r="H419" s="185"/>
      <c r="I419" s="57" t="str">
        <f t="shared" si="71"/>
        <v>Q1</v>
      </c>
      <c r="J419" s="178" t="s">
        <v>515</v>
      </c>
      <c r="K419" s="185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76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84">
        <v>0.18079999999999999</v>
      </c>
      <c r="AE419" s="183">
        <f t="shared" si="74"/>
        <v>0</v>
      </c>
      <c r="AF419" s="183" t="str">
        <f>IF(AND(COUNTIFS($J$18:J419,J419)=1,AE419=1),1,"")</f>
        <v/>
      </c>
      <c r="AG419" s="183">
        <f>IF(C419="","",IF(AND(COUNTIFS($J$18:J419,J419)=1,C419&lt;&gt;""),1,""))</f>
        <v>1</v>
      </c>
      <c r="AH419" s="183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82">
        <v>2018</v>
      </c>
      <c r="C420" s="182">
        <v>6</v>
      </c>
      <c r="D420" s="57" t="str">
        <f t="shared" si="81"/>
        <v>Q1</v>
      </c>
      <c r="E420" s="16" t="s">
        <v>34</v>
      </c>
      <c r="F420" s="182">
        <v>2019</v>
      </c>
      <c r="G420" s="182">
        <v>4</v>
      </c>
      <c r="H420" s="185"/>
      <c r="I420" s="57" t="str">
        <f t="shared" si="71"/>
        <v>Q1</v>
      </c>
      <c r="J420" s="178" t="s">
        <v>518</v>
      </c>
      <c r="K420" s="185" t="s">
        <v>3137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76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84">
        <v>0.1021</v>
      </c>
      <c r="AE420" s="183">
        <f t="shared" si="74"/>
        <v>0</v>
      </c>
      <c r="AF420" s="183" t="str">
        <f>IF(AND(COUNTIFS($J$18:J420,J420)=1,AE420=1),1,"")</f>
        <v/>
      </c>
      <c r="AG420" s="183">
        <f>IF(C420="","",IF(AND(COUNTIFS($J$18:J420,J420)=1,C420&lt;&gt;""),1,""))</f>
        <v>1</v>
      </c>
      <c r="AH420" s="183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82">
        <v>2018</v>
      </c>
      <c r="C421" s="182">
        <v>6</v>
      </c>
      <c r="D421" s="57" t="str">
        <f t="shared" si="81"/>
        <v>Q1</v>
      </c>
      <c r="E421" s="16" t="s">
        <v>34</v>
      </c>
      <c r="F421" s="182">
        <v>2019</v>
      </c>
      <c r="G421" s="182">
        <v>4</v>
      </c>
      <c r="H421" s="185"/>
      <c r="I421" s="57" t="str">
        <f t="shared" si="71"/>
        <v>Q1</v>
      </c>
      <c r="J421" s="178" t="s">
        <v>518</v>
      </c>
      <c r="K421" s="185" t="s">
        <v>3137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76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84">
        <v>0.1021</v>
      </c>
      <c r="AE421" s="183">
        <f t="shared" si="74"/>
        <v>0</v>
      </c>
      <c r="AF421" s="183" t="str">
        <f>IF(AND(COUNTIFS($J$18:J421,J421)=1,AE421=1),1,"")</f>
        <v/>
      </c>
      <c r="AG421" s="183" t="str">
        <f>IF(C421="","",IF(AND(COUNTIFS($J$18:J421,J421)=1,C421&lt;&gt;""),1,""))</f>
        <v/>
      </c>
      <c r="AH421" s="183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82">
        <v>2018</v>
      </c>
      <c r="C422" s="182">
        <v>6</v>
      </c>
      <c r="D422" s="57" t="str">
        <f t="shared" si="81"/>
        <v>Q1</v>
      </c>
      <c r="E422" s="16" t="s">
        <v>28</v>
      </c>
      <c r="F422" s="182">
        <v>2019</v>
      </c>
      <c r="G422" s="182">
        <v>2</v>
      </c>
      <c r="H422" s="185"/>
      <c r="I422" s="57" t="str">
        <f t="shared" si="71"/>
        <v>Q4</v>
      </c>
      <c r="J422" s="178" t="s">
        <v>519</v>
      </c>
      <c r="K422" s="185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76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84">
        <v>0.11409999999999999</v>
      </c>
      <c r="AE422" s="183">
        <f t="shared" si="74"/>
        <v>0</v>
      </c>
      <c r="AF422" s="183" t="str">
        <f>IF(AND(COUNTIFS($J$18:J422,J422)=1,AE422=1),1,"")</f>
        <v/>
      </c>
      <c r="AG422" s="183">
        <f>IF(C422="","",IF(AND(COUNTIFS($J$18:J422,J422)=1,C422&lt;&gt;""),1,""))</f>
        <v>1</v>
      </c>
      <c r="AH422" s="183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82">
        <v>2018</v>
      </c>
      <c r="C423" s="182">
        <v>6</v>
      </c>
      <c r="D423" s="57" t="str">
        <f t="shared" si="81"/>
        <v>Q1</v>
      </c>
      <c r="E423" s="16" t="s">
        <v>28</v>
      </c>
      <c r="F423" s="182">
        <v>2019</v>
      </c>
      <c r="G423" s="182">
        <v>3</v>
      </c>
      <c r="H423" s="185"/>
      <c r="I423" s="57" t="str">
        <f t="shared" si="71"/>
        <v>Q4</v>
      </c>
      <c r="J423" s="178" t="s">
        <v>521</v>
      </c>
      <c r="K423" s="185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76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84">
        <v>0.1618</v>
      </c>
      <c r="AE423" s="183">
        <f t="shared" si="74"/>
        <v>0</v>
      </c>
      <c r="AF423" s="183" t="str">
        <f>IF(AND(COUNTIFS($J$18:J423,J423)=1,AE423=1),1,"")</f>
        <v/>
      </c>
      <c r="AG423" s="183">
        <f>IF(C423="","",IF(AND(COUNTIFS($J$18:J423,J423)=1,C423&lt;&gt;""),1,""))</f>
        <v>1</v>
      </c>
      <c r="AH423" s="183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82">
        <v>2018</v>
      </c>
      <c r="C424" s="182">
        <v>5</v>
      </c>
      <c r="D424" s="57" t="str">
        <f t="shared" si="81"/>
        <v>Q1</v>
      </c>
      <c r="E424" s="16" t="s">
        <v>34</v>
      </c>
      <c r="F424" s="182">
        <v>2019</v>
      </c>
      <c r="G424" s="182">
        <v>4</v>
      </c>
      <c r="H424" s="185"/>
      <c r="I424" s="57" t="str">
        <f t="shared" si="71"/>
        <v>Q1</v>
      </c>
      <c r="J424" s="178" t="s">
        <v>523</v>
      </c>
      <c r="K424" s="185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76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84">
        <v>0.19209999999999999</v>
      </c>
      <c r="AE424" s="183">
        <f t="shared" si="74"/>
        <v>1</v>
      </c>
      <c r="AF424" s="183">
        <f>IF(AND(COUNTIFS($J$18:J424,J424)=1,AE424=1),1,"")</f>
        <v>1</v>
      </c>
      <c r="AG424" s="183">
        <f>IF(C424="","",IF(AND(COUNTIFS($J$18:J424,J424)=1,C424&lt;&gt;""),1,""))</f>
        <v>1</v>
      </c>
      <c r="AH424" s="183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82">
        <v>2018</v>
      </c>
      <c r="C425" s="182">
        <v>5</v>
      </c>
      <c r="D425" s="57" t="str">
        <f t="shared" si="81"/>
        <v>Q1</v>
      </c>
      <c r="E425" s="16" t="s">
        <v>34</v>
      </c>
      <c r="F425" s="182">
        <v>2019</v>
      </c>
      <c r="G425" s="182">
        <v>4</v>
      </c>
      <c r="H425" s="185"/>
      <c r="I425" s="57" t="str">
        <f t="shared" si="71"/>
        <v>Q1</v>
      </c>
      <c r="J425" s="178" t="s">
        <v>523</v>
      </c>
      <c r="K425" s="185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76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84">
        <v>0.19209999999999999</v>
      </c>
      <c r="AE425" s="183">
        <f t="shared" si="74"/>
        <v>1</v>
      </c>
      <c r="AF425" s="183" t="str">
        <f>IF(AND(COUNTIFS($J$18:J425,J425)=1,AE425=1),1,"")</f>
        <v/>
      </c>
      <c r="AG425" s="183" t="str">
        <f>IF(C425="","",IF(AND(COUNTIFS($J$18:J425,J425)=1,C425&lt;&gt;""),1,""))</f>
        <v/>
      </c>
      <c r="AH425" s="183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82">
        <v>2018</v>
      </c>
      <c r="C426" s="182">
        <v>5</v>
      </c>
      <c r="D426" s="57" t="str">
        <f t="shared" si="81"/>
        <v>Q1</v>
      </c>
      <c r="E426" s="16" t="s">
        <v>28</v>
      </c>
      <c r="F426" s="182">
        <v>2019</v>
      </c>
      <c r="G426" s="182">
        <v>3</v>
      </c>
      <c r="H426" s="185"/>
      <c r="I426" s="57" t="str">
        <f t="shared" si="71"/>
        <v>Q4</v>
      </c>
      <c r="J426" s="178" t="s">
        <v>525</v>
      </c>
      <c r="K426" s="185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76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84">
        <v>0.1623</v>
      </c>
      <c r="AE426" s="183">
        <f t="shared" si="74"/>
        <v>0</v>
      </c>
      <c r="AF426" s="183" t="str">
        <f>IF(AND(COUNTIFS($J$18:J426,J426)=1,AE426=1),1,"")</f>
        <v/>
      </c>
      <c r="AG426" s="183">
        <f>IF(C426="","",IF(AND(COUNTIFS($J$18:J426,J426)=1,C426&lt;&gt;""),1,""))</f>
        <v>1</v>
      </c>
      <c r="AH426" s="183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82">
        <v>2018</v>
      </c>
      <c r="C427" s="182">
        <v>5</v>
      </c>
      <c r="D427" s="57" t="str">
        <f t="shared" si="81"/>
        <v>Q1</v>
      </c>
      <c r="E427" s="16" t="s">
        <v>28</v>
      </c>
      <c r="F427" s="182">
        <v>2019</v>
      </c>
      <c r="G427" s="182">
        <v>3</v>
      </c>
      <c r="H427" s="185"/>
      <c r="I427" s="57" t="str">
        <f t="shared" si="71"/>
        <v>Q4</v>
      </c>
      <c r="J427" s="178" t="s">
        <v>525</v>
      </c>
      <c r="K427" s="185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76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84">
        <v>0.1623</v>
      </c>
      <c r="AE427" s="183">
        <f t="shared" si="74"/>
        <v>0</v>
      </c>
      <c r="AF427" s="183" t="str">
        <f>IF(AND(COUNTIFS($J$18:J427,J427)=1,AE427=1),1,"")</f>
        <v/>
      </c>
      <c r="AG427" s="183" t="str">
        <f>IF(C427="","",IF(AND(COUNTIFS($J$18:J427,J427)=1,C427&lt;&gt;""),1,""))</f>
        <v/>
      </c>
      <c r="AH427" s="183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82">
        <v>2018</v>
      </c>
      <c r="C428" s="182">
        <v>11</v>
      </c>
      <c r="D428" s="57" t="str">
        <f t="shared" si="81"/>
        <v>Q3</v>
      </c>
      <c r="E428" s="16" t="s">
        <v>28</v>
      </c>
      <c r="F428" s="182">
        <v>2019</v>
      </c>
      <c r="G428" s="182">
        <v>2</v>
      </c>
      <c r="H428" s="185"/>
      <c r="I428" s="57" t="str">
        <f t="shared" si="71"/>
        <v>Q4</v>
      </c>
      <c r="J428" s="178" t="s">
        <v>527</v>
      </c>
      <c r="K428" s="185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76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84">
        <v>0.20069999999999999</v>
      </c>
      <c r="AE428" s="183">
        <f t="shared" si="74"/>
        <v>1</v>
      </c>
      <c r="AF428" s="183">
        <f>IF(AND(COUNTIFS($J$18:J428,J428)=1,AE428=1),1,"")</f>
        <v>1</v>
      </c>
      <c r="AG428" s="183">
        <f>IF(C428="","",IF(AND(COUNTIFS($J$18:J428,J428)=1,C428&lt;&gt;""),1,""))</f>
        <v>1</v>
      </c>
      <c r="AH428" s="183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82">
        <v>2018</v>
      </c>
      <c r="C429" s="182">
        <v>11</v>
      </c>
      <c r="D429" s="57" t="str">
        <f t="shared" si="81"/>
        <v>Q3</v>
      </c>
      <c r="E429" s="16" t="s">
        <v>28</v>
      </c>
      <c r="F429" s="182">
        <v>2019</v>
      </c>
      <c r="G429" s="182">
        <v>2</v>
      </c>
      <c r="H429" s="185"/>
      <c r="I429" s="57" t="str">
        <f t="shared" si="71"/>
        <v>Q4</v>
      </c>
      <c r="J429" s="178" t="s">
        <v>529</v>
      </c>
      <c r="K429" s="185" t="s">
        <v>3138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76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84">
        <v>0.1002</v>
      </c>
      <c r="AE429" s="183">
        <f t="shared" si="74"/>
        <v>0</v>
      </c>
      <c r="AF429" s="183" t="str">
        <f>IF(AND(COUNTIFS($J$18:J429,J429)=1,AE429=1),1,"")</f>
        <v/>
      </c>
      <c r="AG429" s="183">
        <f>IF(C429="","",IF(AND(COUNTIFS($J$18:J429,J429)=1,C429&lt;&gt;""),1,""))</f>
        <v>1</v>
      </c>
      <c r="AH429" s="183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82">
        <v>2018</v>
      </c>
      <c r="C430" s="182">
        <v>11</v>
      </c>
      <c r="D430" s="57" t="str">
        <f t="shared" si="81"/>
        <v>Q3</v>
      </c>
      <c r="E430" s="16" t="s">
        <v>28</v>
      </c>
      <c r="F430" s="182">
        <v>2019</v>
      </c>
      <c r="G430" s="182">
        <v>1</v>
      </c>
      <c r="H430" s="185"/>
      <c r="I430" s="57" t="str">
        <f t="shared" si="71"/>
        <v>Q4</v>
      </c>
      <c r="J430" s="178" t="s">
        <v>531</v>
      </c>
      <c r="K430" s="185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76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84">
        <v>9.0300000000000005E-2</v>
      </c>
      <c r="AE430" s="183">
        <f t="shared" si="74"/>
        <v>1</v>
      </c>
      <c r="AF430" s="183">
        <f>IF(AND(COUNTIFS($J$18:J430,J430)=1,AE430=1),1,"")</f>
        <v>1</v>
      </c>
      <c r="AG430" s="183">
        <f>IF(C430="","",IF(AND(COUNTIFS($J$18:J430,J430)=1,C430&lt;&gt;""),1,""))</f>
        <v>1</v>
      </c>
      <c r="AH430" s="183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82">
        <v>2018</v>
      </c>
      <c r="C431" s="182">
        <v>11</v>
      </c>
      <c r="D431" s="57" t="str">
        <f t="shared" si="81"/>
        <v>Q3</v>
      </c>
      <c r="E431" s="16" t="s">
        <v>28</v>
      </c>
      <c r="F431" s="182">
        <v>2019</v>
      </c>
      <c r="G431" s="182">
        <v>1</v>
      </c>
      <c r="H431" s="185"/>
      <c r="I431" s="57" t="str">
        <f t="shared" si="71"/>
        <v>Q4</v>
      </c>
      <c r="J431" s="178" t="s">
        <v>531</v>
      </c>
      <c r="K431" s="185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76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84">
        <v>9.0300000000000005E-2</v>
      </c>
      <c r="AE431" s="183">
        <f t="shared" si="74"/>
        <v>1</v>
      </c>
      <c r="AF431" s="183" t="str">
        <f>IF(AND(COUNTIFS($J$18:J431,J431)=1,AE431=1),1,"")</f>
        <v/>
      </c>
      <c r="AG431" s="183" t="str">
        <f>IF(C431="","",IF(AND(COUNTIFS($J$18:J431,J431)=1,C431&lt;&gt;""),1,""))</f>
        <v/>
      </c>
      <c r="AH431" s="183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82">
        <v>2018</v>
      </c>
      <c r="C432" s="182">
        <v>11</v>
      </c>
      <c r="D432" s="57" t="str">
        <f t="shared" si="81"/>
        <v>Q3</v>
      </c>
      <c r="E432" s="16" t="s">
        <v>28</v>
      </c>
      <c r="F432" s="182">
        <v>2019</v>
      </c>
      <c r="G432" s="182">
        <v>3</v>
      </c>
      <c r="H432" s="185"/>
      <c r="I432" s="57" t="str">
        <f t="shared" si="71"/>
        <v>Q4</v>
      </c>
      <c r="J432" s="178" t="s">
        <v>534</v>
      </c>
      <c r="K432" s="185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76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84">
        <v>0.1608</v>
      </c>
      <c r="AE432" s="183">
        <f t="shared" si="74"/>
        <v>0</v>
      </c>
      <c r="AF432" s="183" t="str">
        <f>IF(AND(COUNTIFS($J$18:J432,J432)=1,AE432=1),1,"")</f>
        <v/>
      </c>
      <c r="AG432" s="183">
        <f>IF(C432="","",IF(AND(COUNTIFS($J$18:J432,J432)=1,C432&lt;&gt;""),1,""))</f>
        <v>1</v>
      </c>
      <c r="AH432" s="183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82">
        <v>2018</v>
      </c>
      <c r="C433" s="182">
        <v>11</v>
      </c>
      <c r="D433" s="57" t="str">
        <f t="shared" si="81"/>
        <v>Q3</v>
      </c>
      <c r="E433" s="16" t="s">
        <v>28</v>
      </c>
      <c r="F433" s="182">
        <v>2019</v>
      </c>
      <c r="G433" s="182">
        <v>3</v>
      </c>
      <c r="H433" s="185"/>
      <c r="I433" s="57" t="str">
        <f t="shared" si="71"/>
        <v>Q4</v>
      </c>
      <c r="J433" s="178" t="s">
        <v>534</v>
      </c>
      <c r="K433" s="185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76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84">
        <v>0.1608</v>
      </c>
      <c r="AE433" s="183">
        <f t="shared" si="74"/>
        <v>0</v>
      </c>
      <c r="AF433" s="183" t="str">
        <f>IF(AND(COUNTIFS($J$18:J433,J433)=1,AE433=1),1,"")</f>
        <v/>
      </c>
      <c r="AG433" s="183" t="str">
        <f>IF(C433="","",IF(AND(COUNTIFS($J$18:J433,J433)=1,C433&lt;&gt;""),1,""))</f>
        <v/>
      </c>
      <c r="AH433" s="183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82">
        <v>2018</v>
      </c>
      <c r="C434" s="182">
        <v>11</v>
      </c>
      <c r="D434" s="57" t="str">
        <f t="shared" si="81"/>
        <v>Q3</v>
      </c>
      <c r="E434" s="16" t="s">
        <v>28</v>
      </c>
      <c r="F434" s="182">
        <v>2019</v>
      </c>
      <c r="G434" s="182">
        <v>3</v>
      </c>
      <c r="H434" s="185"/>
      <c r="I434" s="57" t="str">
        <f t="shared" si="71"/>
        <v>Q4</v>
      </c>
      <c r="J434" s="178" t="s">
        <v>534</v>
      </c>
      <c r="K434" s="185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76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84">
        <v>0.1608</v>
      </c>
      <c r="AE434" s="183">
        <f t="shared" si="74"/>
        <v>0</v>
      </c>
      <c r="AF434" s="183" t="str">
        <f>IF(AND(COUNTIFS($J$18:J434,J434)=1,AE434=1),1,"")</f>
        <v/>
      </c>
      <c r="AG434" s="183" t="str">
        <f>IF(C434="","",IF(AND(COUNTIFS($J$18:J434,J434)=1,C434&lt;&gt;""),1,""))</f>
        <v/>
      </c>
      <c r="AH434" s="183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82">
        <v>2018</v>
      </c>
      <c r="C435" s="182">
        <v>11</v>
      </c>
      <c r="D435" s="57" t="str">
        <f t="shared" si="81"/>
        <v>Q3</v>
      </c>
      <c r="E435" s="16" t="s">
        <v>28</v>
      </c>
      <c r="F435" s="182">
        <v>2019</v>
      </c>
      <c r="G435" s="182">
        <v>3</v>
      </c>
      <c r="H435" s="185"/>
      <c r="I435" s="57" t="str">
        <f t="shared" si="71"/>
        <v>Q4</v>
      </c>
      <c r="J435" s="178" t="s">
        <v>534</v>
      </c>
      <c r="K435" s="185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76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84">
        <v>0.1608</v>
      </c>
      <c r="AE435" s="183">
        <f t="shared" si="74"/>
        <v>0</v>
      </c>
      <c r="AF435" s="183" t="str">
        <f>IF(AND(COUNTIFS($J$18:J435,J435)=1,AE435=1),1,"")</f>
        <v/>
      </c>
      <c r="AG435" s="183" t="str">
        <f>IF(C435="","",IF(AND(COUNTIFS($J$18:J435,J435)=1,C435&lt;&gt;""),1,""))</f>
        <v/>
      </c>
      <c r="AH435" s="183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82">
        <v>2018</v>
      </c>
      <c r="C436" s="182">
        <v>11</v>
      </c>
      <c r="D436" s="57" t="str">
        <f t="shared" si="81"/>
        <v>Q3</v>
      </c>
      <c r="E436" s="16" t="s">
        <v>28</v>
      </c>
      <c r="F436" s="182">
        <v>2019</v>
      </c>
      <c r="G436" s="182">
        <v>3</v>
      </c>
      <c r="H436" s="185"/>
      <c r="I436" s="57" t="str">
        <f t="shared" si="71"/>
        <v>Q4</v>
      </c>
      <c r="J436" s="178" t="s">
        <v>534</v>
      </c>
      <c r="K436" s="185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76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84">
        <v>0.1608</v>
      </c>
      <c r="AE436" s="183">
        <f t="shared" si="74"/>
        <v>0</v>
      </c>
      <c r="AF436" s="183" t="str">
        <f>IF(AND(COUNTIFS($J$18:J436,J436)=1,AE436=1),1,"")</f>
        <v/>
      </c>
      <c r="AG436" s="183" t="str">
        <f>IF(C436="","",IF(AND(COUNTIFS($J$18:J436,J436)=1,C436&lt;&gt;""),1,""))</f>
        <v/>
      </c>
      <c r="AH436" s="183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82">
        <v>2018</v>
      </c>
      <c r="C437" s="182">
        <v>11</v>
      </c>
      <c r="D437" s="57" t="str">
        <f t="shared" si="81"/>
        <v>Q3</v>
      </c>
      <c r="E437" s="16" t="s">
        <v>28</v>
      </c>
      <c r="F437" s="182">
        <v>2019</v>
      </c>
      <c r="G437" s="182">
        <v>3</v>
      </c>
      <c r="H437" s="185"/>
      <c r="I437" s="57" t="str">
        <f t="shared" si="71"/>
        <v>Q4</v>
      </c>
      <c r="J437" s="178" t="s">
        <v>534</v>
      </c>
      <c r="K437" s="185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76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84">
        <v>0.1608</v>
      </c>
      <c r="AE437" s="183">
        <f t="shared" si="74"/>
        <v>0</v>
      </c>
      <c r="AF437" s="183" t="str">
        <f>IF(AND(COUNTIFS($J$18:J437,J437)=1,AE437=1),1,"")</f>
        <v/>
      </c>
      <c r="AG437" s="183" t="str">
        <f>IF(C437="","",IF(AND(COUNTIFS($J$18:J437,J437)=1,C437&lt;&gt;""),1,""))</f>
        <v/>
      </c>
      <c r="AH437" s="183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82">
        <v>2018</v>
      </c>
      <c r="C438" s="182">
        <v>11</v>
      </c>
      <c r="D438" s="57" t="str">
        <f t="shared" si="81"/>
        <v>Q3</v>
      </c>
      <c r="E438" s="16" t="s">
        <v>28</v>
      </c>
      <c r="F438" s="182">
        <v>2019</v>
      </c>
      <c r="G438" s="182">
        <v>3</v>
      </c>
      <c r="H438" s="185"/>
      <c r="I438" s="57" t="str">
        <f t="shared" si="71"/>
        <v>Q4</v>
      </c>
      <c r="J438" s="178" t="s">
        <v>534</v>
      </c>
      <c r="K438" s="185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76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84">
        <v>0.1608</v>
      </c>
      <c r="AE438" s="183">
        <f t="shared" si="74"/>
        <v>0</v>
      </c>
      <c r="AF438" s="183" t="str">
        <f>IF(AND(COUNTIFS($J$18:J438,J438)=1,AE438=1),1,"")</f>
        <v/>
      </c>
      <c r="AG438" s="183" t="str">
        <f>IF(C438="","",IF(AND(COUNTIFS($J$18:J438,J438)=1,C438&lt;&gt;""),1,""))</f>
        <v/>
      </c>
      <c r="AH438" s="183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82">
        <v>2018</v>
      </c>
      <c r="C439" s="182">
        <v>11</v>
      </c>
      <c r="D439" s="57" t="str">
        <f t="shared" si="81"/>
        <v>Q3</v>
      </c>
      <c r="E439" s="16" t="s">
        <v>28</v>
      </c>
      <c r="F439" s="182">
        <v>2019</v>
      </c>
      <c r="G439" s="182">
        <v>3</v>
      </c>
      <c r="H439" s="185"/>
      <c r="I439" s="57" t="str">
        <f t="shared" si="71"/>
        <v>Q4</v>
      </c>
      <c r="J439" s="178" t="s">
        <v>534</v>
      </c>
      <c r="K439" s="185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76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84">
        <v>0.1608</v>
      </c>
      <c r="AE439" s="183">
        <f t="shared" si="74"/>
        <v>0</v>
      </c>
      <c r="AF439" s="183" t="str">
        <f>IF(AND(COUNTIFS($J$18:J439,J439)=1,AE439=1),1,"")</f>
        <v/>
      </c>
      <c r="AG439" s="183" t="str">
        <f>IF(C439="","",IF(AND(COUNTIFS($J$18:J439,J439)=1,C439&lt;&gt;""),1,""))</f>
        <v/>
      </c>
      <c r="AH439" s="183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82">
        <v>2018</v>
      </c>
      <c r="C440" s="182">
        <v>11</v>
      </c>
      <c r="D440" s="57" t="str">
        <f t="shared" si="81"/>
        <v>Q3</v>
      </c>
      <c r="E440" s="16" t="s">
        <v>28</v>
      </c>
      <c r="F440" s="182">
        <v>2019</v>
      </c>
      <c r="G440" s="182">
        <v>3</v>
      </c>
      <c r="H440" s="185"/>
      <c r="I440" s="57" t="str">
        <f t="shared" si="71"/>
        <v>Q4</v>
      </c>
      <c r="J440" s="178" t="s">
        <v>534</v>
      </c>
      <c r="K440" s="185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76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84">
        <v>0.1608</v>
      </c>
      <c r="AE440" s="183">
        <f t="shared" si="74"/>
        <v>0</v>
      </c>
      <c r="AF440" s="183" t="str">
        <f>IF(AND(COUNTIFS($J$18:J440,J440)=1,AE440=1),1,"")</f>
        <v/>
      </c>
      <c r="AG440" s="183" t="str">
        <f>IF(C440="","",IF(AND(COUNTIFS($J$18:J440,J440)=1,C440&lt;&gt;""),1,""))</f>
        <v/>
      </c>
      <c r="AH440" s="183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82">
        <v>2018</v>
      </c>
      <c r="C441" s="182">
        <v>11</v>
      </c>
      <c r="D441" s="57" t="str">
        <f t="shared" si="81"/>
        <v>Q3</v>
      </c>
      <c r="E441" s="16" t="s">
        <v>28</v>
      </c>
      <c r="F441" s="182">
        <v>2019</v>
      </c>
      <c r="G441" s="182">
        <v>3</v>
      </c>
      <c r="H441" s="185"/>
      <c r="I441" s="57" t="str">
        <f t="shared" si="71"/>
        <v>Q4</v>
      </c>
      <c r="J441" s="178" t="s">
        <v>534</v>
      </c>
      <c r="K441" s="185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76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84">
        <v>0.1608</v>
      </c>
      <c r="AE441" s="183">
        <f t="shared" si="74"/>
        <v>0</v>
      </c>
      <c r="AF441" s="183" t="str">
        <f>IF(AND(COUNTIFS($J$18:J441,J441)=1,AE441=1),1,"")</f>
        <v/>
      </c>
      <c r="AG441" s="183" t="str">
        <f>IF(C441="","",IF(AND(COUNTIFS($J$18:J441,J441)=1,C441&lt;&gt;""),1,""))</f>
        <v/>
      </c>
      <c r="AH441" s="183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82">
        <v>2018</v>
      </c>
      <c r="C442" s="182">
        <v>11</v>
      </c>
      <c r="D442" s="57" t="str">
        <f t="shared" si="81"/>
        <v>Q3</v>
      </c>
      <c r="E442" s="16" t="s">
        <v>28</v>
      </c>
      <c r="F442" s="182">
        <v>2019</v>
      </c>
      <c r="G442" s="182">
        <v>3</v>
      </c>
      <c r="H442" s="185"/>
      <c r="I442" s="57" t="str">
        <f t="shared" si="71"/>
        <v>Q4</v>
      </c>
      <c r="J442" s="178" t="s">
        <v>534</v>
      </c>
      <c r="K442" s="185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76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84">
        <v>0.1608</v>
      </c>
      <c r="AE442" s="183">
        <f t="shared" si="74"/>
        <v>0</v>
      </c>
      <c r="AF442" s="183" t="str">
        <f>IF(AND(COUNTIFS($J$18:J442,J442)=1,AE442=1),1,"")</f>
        <v/>
      </c>
      <c r="AG442" s="183" t="str">
        <f>IF(C442="","",IF(AND(COUNTIFS($J$18:J442,J442)=1,C442&lt;&gt;""),1,""))</f>
        <v/>
      </c>
      <c r="AH442" s="183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82">
        <v>2018</v>
      </c>
      <c r="C443" s="182">
        <v>11</v>
      </c>
      <c r="D443" s="57" t="str">
        <f t="shared" si="81"/>
        <v>Q3</v>
      </c>
      <c r="E443" s="16" t="s">
        <v>28</v>
      </c>
      <c r="F443" s="182">
        <v>2019</v>
      </c>
      <c r="G443" s="182">
        <v>3</v>
      </c>
      <c r="H443" s="185"/>
      <c r="I443" s="57" t="str">
        <f t="shared" si="71"/>
        <v>Q4</v>
      </c>
      <c r="J443" s="178" t="s">
        <v>537</v>
      </c>
      <c r="K443" s="185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76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84">
        <v>0.1419</v>
      </c>
      <c r="AE443" s="183">
        <f t="shared" si="74"/>
        <v>0</v>
      </c>
      <c r="AF443" s="183" t="str">
        <f>IF(AND(COUNTIFS($J$18:J443,J443)=1,AE443=1),1,"")</f>
        <v/>
      </c>
      <c r="AG443" s="183">
        <f>IF(C443="","",IF(AND(COUNTIFS($J$18:J443,J443)=1,C443&lt;&gt;""),1,""))</f>
        <v>1</v>
      </c>
      <c r="AH443" s="183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82">
        <v>2018</v>
      </c>
      <c r="C444" s="182">
        <v>11</v>
      </c>
      <c r="D444" s="57" t="str">
        <f t="shared" si="81"/>
        <v>Q3</v>
      </c>
      <c r="E444" s="16" t="s">
        <v>28</v>
      </c>
      <c r="F444" s="182">
        <v>2019</v>
      </c>
      <c r="G444" s="182">
        <v>3</v>
      </c>
      <c r="H444" s="185"/>
      <c r="I444" s="57" t="str">
        <f t="shared" si="71"/>
        <v>Q4</v>
      </c>
      <c r="J444" s="178" t="s">
        <v>537</v>
      </c>
      <c r="K444" s="185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76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84">
        <v>0.1419</v>
      </c>
      <c r="AE444" s="183">
        <f t="shared" si="74"/>
        <v>0</v>
      </c>
      <c r="AF444" s="183" t="str">
        <f>IF(AND(COUNTIFS($J$18:J444,J444)=1,AE444=1),1,"")</f>
        <v/>
      </c>
      <c r="AG444" s="183" t="str">
        <f>IF(C444="","",IF(AND(COUNTIFS($J$18:J444,J444)=1,C444&lt;&gt;""),1,""))</f>
        <v/>
      </c>
      <c r="AH444" s="183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82">
        <v>2018</v>
      </c>
      <c r="C445" s="182">
        <v>10</v>
      </c>
      <c r="D445" s="57" t="str">
        <f t="shared" si="81"/>
        <v>Q3</v>
      </c>
      <c r="E445" s="16" t="s">
        <v>34</v>
      </c>
      <c r="F445" s="182">
        <v>2019</v>
      </c>
      <c r="G445" s="182">
        <v>6</v>
      </c>
      <c r="H445" s="185"/>
      <c r="I445" s="57" t="str">
        <f t="shared" si="71"/>
        <v>Q1</v>
      </c>
      <c r="J445" s="178" t="s">
        <v>539</v>
      </c>
      <c r="K445" s="185" t="s">
        <v>3139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76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84">
        <v>0.12</v>
      </c>
      <c r="AE445" s="183">
        <f t="shared" si="74"/>
        <v>1</v>
      </c>
      <c r="AF445" s="183">
        <f>IF(AND(COUNTIFS($J$18:J445,J445)=1,AE445=1),1,"")</f>
        <v>1</v>
      </c>
      <c r="AG445" s="183">
        <f>IF(C445="","",IF(AND(COUNTIFS($J$18:J445,J445)=1,C445&lt;&gt;""),1,""))</f>
        <v>1</v>
      </c>
      <c r="AH445" s="183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82">
        <v>2018</v>
      </c>
      <c r="C446" s="182">
        <v>10</v>
      </c>
      <c r="D446" s="57" t="str">
        <f t="shared" si="81"/>
        <v>Q3</v>
      </c>
      <c r="E446" s="16" t="s">
        <v>28</v>
      </c>
      <c r="F446" s="182">
        <v>2019</v>
      </c>
      <c r="G446" s="182">
        <v>3</v>
      </c>
      <c r="H446" s="185"/>
      <c r="I446" s="57" t="str">
        <f t="shared" si="71"/>
        <v>Q4</v>
      </c>
      <c r="J446" s="178" t="s">
        <v>540</v>
      </c>
      <c r="K446" s="185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76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84">
        <v>0.1681</v>
      </c>
      <c r="AE446" s="183">
        <f t="shared" si="74"/>
        <v>1</v>
      </c>
      <c r="AF446" s="183">
        <f>IF(AND(COUNTIFS($J$18:J446,J446)=1,AE446=1),1,"")</f>
        <v>1</v>
      </c>
      <c r="AG446" s="183">
        <f>IF(C446="","",IF(AND(COUNTIFS($J$18:J446,J446)=1,C446&lt;&gt;""),1,""))</f>
        <v>1</v>
      </c>
      <c r="AH446" s="183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82">
        <v>2018</v>
      </c>
      <c r="C447" s="182">
        <v>10</v>
      </c>
      <c r="D447" s="57" t="str">
        <f t="shared" si="81"/>
        <v>Q3</v>
      </c>
      <c r="E447" s="16" t="s">
        <v>28</v>
      </c>
      <c r="F447" s="182">
        <v>2019</v>
      </c>
      <c r="G447" s="182">
        <v>3</v>
      </c>
      <c r="H447" s="185"/>
      <c r="I447" s="57" t="str">
        <f t="shared" si="71"/>
        <v>Q4</v>
      </c>
      <c r="J447" s="178" t="s">
        <v>540</v>
      </c>
      <c r="K447" s="185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76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84">
        <v>0.1681</v>
      </c>
      <c r="AE447" s="183">
        <f t="shared" si="74"/>
        <v>1</v>
      </c>
      <c r="AF447" s="183" t="str">
        <f>IF(AND(COUNTIFS($J$18:J447,J447)=1,AE447=1),1,"")</f>
        <v/>
      </c>
      <c r="AG447" s="183" t="str">
        <f>IF(C447="","",IF(AND(COUNTIFS($J$18:J447,J447)=1,C447&lt;&gt;""),1,""))</f>
        <v/>
      </c>
      <c r="AH447" s="183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82">
        <v>2018</v>
      </c>
      <c r="C448" s="182">
        <v>9</v>
      </c>
      <c r="D448" s="57" t="str">
        <f t="shared" si="81"/>
        <v>Q2</v>
      </c>
      <c r="E448" s="16" t="s">
        <v>28</v>
      </c>
      <c r="F448" s="182">
        <v>2019</v>
      </c>
      <c r="G448" s="182">
        <v>1</v>
      </c>
      <c r="H448" s="185"/>
      <c r="I448" s="57" t="str">
        <f t="shared" si="71"/>
        <v>Q4</v>
      </c>
      <c r="J448" s="178" t="s">
        <v>543</v>
      </c>
      <c r="K448" s="185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76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84">
        <v>0.12</v>
      </c>
      <c r="AE448" s="183">
        <f t="shared" si="74"/>
        <v>1</v>
      </c>
      <c r="AF448" s="183">
        <f>IF(AND(COUNTIFS($J$18:J448,J448)=1,AE448=1),1,"")</f>
        <v>1</v>
      </c>
      <c r="AG448" s="183">
        <f>IF(C448="","",IF(AND(COUNTIFS($J$18:J448,J448)=1,C448&lt;&gt;""),1,""))</f>
        <v>1</v>
      </c>
      <c r="AH448" s="183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82">
        <v>2018</v>
      </c>
      <c r="C449" s="182">
        <v>9</v>
      </c>
      <c r="D449" s="57" t="str">
        <f t="shared" si="81"/>
        <v>Q2</v>
      </c>
      <c r="E449" s="16" t="s">
        <v>28</v>
      </c>
      <c r="F449" s="182">
        <v>2019</v>
      </c>
      <c r="G449" s="182">
        <v>1</v>
      </c>
      <c r="H449" s="185"/>
      <c r="I449" s="57" t="str">
        <f t="shared" si="71"/>
        <v>Q4</v>
      </c>
      <c r="J449" s="178" t="s">
        <v>543</v>
      </c>
      <c r="K449" s="185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76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84">
        <v>0.12</v>
      </c>
      <c r="AE449" s="183">
        <f t="shared" si="74"/>
        <v>1</v>
      </c>
      <c r="AF449" s="183" t="str">
        <f>IF(AND(COUNTIFS($J$18:J449,J449)=1,AE449=1),1,"")</f>
        <v/>
      </c>
      <c r="AG449" s="183" t="str">
        <f>IF(C449="","",IF(AND(COUNTIFS($J$18:J449,J449)=1,C449&lt;&gt;""),1,""))</f>
        <v/>
      </c>
      <c r="AH449" s="183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82">
        <v>2018</v>
      </c>
      <c r="C450" s="182">
        <v>9</v>
      </c>
      <c r="D450" s="57" t="str">
        <f t="shared" si="81"/>
        <v>Q2</v>
      </c>
      <c r="E450" s="16" t="s">
        <v>28</v>
      </c>
      <c r="F450" s="182">
        <v>2019</v>
      </c>
      <c r="G450" s="182">
        <v>1</v>
      </c>
      <c r="H450" s="185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8" t="s">
        <v>545</v>
      </c>
      <c r="K450" s="185" t="s">
        <v>3140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76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84">
        <v>0.1033</v>
      </c>
      <c r="AE450" s="183">
        <f t="shared" ref="AE450:AE513" si="86">IF(Q450="","",IF(Q450="Yes",1,0))</f>
        <v>1</v>
      </c>
      <c r="AF450" s="183">
        <f>IF(AND(COUNTIFS($J$18:J450,J450)=1,AE450=1),1,"")</f>
        <v>1</v>
      </c>
      <c r="AG450" s="183">
        <f>IF(C450="","",IF(AND(COUNTIFS($J$18:J450,J450)=1,C450&lt;&gt;""),1,""))</f>
        <v>1</v>
      </c>
      <c r="AH450" s="183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82">
        <v>2018</v>
      </c>
      <c r="C451" s="182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85"/>
      <c r="I451" s="57" t="str">
        <f t="shared" si="83"/>
        <v>Cancel</v>
      </c>
      <c r="J451" s="178" t="s">
        <v>546</v>
      </c>
      <c r="K451" s="185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76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84">
        <v>0.10290000000000001</v>
      </c>
      <c r="AE451" s="183">
        <f t="shared" si="86"/>
        <v>0</v>
      </c>
      <c r="AF451" s="183" t="str">
        <f>IF(AND(COUNTIFS($J$18:J451,J451)=1,AE451=1),1,"")</f>
        <v/>
      </c>
      <c r="AG451" s="183">
        <f>IF(C451="","",IF(AND(COUNTIFS($J$18:J451,J451)=1,C451&lt;&gt;""),1,""))</f>
        <v>1</v>
      </c>
      <c r="AH451" s="183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86" t="s">
        <v>28</v>
      </c>
      <c r="B452" s="182">
        <v>2018</v>
      </c>
      <c r="C452" s="182">
        <v>4</v>
      </c>
      <c r="D452" s="57" t="str">
        <f t="shared" si="81"/>
        <v>Q1</v>
      </c>
      <c r="E452" s="16" t="s">
        <v>171</v>
      </c>
      <c r="F452" s="16" t="s">
        <v>171</v>
      </c>
      <c r="G452" s="182" t="s">
        <v>171</v>
      </c>
      <c r="H452" s="185"/>
      <c r="I452" s="57" t="str">
        <f t="shared" si="83"/>
        <v>Cancel</v>
      </c>
      <c r="J452" s="178" t="s">
        <v>549</v>
      </c>
      <c r="K452" s="185" t="s">
        <v>3141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76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84">
        <v>0.12</v>
      </c>
      <c r="AE452" s="183">
        <f t="shared" si="86"/>
        <v>1</v>
      </c>
      <c r="AF452" s="183">
        <f>IF(AND(COUNTIFS($J$18:J452,J452)=1,AE452=1),1,"")</f>
        <v>1</v>
      </c>
      <c r="AG452" s="183">
        <f>IF(C452="","",IF(AND(COUNTIFS($J$18:J452,J452)=1,C452&lt;&gt;""),1,""))</f>
        <v>1</v>
      </c>
      <c r="AH452" s="183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86" t="s">
        <v>28</v>
      </c>
      <c r="B453" s="182">
        <v>2018</v>
      </c>
      <c r="C453" s="182">
        <v>4</v>
      </c>
      <c r="D453" s="57" t="str">
        <f t="shared" si="81"/>
        <v>Q1</v>
      </c>
      <c r="E453" s="16" t="s">
        <v>171</v>
      </c>
      <c r="F453" s="16" t="s">
        <v>171</v>
      </c>
      <c r="G453" s="182" t="s">
        <v>171</v>
      </c>
      <c r="H453" s="185"/>
      <c r="I453" s="57" t="str">
        <f t="shared" si="83"/>
        <v>Cancel</v>
      </c>
      <c r="J453" s="178" t="s">
        <v>551</v>
      </c>
      <c r="K453" s="185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76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81">
        <v>0.12</v>
      </c>
      <c r="AE453" s="183">
        <f t="shared" si="86"/>
        <v>0</v>
      </c>
      <c r="AF453" s="183" t="str">
        <f>IF(AND(COUNTIFS($J$18:J453,J453)=1,AE453=1),1,"")</f>
        <v/>
      </c>
      <c r="AG453" s="183">
        <f>IF(C453="","",IF(AND(COUNTIFS($J$18:J453,J453)=1,C453&lt;&gt;""),1,""))</f>
        <v>1</v>
      </c>
      <c r="AH453" s="183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86" t="s">
        <v>28</v>
      </c>
      <c r="B454" s="182">
        <v>2018</v>
      </c>
      <c r="C454" s="182">
        <v>4</v>
      </c>
      <c r="D454" s="57" t="str">
        <f t="shared" si="81"/>
        <v>Q1</v>
      </c>
      <c r="E454" s="16" t="s">
        <v>171</v>
      </c>
      <c r="F454" s="16" t="s">
        <v>171</v>
      </c>
      <c r="G454" s="182" t="s">
        <v>171</v>
      </c>
      <c r="H454" s="185"/>
      <c r="I454" s="57" t="str">
        <f t="shared" si="83"/>
        <v>Cancel</v>
      </c>
      <c r="J454" s="178" t="s">
        <v>551</v>
      </c>
      <c r="K454" s="185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76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81">
        <v>0.12</v>
      </c>
      <c r="AE454" s="183">
        <f t="shared" si="86"/>
        <v>0</v>
      </c>
      <c r="AF454" s="183" t="str">
        <f>IF(AND(COUNTIFS($J$18:J454,J454)=1,AE454=1),1,"")</f>
        <v/>
      </c>
      <c r="AG454" s="183" t="str">
        <f>IF(C454="","",IF(AND(COUNTIFS($J$18:J454,J454)=1,C454&lt;&gt;""),1,""))</f>
        <v/>
      </c>
      <c r="AH454" s="183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86" t="s">
        <v>28</v>
      </c>
      <c r="B455" s="182">
        <v>2018</v>
      </c>
      <c r="C455" s="182">
        <v>4</v>
      </c>
      <c r="D455" s="57" t="str">
        <f t="shared" si="81"/>
        <v>Q1</v>
      </c>
      <c r="E455" s="16" t="s">
        <v>171</v>
      </c>
      <c r="F455" s="16" t="s">
        <v>171</v>
      </c>
      <c r="G455" s="182" t="s">
        <v>171</v>
      </c>
      <c r="H455" s="185"/>
      <c r="I455" s="57" t="str">
        <f t="shared" si="83"/>
        <v>Cancel</v>
      </c>
      <c r="J455" s="178" t="s">
        <v>552</v>
      </c>
      <c r="K455" s="185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76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81">
        <v>0.12</v>
      </c>
      <c r="AE455" s="183">
        <f t="shared" si="86"/>
        <v>0</v>
      </c>
      <c r="AF455" s="183" t="str">
        <f>IF(AND(COUNTIFS($J$18:J455,J455)=1,AE455=1),1,"")</f>
        <v/>
      </c>
      <c r="AG455" s="183">
        <f>IF(C455="","",IF(AND(COUNTIFS($J$18:J455,J455)=1,C455&lt;&gt;""),1,""))</f>
        <v>1</v>
      </c>
      <c r="AH455" s="183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86" t="s">
        <v>28</v>
      </c>
      <c r="B456" s="182">
        <v>2018</v>
      </c>
      <c r="C456" s="182">
        <v>4</v>
      </c>
      <c r="D456" s="57" t="str">
        <f t="shared" si="81"/>
        <v>Q1</v>
      </c>
      <c r="E456" s="16" t="s">
        <v>171</v>
      </c>
      <c r="F456" s="16" t="s">
        <v>171</v>
      </c>
      <c r="G456" s="182" t="s">
        <v>171</v>
      </c>
      <c r="H456" s="185"/>
      <c r="I456" s="57" t="str">
        <f t="shared" si="83"/>
        <v>Cancel</v>
      </c>
      <c r="J456" s="178" t="s">
        <v>552</v>
      </c>
      <c r="K456" s="185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76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81">
        <v>0.12</v>
      </c>
      <c r="AE456" s="183">
        <f t="shared" si="86"/>
        <v>0</v>
      </c>
      <c r="AF456" s="183" t="str">
        <f>IF(AND(COUNTIFS($J$18:J456,J456)=1,AE456=1),1,"")</f>
        <v/>
      </c>
      <c r="AG456" s="183" t="str">
        <f>IF(C456="","",IF(AND(COUNTIFS($J$18:J456,J456)=1,C456&lt;&gt;""),1,""))</f>
        <v/>
      </c>
      <c r="AH456" s="183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86" t="s">
        <v>28</v>
      </c>
      <c r="B457" s="182">
        <v>2018</v>
      </c>
      <c r="C457" s="182">
        <v>4</v>
      </c>
      <c r="D457" s="57" t="str">
        <f t="shared" si="81"/>
        <v>Q1</v>
      </c>
      <c r="E457" s="16" t="s">
        <v>171</v>
      </c>
      <c r="F457" s="16" t="s">
        <v>171</v>
      </c>
      <c r="G457" s="182" t="s">
        <v>171</v>
      </c>
      <c r="H457" s="185"/>
      <c r="I457" s="57" t="str">
        <f t="shared" si="83"/>
        <v>Cancel</v>
      </c>
      <c r="J457" s="178" t="s">
        <v>553</v>
      </c>
      <c r="K457" s="185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76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81">
        <v>0.12</v>
      </c>
      <c r="AE457" s="183">
        <f t="shared" si="86"/>
        <v>0</v>
      </c>
      <c r="AF457" s="183" t="str">
        <f>IF(AND(COUNTIFS($J$18:J457,J457)=1,AE457=1),1,"")</f>
        <v/>
      </c>
      <c r="AG457" s="183">
        <f>IF(C457="","",IF(AND(COUNTIFS($J$18:J457,J457)=1,C457&lt;&gt;""),1,""))</f>
        <v>1</v>
      </c>
      <c r="AH457" s="183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86" t="s">
        <v>28</v>
      </c>
      <c r="B458" s="182">
        <v>2018</v>
      </c>
      <c r="C458" s="182">
        <v>8</v>
      </c>
      <c r="D458" s="57" t="str">
        <f t="shared" si="81"/>
        <v>Q2</v>
      </c>
      <c r="E458" s="16" t="s">
        <v>171</v>
      </c>
      <c r="F458" s="16" t="s">
        <v>171</v>
      </c>
      <c r="G458" s="182" t="s">
        <v>171</v>
      </c>
      <c r="H458" s="185"/>
      <c r="I458" s="57" t="str">
        <f t="shared" si="83"/>
        <v>Cancel</v>
      </c>
      <c r="J458" s="178" t="s">
        <v>555</v>
      </c>
      <c r="K458" s="185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76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81">
        <v>0.12</v>
      </c>
      <c r="AE458" s="183">
        <f t="shared" si="86"/>
        <v>1</v>
      </c>
      <c r="AF458" s="183">
        <f>IF(AND(COUNTIFS($J$18:J458,J458)=1,AE458=1),1,"")</f>
        <v>1</v>
      </c>
      <c r="AG458" s="183">
        <f>IF(C458="","",IF(AND(COUNTIFS($J$18:J458,J458)=1,C458&lt;&gt;""),1,""))</f>
        <v>1</v>
      </c>
      <c r="AH458" s="183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86" t="s">
        <v>28</v>
      </c>
      <c r="B459" s="182">
        <v>2018</v>
      </c>
      <c r="C459" s="182">
        <v>8</v>
      </c>
      <c r="D459" s="57" t="str">
        <f t="shared" si="81"/>
        <v>Q2</v>
      </c>
      <c r="E459" s="16" t="s">
        <v>171</v>
      </c>
      <c r="F459" s="16" t="s">
        <v>171</v>
      </c>
      <c r="G459" s="182" t="s">
        <v>171</v>
      </c>
      <c r="H459" s="185"/>
      <c r="I459" s="57" t="str">
        <f t="shared" si="83"/>
        <v>Cancel</v>
      </c>
      <c r="J459" s="178" t="s">
        <v>558</v>
      </c>
      <c r="K459" s="185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76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81">
        <v>0.12</v>
      </c>
      <c r="AE459" s="183">
        <f t="shared" si="86"/>
        <v>0</v>
      </c>
      <c r="AF459" s="183" t="str">
        <f>IF(AND(COUNTIFS($J$18:J459,J459)=1,AE459=1),1,"")</f>
        <v/>
      </c>
      <c r="AG459" s="183">
        <f>IF(C459="","",IF(AND(COUNTIFS($J$18:J459,J459)=1,C459&lt;&gt;""),1,""))</f>
        <v>1</v>
      </c>
      <c r="AH459" s="183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86" t="s">
        <v>28</v>
      </c>
      <c r="B460" s="182">
        <v>2018</v>
      </c>
      <c r="C460" s="182">
        <v>8</v>
      </c>
      <c r="D460" s="57" t="str">
        <f t="shared" si="81"/>
        <v>Q2</v>
      </c>
      <c r="E460" s="16" t="s">
        <v>171</v>
      </c>
      <c r="F460" s="16" t="s">
        <v>171</v>
      </c>
      <c r="G460" s="182" t="s">
        <v>171</v>
      </c>
      <c r="H460" s="185"/>
      <c r="I460" s="57" t="str">
        <f t="shared" si="83"/>
        <v>Cancel</v>
      </c>
      <c r="J460" s="178" t="s">
        <v>558</v>
      </c>
      <c r="K460" s="185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76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81">
        <v>0.12</v>
      </c>
      <c r="AE460" s="183">
        <f t="shared" si="86"/>
        <v>0</v>
      </c>
      <c r="AF460" s="183" t="str">
        <f>IF(AND(COUNTIFS($J$18:J460,J460)=1,AE460=1),1,"")</f>
        <v/>
      </c>
      <c r="AG460" s="183" t="str">
        <f>IF(C460="","",IF(AND(COUNTIFS($J$18:J460,J460)=1,C460&lt;&gt;""),1,""))</f>
        <v/>
      </c>
      <c r="AH460" s="183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86" t="s">
        <v>28</v>
      </c>
      <c r="B461" s="182">
        <v>2018</v>
      </c>
      <c r="C461" s="182">
        <v>8</v>
      </c>
      <c r="D461" s="57" t="str">
        <f t="shared" si="81"/>
        <v>Q2</v>
      </c>
      <c r="E461" s="16" t="s">
        <v>171</v>
      </c>
      <c r="F461" s="16" t="s">
        <v>171</v>
      </c>
      <c r="G461" s="182" t="s">
        <v>171</v>
      </c>
      <c r="H461" s="185"/>
      <c r="I461" s="57" t="str">
        <f t="shared" si="83"/>
        <v>Cancel</v>
      </c>
      <c r="J461" s="178" t="s">
        <v>561</v>
      </c>
      <c r="K461" s="185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76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81">
        <v>0.12</v>
      </c>
      <c r="AE461" s="183">
        <f t="shared" si="86"/>
        <v>1</v>
      </c>
      <c r="AF461" s="183">
        <f>IF(AND(COUNTIFS($J$18:J461,J461)=1,AE461=1),1,"")</f>
        <v>1</v>
      </c>
      <c r="AG461" s="183">
        <f>IF(C461="","",IF(AND(COUNTIFS($J$18:J461,J461)=1,C461&lt;&gt;""),1,""))</f>
        <v>1</v>
      </c>
      <c r="AH461" s="183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86" t="s">
        <v>28</v>
      </c>
      <c r="B462" s="182">
        <v>2018</v>
      </c>
      <c r="C462" s="182">
        <v>8</v>
      </c>
      <c r="D462" s="57" t="str">
        <f t="shared" si="81"/>
        <v>Q2</v>
      </c>
      <c r="E462" s="16" t="s">
        <v>171</v>
      </c>
      <c r="F462" s="16" t="s">
        <v>171</v>
      </c>
      <c r="G462" s="182" t="s">
        <v>171</v>
      </c>
      <c r="H462" s="185"/>
      <c r="I462" s="57" t="str">
        <f t="shared" si="83"/>
        <v>Cancel</v>
      </c>
      <c r="J462" s="178" t="s">
        <v>563</v>
      </c>
      <c r="K462" s="185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76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81">
        <v>0.12</v>
      </c>
      <c r="AE462" s="183">
        <f t="shared" si="86"/>
        <v>1</v>
      </c>
      <c r="AF462" s="183">
        <f>IF(AND(COUNTIFS($J$18:J462,J462)=1,AE462=1),1,"")</f>
        <v>1</v>
      </c>
      <c r="AG462" s="183">
        <f>IF(C462="","",IF(AND(COUNTIFS($J$18:J462,J462)=1,C462&lt;&gt;""),1,""))</f>
        <v>1</v>
      </c>
      <c r="AH462" s="183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86" t="s">
        <v>28</v>
      </c>
      <c r="B463" s="182">
        <v>2018</v>
      </c>
      <c r="C463" s="182">
        <v>8</v>
      </c>
      <c r="D463" s="57" t="str">
        <f t="shared" si="81"/>
        <v>Q2</v>
      </c>
      <c r="E463" s="16" t="s">
        <v>171</v>
      </c>
      <c r="F463" s="16" t="s">
        <v>171</v>
      </c>
      <c r="G463" s="182" t="s">
        <v>171</v>
      </c>
      <c r="H463" s="185"/>
      <c r="I463" s="57" t="str">
        <f t="shared" si="83"/>
        <v>Cancel</v>
      </c>
      <c r="J463" s="178" t="s">
        <v>564</v>
      </c>
      <c r="K463" s="185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76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84">
        <v>0.12</v>
      </c>
      <c r="AE463" s="183">
        <f t="shared" si="86"/>
        <v>0</v>
      </c>
      <c r="AF463" s="183" t="str">
        <f>IF(AND(COUNTIFS($J$18:J463,J463)=1,AE463=1),1,"")</f>
        <v/>
      </c>
      <c r="AG463" s="183">
        <f>IF(C463="","",IF(AND(COUNTIFS($J$18:J463,J463)=1,C463&lt;&gt;""),1,""))</f>
        <v>1</v>
      </c>
      <c r="AH463" s="183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86" t="s">
        <v>28</v>
      </c>
      <c r="B464" s="182">
        <v>2018</v>
      </c>
      <c r="C464" s="182">
        <v>8</v>
      </c>
      <c r="D464" s="57" t="str">
        <f t="shared" si="81"/>
        <v>Q2</v>
      </c>
      <c r="E464" s="16" t="s">
        <v>171</v>
      </c>
      <c r="F464" s="16" t="s">
        <v>171</v>
      </c>
      <c r="G464" s="182" t="s">
        <v>171</v>
      </c>
      <c r="H464" s="185"/>
      <c r="I464" s="57" t="str">
        <f t="shared" si="83"/>
        <v>Cancel</v>
      </c>
      <c r="J464" s="178" t="s">
        <v>564</v>
      </c>
      <c r="K464" s="185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76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84">
        <v>0.12</v>
      </c>
      <c r="AE464" s="183">
        <f t="shared" si="86"/>
        <v>0</v>
      </c>
      <c r="AF464" s="183" t="str">
        <f>IF(AND(COUNTIFS($J$18:J464,J464)=1,AE464=1),1,"")</f>
        <v/>
      </c>
      <c r="AG464" s="183" t="str">
        <f>IF(C464="","",IF(AND(COUNTIFS($J$18:J464,J464)=1,C464&lt;&gt;""),1,""))</f>
        <v/>
      </c>
      <c r="AH464" s="183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86" t="s">
        <v>43</v>
      </c>
      <c r="B465" s="182">
        <v>2018</v>
      </c>
      <c r="C465" s="182">
        <v>1</v>
      </c>
      <c r="D465" s="57" t="str">
        <f t="shared" si="81"/>
        <v>Q4</v>
      </c>
      <c r="E465" s="16" t="s">
        <v>171</v>
      </c>
      <c r="F465" s="16" t="s">
        <v>171</v>
      </c>
      <c r="G465" s="182" t="s">
        <v>171</v>
      </c>
      <c r="H465" s="185"/>
      <c r="I465" s="57" t="str">
        <f t="shared" si="83"/>
        <v>Cancel</v>
      </c>
      <c r="J465" s="178" t="s">
        <v>565</v>
      </c>
      <c r="K465" s="185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76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81">
        <v>0.12</v>
      </c>
      <c r="AE465" s="183">
        <f t="shared" si="86"/>
        <v>0</v>
      </c>
      <c r="AF465" s="183" t="str">
        <f>IF(AND(COUNTIFS($J$18:J465,J465)=1,AE465=1),1,"")</f>
        <v/>
      </c>
      <c r="AG465" s="183">
        <f>IF(C465="","",IF(AND(COUNTIFS($J$18:J465,J465)=1,C465&lt;&gt;""),1,""))</f>
        <v>1</v>
      </c>
      <c r="AH465" s="183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86" t="s">
        <v>43</v>
      </c>
      <c r="B466" s="182">
        <v>2018</v>
      </c>
      <c r="C466" s="182">
        <v>1</v>
      </c>
      <c r="D466" s="57" t="str">
        <f t="shared" si="81"/>
        <v>Q4</v>
      </c>
      <c r="E466" s="16" t="s">
        <v>171</v>
      </c>
      <c r="F466" s="16" t="s">
        <v>171</v>
      </c>
      <c r="G466" s="182" t="s">
        <v>171</v>
      </c>
      <c r="H466" s="185"/>
      <c r="I466" s="57" t="str">
        <f t="shared" si="83"/>
        <v>Cancel</v>
      </c>
      <c r="J466" s="178" t="s">
        <v>567</v>
      </c>
      <c r="K466" s="185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76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81">
        <v>0.12</v>
      </c>
      <c r="AE466" s="183">
        <f t="shared" si="86"/>
        <v>1</v>
      </c>
      <c r="AF466" s="183">
        <f>IF(AND(COUNTIFS($J$18:J466,J466)=1,AE466=1),1,"")</f>
        <v>1</v>
      </c>
      <c r="AG466" s="183">
        <f>IF(C466="","",IF(AND(COUNTIFS($J$18:J466,J466)=1,C466&lt;&gt;""),1,""))</f>
        <v>1</v>
      </c>
      <c r="AH466" s="183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86" t="s">
        <v>43</v>
      </c>
      <c r="B467" s="182">
        <v>2018</v>
      </c>
      <c r="C467" s="182">
        <v>1</v>
      </c>
      <c r="D467" s="57" t="str">
        <f t="shared" si="81"/>
        <v>Q4</v>
      </c>
      <c r="E467" s="16" t="s">
        <v>171</v>
      </c>
      <c r="F467" s="16" t="s">
        <v>171</v>
      </c>
      <c r="G467" s="182" t="s">
        <v>171</v>
      </c>
      <c r="H467" s="185"/>
      <c r="I467" s="57" t="str">
        <f t="shared" si="83"/>
        <v>Cancel</v>
      </c>
      <c r="J467" s="178" t="s">
        <v>569</v>
      </c>
      <c r="K467" s="185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76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81">
        <v>8.8800000000000004E-2</v>
      </c>
      <c r="AE467" s="183" t="str">
        <f t="shared" si="86"/>
        <v/>
      </c>
      <c r="AF467" s="183" t="str">
        <f>IF(AND(COUNTIFS($J$18:J467,J467)=1,AE467=1),1,"")</f>
        <v/>
      </c>
      <c r="AG467" s="183">
        <f>IF(C467="","",IF(AND(COUNTIFS($J$18:J467,J467)=1,C467&lt;&gt;""),1,""))</f>
        <v>1</v>
      </c>
      <c r="AH467" s="183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86" t="s">
        <v>43</v>
      </c>
      <c r="B468" s="182">
        <v>2018</v>
      </c>
      <c r="C468" s="182">
        <v>1</v>
      </c>
      <c r="D468" s="57" t="str">
        <f t="shared" si="81"/>
        <v>Q4</v>
      </c>
      <c r="E468" s="16" t="s">
        <v>171</v>
      </c>
      <c r="F468" s="16" t="s">
        <v>171</v>
      </c>
      <c r="G468" s="182" t="s">
        <v>171</v>
      </c>
      <c r="H468" s="185"/>
      <c r="I468" s="57" t="str">
        <f t="shared" si="83"/>
        <v>Cancel</v>
      </c>
      <c r="J468" s="178" t="s">
        <v>567</v>
      </c>
      <c r="K468" s="185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76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81">
        <v>0.12</v>
      </c>
      <c r="AE468" s="183">
        <f t="shared" si="86"/>
        <v>1</v>
      </c>
      <c r="AF468" s="183" t="str">
        <f>IF(AND(COUNTIFS($J$18:J468,J468)=1,AE468=1),1,"")</f>
        <v/>
      </c>
      <c r="AG468" s="183" t="str">
        <f>IF(C468="","",IF(AND(COUNTIFS($J$18:J468,J468)=1,C468&lt;&gt;""),1,""))</f>
        <v/>
      </c>
      <c r="AH468" s="183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86" t="s">
        <v>43</v>
      </c>
      <c r="B469" s="182">
        <v>2018</v>
      </c>
      <c r="C469" s="182">
        <v>1</v>
      </c>
      <c r="D469" s="57" t="str">
        <f t="shared" si="81"/>
        <v>Q4</v>
      </c>
      <c r="E469" s="16" t="s">
        <v>171</v>
      </c>
      <c r="F469" s="16" t="s">
        <v>171</v>
      </c>
      <c r="G469" s="182" t="s">
        <v>171</v>
      </c>
      <c r="H469" s="185"/>
      <c r="I469" s="57" t="str">
        <f t="shared" si="83"/>
        <v>Cancel</v>
      </c>
      <c r="J469" s="178" t="s">
        <v>570</v>
      </c>
      <c r="K469" s="185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76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81">
        <v>0.12</v>
      </c>
      <c r="AE469" s="183">
        <f t="shared" si="86"/>
        <v>1</v>
      </c>
      <c r="AF469" s="183">
        <f>IF(AND(COUNTIFS($J$18:J469,J469)=1,AE469=1),1,"")</f>
        <v>1</v>
      </c>
      <c r="AG469" s="183">
        <f>IF(C469="","",IF(AND(COUNTIFS($J$18:J469,J469)=1,C469&lt;&gt;""),1,""))</f>
        <v>1</v>
      </c>
      <c r="AH469" s="183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86" t="s">
        <v>43</v>
      </c>
      <c r="B470" s="182">
        <v>2018</v>
      </c>
      <c r="C470" s="182">
        <v>1</v>
      </c>
      <c r="D470" s="57" t="str">
        <f t="shared" si="81"/>
        <v>Q4</v>
      </c>
      <c r="E470" s="16" t="s">
        <v>171</v>
      </c>
      <c r="F470" s="16" t="s">
        <v>171</v>
      </c>
      <c r="G470" s="182" t="s">
        <v>171</v>
      </c>
      <c r="H470" s="185"/>
      <c r="I470" s="57" t="str">
        <f t="shared" si="83"/>
        <v>Cancel</v>
      </c>
      <c r="J470" s="178" t="s">
        <v>571</v>
      </c>
      <c r="K470" s="185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76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81">
        <v>0.12</v>
      </c>
      <c r="AE470" s="183">
        <f t="shared" si="86"/>
        <v>1</v>
      </c>
      <c r="AF470" s="183">
        <f>IF(AND(COUNTIFS($J$18:J470,J470)=1,AE470=1),1,"")</f>
        <v>1</v>
      </c>
      <c r="AG470" s="183">
        <f>IF(C470="","",IF(AND(COUNTIFS($J$18:J470,J470)=1,C470&lt;&gt;""),1,""))</f>
        <v>1</v>
      </c>
      <c r="AH470" s="183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86" t="s">
        <v>43</v>
      </c>
      <c r="B471" s="182">
        <v>2018</v>
      </c>
      <c r="C471" s="182">
        <v>1</v>
      </c>
      <c r="D471" s="57" t="str">
        <f t="shared" si="81"/>
        <v>Q4</v>
      </c>
      <c r="E471" s="16" t="s">
        <v>171</v>
      </c>
      <c r="F471" s="16" t="s">
        <v>171</v>
      </c>
      <c r="G471" s="182" t="s">
        <v>171</v>
      </c>
      <c r="H471" s="185"/>
      <c r="I471" s="57" t="str">
        <f t="shared" si="83"/>
        <v>Cancel</v>
      </c>
      <c r="J471" s="178" t="s">
        <v>567</v>
      </c>
      <c r="K471" s="185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76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81">
        <v>0.12</v>
      </c>
      <c r="AE471" s="183">
        <f t="shared" si="86"/>
        <v>1</v>
      </c>
      <c r="AF471" s="183" t="str">
        <f>IF(AND(COUNTIFS($J$18:J471,J471)=1,AE471=1),1,"")</f>
        <v/>
      </c>
      <c r="AG471" s="183" t="str">
        <f>IF(C471="","",IF(AND(COUNTIFS($J$18:J471,J471)=1,C471&lt;&gt;""),1,""))</f>
        <v/>
      </c>
      <c r="AH471" s="183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86" t="s">
        <v>43</v>
      </c>
      <c r="B472" s="182">
        <v>2018</v>
      </c>
      <c r="C472" s="182">
        <v>1</v>
      </c>
      <c r="D472" s="57" t="str">
        <f t="shared" si="81"/>
        <v>Q4</v>
      </c>
      <c r="E472" s="16" t="s">
        <v>171</v>
      </c>
      <c r="F472" s="16" t="s">
        <v>171</v>
      </c>
      <c r="G472" s="182" t="s">
        <v>171</v>
      </c>
      <c r="H472" s="185"/>
      <c r="I472" s="57" t="str">
        <f t="shared" si="83"/>
        <v>Cancel</v>
      </c>
      <c r="J472" s="178" t="s">
        <v>569</v>
      </c>
      <c r="K472" s="185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76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81">
        <v>8.8800000000000004E-2</v>
      </c>
      <c r="AE472" s="183" t="str">
        <f t="shared" si="86"/>
        <v/>
      </c>
      <c r="AF472" s="183" t="str">
        <f>IF(AND(COUNTIFS($J$18:J472,J472)=1,AE472=1),1,"")</f>
        <v/>
      </c>
      <c r="AG472" s="183" t="str">
        <f>IF(C472="","",IF(AND(COUNTIFS($J$18:J472,J472)=1,C472&lt;&gt;""),1,""))</f>
        <v/>
      </c>
      <c r="AH472" s="183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86" t="s">
        <v>43</v>
      </c>
      <c r="B473" s="182">
        <v>2018</v>
      </c>
      <c r="C473" s="182">
        <v>1</v>
      </c>
      <c r="D473" s="57" t="str">
        <f t="shared" si="81"/>
        <v>Q4</v>
      </c>
      <c r="E473" s="16" t="s">
        <v>171</v>
      </c>
      <c r="F473" s="16" t="s">
        <v>171</v>
      </c>
      <c r="G473" s="182" t="s">
        <v>171</v>
      </c>
      <c r="H473" s="185"/>
      <c r="I473" s="57" t="str">
        <f t="shared" si="83"/>
        <v>Cancel</v>
      </c>
      <c r="J473" s="178" t="s">
        <v>569</v>
      </c>
      <c r="K473" s="185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76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81">
        <v>8.8800000000000004E-2</v>
      </c>
      <c r="AE473" s="183" t="str">
        <f t="shared" si="86"/>
        <v/>
      </c>
      <c r="AF473" s="183" t="str">
        <f>IF(AND(COUNTIFS($J$18:J473,J473)=1,AE473=1),1,"")</f>
        <v/>
      </c>
      <c r="AG473" s="183" t="str">
        <f>IF(C473="","",IF(AND(COUNTIFS($J$18:J473,J473)=1,C473&lt;&gt;""),1,""))</f>
        <v/>
      </c>
      <c r="AH473" s="183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86" t="s">
        <v>28</v>
      </c>
      <c r="B474" s="182">
        <v>2018</v>
      </c>
      <c r="C474" s="182">
        <v>7</v>
      </c>
      <c r="D474" s="57" t="str">
        <f t="shared" si="81"/>
        <v>Q2</v>
      </c>
      <c r="E474" s="16" t="s">
        <v>171</v>
      </c>
      <c r="F474" s="16" t="s">
        <v>171</v>
      </c>
      <c r="G474" s="182" t="s">
        <v>171</v>
      </c>
      <c r="H474" s="185"/>
      <c r="I474" s="57" t="str">
        <f t="shared" si="83"/>
        <v>Cancel</v>
      </c>
      <c r="J474" s="178" t="s">
        <v>574</v>
      </c>
      <c r="K474" s="185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76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81">
        <v>0.12</v>
      </c>
      <c r="AE474" s="183">
        <f t="shared" si="86"/>
        <v>1</v>
      </c>
      <c r="AF474" s="183">
        <f>IF(AND(COUNTIFS($J$18:J474,J474)=1,AE474=1),1,"")</f>
        <v>1</v>
      </c>
      <c r="AG474" s="183">
        <f>IF(C474="","",IF(AND(COUNTIFS($J$18:J474,J474)=1,C474&lt;&gt;""),1,""))</f>
        <v>1</v>
      </c>
      <c r="AH474" s="183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86" t="s">
        <v>28</v>
      </c>
      <c r="B475" s="182">
        <v>2018</v>
      </c>
      <c r="C475" s="182">
        <v>7</v>
      </c>
      <c r="D475" s="57" t="str">
        <f t="shared" si="81"/>
        <v>Q2</v>
      </c>
      <c r="E475" s="16" t="s">
        <v>171</v>
      </c>
      <c r="F475" s="16" t="s">
        <v>171</v>
      </c>
      <c r="G475" s="182" t="s">
        <v>171</v>
      </c>
      <c r="H475" s="185"/>
      <c r="I475" s="57" t="str">
        <f t="shared" si="83"/>
        <v>Cancel</v>
      </c>
      <c r="J475" s="178" t="s">
        <v>576</v>
      </c>
      <c r="K475" s="185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76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81">
        <v>0.12</v>
      </c>
      <c r="AE475" s="183">
        <f t="shared" si="86"/>
        <v>0</v>
      </c>
      <c r="AF475" s="183" t="str">
        <f>IF(AND(COUNTIFS($J$18:J475,J475)=1,AE475=1),1,"")</f>
        <v/>
      </c>
      <c r="AG475" s="183">
        <f>IF(C475="","",IF(AND(COUNTIFS($J$18:J475,J475)=1,C475&lt;&gt;""),1,""))</f>
        <v>1</v>
      </c>
      <c r="AH475" s="183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86" t="s">
        <v>28</v>
      </c>
      <c r="B476" s="182">
        <v>2018</v>
      </c>
      <c r="C476" s="182">
        <v>7</v>
      </c>
      <c r="D476" s="57" t="str">
        <f t="shared" si="81"/>
        <v>Q2</v>
      </c>
      <c r="E476" s="16" t="s">
        <v>171</v>
      </c>
      <c r="F476" s="16" t="s">
        <v>171</v>
      </c>
      <c r="G476" s="182" t="s">
        <v>171</v>
      </c>
      <c r="H476" s="185"/>
      <c r="I476" s="57" t="str">
        <f t="shared" si="83"/>
        <v>Cancel</v>
      </c>
      <c r="J476" s="178" t="s">
        <v>574</v>
      </c>
      <c r="K476" s="185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76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81">
        <v>0.12</v>
      </c>
      <c r="AE476" s="183">
        <f t="shared" si="86"/>
        <v>1</v>
      </c>
      <c r="AF476" s="183" t="str">
        <f>IF(AND(COUNTIFS($J$18:J476,J476)=1,AE476=1),1,"")</f>
        <v/>
      </c>
      <c r="AG476" s="183" t="str">
        <f>IF(C476="","",IF(AND(COUNTIFS($J$18:J476,J476)=1,C476&lt;&gt;""),1,""))</f>
        <v/>
      </c>
      <c r="AH476" s="183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86" t="s">
        <v>28</v>
      </c>
      <c r="B477" s="182">
        <v>2018</v>
      </c>
      <c r="C477" s="182">
        <v>7</v>
      </c>
      <c r="D477" s="57" t="str">
        <f t="shared" si="81"/>
        <v>Q2</v>
      </c>
      <c r="E477" s="16" t="s">
        <v>171</v>
      </c>
      <c r="F477" s="16" t="s">
        <v>171</v>
      </c>
      <c r="G477" s="182" t="s">
        <v>171</v>
      </c>
      <c r="H477" s="185"/>
      <c r="I477" s="57" t="str">
        <f t="shared" si="83"/>
        <v>Cancel</v>
      </c>
      <c r="J477" s="178" t="s">
        <v>578</v>
      </c>
      <c r="K477" s="185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76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81">
        <v>0.12</v>
      </c>
      <c r="AE477" s="183">
        <f t="shared" si="86"/>
        <v>1</v>
      </c>
      <c r="AF477" s="183">
        <f>IF(AND(COUNTIFS($J$18:J477,J477)=1,AE477=1),1,"")</f>
        <v>1</v>
      </c>
      <c r="AG477" s="183">
        <f>IF(C477="","",IF(AND(COUNTIFS($J$18:J477,J477)=1,C477&lt;&gt;""),1,""))</f>
        <v>1</v>
      </c>
      <c r="AH477" s="183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86" t="s">
        <v>28</v>
      </c>
      <c r="B478" s="182">
        <v>2018</v>
      </c>
      <c r="C478" s="182">
        <v>7</v>
      </c>
      <c r="D478" s="57" t="str">
        <f t="shared" si="81"/>
        <v>Q2</v>
      </c>
      <c r="E478" s="16" t="s">
        <v>171</v>
      </c>
      <c r="F478" s="16" t="s">
        <v>171</v>
      </c>
      <c r="G478" s="182" t="s">
        <v>171</v>
      </c>
      <c r="H478" s="185"/>
      <c r="I478" s="57" t="str">
        <f t="shared" si="83"/>
        <v>Cancel</v>
      </c>
      <c r="J478" s="178" t="s">
        <v>580</v>
      </c>
      <c r="K478" s="185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76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81">
        <v>0.12</v>
      </c>
      <c r="AE478" s="183">
        <f t="shared" si="86"/>
        <v>0</v>
      </c>
      <c r="AF478" s="183" t="str">
        <f>IF(AND(COUNTIFS($J$18:J478,J478)=1,AE478=1),1,"")</f>
        <v/>
      </c>
      <c r="AG478" s="183">
        <f>IF(C478="","",IF(AND(COUNTIFS($J$18:J478,J478)=1,C478&lt;&gt;""),1,""))</f>
        <v>1</v>
      </c>
      <c r="AH478" s="183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86" t="s">
        <v>28</v>
      </c>
      <c r="B479" s="182">
        <v>2018</v>
      </c>
      <c r="C479" s="182">
        <v>7</v>
      </c>
      <c r="D479" s="57" t="str">
        <f t="shared" si="81"/>
        <v>Q2</v>
      </c>
      <c r="E479" s="16" t="s">
        <v>171</v>
      </c>
      <c r="F479" s="16" t="s">
        <v>171</v>
      </c>
      <c r="G479" s="182" t="s">
        <v>171</v>
      </c>
      <c r="H479" s="185"/>
      <c r="I479" s="57" t="str">
        <f t="shared" si="83"/>
        <v>Cancel</v>
      </c>
      <c r="J479" s="178" t="s">
        <v>581</v>
      </c>
      <c r="K479" s="185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76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81">
        <v>0.12</v>
      </c>
      <c r="AE479" s="183">
        <f t="shared" si="86"/>
        <v>1</v>
      </c>
      <c r="AF479" s="183">
        <f>IF(AND(COUNTIFS($J$18:J479,J479)=1,AE479=1),1,"")</f>
        <v>1</v>
      </c>
      <c r="AG479" s="183">
        <f>IF(C479="","",IF(AND(COUNTIFS($J$18:J479,J479)=1,C479&lt;&gt;""),1,""))</f>
        <v>1</v>
      </c>
      <c r="AH479" s="183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86" t="s">
        <v>28</v>
      </c>
      <c r="B480" s="182">
        <v>2018</v>
      </c>
      <c r="C480" s="182">
        <v>7</v>
      </c>
      <c r="D480" s="57" t="str">
        <f t="shared" si="81"/>
        <v>Q2</v>
      </c>
      <c r="E480" s="16" t="s">
        <v>171</v>
      </c>
      <c r="F480" s="16" t="s">
        <v>171</v>
      </c>
      <c r="G480" s="182" t="s">
        <v>171</v>
      </c>
      <c r="H480" s="185"/>
      <c r="I480" s="57" t="str">
        <f t="shared" si="83"/>
        <v>Cancel</v>
      </c>
      <c r="J480" s="178" t="s">
        <v>576</v>
      </c>
      <c r="K480" s="185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76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81">
        <v>0.12</v>
      </c>
      <c r="AE480" s="183">
        <f t="shared" si="86"/>
        <v>0</v>
      </c>
      <c r="AF480" s="183" t="str">
        <f>IF(AND(COUNTIFS($J$18:J480,J480)=1,AE480=1),1,"")</f>
        <v/>
      </c>
      <c r="AG480" s="183" t="str">
        <f>IF(C480="","",IF(AND(COUNTIFS($J$18:J480,J480)=1,C480&lt;&gt;""),1,""))</f>
        <v/>
      </c>
      <c r="AH480" s="183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86" t="s">
        <v>28</v>
      </c>
      <c r="B481" s="182">
        <v>2018</v>
      </c>
      <c r="C481" s="182">
        <v>7</v>
      </c>
      <c r="D481" s="57" t="str">
        <f t="shared" si="81"/>
        <v>Q2</v>
      </c>
      <c r="E481" s="16" t="s">
        <v>171</v>
      </c>
      <c r="F481" s="16" t="s">
        <v>171</v>
      </c>
      <c r="G481" s="182" t="s">
        <v>171</v>
      </c>
      <c r="H481" s="185"/>
      <c r="I481" s="57" t="str">
        <f t="shared" si="83"/>
        <v>Cancel</v>
      </c>
      <c r="J481" s="178" t="s">
        <v>576</v>
      </c>
      <c r="K481" s="185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76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81">
        <v>0.12</v>
      </c>
      <c r="AE481" s="183">
        <f t="shared" si="86"/>
        <v>0</v>
      </c>
      <c r="AF481" s="183" t="str">
        <f>IF(AND(COUNTIFS($J$18:J481,J481)=1,AE481=1),1,"")</f>
        <v/>
      </c>
      <c r="AG481" s="183" t="str">
        <f>IF(C481="","",IF(AND(COUNTIFS($J$18:J481,J481)=1,C481&lt;&gt;""),1,""))</f>
        <v/>
      </c>
      <c r="AH481" s="183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86" t="s">
        <v>28</v>
      </c>
      <c r="B482" s="182">
        <v>2018</v>
      </c>
      <c r="C482" s="182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82" t="s">
        <v>171</v>
      </c>
      <c r="H482" s="185"/>
      <c r="I482" s="57" t="str">
        <f t="shared" si="83"/>
        <v>Cancel</v>
      </c>
      <c r="J482" s="178" t="s">
        <v>582</v>
      </c>
      <c r="K482" s="185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76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81">
        <v>0.12</v>
      </c>
      <c r="AE482" s="183">
        <f t="shared" si="86"/>
        <v>0</v>
      </c>
      <c r="AF482" s="183" t="str">
        <f>IF(AND(COUNTIFS($J$18:J482,J482)=1,AE482=1),1,"")</f>
        <v/>
      </c>
      <c r="AG482" s="183">
        <f>IF(C482="","",IF(AND(COUNTIFS($J$18:J482,J482)=1,C482&lt;&gt;""),1,""))</f>
        <v>1</v>
      </c>
      <c r="AH482" s="183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86" t="s">
        <v>43</v>
      </c>
      <c r="B483" s="182">
        <v>2018</v>
      </c>
      <c r="C483" s="182">
        <v>3</v>
      </c>
      <c r="D483" s="57" t="str">
        <f t="shared" si="93"/>
        <v>Q4</v>
      </c>
      <c r="E483" s="16" t="s">
        <v>171</v>
      </c>
      <c r="F483" s="16" t="s">
        <v>171</v>
      </c>
      <c r="G483" s="182" t="s">
        <v>171</v>
      </c>
      <c r="H483" s="185"/>
      <c r="I483" s="57" t="str">
        <f t="shared" si="83"/>
        <v>Cancel</v>
      </c>
      <c r="J483" s="178" t="s">
        <v>583</v>
      </c>
      <c r="K483" s="185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76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81">
        <v>0.12</v>
      </c>
      <c r="AE483" s="183">
        <f t="shared" si="86"/>
        <v>0</v>
      </c>
      <c r="AF483" s="183" t="str">
        <f>IF(AND(COUNTIFS($J$18:J483,J483)=1,AE483=1),1,"")</f>
        <v/>
      </c>
      <c r="AG483" s="183">
        <f>IF(C483="","",IF(AND(COUNTIFS($J$18:J483,J483)=1,C483&lt;&gt;""),1,""))</f>
        <v>1</v>
      </c>
      <c r="AH483" s="183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86" t="s">
        <v>43</v>
      </c>
      <c r="B484" s="182">
        <v>2018</v>
      </c>
      <c r="C484" s="182">
        <v>3</v>
      </c>
      <c r="D484" s="57" t="str">
        <f t="shared" si="93"/>
        <v>Q4</v>
      </c>
      <c r="E484" s="16" t="s">
        <v>171</v>
      </c>
      <c r="F484" s="16" t="s">
        <v>171</v>
      </c>
      <c r="G484" s="182" t="s">
        <v>171</v>
      </c>
      <c r="H484" s="185"/>
      <c r="I484" s="57" t="str">
        <f t="shared" si="83"/>
        <v>Cancel</v>
      </c>
      <c r="J484" s="178" t="s">
        <v>584</v>
      </c>
      <c r="K484" s="185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76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81">
        <v>0.12</v>
      </c>
      <c r="AE484" s="183" t="str">
        <f t="shared" si="86"/>
        <v/>
      </c>
      <c r="AF484" s="183" t="str">
        <f>IF(AND(COUNTIFS($J$18:J484,J484)=1,AE484=1),1,"")</f>
        <v/>
      </c>
      <c r="AG484" s="183">
        <f>IF(C484="","",IF(AND(COUNTIFS($J$18:J484,J484)=1,C484&lt;&gt;""),1,""))</f>
        <v>1</v>
      </c>
      <c r="AH484" s="183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86" t="s">
        <v>43</v>
      </c>
      <c r="B485" s="182">
        <v>2018</v>
      </c>
      <c r="C485" s="182">
        <v>3</v>
      </c>
      <c r="D485" s="57" t="str">
        <f t="shared" si="93"/>
        <v>Q4</v>
      </c>
      <c r="E485" s="16" t="s">
        <v>171</v>
      </c>
      <c r="F485" s="16" t="s">
        <v>171</v>
      </c>
      <c r="G485" s="182" t="s">
        <v>171</v>
      </c>
      <c r="H485" s="185"/>
      <c r="I485" s="57" t="str">
        <f t="shared" si="83"/>
        <v>Cancel</v>
      </c>
      <c r="J485" s="178" t="s">
        <v>585</v>
      </c>
      <c r="K485" s="185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76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81">
        <v>0.12</v>
      </c>
      <c r="AE485" s="183">
        <f t="shared" si="86"/>
        <v>0</v>
      </c>
      <c r="AF485" s="183" t="str">
        <f>IF(AND(COUNTIFS($J$18:J485,J485)=1,AE485=1),1,"")</f>
        <v/>
      </c>
      <c r="AG485" s="183">
        <f>IF(C485="","",IF(AND(COUNTIFS($J$18:J485,J485)=1,C485&lt;&gt;""),1,""))</f>
        <v>1</v>
      </c>
      <c r="AH485" s="183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86" t="s">
        <v>43</v>
      </c>
      <c r="B486" s="182">
        <v>2018</v>
      </c>
      <c r="C486" s="182">
        <v>3</v>
      </c>
      <c r="D486" s="57" t="str">
        <f t="shared" si="93"/>
        <v>Q4</v>
      </c>
      <c r="E486" s="16" t="s">
        <v>171</v>
      </c>
      <c r="F486" s="16" t="s">
        <v>171</v>
      </c>
      <c r="G486" s="182" t="s">
        <v>171</v>
      </c>
      <c r="H486" s="185"/>
      <c r="I486" s="57" t="str">
        <f t="shared" si="83"/>
        <v>Cancel</v>
      </c>
      <c r="J486" s="178" t="s">
        <v>586</v>
      </c>
      <c r="K486" s="185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76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81">
        <v>0.12</v>
      </c>
      <c r="AE486" s="183">
        <f t="shared" si="86"/>
        <v>1</v>
      </c>
      <c r="AF486" s="183">
        <f>IF(AND(COUNTIFS($J$18:J486,J486)=1,AE486=1),1,"")</f>
        <v>1</v>
      </c>
      <c r="AG486" s="183">
        <f>IF(C486="","",IF(AND(COUNTIFS($J$18:J486,J486)=1,C486&lt;&gt;""),1,""))</f>
        <v>1</v>
      </c>
      <c r="AH486" s="183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86" t="s">
        <v>43</v>
      </c>
      <c r="B487" s="182">
        <v>2018</v>
      </c>
      <c r="C487" s="182">
        <v>3</v>
      </c>
      <c r="D487" s="57" t="str">
        <f t="shared" si="93"/>
        <v>Q4</v>
      </c>
      <c r="E487" s="16" t="s">
        <v>171</v>
      </c>
      <c r="F487" s="16" t="s">
        <v>171</v>
      </c>
      <c r="G487" s="182" t="s">
        <v>171</v>
      </c>
      <c r="H487" s="185"/>
      <c r="I487" s="57" t="str">
        <f t="shared" si="83"/>
        <v>Cancel</v>
      </c>
      <c r="J487" s="178" t="s">
        <v>584</v>
      </c>
      <c r="K487" s="185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76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81">
        <v>0.12</v>
      </c>
      <c r="AE487" s="183" t="str">
        <f t="shared" si="86"/>
        <v/>
      </c>
      <c r="AF487" s="183" t="str">
        <f>IF(AND(COUNTIFS($J$18:J487,J487)=1,AE487=1),1,"")</f>
        <v/>
      </c>
      <c r="AG487" s="183" t="str">
        <f>IF(C487="","",IF(AND(COUNTIFS($J$18:J487,J487)=1,C487&lt;&gt;""),1,""))</f>
        <v/>
      </c>
      <c r="AH487" s="183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86" t="s">
        <v>28</v>
      </c>
      <c r="B488" s="182">
        <v>2018</v>
      </c>
      <c r="C488" s="182">
        <v>5</v>
      </c>
      <c r="D488" s="57" t="str">
        <f t="shared" si="93"/>
        <v>Q1</v>
      </c>
      <c r="E488" s="16" t="s">
        <v>171</v>
      </c>
      <c r="F488" s="16" t="s">
        <v>171</v>
      </c>
      <c r="G488" s="182" t="s">
        <v>171</v>
      </c>
      <c r="H488" s="185"/>
      <c r="I488" s="57" t="str">
        <f t="shared" si="83"/>
        <v>Cancel</v>
      </c>
      <c r="J488" s="178" t="s">
        <v>588</v>
      </c>
      <c r="K488" s="185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76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81">
        <v>0.12</v>
      </c>
      <c r="AE488" s="183">
        <f t="shared" si="86"/>
        <v>0</v>
      </c>
      <c r="AF488" s="183" t="str">
        <f>IF(AND(COUNTIFS($J$18:J488,J488)=1,AE488=1),1,"")</f>
        <v/>
      </c>
      <c r="AG488" s="183">
        <f>IF(C488="","",IF(AND(COUNTIFS($J$18:J488,J488)=1,C488&lt;&gt;""),1,""))</f>
        <v>1</v>
      </c>
      <c r="AH488" s="183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86" t="s">
        <v>28</v>
      </c>
      <c r="B489" s="182">
        <v>2018</v>
      </c>
      <c r="C489" s="182">
        <v>5</v>
      </c>
      <c r="D489" s="57" t="str">
        <f t="shared" si="93"/>
        <v>Q1</v>
      </c>
      <c r="E489" s="16" t="s">
        <v>171</v>
      </c>
      <c r="F489" s="16" t="s">
        <v>171</v>
      </c>
      <c r="G489" s="182" t="s">
        <v>171</v>
      </c>
      <c r="H489" s="185"/>
      <c r="I489" s="57" t="str">
        <f t="shared" si="83"/>
        <v>Cancel</v>
      </c>
      <c r="J489" s="178" t="s">
        <v>590</v>
      </c>
      <c r="K489" s="185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76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81">
        <v>0.12</v>
      </c>
      <c r="AE489" s="183">
        <f t="shared" si="86"/>
        <v>0</v>
      </c>
      <c r="AF489" s="183" t="str">
        <f>IF(AND(COUNTIFS($J$18:J489,J489)=1,AE489=1),1,"")</f>
        <v/>
      </c>
      <c r="AG489" s="183">
        <f>IF(C489="","",IF(AND(COUNTIFS($J$18:J489,J489)=1,C489&lt;&gt;""),1,""))</f>
        <v>1</v>
      </c>
      <c r="AH489" s="183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86" t="s">
        <v>28</v>
      </c>
      <c r="B490" s="182">
        <v>2018</v>
      </c>
      <c r="C490" s="182">
        <v>5</v>
      </c>
      <c r="D490" s="57" t="str">
        <f t="shared" si="93"/>
        <v>Q1</v>
      </c>
      <c r="E490" s="16" t="s">
        <v>171</v>
      </c>
      <c r="F490" s="16" t="s">
        <v>171</v>
      </c>
      <c r="G490" s="182" t="s">
        <v>171</v>
      </c>
      <c r="H490" s="185"/>
      <c r="I490" s="57" t="str">
        <f t="shared" si="83"/>
        <v>Cancel</v>
      </c>
      <c r="J490" s="178" t="s">
        <v>591</v>
      </c>
      <c r="K490" s="185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76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81">
        <v>0.12</v>
      </c>
      <c r="AE490" s="183">
        <f t="shared" si="86"/>
        <v>1</v>
      </c>
      <c r="AF490" s="183">
        <f>IF(AND(COUNTIFS($J$18:J490,J490)=1,AE490=1),1,"")</f>
        <v>1</v>
      </c>
      <c r="AG490" s="183">
        <f>IF(C490="","",IF(AND(COUNTIFS($J$18:J490,J490)=1,C490&lt;&gt;""),1,""))</f>
        <v>1</v>
      </c>
      <c r="AH490" s="183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86" t="s">
        <v>28</v>
      </c>
      <c r="B491" s="182">
        <v>2018</v>
      </c>
      <c r="C491" s="182">
        <v>5</v>
      </c>
      <c r="D491" s="57" t="str">
        <f t="shared" si="93"/>
        <v>Q1</v>
      </c>
      <c r="E491" s="16" t="s">
        <v>171</v>
      </c>
      <c r="F491" s="16" t="s">
        <v>171</v>
      </c>
      <c r="G491" s="182" t="s">
        <v>171</v>
      </c>
      <c r="H491" s="185"/>
      <c r="I491" s="57" t="str">
        <f t="shared" si="83"/>
        <v>Cancel</v>
      </c>
      <c r="J491" s="178" t="s">
        <v>592</v>
      </c>
      <c r="K491" s="185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76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81">
        <v>0.12</v>
      </c>
      <c r="AE491" s="183">
        <f t="shared" si="86"/>
        <v>0</v>
      </c>
      <c r="AF491" s="183" t="str">
        <f>IF(AND(COUNTIFS($J$18:J491,J491)=1,AE491=1),1,"")</f>
        <v/>
      </c>
      <c r="AG491" s="183">
        <f>IF(C491="","",IF(AND(COUNTIFS($J$18:J491,J491)=1,C491&lt;&gt;""),1,""))</f>
        <v>1</v>
      </c>
      <c r="AH491" s="183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86" t="s">
        <v>28</v>
      </c>
      <c r="B492" s="182">
        <v>2018</v>
      </c>
      <c r="C492" s="182">
        <v>5</v>
      </c>
      <c r="D492" s="57" t="str">
        <f t="shared" si="93"/>
        <v>Q1</v>
      </c>
      <c r="E492" s="16" t="s">
        <v>171</v>
      </c>
      <c r="F492" s="16" t="s">
        <v>171</v>
      </c>
      <c r="G492" s="182" t="s">
        <v>171</v>
      </c>
      <c r="H492" s="185"/>
      <c r="I492" s="57" t="str">
        <f t="shared" si="83"/>
        <v>Cancel</v>
      </c>
      <c r="J492" s="178" t="s">
        <v>592</v>
      </c>
      <c r="K492" s="185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76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81">
        <v>0.12</v>
      </c>
      <c r="AE492" s="183">
        <f t="shared" si="86"/>
        <v>0</v>
      </c>
      <c r="AF492" s="183" t="str">
        <f>IF(AND(COUNTIFS($J$18:J492,J492)=1,AE492=1),1,"")</f>
        <v/>
      </c>
      <c r="AG492" s="183" t="str">
        <f>IF(C492="","",IF(AND(COUNTIFS($J$18:J492,J492)=1,C492&lt;&gt;""),1,""))</f>
        <v/>
      </c>
      <c r="AH492" s="183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86" t="s">
        <v>28</v>
      </c>
      <c r="B493" s="182">
        <v>2018</v>
      </c>
      <c r="C493" s="182">
        <v>11</v>
      </c>
      <c r="D493" s="57" t="str">
        <f t="shared" si="93"/>
        <v>Q3</v>
      </c>
      <c r="E493" s="16" t="s">
        <v>171</v>
      </c>
      <c r="F493" s="16" t="s">
        <v>171</v>
      </c>
      <c r="G493" s="182" t="s">
        <v>171</v>
      </c>
      <c r="H493" s="185"/>
      <c r="I493" s="57" t="str">
        <f t="shared" si="83"/>
        <v>Cancel</v>
      </c>
      <c r="J493" s="178" t="s">
        <v>594</v>
      </c>
      <c r="K493" s="185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76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84">
        <v>0.12</v>
      </c>
      <c r="AE493" s="183">
        <f t="shared" si="86"/>
        <v>0</v>
      </c>
      <c r="AF493" s="183" t="str">
        <f>IF(AND(COUNTIFS($J$18:J493,J493)=1,AE493=1),1,"")</f>
        <v/>
      </c>
      <c r="AG493" s="183">
        <f>IF(C493="","",IF(AND(COUNTIFS($J$18:J493,J493)=1,C493&lt;&gt;""),1,""))</f>
        <v>1</v>
      </c>
      <c r="AH493" s="183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86" t="s">
        <v>28</v>
      </c>
      <c r="B494" s="182">
        <v>2018</v>
      </c>
      <c r="C494" s="182">
        <v>9</v>
      </c>
      <c r="D494" s="57" t="str">
        <f t="shared" si="93"/>
        <v>Q2</v>
      </c>
      <c r="E494" s="16" t="s">
        <v>171</v>
      </c>
      <c r="F494" s="16" t="s">
        <v>171</v>
      </c>
      <c r="G494" s="182" t="s">
        <v>171</v>
      </c>
      <c r="H494" s="185"/>
      <c r="I494" s="57" t="str">
        <f t="shared" si="83"/>
        <v>Cancel</v>
      </c>
      <c r="J494" s="178" t="s">
        <v>596</v>
      </c>
      <c r="K494" s="185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76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81">
        <v>0.12</v>
      </c>
      <c r="AE494" s="183">
        <f t="shared" si="86"/>
        <v>0</v>
      </c>
      <c r="AF494" s="183" t="str">
        <f>IF(AND(COUNTIFS($J$18:J494,J494)=1,AE494=1),1,"")</f>
        <v/>
      </c>
      <c r="AG494" s="183">
        <f>IF(C494="","",IF(AND(COUNTIFS($J$18:J494,J494)=1,C494&lt;&gt;""),1,""))</f>
        <v>1</v>
      </c>
      <c r="AH494" s="183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82">
        <v>2019</v>
      </c>
      <c r="C495" s="182">
        <v>4</v>
      </c>
      <c r="D495" s="57" t="str">
        <f t="shared" si="93"/>
        <v>Q1</v>
      </c>
      <c r="E495" s="16" t="s">
        <v>34</v>
      </c>
      <c r="F495" s="182">
        <v>2019</v>
      </c>
      <c r="G495" s="182">
        <v>4</v>
      </c>
      <c r="H495" s="185"/>
      <c r="I495" s="57" t="str">
        <f t="shared" si="83"/>
        <v>Q1</v>
      </c>
      <c r="J495" s="178" t="s">
        <v>599</v>
      </c>
      <c r="K495" s="185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76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84">
        <v>0.1111</v>
      </c>
      <c r="AE495" s="183">
        <f t="shared" si="86"/>
        <v>0</v>
      </c>
      <c r="AF495" s="183" t="str">
        <f>IF(AND(COUNTIFS($J$18:J495,J495)=1,AE495=1),1,"")</f>
        <v/>
      </c>
      <c r="AG495" s="183">
        <f>IF(C495="","",IF(AND(COUNTIFS($J$18:J495,J495)=1,C495&lt;&gt;""),1,""))</f>
        <v>1</v>
      </c>
      <c r="AH495" s="183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82">
        <v>2019</v>
      </c>
      <c r="C496" s="182">
        <v>4</v>
      </c>
      <c r="D496" s="57" t="str">
        <f t="shared" si="93"/>
        <v>Q1</v>
      </c>
      <c r="E496" s="16" t="s">
        <v>34</v>
      </c>
      <c r="F496" s="182">
        <v>2019</v>
      </c>
      <c r="G496" s="182">
        <v>4</v>
      </c>
      <c r="H496" s="185"/>
      <c r="I496" s="57" t="str">
        <f t="shared" si="83"/>
        <v>Q1</v>
      </c>
      <c r="J496" s="178" t="s">
        <v>599</v>
      </c>
      <c r="K496" s="185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76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84">
        <v>0.1111</v>
      </c>
      <c r="AE496" s="183">
        <f t="shared" si="86"/>
        <v>0</v>
      </c>
      <c r="AF496" s="183" t="str">
        <f>IF(AND(COUNTIFS($J$18:J496,J496)=1,AE496=1),1,"")</f>
        <v/>
      </c>
      <c r="AG496" s="183" t="str">
        <f>IF(C496="","",IF(AND(COUNTIFS($J$18:J496,J496)=1,C496&lt;&gt;""),1,""))</f>
        <v/>
      </c>
      <c r="AH496" s="183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82">
        <v>2019</v>
      </c>
      <c r="C497" s="182">
        <v>4</v>
      </c>
      <c r="D497" s="57" t="str">
        <f t="shared" si="93"/>
        <v>Q1</v>
      </c>
      <c r="E497" s="16" t="s">
        <v>34</v>
      </c>
      <c r="F497" s="182">
        <v>2019</v>
      </c>
      <c r="G497" s="182">
        <v>4</v>
      </c>
      <c r="H497" s="185"/>
      <c r="I497" s="57" t="str">
        <f t="shared" si="83"/>
        <v>Q1</v>
      </c>
      <c r="J497" s="178" t="s">
        <v>600</v>
      </c>
      <c r="K497" s="185" t="s">
        <v>3131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76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84">
        <v>0.1008</v>
      </c>
      <c r="AE497" s="183">
        <f t="shared" si="86"/>
        <v>0</v>
      </c>
      <c r="AF497" s="183" t="str">
        <f>IF(AND(COUNTIFS($J$18:J497,J497)=1,AE497=1),1,"")</f>
        <v/>
      </c>
      <c r="AG497" s="183">
        <f>IF(C497="","",IF(AND(COUNTIFS($J$18:J497,J497)=1,C497&lt;&gt;""),1,""))</f>
        <v>1</v>
      </c>
      <c r="AH497" s="183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82">
        <v>2019</v>
      </c>
      <c r="C498" s="182">
        <v>4</v>
      </c>
      <c r="D498" s="57" t="str">
        <f t="shared" si="93"/>
        <v>Q1</v>
      </c>
      <c r="E498" s="16" t="s">
        <v>34</v>
      </c>
      <c r="F498" s="182">
        <v>2019</v>
      </c>
      <c r="G498" s="182">
        <v>4</v>
      </c>
      <c r="H498" s="185"/>
      <c r="I498" s="57" t="str">
        <f t="shared" si="83"/>
        <v>Q1</v>
      </c>
      <c r="J498" s="178" t="s">
        <v>601</v>
      </c>
      <c r="K498" s="185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76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84">
        <v>0.1321</v>
      </c>
      <c r="AE498" s="183">
        <f t="shared" si="86"/>
        <v>1</v>
      </c>
      <c r="AF498" s="183">
        <f>IF(AND(COUNTIFS($J$18:J498,J498)=1,AE498=1),1,"")</f>
        <v>1</v>
      </c>
      <c r="AG498" s="183">
        <f>IF(C498="","",IF(AND(COUNTIFS($J$18:J498,J498)=1,C498&lt;&gt;""),1,""))</f>
        <v>1</v>
      </c>
      <c r="AH498" s="183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82">
        <v>2019</v>
      </c>
      <c r="C499" s="182">
        <v>4</v>
      </c>
      <c r="D499" s="57" t="str">
        <f t="shared" si="93"/>
        <v>Q1</v>
      </c>
      <c r="E499" s="16" t="s">
        <v>34</v>
      </c>
      <c r="F499" s="182">
        <v>2019</v>
      </c>
      <c r="G499" s="182">
        <v>4</v>
      </c>
      <c r="H499" s="185"/>
      <c r="I499" s="57" t="str">
        <f t="shared" si="83"/>
        <v>Q1</v>
      </c>
      <c r="J499" s="178" t="s">
        <v>603</v>
      </c>
      <c r="K499" s="185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76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84">
        <v>0.1043</v>
      </c>
      <c r="AE499" s="183">
        <f t="shared" si="86"/>
        <v>0</v>
      </c>
      <c r="AF499" s="183" t="str">
        <f>IF(AND(COUNTIFS($J$18:J499,J499)=1,AE499=1),1,"")</f>
        <v/>
      </c>
      <c r="AG499" s="183">
        <f>IF(C499="","",IF(AND(COUNTIFS($J$18:J499,J499)=1,C499&lt;&gt;""),1,""))</f>
        <v>1</v>
      </c>
      <c r="AH499" s="183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82">
        <v>2019</v>
      </c>
      <c r="C500" s="182">
        <v>4</v>
      </c>
      <c r="D500" s="57" t="str">
        <f t="shared" si="93"/>
        <v>Q1</v>
      </c>
      <c r="E500" s="16" t="s">
        <v>34</v>
      </c>
      <c r="F500" s="182">
        <v>2019</v>
      </c>
      <c r="G500" s="182">
        <v>4</v>
      </c>
      <c r="H500" s="185"/>
      <c r="I500" s="57" t="str">
        <f t="shared" si="83"/>
        <v>Q1</v>
      </c>
      <c r="J500" s="178" t="s">
        <v>605</v>
      </c>
      <c r="K500" s="185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76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84">
        <v>0.16619999999999999</v>
      </c>
      <c r="AE500" s="183">
        <f t="shared" si="86"/>
        <v>0</v>
      </c>
      <c r="AF500" s="183" t="str">
        <f>IF(AND(COUNTIFS($J$18:J500,J500)=1,AE500=1),1,"")</f>
        <v/>
      </c>
      <c r="AG500" s="183">
        <f>IF(C500="","",IF(AND(COUNTIFS($J$18:J500,J500)=1,C500&lt;&gt;""),1,""))</f>
        <v>1</v>
      </c>
      <c r="AH500" s="183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82">
        <v>2019</v>
      </c>
      <c r="C501" s="182">
        <v>1</v>
      </c>
      <c r="D501" s="57" t="str">
        <f t="shared" si="93"/>
        <v>Q4</v>
      </c>
      <c r="E501" s="16" t="s">
        <v>34</v>
      </c>
      <c r="F501" s="182">
        <v>2019</v>
      </c>
      <c r="G501" s="182">
        <v>4</v>
      </c>
      <c r="H501" s="185"/>
      <c r="I501" s="57" t="str">
        <f t="shared" si="83"/>
        <v>Q1</v>
      </c>
      <c r="J501" s="178" t="s">
        <v>607</v>
      </c>
      <c r="K501" s="185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76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84">
        <v>9.3399999999999997E-2</v>
      </c>
      <c r="AE501" s="183">
        <f t="shared" si="86"/>
        <v>1</v>
      </c>
      <c r="AF501" s="183">
        <f>IF(AND(COUNTIFS($J$18:J501,J501)=1,AE501=1),1,"")</f>
        <v>1</v>
      </c>
      <c r="AG501" s="183">
        <f>IF(C501="","",IF(AND(COUNTIFS($J$18:J501,J501)=1,C501&lt;&gt;""),1,""))</f>
        <v>1</v>
      </c>
      <c r="AH501" s="183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82">
        <v>2019</v>
      </c>
      <c r="C502" s="182">
        <v>1</v>
      </c>
      <c r="D502" s="57" t="str">
        <f t="shared" si="93"/>
        <v>Q4</v>
      </c>
      <c r="E502" s="16" t="s">
        <v>34</v>
      </c>
      <c r="F502" s="182">
        <v>2019</v>
      </c>
      <c r="G502" s="182">
        <v>4</v>
      </c>
      <c r="H502" s="185"/>
      <c r="I502" s="57" t="str">
        <f t="shared" si="83"/>
        <v>Q1</v>
      </c>
      <c r="J502" s="178" t="s">
        <v>607</v>
      </c>
      <c r="K502" s="185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76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84">
        <v>9.3399999999999997E-2</v>
      </c>
      <c r="AE502" s="183">
        <f t="shared" si="86"/>
        <v>1</v>
      </c>
      <c r="AF502" s="183" t="str">
        <f>IF(AND(COUNTIFS($J$18:J502,J502)=1,AE502=1),1,"")</f>
        <v/>
      </c>
      <c r="AG502" s="183" t="str">
        <f>IF(C502="","",IF(AND(COUNTIFS($J$18:J502,J502)=1,C502&lt;&gt;""),1,""))</f>
        <v/>
      </c>
      <c r="AH502" s="183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82">
        <v>2019</v>
      </c>
      <c r="C503" s="182">
        <v>1</v>
      </c>
      <c r="D503" s="57" t="str">
        <f t="shared" si="93"/>
        <v>Q4</v>
      </c>
      <c r="E503" s="16" t="s">
        <v>34</v>
      </c>
      <c r="F503" s="182">
        <v>2019</v>
      </c>
      <c r="G503" s="182">
        <v>4</v>
      </c>
      <c r="H503" s="185"/>
      <c r="I503" s="57" t="str">
        <f t="shared" si="83"/>
        <v>Q1</v>
      </c>
      <c r="J503" s="178" t="s">
        <v>607</v>
      </c>
      <c r="K503" s="185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76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84">
        <v>9.3399999999999997E-2</v>
      </c>
      <c r="AE503" s="183">
        <f t="shared" si="86"/>
        <v>1</v>
      </c>
      <c r="AF503" s="183" t="str">
        <f>IF(AND(COUNTIFS($J$18:J503,J503)=1,AE503=1),1,"")</f>
        <v/>
      </c>
      <c r="AG503" s="183" t="str">
        <f>IF(C503="","",IF(AND(COUNTIFS($J$18:J503,J503)=1,C503&lt;&gt;""),1,""))</f>
        <v/>
      </c>
      <c r="AH503" s="183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82">
        <v>2019</v>
      </c>
      <c r="C504" s="182">
        <v>4</v>
      </c>
      <c r="D504" s="57" t="str">
        <f t="shared" si="93"/>
        <v>Q1</v>
      </c>
      <c r="E504" s="16" t="s">
        <v>34</v>
      </c>
      <c r="F504" s="182">
        <v>2019</v>
      </c>
      <c r="G504" s="182">
        <v>4</v>
      </c>
      <c r="H504" s="185"/>
      <c r="I504" s="57" t="str">
        <f t="shared" si="83"/>
        <v>Q1</v>
      </c>
      <c r="J504" s="178" t="s">
        <v>609</v>
      </c>
      <c r="K504" s="185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76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84">
        <v>0.121</v>
      </c>
      <c r="AE504" s="183">
        <f t="shared" si="86"/>
        <v>0</v>
      </c>
      <c r="AF504" s="183" t="str">
        <f>IF(AND(COUNTIFS($J$18:J504,J504)=1,AE504=1),1,"")</f>
        <v/>
      </c>
      <c r="AG504" s="183">
        <f>IF(C504="","",IF(AND(COUNTIFS($J$18:J504,J504)=1,C504&lt;&gt;""),1,""))</f>
        <v>1</v>
      </c>
      <c r="AH504" s="183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82">
        <v>2019</v>
      </c>
      <c r="C505" s="182">
        <v>4</v>
      </c>
      <c r="D505" s="57" t="str">
        <f t="shared" si="93"/>
        <v>Q1</v>
      </c>
      <c r="E505" s="16" t="s">
        <v>34</v>
      </c>
      <c r="F505" s="182">
        <v>2019</v>
      </c>
      <c r="G505" s="182">
        <v>4</v>
      </c>
      <c r="H505" s="185"/>
      <c r="I505" s="57" t="str">
        <f t="shared" si="83"/>
        <v>Q1</v>
      </c>
      <c r="J505" s="178" t="s">
        <v>611</v>
      </c>
      <c r="K505" s="185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76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84">
        <v>0.1114</v>
      </c>
      <c r="AE505" s="183">
        <f t="shared" si="86"/>
        <v>1</v>
      </c>
      <c r="AF505" s="183">
        <f>IF(AND(COUNTIFS($J$18:J505,J505)=1,AE505=1),1,"")</f>
        <v>1</v>
      </c>
      <c r="AG505" s="183">
        <f>IF(C505="","",IF(AND(COUNTIFS($J$18:J505,J505)=1,C505&lt;&gt;""),1,""))</f>
        <v>1</v>
      </c>
      <c r="AH505" s="183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82">
        <v>2019</v>
      </c>
      <c r="C506" s="182">
        <v>4</v>
      </c>
      <c r="D506" s="57" t="str">
        <f t="shared" si="93"/>
        <v>Q1</v>
      </c>
      <c r="E506" s="16" t="s">
        <v>34</v>
      </c>
      <c r="F506" s="182">
        <v>2019</v>
      </c>
      <c r="G506" s="182">
        <v>4</v>
      </c>
      <c r="H506" s="185"/>
      <c r="I506" s="57" t="str">
        <f t="shared" si="83"/>
        <v>Q1</v>
      </c>
      <c r="J506" s="178" t="s">
        <v>611</v>
      </c>
      <c r="K506" s="185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76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84">
        <v>0.1114</v>
      </c>
      <c r="AE506" s="183">
        <f t="shared" si="86"/>
        <v>1</v>
      </c>
      <c r="AF506" s="183" t="str">
        <f>IF(AND(COUNTIFS($J$18:J506,J506)=1,AE506=1),1,"")</f>
        <v/>
      </c>
      <c r="AG506" s="183" t="str">
        <f>IF(C506="","",IF(AND(COUNTIFS($J$18:J506,J506)=1,C506&lt;&gt;""),1,""))</f>
        <v/>
      </c>
      <c r="AH506" s="183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82">
        <v>2019</v>
      </c>
      <c r="C507" s="182">
        <v>4</v>
      </c>
      <c r="D507" s="57" t="str">
        <f t="shared" si="93"/>
        <v>Q1</v>
      </c>
      <c r="E507" s="16" t="s">
        <v>34</v>
      </c>
      <c r="F507" s="182">
        <v>2019</v>
      </c>
      <c r="G507" s="182">
        <v>4</v>
      </c>
      <c r="H507" s="185"/>
      <c r="I507" s="57" t="str">
        <f t="shared" si="83"/>
        <v>Q1</v>
      </c>
      <c r="J507" s="178" t="s">
        <v>611</v>
      </c>
      <c r="K507" s="185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76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84">
        <v>0.1114</v>
      </c>
      <c r="AE507" s="183">
        <f t="shared" si="86"/>
        <v>1</v>
      </c>
      <c r="AF507" s="183" t="str">
        <f>IF(AND(COUNTIFS($J$18:J507,J507)=1,AE507=1),1,"")</f>
        <v/>
      </c>
      <c r="AG507" s="183" t="str">
        <f>IF(C507="","",IF(AND(COUNTIFS($J$18:J507,J507)=1,C507&lt;&gt;""),1,""))</f>
        <v/>
      </c>
      <c r="AH507" s="183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82">
        <v>2019</v>
      </c>
      <c r="C508" s="182">
        <v>4</v>
      </c>
      <c r="D508" s="57" t="str">
        <f t="shared" si="93"/>
        <v>Q1</v>
      </c>
      <c r="E508" s="16" t="s">
        <v>34</v>
      </c>
      <c r="F508" s="182">
        <v>2019</v>
      </c>
      <c r="G508" s="182">
        <v>4</v>
      </c>
      <c r="H508" s="185"/>
      <c r="I508" s="57" t="str">
        <f t="shared" si="83"/>
        <v>Q1</v>
      </c>
      <c r="J508" s="178" t="s">
        <v>613</v>
      </c>
      <c r="K508" s="185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76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84">
        <v>0.13420000000000001</v>
      </c>
      <c r="AE508" s="183">
        <f t="shared" si="86"/>
        <v>0</v>
      </c>
      <c r="AF508" s="183" t="str">
        <f>IF(AND(COUNTIFS($J$18:J508,J508)=1,AE508=1),1,"")</f>
        <v/>
      </c>
      <c r="AG508" s="183">
        <f>IF(C508="","",IF(AND(COUNTIFS($J$18:J508,J508)=1,C508&lt;&gt;""),1,""))</f>
        <v>1</v>
      </c>
      <c r="AH508" s="183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82">
        <v>2019</v>
      </c>
      <c r="C509" s="182">
        <v>4</v>
      </c>
      <c r="D509" s="57" t="str">
        <f t="shared" si="93"/>
        <v>Q1</v>
      </c>
      <c r="E509" s="16" t="s">
        <v>34</v>
      </c>
      <c r="F509" s="182">
        <v>2019</v>
      </c>
      <c r="G509" s="182">
        <v>4</v>
      </c>
      <c r="H509" s="185"/>
      <c r="I509" s="57" t="str">
        <f t="shared" si="83"/>
        <v>Q1</v>
      </c>
      <c r="J509" s="178" t="s">
        <v>615</v>
      </c>
      <c r="K509" s="185" t="s">
        <v>3142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76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84">
        <v>0.1002</v>
      </c>
      <c r="AE509" s="183">
        <f t="shared" si="86"/>
        <v>1</v>
      </c>
      <c r="AF509" s="183">
        <f>IF(AND(COUNTIFS($J$18:J509,J509)=1,AE509=1),1,"")</f>
        <v>1</v>
      </c>
      <c r="AG509" s="183">
        <f>IF(C509="","",IF(AND(COUNTIFS($J$18:J509,J509)=1,C509&lt;&gt;""),1,""))</f>
        <v>1</v>
      </c>
      <c r="AH509" s="183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82">
        <v>2019</v>
      </c>
      <c r="C510" s="182">
        <v>4</v>
      </c>
      <c r="D510" s="57" t="str">
        <f t="shared" si="93"/>
        <v>Q1</v>
      </c>
      <c r="E510" s="16" t="s">
        <v>34</v>
      </c>
      <c r="F510" s="182">
        <v>2019</v>
      </c>
      <c r="G510" s="182">
        <v>4</v>
      </c>
      <c r="H510" s="185"/>
      <c r="I510" s="57" t="str">
        <f t="shared" si="83"/>
        <v>Q1</v>
      </c>
      <c r="J510" s="178" t="s">
        <v>615</v>
      </c>
      <c r="K510" s="185" t="s">
        <v>3142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76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84">
        <v>0.1002</v>
      </c>
      <c r="AE510" s="183">
        <f t="shared" si="86"/>
        <v>1</v>
      </c>
      <c r="AF510" s="183" t="str">
        <f>IF(AND(COUNTIFS($J$18:J510,J510)=1,AE510=1),1,"")</f>
        <v/>
      </c>
      <c r="AG510" s="183" t="str">
        <f>IF(C510="","",IF(AND(COUNTIFS($J$18:J510,J510)=1,C510&lt;&gt;""),1,""))</f>
        <v/>
      </c>
      <c r="AH510" s="183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82">
        <v>2019</v>
      </c>
      <c r="C511" s="182">
        <v>3</v>
      </c>
      <c r="D511" s="57" t="str">
        <f t="shared" si="93"/>
        <v>Q4</v>
      </c>
      <c r="E511" s="16" t="s">
        <v>34</v>
      </c>
      <c r="F511" s="182">
        <v>2019</v>
      </c>
      <c r="G511" s="182">
        <v>4</v>
      </c>
      <c r="H511" s="185"/>
      <c r="I511" s="57" t="str">
        <f t="shared" si="83"/>
        <v>Q1</v>
      </c>
      <c r="J511" s="178" t="s">
        <v>616</v>
      </c>
      <c r="K511" s="185" t="s">
        <v>3143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76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84">
        <v>0.10489999999999999</v>
      </c>
      <c r="AE511" s="183">
        <f t="shared" si="86"/>
        <v>1</v>
      </c>
      <c r="AF511" s="183">
        <f>IF(AND(COUNTIFS($J$18:J511,J511)=1,AE511=1),1,"")</f>
        <v>1</v>
      </c>
      <c r="AG511" s="183">
        <f>IF(C511="","",IF(AND(COUNTIFS($J$18:J511,J511)=1,C511&lt;&gt;""),1,""))</f>
        <v>1</v>
      </c>
      <c r="AH511" s="183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82">
        <v>2019</v>
      </c>
      <c r="C512" s="182">
        <v>3</v>
      </c>
      <c r="D512" s="57" t="str">
        <f t="shared" si="93"/>
        <v>Q4</v>
      </c>
      <c r="E512" s="16" t="s">
        <v>34</v>
      </c>
      <c r="F512" s="182">
        <v>2019</v>
      </c>
      <c r="G512" s="182">
        <v>4</v>
      </c>
      <c r="H512" s="185"/>
      <c r="I512" s="57" t="str">
        <f t="shared" si="83"/>
        <v>Q1</v>
      </c>
      <c r="J512" s="178" t="s">
        <v>616</v>
      </c>
      <c r="K512" s="185" t="s">
        <v>3143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76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84">
        <v>0.10489999999999999</v>
      </c>
      <c r="AE512" s="183">
        <f t="shared" si="86"/>
        <v>1</v>
      </c>
      <c r="AF512" s="183" t="str">
        <f>IF(AND(COUNTIFS($J$18:J512,J512)=1,AE512=1),1,"")</f>
        <v/>
      </c>
      <c r="AG512" s="183" t="str">
        <f>IF(C512="","",IF(AND(COUNTIFS($J$18:J512,J512)=1,C512&lt;&gt;""),1,""))</f>
        <v/>
      </c>
      <c r="AH512" s="183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82">
        <v>2019</v>
      </c>
      <c r="C513" s="182">
        <v>3</v>
      </c>
      <c r="D513" s="57" t="str">
        <f t="shared" si="93"/>
        <v>Q4</v>
      </c>
      <c r="E513" s="16" t="s">
        <v>34</v>
      </c>
      <c r="F513" s="182">
        <v>2019</v>
      </c>
      <c r="G513" s="182">
        <v>4</v>
      </c>
      <c r="H513" s="185"/>
      <c r="I513" s="57" t="str">
        <f t="shared" si="83"/>
        <v>Q1</v>
      </c>
      <c r="J513" s="178" t="s">
        <v>617</v>
      </c>
      <c r="K513" s="185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76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84">
        <v>8.0699999999999994E-2</v>
      </c>
      <c r="AE513" s="183">
        <f t="shared" si="86"/>
        <v>1</v>
      </c>
      <c r="AF513" s="183">
        <f>IF(AND(COUNTIFS($J$18:J513,J513)=1,AE513=1),1,"")</f>
        <v>1</v>
      </c>
      <c r="AG513" s="183">
        <f>IF(C513="","",IF(AND(COUNTIFS($J$18:J513,J513)=1,C513&lt;&gt;""),1,""))</f>
        <v>1</v>
      </c>
      <c r="AH513" s="183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82">
        <v>2019</v>
      </c>
      <c r="C514" s="182">
        <v>3</v>
      </c>
      <c r="D514" s="57" t="str">
        <f t="shared" si="93"/>
        <v>Q4</v>
      </c>
      <c r="E514" s="16" t="s">
        <v>34</v>
      </c>
      <c r="F514" s="182">
        <v>2019</v>
      </c>
      <c r="G514" s="182">
        <v>4</v>
      </c>
      <c r="H514" s="185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8" t="s">
        <v>619</v>
      </c>
      <c r="K514" s="185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76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84">
        <v>0.16059999999999999</v>
      </c>
      <c r="AE514" s="183">
        <f t="shared" ref="AE514:AE577" si="98">IF(Q514="","",IF(Q514="Yes",1,0))</f>
        <v>1</v>
      </c>
      <c r="AF514" s="183">
        <f>IF(AND(COUNTIFS($J$18:J514,J514)=1,AE514=1),1,"")</f>
        <v>1</v>
      </c>
      <c r="AG514" s="183">
        <f>IF(C514="","",IF(AND(COUNTIFS($J$18:J514,J514)=1,C514&lt;&gt;""),1,""))</f>
        <v>1</v>
      </c>
      <c r="AH514" s="183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82">
        <v>2019</v>
      </c>
      <c r="C515" s="182">
        <v>3</v>
      </c>
      <c r="D515" s="57" t="str">
        <f t="shared" si="93"/>
        <v>Q4</v>
      </c>
      <c r="E515" s="16" t="s">
        <v>34</v>
      </c>
      <c r="F515" s="182">
        <v>2019</v>
      </c>
      <c r="G515" s="182">
        <v>4</v>
      </c>
      <c r="H515" s="185"/>
      <c r="I515" s="57" t="str">
        <f t="shared" si="95"/>
        <v>Q1</v>
      </c>
      <c r="J515" s="178" t="s">
        <v>621</v>
      </c>
      <c r="K515" s="185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76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84">
        <v>0.13980000000000001</v>
      </c>
      <c r="AE515" s="183">
        <f t="shared" si="98"/>
        <v>1</v>
      </c>
      <c r="AF515" s="183">
        <f>IF(AND(COUNTIFS($J$18:J515,J515)=1,AE515=1),1,"")</f>
        <v>1</v>
      </c>
      <c r="AG515" s="183">
        <f>IF(C515="","",IF(AND(COUNTIFS($J$18:J515,J515)=1,C515&lt;&gt;""),1,""))</f>
        <v>1</v>
      </c>
      <c r="AH515" s="183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82">
        <v>2019</v>
      </c>
      <c r="C516" s="182">
        <v>3</v>
      </c>
      <c r="D516" s="57" t="str">
        <f t="shared" si="93"/>
        <v>Q4</v>
      </c>
      <c r="E516" s="16" t="s">
        <v>34</v>
      </c>
      <c r="F516" s="182">
        <v>2019</v>
      </c>
      <c r="G516" s="182">
        <v>4</v>
      </c>
      <c r="H516" s="185"/>
      <c r="I516" s="57" t="str">
        <f t="shared" si="95"/>
        <v>Q1</v>
      </c>
      <c r="J516" s="178" t="s">
        <v>621</v>
      </c>
      <c r="K516" s="185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76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84">
        <v>0.13980000000000001</v>
      </c>
      <c r="AE516" s="183">
        <f t="shared" si="98"/>
        <v>1</v>
      </c>
      <c r="AF516" s="183" t="str">
        <f>IF(AND(COUNTIFS($J$18:J516,J516)=1,AE516=1),1,"")</f>
        <v/>
      </c>
      <c r="AG516" s="183" t="str">
        <f>IF(C516="","",IF(AND(COUNTIFS($J$18:J516,J516)=1,C516&lt;&gt;""),1,""))</f>
        <v/>
      </c>
      <c r="AH516" s="183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82">
        <v>2019</v>
      </c>
      <c r="C517" s="182">
        <v>3</v>
      </c>
      <c r="D517" s="57" t="str">
        <f t="shared" si="93"/>
        <v>Q4</v>
      </c>
      <c r="E517" s="16" t="s">
        <v>34</v>
      </c>
      <c r="F517" s="182">
        <v>2019</v>
      </c>
      <c r="G517" s="182">
        <v>4</v>
      </c>
      <c r="H517" s="185"/>
      <c r="I517" s="57" t="str">
        <f t="shared" si="95"/>
        <v>Q1</v>
      </c>
      <c r="J517" s="178" t="s">
        <v>623</v>
      </c>
      <c r="K517" s="185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76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84">
        <v>0.1348</v>
      </c>
      <c r="AE517" s="183">
        <f t="shared" si="98"/>
        <v>1</v>
      </c>
      <c r="AF517" s="183">
        <f>IF(AND(COUNTIFS($J$18:J517,J517)=1,AE517=1),1,"")</f>
        <v>1</v>
      </c>
      <c r="AG517" s="183">
        <f>IF(C517="","",IF(AND(COUNTIFS($J$18:J517,J517)=1,C517&lt;&gt;""),1,""))</f>
        <v>1</v>
      </c>
      <c r="AH517" s="183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82">
        <v>2019</v>
      </c>
      <c r="C518" s="182">
        <v>3</v>
      </c>
      <c r="D518" s="57" t="str">
        <f t="shared" si="93"/>
        <v>Q4</v>
      </c>
      <c r="E518" s="16" t="s">
        <v>34</v>
      </c>
      <c r="F518" s="182">
        <v>2019</v>
      </c>
      <c r="G518" s="182">
        <v>4</v>
      </c>
      <c r="H518" s="185"/>
      <c r="I518" s="57" t="str">
        <f t="shared" si="95"/>
        <v>Q1</v>
      </c>
      <c r="J518" s="178" t="s">
        <v>623</v>
      </c>
      <c r="K518" s="185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76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84">
        <v>0.1348</v>
      </c>
      <c r="AE518" s="183">
        <f t="shared" si="98"/>
        <v>1</v>
      </c>
      <c r="AF518" s="183" t="str">
        <f>IF(AND(COUNTIFS($J$18:J518,J518)=1,AE518=1),1,"")</f>
        <v/>
      </c>
      <c r="AG518" s="183" t="str">
        <f>IF(C518="","",IF(AND(COUNTIFS($J$18:J518,J518)=1,C518&lt;&gt;""),1,""))</f>
        <v/>
      </c>
      <c r="AH518" s="183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82">
        <v>2019</v>
      </c>
      <c r="C519" s="182">
        <v>3</v>
      </c>
      <c r="D519" s="57" t="str">
        <f t="shared" si="93"/>
        <v>Q4</v>
      </c>
      <c r="E519" s="16" t="s">
        <v>34</v>
      </c>
      <c r="F519" s="182">
        <v>2019</v>
      </c>
      <c r="G519" s="182">
        <v>4</v>
      </c>
      <c r="H519" s="185"/>
      <c r="I519" s="57" t="str">
        <f t="shared" si="95"/>
        <v>Q1</v>
      </c>
      <c r="J519" s="178" t="s">
        <v>625</v>
      </c>
      <c r="K519" s="185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76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84">
        <v>0.1608</v>
      </c>
      <c r="AE519" s="183">
        <f t="shared" si="98"/>
        <v>0</v>
      </c>
      <c r="AF519" s="183" t="str">
        <f>IF(AND(COUNTIFS($J$18:J519,J519)=1,AE519=1),1,"")</f>
        <v/>
      </c>
      <c r="AG519" s="183">
        <f>IF(C519="","",IF(AND(COUNTIFS($J$18:J519,J519)=1,C519&lt;&gt;""),1,""))</f>
        <v>1</v>
      </c>
      <c r="AH519" s="183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82">
        <v>2019</v>
      </c>
      <c r="C520" s="182">
        <v>3</v>
      </c>
      <c r="D520" s="57" t="str">
        <f t="shared" si="93"/>
        <v>Q4</v>
      </c>
      <c r="E520" s="16" t="s">
        <v>34</v>
      </c>
      <c r="F520" s="182">
        <v>2019</v>
      </c>
      <c r="G520" s="182">
        <v>4</v>
      </c>
      <c r="H520" s="185"/>
      <c r="I520" s="57" t="str">
        <f t="shared" si="95"/>
        <v>Q1</v>
      </c>
      <c r="J520" s="178" t="s">
        <v>625</v>
      </c>
      <c r="K520" s="185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76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84">
        <v>0.1608</v>
      </c>
      <c r="AE520" s="183">
        <f t="shared" si="98"/>
        <v>0</v>
      </c>
      <c r="AF520" s="183" t="str">
        <f>IF(AND(COUNTIFS($J$18:J520,J520)=1,AE520=1),1,"")</f>
        <v/>
      </c>
      <c r="AG520" s="183" t="str">
        <f>IF(C520="","",IF(AND(COUNTIFS($J$18:J520,J520)=1,C520&lt;&gt;""),1,""))</f>
        <v/>
      </c>
      <c r="AH520" s="183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82">
        <v>2019</v>
      </c>
      <c r="C521" s="182">
        <v>3</v>
      </c>
      <c r="D521" s="57" t="str">
        <f t="shared" si="93"/>
        <v>Q4</v>
      </c>
      <c r="E521" s="16" t="s">
        <v>34</v>
      </c>
      <c r="F521" s="182">
        <v>2019</v>
      </c>
      <c r="G521" s="182">
        <v>4</v>
      </c>
      <c r="H521" s="185"/>
      <c r="I521" s="57" t="str">
        <f t="shared" si="95"/>
        <v>Q1</v>
      </c>
      <c r="J521" s="178" t="s">
        <v>627</v>
      </c>
      <c r="K521" s="185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76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84">
        <v>0.12189999999999999</v>
      </c>
      <c r="AE521" s="183">
        <f t="shared" si="98"/>
        <v>0</v>
      </c>
      <c r="AF521" s="183" t="str">
        <f>IF(AND(COUNTIFS($J$18:J521,J521)=1,AE521=1),1,"")</f>
        <v/>
      </c>
      <c r="AG521" s="183">
        <f>IF(C521="","",IF(AND(COUNTIFS($J$18:J521,J521)=1,C521&lt;&gt;""),1,""))</f>
        <v>1</v>
      </c>
      <c r="AH521" s="183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82">
        <v>2019</v>
      </c>
      <c r="C522" s="182">
        <v>3</v>
      </c>
      <c r="D522" s="57" t="str">
        <f t="shared" si="93"/>
        <v>Q4</v>
      </c>
      <c r="E522" s="16" t="s">
        <v>34</v>
      </c>
      <c r="F522" s="182">
        <v>2019</v>
      </c>
      <c r="G522" s="182">
        <v>4</v>
      </c>
      <c r="H522" s="185"/>
      <c r="I522" s="57" t="str">
        <f t="shared" si="95"/>
        <v>Q1</v>
      </c>
      <c r="J522" s="178" t="s">
        <v>627</v>
      </c>
      <c r="K522" s="185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76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84">
        <v>0.12189999999999999</v>
      </c>
      <c r="AE522" s="183">
        <f t="shared" si="98"/>
        <v>0</v>
      </c>
      <c r="AF522" s="183" t="str">
        <f>IF(AND(COUNTIFS($J$18:J522,J522)=1,AE522=1),1,"")</f>
        <v/>
      </c>
      <c r="AG522" s="183" t="str">
        <f>IF(C522="","",IF(AND(COUNTIFS($J$18:J522,J522)=1,C522&lt;&gt;""),1,""))</f>
        <v/>
      </c>
      <c r="AH522" s="183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82">
        <v>2019</v>
      </c>
      <c r="C523" s="182">
        <v>8</v>
      </c>
      <c r="D523" s="57" t="str">
        <f t="shared" si="93"/>
        <v>Q2</v>
      </c>
      <c r="E523" s="16" t="s">
        <v>34</v>
      </c>
      <c r="F523" s="182">
        <v>2019</v>
      </c>
      <c r="G523" s="182">
        <v>8</v>
      </c>
      <c r="H523" s="185"/>
      <c r="I523" s="57" t="str">
        <f t="shared" si="95"/>
        <v>Q2</v>
      </c>
      <c r="J523" s="178" t="s">
        <v>629</v>
      </c>
      <c r="K523" s="185" t="s">
        <v>3144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76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84">
        <v>8.1299999999999997E-2</v>
      </c>
      <c r="AE523" s="183">
        <f t="shared" si="98"/>
        <v>1</v>
      </c>
      <c r="AF523" s="183">
        <f>IF(AND(COUNTIFS($J$18:J523,J523)=1,AE523=1),1,"")</f>
        <v>1</v>
      </c>
      <c r="AG523" s="183">
        <f>IF(C523="","",IF(AND(COUNTIFS($J$18:J523,J523)=1,C523&lt;&gt;""),1,""))</f>
        <v>1</v>
      </c>
      <c r="AH523" s="183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82">
        <v>2019</v>
      </c>
      <c r="C524" s="182">
        <v>8</v>
      </c>
      <c r="D524" s="57" t="str">
        <f t="shared" si="93"/>
        <v>Q2</v>
      </c>
      <c r="E524" s="16" t="s">
        <v>34</v>
      </c>
      <c r="F524" s="182">
        <v>2019</v>
      </c>
      <c r="G524" s="182">
        <v>8</v>
      </c>
      <c r="H524" s="185"/>
      <c r="I524" s="57" t="str">
        <f t="shared" si="95"/>
        <v>Q2</v>
      </c>
      <c r="J524" s="178" t="s">
        <v>631</v>
      </c>
      <c r="K524" s="185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76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81">
        <v>-6.4000000000000003E-3</v>
      </c>
      <c r="AE524" s="183">
        <f t="shared" si="98"/>
        <v>0</v>
      </c>
      <c r="AF524" s="183" t="str">
        <f>IF(AND(COUNTIFS($J$18:J524,J524)=1,AE524=1),1,"")</f>
        <v/>
      </c>
      <c r="AG524" s="183">
        <f>IF(C524="","",IF(AND(COUNTIFS($J$18:J524,J524)=1,C524&lt;&gt;""),1,""))</f>
        <v>1</v>
      </c>
      <c r="AH524" s="183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82">
        <v>2019</v>
      </c>
      <c r="C525" s="182">
        <v>8</v>
      </c>
      <c r="D525" s="57" t="str">
        <f t="shared" si="93"/>
        <v>Q2</v>
      </c>
      <c r="E525" s="16" t="s">
        <v>34</v>
      </c>
      <c r="F525" s="182">
        <v>2019</v>
      </c>
      <c r="G525" s="182">
        <v>8</v>
      </c>
      <c r="H525" s="185"/>
      <c r="I525" s="57" t="str">
        <f t="shared" si="95"/>
        <v>Q2</v>
      </c>
      <c r="J525" s="178" t="s">
        <v>632</v>
      </c>
      <c r="K525" s="185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76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84">
        <v>7.7700000000000005E-2</v>
      </c>
      <c r="AE525" s="183">
        <f t="shared" si="98"/>
        <v>1</v>
      </c>
      <c r="AF525" s="183">
        <f>IF(AND(COUNTIFS($J$18:J525,J525)=1,AE525=1),1,"")</f>
        <v>1</v>
      </c>
      <c r="AG525" s="183">
        <f>IF(C525="","",IF(AND(COUNTIFS($J$18:J525,J525)=1,C525&lt;&gt;""),1,""))</f>
        <v>1</v>
      </c>
      <c r="AH525" s="183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82">
        <v>2019</v>
      </c>
      <c r="C526" s="182">
        <v>8</v>
      </c>
      <c r="D526" s="57" t="str">
        <f t="shared" si="93"/>
        <v>Q2</v>
      </c>
      <c r="E526" s="16" t="s">
        <v>34</v>
      </c>
      <c r="F526" s="182">
        <v>2019</v>
      </c>
      <c r="G526" s="182">
        <v>8</v>
      </c>
      <c r="H526" s="185"/>
      <c r="I526" s="57" t="str">
        <f t="shared" si="95"/>
        <v>Q2</v>
      </c>
      <c r="J526" s="178" t="s">
        <v>635</v>
      </c>
      <c r="K526" s="185" t="s">
        <v>3145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76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84">
        <v>0.1152</v>
      </c>
      <c r="AE526" s="183">
        <f t="shared" si="98"/>
        <v>0</v>
      </c>
      <c r="AF526" s="183" t="str">
        <f>IF(AND(COUNTIFS($J$18:J526,J526)=1,AE526=1),1,"")</f>
        <v/>
      </c>
      <c r="AG526" s="183">
        <f>IF(C526="","",IF(AND(COUNTIFS($J$18:J526,J526)=1,C526&lt;&gt;""),1,""))</f>
        <v>1</v>
      </c>
      <c r="AH526" s="183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82">
        <v>2019</v>
      </c>
      <c r="C527" s="182">
        <v>8</v>
      </c>
      <c r="D527" s="57" t="str">
        <f t="shared" si="93"/>
        <v>Q2</v>
      </c>
      <c r="E527" s="16" t="s">
        <v>34</v>
      </c>
      <c r="F527" s="182">
        <v>2019</v>
      </c>
      <c r="G527" s="182">
        <v>8</v>
      </c>
      <c r="H527" s="185"/>
      <c r="I527" s="57" t="str">
        <f t="shared" si="95"/>
        <v>Q2</v>
      </c>
      <c r="J527" s="178" t="s">
        <v>636</v>
      </c>
      <c r="K527" s="185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76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84">
        <v>0.1158</v>
      </c>
      <c r="AE527" s="183">
        <f t="shared" si="98"/>
        <v>0</v>
      </c>
      <c r="AF527" s="183" t="str">
        <f>IF(AND(COUNTIFS($J$18:J527,J527)=1,AE527=1),1,"")</f>
        <v/>
      </c>
      <c r="AG527" s="183">
        <f>IF(C527="","",IF(AND(COUNTIFS($J$18:J527,J527)=1,C527&lt;&gt;""),1,""))</f>
        <v>1</v>
      </c>
      <c r="AH527" s="183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82">
        <v>2019</v>
      </c>
      <c r="C528" s="182">
        <v>8</v>
      </c>
      <c r="D528" s="57" t="str">
        <f t="shared" si="93"/>
        <v>Q2</v>
      </c>
      <c r="E528" s="16" t="s">
        <v>34</v>
      </c>
      <c r="F528" s="182">
        <v>2019</v>
      </c>
      <c r="G528" s="182">
        <v>8</v>
      </c>
      <c r="H528" s="185"/>
      <c r="I528" s="57" t="str">
        <f t="shared" si="95"/>
        <v>Q2</v>
      </c>
      <c r="J528" s="178" t="s">
        <v>637</v>
      </c>
      <c r="K528" s="185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76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84">
        <v>0.12280000000000001</v>
      </c>
      <c r="AE528" s="183">
        <f t="shared" si="98"/>
        <v>1</v>
      </c>
      <c r="AF528" s="183">
        <f>IF(AND(COUNTIFS($J$18:J528,J528)=1,AE528=1),1,"")</f>
        <v>1</v>
      </c>
      <c r="AG528" s="183">
        <f>IF(C528="","",IF(AND(COUNTIFS($J$18:J528,J528)=1,C528&lt;&gt;""),1,""))</f>
        <v>1</v>
      </c>
      <c r="AH528" s="183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82">
        <v>2019</v>
      </c>
      <c r="C529" s="182">
        <v>8</v>
      </c>
      <c r="D529" s="57" t="str">
        <f t="shared" si="93"/>
        <v>Q2</v>
      </c>
      <c r="E529" s="16" t="s">
        <v>34</v>
      </c>
      <c r="F529" s="182">
        <v>2019</v>
      </c>
      <c r="G529" s="182">
        <v>8</v>
      </c>
      <c r="H529" s="185"/>
      <c r="I529" s="57" t="str">
        <f t="shared" si="95"/>
        <v>Q2</v>
      </c>
      <c r="J529" s="178" t="s">
        <v>637</v>
      </c>
      <c r="K529" s="185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76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84">
        <v>0.12280000000000001</v>
      </c>
      <c r="AE529" s="183">
        <f t="shared" si="98"/>
        <v>1</v>
      </c>
      <c r="AF529" s="183" t="str">
        <f>IF(AND(COUNTIFS($J$18:J529,J529)=1,AE529=1),1,"")</f>
        <v/>
      </c>
      <c r="AG529" s="183" t="str">
        <f>IF(C529="","",IF(AND(COUNTIFS($J$18:J529,J529)=1,C529&lt;&gt;""),1,""))</f>
        <v/>
      </c>
      <c r="AH529" s="183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82">
        <v>2019</v>
      </c>
      <c r="C530" s="182">
        <v>8</v>
      </c>
      <c r="D530" s="57" t="str">
        <f t="shared" si="93"/>
        <v>Q2</v>
      </c>
      <c r="E530" s="16" t="s">
        <v>34</v>
      </c>
      <c r="F530" s="182">
        <v>2019</v>
      </c>
      <c r="G530" s="182">
        <v>8</v>
      </c>
      <c r="H530" s="185"/>
      <c r="I530" s="57" t="str">
        <f t="shared" si="95"/>
        <v>Q2</v>
      </c>
      <c r="J530" s="178" t="s">
        <v>637</v>
      </c>
      <c r="K530" s="185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76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84">
        <v>0.12280000000000001</v>
      </c>
      <c r="AE530" s="183">
        <f t="shared" si="98"/>
        <v>1</v>
      </c>
      <c r="AF530" s="183" t="str">
        <f>IF(AND(COUNTIFS($J$18:J530,J530)=1,AE530=1),1,"")</f>
        <v/>
      </c>
      <c r="AG530" s="183" t="str">
        <f>IF(C530="","",IF(AND(COUNTIFS($J$18:J530,J530)=1,C530&lt;&gt;""),1,""))</f>
        <v/>
      </c>
      <c r="AH530" s="183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82">
        <v>2019</v>
      </c>
      <c r="C531" s="182">
        <v>8</v>
      </c>
      <c r="D531" s="57" t="str">
        <f t="shared" si="93"/>
        <v>Q2</v>
      </c>
      <c r="E531" s="16" t="s">
        <v>34</v>
      </c>
      <c r="F531" s="182">
        <v>2019</v>
      </c>
      <c r="G531" s="182">
        <v>8</v>
      </c>
      <c r="H531" s="185"/>
      <c r="I531" s="57" t="str">
        <f t="shared" si="95"/>
        <v>Q2</v>
      </c>
      <c r="J531" s="178" t="s">
        <v>639</v>
      </c>
      <c r="K531" s="185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76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84">
        <v>0.16470000000000001</v>
      </c>
      <c r="AE531" s="183">
        <f t="shared" si="98"/>
        <v>0</v>
      </c>
      <c r="AF531" s="183" t="str">
        <f>IF(AND(COUNTIFS($J$18:J531,J531)=1,AE531=1),1,"")</f>
        <v/>
      </c>
      <c r="AG531" s="183">
        <f>IF(C531="","",IF(AND(COUNTIFS($J$18:J531,J531)=1,C531&lt;&gt;""),1,""))</f>
        <v>1</v>
      </c>
      <c r="AH531" s="183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82">
        <v>2019</v>
      </c>
      <c r="C532" s="182">
        <v>8</v>
      </c>
      <c r="D532" s="57" t="str">
        <f t="shared" si="93"/>
        <v>Q2</v>
      </c>
      <c r="E532" s="16" t="s">
        <v>34</v>
      </c>
      <c r="F532" s="182">
        <v>2019</v>
      </c>
      <c r="G532" s="182">
        <v>8</v>
      </c>
      <c r="H532" s="185"/>
      <c r="I532" s="57" t="str">
        <f t="shared" si="95"/>
        <v>Q2</v>
      </c>
      <c r="J532" s="178" t="s">
        <v>641</v>
      </c>
      <c r="K532" s="185" t="s">
        <v>3120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76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84">
        <v>9.0499999999999997E-2</v>
      </c>
      <c r="AE532" s="183">
        <f t="shared" si="98"/>
        <v>1</v>
      </c>
      <c r="AF532" s="183">
        <f>IF(AND(COUNTIFS($J$18:J532,J532)=1,AE532=1),1,"")</f>
        <v>1</v>
      </c>
      <c r="AG532" s="183">
        <f>IF(C532="","",IF(AND(COUNTIFS($J$18:J532,J532)=1,C532&lt;&gt;""),1,""))</f>
        <v>1</v>
      </c>
      <c r="AH532" s="183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82">
        <v>2019</v>
      </c>
      <c r="C533" s="182">
        <v>3</v>
      </c>
      <c r="D533" s="57" t="str">
        <f t="shared" si="93"/>
        <v>Q4</v>
      </c>
      <c r="E533" s="16" t="s">
        <v>34</v>
      </c>
      <c r="F533" s="182">
        <v>2019</v>
      </c>
      <c r="G533" s="182">
        <v>8</v>
      </c>
      <c r="H533" s="185"/>
      <c r="I533" s="57" t="str">
        <f t="shared" si="95"/>
        <v>Q2</v>
      </c>
      <c r="J533" s="178" t="s">
        <v>642</v>
      </c>
      <c r="K533" s="185" t="s">
        <v>3146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76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84">
        <v>0.1114</v>
      </c>
      <c r="AE533" s="183">
        <f t="shared" si="98"/>
        <v>0</v>
      </c>
      <c r="AF533" s="183" t="str">
        <f>IF(AND(COUNTIFS($J$18:J533,J533)=1,AE533=1),1,"")</f>
        <v/>
      </c>
      <c r="AG533" s="183">
        <f>IF(C533="","",IF(AND(COUNTIFS($J$18:J533,J533)=1,C533&lt;&gt;""),1,""))</f>
        <v>1</v>
      </c>
      <c r="AH533" s="183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82">
        <v>2019</v>
      </c>
      <c r="C534" s="182">
        <v>3</v>
      </c>
      <c r="D534" s="57" t="str">
        <f t="shared" si="93"/>
        <v>Q4</v>
      </c>
      <c r="E534" s="16" t="s">
        <v>34</v>
      </c>
      <c r="F534" s="182">
        <v>2019</v>
      </c>
      <c r="G534" s="182">
        <v>8</v>
      </c>
      <c r="H534" s="185"/>
      <c r="I534" s="57" t="str">
        <f t="shared" si="95"/>
        <v>Q2</v>
      </c>
      <c r="J534" s="178" t="s">
        <v>642</v>
      </c>
      <c r="K534" s="185" t="s">
        <v>3146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76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84">
        <v>0.1114</v>
      </c>
      <c r="AE534" s="183">
        <f t="shared" si="98"/>
        <v>0</v>
      </c>
      <c r="AF534" s="183" t="str">
        <f>IF(AND(COUNTIFS($J$18:J534,J534)=1,AE534=1),1,"")</f>
        <v/>
      </c>
      <c r="AG534" s="183" t="str">
        <f>IF(C534="","",IF(AND(COUNTIFS($J$18:J534,J534)=1,C534&lt;&gt;""),1,""))</f>
        <v/>
      </c>
      <c r="AH534" s="183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82">
        <v>2019</v>
      </c>
      <c r="C535" s="182">
        <v>6</v>
      </c>
      <c r="D535" s="57" t="str">
        <f t="shared" si="93"/>
        <v>Q1</v>
      </c>
      <c r="E535" s="16" t="s">
        <v>34</v>
      </c>
      <c r="F535" s="182">
        <v>2019</v>
      </c>
      <c r="G535" s="182">
        <v>8</v>
      </c>
      <c r="H535" s="185"/>
      <c r="I535" s="57" t="str">
        <f t="shared" si="95"/>
        <v>Q2</v>
      </c>
      <c r="J535" s="178" t="s">
        <v>643</v>
      </c>
      <c r="K535" s="185" t="s">
        <v>3147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76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84">
        <v>8.0500000000000002E-2</v>
      </c>
      <c r="AE535" s="183">
        <f t="shared" si="98"/>
        <v>1</v>
      </c>
      <c r="AF535" s="183">
        <f>IF(AND(COUNTIFS($J$18:J535,J535)=1,AE535=1),1,"")</f>
        <v>1</v>
      </c>
      <c r="AG535" s="183">
        <f>IF(C535="","",IF(AND(COUNTIFS($J$18:J535,J535)=1,C535&lt;&gt;""),1,""))</f>
        <v>1</v>
      </c>
      <c r="AH535" s="183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82">
        <v>2019</v>
      </c>
      <c r="C536" s="182">
        <v>6</v>
      </c>
      <c r="D536" s="57" t="str">
        <f t="shared" si="93"/>
        <v>Q1</v>
      </c>
      <c r="E536" s="16" t="s">
        <v>34</v>
      </c>
      <c r="F536" s="182">
        <v>2019</v>
      </c>
      <c r="G536" s="182">
        <v>8</v>
      </c>
      <c r="H536" s="185"/>
      <c r="I536" s="57" t="str">
        <f t="shared" si="95"/>
        <v>Q2</v>
      </c>
      <c r="J536" s="178" t="s">
        <v>643</v>
      </c>
      <c r="K536" s="185" t="s">
        <v>3147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76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84">
        <v>8.0500000000000002E-2</v>
      </c>
      <c r="AE536" s="183">
        <f t="shared" si="98"/>
        <v>1</v>
      </c>
      <c r="AF536" s="183" t="str">
        <f>IF(AND(COUNTIFS($J$18:J536,J536)=1,AE536=1),1,"")</f>
        <v/>
      </c>
      <c r="AG536" s="183" t="str">
        <f>IF(C536="","",IF(AND(COUNTIFS($J$18:J536,J536)=1,C536&lt;&gt;""),1,""))</f>
        <v/>
      </c>
      <c r="AH536" s="183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82">
        <v>2019</v>
      </c>
      <c r="C537" s="182">
        <v>6</v>
      </c>
      <c r="D537" s="57" t="str">
        <f t="shared" si="93"/>
        <v>Q1</v>
      </c>
      <c r="E537" s="16" t="s">
        <v>34</v>
      </c>
      <c r="F537" s="182">
        <v>2019</v>
      </c>
      <c r="G537" s="182">
        <v>8</v>
      </c>
      <c r="H537" s="185"/>
      <c r="I537" s="57" t="str">
        <f t="shared" si="95"/>
        <v>Q2</v>
      </c>
      <c r="J537" s="178" t="s">
        <v>643</v>
      </c>
      <c r="K537" s="185" t="s">
        <v>3147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76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84">
        <v>8.0500000000000002E-2</v>
      </c>
      <c r="AE537" s="183">
        <f t="shared" si="98"/>
        <v>1</v>
      </c>
      <c r="AF537" s="183" t="str">
        <f>IF(AND(COUNTIFS($J$18:J537,J537)=1,AE537=1),1,"")</f>
        <v/>
      </c>
      <c r="AG537" s="183" t="str">
        <f>IF(C537="","",IF(AND(COUNTIFS($J$18:J537,J537)=1,C537&lt;&gt;""),1,""))</f>
        <v/>
      </c>
      <c r="AH537" s="183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82">
        <v>2019</v>
      </c>
      <c r="C538" s="182">
        <v>6</v>
      </c>
      <c r="D538" s="57" t="str">
        <f t="shared" si="93"/>
        <v>Q1</v>
      </c>
      <c r="E538" s="16" t="s">
        <v>34</v>
      </c>
      <c r="F538" s="182">
        <v>2019</v>
      </c>
      <c r="G538" s="182">
        <v>8</v>
      </c>
      <c r="H538" s="185"/>
      <c r="I538" s="57" t="str">
        <f t="shared" si="95"/>
        <v>Q2</v>
      </c>
      <c r="J538" s="178" t="s">
        <v>646</v>
      </c>
      <c r="K538" s="185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76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84">
        <v>0.1208</v>
      </c>
      <c r="AE538" s="183">
        <f t="shared" si="98"/>
        <v>1</v>
      </c>
      <c r="AF538" s="183">
        <f>IF(AND(COUNTIFS($J$18:J538,J538)=1,AE538=1),1,"")</f>
        <v>1</v>
      </c>
      <c r="AG538" s="183">
        <f>IF(C538="","",IF(AND(COUNTIFS($J$18:J538,J538)=1,C538&lt;&gt;""),1,""))</f>
        <v>1</v>
      </c>
      <c r="AH538" s="183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82">
        <v>2019</v>
      </c>
      <c r="C539" s="182">
        <v>6</v>
      </c>
      <c r="D539" s="57" t="str">
        <f t="shared" si="93"/>
        <v>Q1</v>
      </c>
      <c r="E539" s="16" t="s">
        <v>34</v>
      </c>
      <c r="F539" s="182">
        <v>2019</v>
      </c>
      <c r="G539" s="182">
        <v>8</v>
      </c>
      <c r="H539" s="185"/>
      <c r="I539" s="57" t="str">
        <f t="shared" si="95"/>
        <v>Q2</v>
      </c>
      <c r="J539" s="178" t="s">
        <v>646</v>
      </c>
      <c r="K539" s="185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76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84">
        <v>0.1208</v>
      </c>
      <c r="AE539" s="183">
        <f t="shared" si="98"/>
        <v>1</v>
      </c>
      <c r="AF539" s="183" t="str">
        <f>IF(AND(COUNTIFS($J$18:J539,J539)=1,AE539=1),1,"")</f>
        <v/>
      </c>
      <c r="AG539" s="183" t="str">
        <f>IF(C539="","",IF(AND(COUNTIFS($J$18:J539,J539)=1,C539&lt;&gt;""),1,""))</f>
        <v/>
      </c>
      <c r="AH539" s="183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82">
        <v>2019</v>
      </c>
      <c r="C540" s="182">
        <v>5</v>
      </c>
      <c r="D540" s="57" t="str">
        <f t="shared" si="93"/>
        <v>Q1</v>
      </c>
      <c r="E540" s="16" t="s">
        <v>34</v>
      </c>
      <c r="F540" s="182">
        <v>2019</v>
      </c>
      <c r="G540" s="182">
        <v>8</v>
      </c>
      <c r="H540" s="185"/>
      <c r="I540" s="57" t="str">
        <f t="shared" si="95"/>
        <v>Q2</v>
      </c>
      <c r="J540" s="178" t="s">
        <v>656</v>
      </c>
      <c r="K540" s="185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76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84">
        <v>0.1416</v>
      </c>
      <c r="AE540" s="183">
        <f t="shared" si="98"/>
        <v>0</v>
      </c>
      <c r="AF540" s="183" t="str">
        <f>IF(AND(COUNTIFS($J$18:J540,J540)=1,AE540=1),1,"")</f>
        <v/>
      </c>
      <c r="AG540" s="183">
        <f>IF(C540="","",IF(AND(COUNTIFS($J$18:J540,J540)=1,C540&lt;&gt;""),1,""))</f>
        <v>1</v>
      </c>
      <c r="AH540" s="183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82">
        <v>2019</v>
      </c>
      <c r="C541" s="182">
        <v>5</v>
      </c>
      <c r="D541" s="57" t="str">
        <f t="shared" si="93"/>
        <v>Q1</v>
      </c>
      <c r="E541" s="16" t="s">
        <v>34</v>
      </c>
      <c r="F541" s="182">
        <v>2019</v>
      </c>
      <c r="G541" s="182">
        <v>8</v>
      </c>
      <c r="H541" s="185"/>
      <c r="I541" s="57" t="str">
        <f t="shared" si="95"/>
        <v>Q2</v>
      </c>
      <c r="J541" s="178" t="s">
        <v>656</v>
      </c>
      <c r="K541" s="185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76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84">
        <v>0.1416</v>
      </c>
      <c r="AE541" s="183">
        <f t="shared" si="98"/>
        <v>0</v>
      </c>
      <c r="AF541" s="183" t="str">
        <f>IF(AND(COUNTIFS($J$18:J541,J541)=1,AE541=1),1,"")</f>
        <v/>
      </c>
      <c r="AG541" s="183" t="str">
        <f>IF(C541="","",IF(AND(COUNTIFS($J$18:J541,J541)=1,C541&lt;&gt;""),1,""))</f>
        <v/>
      </c>
      <c r="AH541" s="183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82">
        <v>2019</v>
      </c>
      <c r="C542" s="182">
        <v>5</v>
      </c>
      <c r="D542" s="57" t="str">
        <f t="shared" si="93"/>
        <v>Q1</v>
      </c>
      <c r="E542" s="16" t="s">
        <v>34</v>
      </c>
      <c r="F542" s="182">
        <v>2019</v>
      </c>
      <c r="G542" s="182">
        <v>8</v>
      </c>
      <c r="H542" s="185"/>
      <c r="I542" s="57" t="str">
        <f t="shared" si="95"/>
        <v>Q2</v>
      </c>
      <c r="J542" s="178" t="s">
        <v>658</v>
      </c>
      <c r="K542" s="185" t="s">
        <v>3148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76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84">
        <v>8.0600000000000005E-2</v>
      </c>
      <c r="AE542" s="183">
        <f t="shared" si="98"/>
        <v>1</v>
      </c>
      <c r="AF542" s="183">
        <f>IF(AND(COUNTIFS($J$18:J542,J542)=1,AE542=1),1,"")</f>
        <v>1</v>
      </c>
      <c r="AG542" s="183">
        <f>IF(C542="","",IF(AND(COUNTIFS($J$18:J542,J542)=1,C542&lt;&gt;""),1,""))</f>
        <v>1</v>
      </c>
      <c r="AH542" s="183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82">
        <v>2019</v>
      </c>
      <c r="C543" s="182">
        <v>5</v>
      </c>
      <c r="D543" s="57" t="str">
        <f t="shared" si="93"/>
        <v>Q1</v>
      </c>
      <c r="E543" s="16" t="s">
        <v>34</v>
      </c>
      <c r="F543" s="182">
        <v>2019</v>
      </c>
      <c r="G543" s="182">
        <v>8</v>
      </c>
      <c r="H543" s="185"/>
      <c r="I543" s="57" t="str">
        <f t="shared" si="95"/>
        <v>Q2</v>
      </c>
      <c r="J543" s="178" t="s">
        <v>659</v>
      </c>
      <c r="K543" s="185" t="s">
        <v>3149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76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84">
        <v>0.1265</v>
      </c>
      <c r="AE543" s="183">
        <f t="shared" si="98"/>
        <v>1</v>
      </c>
      <c r="AF543" s="183">
        <f>IF(AND(COUNTIFS($J$18:J543,J543)=1,AE543=1),1,"")</f>
        <v>1</v>
      </c>
      <c r="AG543" s="183">
        <f>IF(C543="","",IF(AND(COUNTIFS($J$18:J543,J543)=1,C543&lt;&gt;""),1,""))</f>
        <v>1</v>
      </c>
      <c r="AH543" s="183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82">
        <v>2019</v>
      </c>
      <c r="C544" s="182">
        <v>12</v>
      </c>
      <c r="D544" s="57" t="str">
        <f t="shared" si="93"/>
        <v>Q3</v>
      </c>
      <c r="E544" s="16" t="s">
        <v>34</v>
      </c>
      <c r="F544" s="182">
        <v>2019</v>
      </c>
      <c r="G544" s="182">
        <v>12</v>
      </c>
      <c r="H544" s="185"/>
      <c r="I544" s="57" t="str">
        <f t="shared" si="95"/>
        <v>Q3</v>
      </c>
      <c r="J544" s="178" t="s">
        <v>664</v>
      </c>
      <c r="K544" s="185" t="s">
        <v>3150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76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84">
        <v>2.07E-2</v>
      </c>
      <c r="AE544" s="183">
        <f t="shared" si="98"/>
        <v>0</v>
      </c>
      <c r="AF544" s="183" t="str">
        <f>IF(AND(COUNTIFS($J$18:J544,J544)=1,AE544=1),1,"")</f>
        <v/>
      </c>
      <c r="AG544" s="183">
        <f>IF(C544="","",IF(AND(COUNTIFS($J$18:J544,J544)=1,C544&lt;&gt;""),1,""))</f>
        <v>1</v>
      </c>
      <c r="AH544" s="183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82">
        <v>2019</v>
      </c>
      <c r="C545" s="182">
        <v>12</v>
      </c>
      <c r="D545" s="57" t="str">
        <f t="shared" si="93"/>
        <v>Q3</v>
      </c>
      <c r="E545" s="16" t="s">
        <v>34</v>
      </c>
      <c r="F545" s="182">
        <v>2019</v>
      </c>
      <c r="G545" s="182">
        <v>12</v>
      </c>
      <c r="H545" s="185"/>
      <c r="I545" s="57" t="str">
        <f t="shared" si="95"/>
        <v>Q3</v>
      </c>
      <c r="J545" s="178" t="s">
        <v>664</v>
      </c>
      <c r="K545" s="185" t="s">
        <v>3150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76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84">
        <v>2.07E-2</v>
      </c>
      <c r="AE545" s="183">
        <f t="shared" si="98"/>
        <v>0</v>
      </c>
      <c r="AF545" s="183" t="str">
        <f>IF(AND(COUNTIFS($J$18:J545,J545)=1,AE545=1),1,"")</f>
        <v/>
      </c>
      <c r="AG545" s="183" t="str">
        <f>IF(C545="","",IF(AND(COUNTIFS($J$18:J545,J545)=1,C545&lt;&gt;""),1,""))</f>
        <v/>
      </c>
      <c r="AH545" s="183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82">
        <v>2019</v>
      </c>
      <c r="C546" s="182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82">
        <v>2019</v>
      </c>
      <c r="G546" s="182">
        <v>12</v>
      </c>
      <c r="H546" s="185"/>
      <c r="I546" s="57" t="str">
        <f t="shared" si="95"/>
        <v>Q3</v>
      </c>
      <c r="J546" s="178" t="s">
        <v>665</v>
      </c>
      <c r="K546" s="185" t="s">
        <v>3151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76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84">
        <v>8.1900000000000001E-2</v>
      </c>
      <c r="AE546" s="183">
        <f t="shared" si="98"/>
        <v>0</v>
      </c>
      <c r="AF546" s="183" t="str">
        <f>IF(AND(COUNTIFS($J$18:J546,J546)=1,AE546=1),1,"")</f>
        <v/>
      </c>
      <c r="AG546" s="183">
        <f>IF(C546="","",IF(AND(COUNTIFS($J$18:J546,J546)=1,C546&lt;&gt;""),1,""))</f>
        <v>1</v>
      </c>
      <c r="AH546" s="183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82">
        <v>2019</v>
      </c>
      <c r="C547" s="182">
        <v>12</v>
      </c>
      <c r="D547" s="57" t="str">
        <f t="shared" si="105"/>
        <v>Q3</v>
      </c>
      <c r="E547" s="16" t="s">
        <v>34</v>
      </c>
      <c r="F547" s="182">
        <v>2019</v>
      </c>
      <c r="G547" s="182">
        <v>12</v>
      </c>
      <c r="H547" s="185"/>
      <c r="I547" s="57" t="str">
        <f t="shared" si="95"/>
        <v>Q3</v>
      </c>
      <c r="J547" s="178" t="s">
        <v>666</v>
      </c>
      <c r="K547" s="185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76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84">
        <v>0.1283</v>
      </c>
      <c r="AE547" s="183">
        <f t="shared" si="98"/>
        <v>0</v>
      </c>
      <c r="AF547" s="183" t="str">
        <f>IF(AND(COUNTIFS($J$18:J547,J547)=1,AE547=1),1,"")</f>
        <v/>
      </c>
      <c r="AG547" s="183">
        <f>IF(C547="","",IF(AND(COUNTIFS($J$18:J547,J547)=1,C547&lt;&gt;""),1,""))</f>
        <v>1</v>
      </c>
      <c r="AH547" s="183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82">
        <v>2019</v>
      </c>
      <c r="C548" s="182">
        <v>12</v>
      </c>
      <c r="D548" s="57" t="str">
        <f t="shared" si="105"/>
        <v>Q3</v>
      </c>
      <c r="E548" s="16" t="s">
        <v>34</v>
      </c>
      <c r="F548" s="182">
        <v>2019</v>
      </c>
      <c r="G548" s="182">
        <v>12</v>
      </c>
      <c r="H548" s="185"/>
      <c r="I548" s="57" t="str">
        <f t="shared" si="95"/>
        <v>Q3</v>
      </c>
      <c r="J548" s="178" t="s">
        <v>668</v>
      </c>
      <c r="K548" s="185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76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84">
        <v>0.1071</v>
      </c>
      <c r="AE548" s="183">
        <f t="shared" si="98"/>
        <v>0</v>
      </c>
      <c r="AF548" s="183" t="str">
        <f>IF(AND(COUNTIFS($J$18:J548,J548)=1,AE548=1),1,"")</f>
        <v/>
      </c>
      <c r="AG548" s="183">
        <f>IF(C548="","",IF(AND(COUNTIFS($J$18:J548,J548)=1,C548&lt;&gt;""),1,""))</f>
        <v>1</v>
      </c>
      <c r="AH548" s="183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82">
        <v>2019</v>
      </c>
      <c r="C549" s="182">
        <v>12</v>
      </c>
      <c r="D549" s="57" t="str">
        <f t="shared" si="105"/>
        <v>Q3</v>
      </c>
      <c r="E549" s="16" t="s">
        <v>34</v>
      </c>
      <c r="F549" s="182">
        <v>2019</v>
      </c>
      <c r="G549" s="182">
        <v>12</v>
      </c>
      <c r="H549" s="185"/>
      <c r="I549" s="57" t="str">
        <f t="shared" si="95"/>
        <v>Q3</v>
      </c>
      <c r="J549" s="178" t="s">
        <v>670</v>
      </c>
      <c r="K549" s="185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76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84">
        <v>9.3700000000000006E-2</v>
      </c>
      <c r="AE549" s="183">
        <f t="shared" si="98"/>
        <v>1</v>
      </c>
      <c r="AF549" s="183">
        <f>IF(AND(COUNTIFS($J$18:J549,J549)=1,AE549=1),1,"")</f>
        <v>1</v>
      </c>
      <c r="AG549" s="183">
        <f>IF(C549="","",IF(AND(COUNTIFS($J$18:J549,J549)=1,C549&lt;&gt;""),1,""))</f>
        <v>1</v>
      </c>
      <c r="AH549" s="183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82">
        <v>2019</v>
      </c>
      <c r="C550" s="182">
        <v>12</v>
      </c>
      <c r="D550" s="57" t="str">
        <f t="shared" si="105"/>
        <v>Q3</v>
      </c>
      <c r="E550" s="16" t="s">
        <v>34</v>
      </c>
      <c r="F550" s="182">
        <v>2019</v>
      </c>
      <c r="G550" s="182">
        <v>12</v>
      </c>
      <c r="H550" s="185"/>
      <c r="I550" s="57" t="str">
        <f t="shared" si="95"/>
        <v>Q3</v>
      </c>
      <c r="J550" s="178" t="s">
        <v>673</v>
      </c>
      <c r="K550" s="185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76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84">
        <v>0.1696</v>
      </c>
      <c r="AE550" s="183">
        <f t="shared" si="98"/>
        <v>0</v>
      </c>
      <c r="AF550" s="183" t="str">
        <f>IF(AND(COUNTIFS($J$18:J550,J550)=1,AE550=1),1,"")</f>
        <v/>
      </c>
      <c r="AG550" s="183">
        <f>IF(C550="","",IF(AND(COUNTIFS($J$18:J550,J550)=1,C550&lt;&gt;""),1,""))</f>
        <v>1</v>
      </c>
      <c r="AH550" s="183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82">
        <v>2019</v>
      </c>
      <c r="C551" s="182">
        <v>11</v>
      </c>
      <c r="D551" s="57" t="str">
        <f t="shared" si="105"/>
        <v>Q3</v>
      </c>
      <c r="E551" s="16" t="s">
        <v>34</v>
      </c>
      <c r="F551" s="182">
        <v>2019</v>
      </c>
      <c r="G551" s="182">
        <v>12</v>
      </c>
      <c r="H551" s="185"/>
      <c r="I551" s="57" t="str">
        <f t="shared" si="95"/>
        <v>Q3</v>
      </c>
      <c r="J551" s="178" t="s">
        <v>674</v>
      </c>
      <c r="K551" s="185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76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84">
        <v>0.13439999999999999</v>
      </c>
      <c r="AE551" s="183">
        <f t="shared" si="98"/>
        <v>0</v>
      </c>
      <c r="AF551" s="183" t="str">
        <f>IF(AND(COUNTIFS($J$18:J551,J551)=1,AE551=1),1,"")</f>
        <v/>
      </c>
      <c r="AG551" s="183">
        <f>IF(C551="","",IF(AND(COUNTIFS($J$18:J551,J551)=1,C551&lt;&gt;""),1,""))</f>
        <v>1</v>
      </c>
      <c r="AH551" s="183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82">
        <v>2019</v>
      </c>
      <c r="C552" s="182">
        <v>11</v>
      </c>
      <c r="D552" s="57" t="str">
        <f t="shared" si="105"/>
        <v>Q3</v>
      </c>
      <c r="E552" s="16" t="s">
        <v>34</v>
      </c>
      <c r="F552" s="182">
        <v>2019</v>
      </c>
      <c r="G552" s="182">
        <v>12</v>
      </c>
      <c r="H552" s="185"/>
      <c r="I552" s="57" t="str">
        <f t="shared" si="95"/>
        <v>Q3</v>
      </c>
      <c r="J552" s="178" t="s">
        <v>674</v>
      </c>
      <c r="K552" s="185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76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84">
        <v>0.13439999999999999</v>
      </c>
      <c r="AE552" s="183">
        <f t="shared" si="98"/>
        <v>0</v>
      </c>
      <c r="AF552" s="183" t="str">
        <f>IF(AND(COUNTIFS($J$18:J552,J552)=1,AE552=1),1,"")</f>
        <v/>
      </c>
      <c r="AG552" s="183" t="str">
        <f>IF(C552="","",IF(AND(COUNTIFS($J$18:J552,J552)=1,C552&lt;&gt;""),1,""))</f>
        <v/>
      </c>
      <c r="AH552" s="183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82">
        <v>2019</v>
      </c>
      <c r="C553" s="182">
        <v>11</v>
      </c>
      <c r="D553" s="57" t="str">
        <f t="shared" si="105"/>
        <v>Q3</v>
      </c>
      <c r="E553" s="16" t="s">
        <v>34</v>
      </c>
      <c r="F553" s="182">
        <v>2019</v>
      </c>
      <c r="G553" s="182">
        <v>12</v>
      </c>
      <c r="H553" s="185"/>
      <c r="I553" s="57" t="str">
        <f t="shared" si="95"/>
        <v>Q3</v>
      </c>
      <c r="J553" s="178" t="s">
        <v>674</v>
      </c>
      <c r="K553" s="185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76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84">
        <v>0.13439999999999999</v>
      </c>
      <c r="AE553" s="183">
        <f t="shared" si="98"/>
        <v>0</v>
      </c>
      <c r="AF553" s="183" t="str">
        <f>IF(AND(COUNTIFS($J$18:J553,J553)=1,AE553=1),1,"")</f>
        <v/>
      </c>
      <c r="AG553" s="183" t="str">
        <f>IF(C553="","",IF(AND(COUNTIFS($J$18:J553,J553)=1,C553&lt;&gt;""),1,""))</f>
        <v/>
      </c>
      <c r="AH553" s="183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82">
        <v>2019</v>
      </c>
      <c r="C554" s="182">
        <v>11</v>
      </c>
      <c r="D554" s="57" t="str">
        <f t="shared" si="105"/>
        <v>Q3</v>
      </c>
      <c r="E554" s="16" t="s">
        <v>34</v>
      </c>
      <c r="F554" s="182">
        <v>2019</v>
      </c>
      <c r="G554" s="182">
        <v>12</v>
      </c>
      <c r="H554" s="185"/>
      <c r="I554" s="57" t="str">
        <f t="shared" si="95"/>
        <v>Q3</v>
      </c>
      <c r="J554" s="178" t="s">
        <v>675</v>
      </c>
      <c r="K554" s="185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76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84">
        <v>0.12239999999999999</v>
      </c>
      <c r="AE554" s="183">
        <f t="shared" si="98"/>
        <v>0</v>
      </c>
      <c r="AF554" s="183" t="str">
        <f>IF(AND(COUNTIFS($J$18:J554,J554)=1,AE554=1),1,"")</f>
        <v/>
      </c>
      <c r="AG554" s="183">
        <f>IF(C554="","",IF(AND(COUNTIFS($J$18:J554,J554)=1,C554&lt;&gt;""),1,""))</f>
        <v>1</v>
      </c>
      <c r="AH554" s="183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82">
        <v>2019</v>
      </c>
      <c r="C555" s="182">
        <v>11</v>
      </c>
      <c r="D555" s="57" t="str">
        <f t="shared" si="105"/>
        <v>Q3</v>
      </c>
      <c r="E555" s="16" t="s">
        <v>34</v>
      </c>
      <c r="F555" s="182">
        <v>2019</v>
      </c>
      <c r="G555" s="182">
        <v>12</v>
      </c>
      <c r="H555" s="185"/>
      <c r="I555" s="57" t="str">
        <f t="shared" si="95"/>
        <v>Q3</v>
      </c>
      <c r="J555" s="178" t="s">
        <v>678</v>
      </c>
      <c r="K555" s="185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76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84">
        <v>0.1023</v>
      </c>
      <c r="AE555" s="183">
        <f t="shared" si="98"/>
        <v>1</v>
      </c>
      <c r="AF555" s="183">
        <f>IF(AND(COUNTIFS($J$18:J555,J555)=1,AE555=1),1,"")</f>
        <v>1</v>
      </c>
      <c r="AG555" s="183">
        <f>IF(C555="","",IF(AND(COUNTIFS($J$18:J555,J555)=1,C555&lt;&gt;""),1,""))</f>
        <v>1</v>
      </c>
      <c r="AH555" s="183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82">
        <v>2019</v>
      </c>
      <c r="C556" s="182">
        <v>11</v>
      </c>
      <c r="D556" s="57" t="str">
        <f t="shared" si="105"/>
        <v>Q3</v>
      </c>
      <c r="E556" s="16" t="s">
        <v>34</v>
      </c>
      <c r="F556" s="182">
        <v>2019</v>
      </c>
      <c r="G556" s="182">
        <v>12</v>
      </c>
      <c r="H556" s="185"/>
      <c r="I556" s="57" t="str">
        <f t="shared" si="95"/>
        <v>Q3</v>
      </c>
      <c r="J556" s="178" t="s">
        <v>678</v>
      </c>
      <c r="K556" s="185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76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84">
        <v>0.1023</v>
      </c>
      <c r="AE556" s="183">
        <f t="shared" si="98"/>
        <v>1</v>
      </c>
      <c r="AF556" s="183" t="str">
        <f>IF(AND(COUNTIFS($J$18:J556,J556)=1,AE556=1),1,"")</f>
        <v/>
      </c>
      <c r="AG556" s="183" t="str">
        <f>IF(C556="","",IF(AND(COUNTIFS($J$18:J556,J556)=1,C556&lt;&gt;""),1,""))</f>
        <v/>
      </c>
      <c r="AH556" s="183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82">
        <v>2019</v>
      </c>
      <c r="C557" s="182">
        <v>11</v>
      </c>
      <c r="D557" s="57" t="str">
        <f t="shared" si="105"/>
        <v>Q3</v>
      </c>
      <c r="E557" s="16" t="s">
        <v>34</v>
      </c>
      <c r="F557" s="182">
        <v>2019</v>
      </c>
      <c r="G557" s="182">
        <v>12</v>
      </c>
      <c r="H557" s="185"/>
      <c r="I557" s="57" t="str">
        <f t="shared" si="95"/>
        <v>Q3</v>
      </c>
      <c r="J557" s="178" t="s">
        <v>678</v>
      </c>
      <c r="K557" s="185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76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84">
        <v>0.1023</v>
      </c>
      <c r="AE557" s="183">
        <f t="shared" si="98"/>
        <v>1</v>
      </c>
      <c r="AF557" s="183" t="str">
        <f>IF(AND(COUNTIFS($J$18:J557,J557)=1,AE557=1),1,"")</f>
        <v/>
      </c>
      <c r="AG557" s="183" t="str">
        <f>IF(C557="","",IF(AND(COUNTIFS($J$18:J557,J557)=1,C557&lt;&gt;""),1,""))</f>
        <v/>
      </c>
      <c r="AH557" s="183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82">
        <v>2019</v>
      </c>
      <c r="C558" s="182">
        <v>11</v>
      </c>
      <c r="D558" s="57" t="str">
        <f t="shared" si="105"/>
        <v>Q3</v>
      </c>
      <c r="E558" s="16" t="s">
        <v>34</v>
      </c>
      <c r="F558" s="182">
        <v>2019</v>
      </c>
      <c r="G558" s="182">
        <v>12</v>
      </c>
      <c r="H558" s="185"/>
      <c r="I558" s="57" t="str">
        <f t="shared" si="95"/>
        <v>Q3</v>
      </c>
      <c r="J558" s="178" t="s">
        <v>678</v>
      </c>
      <c r="K558" s="185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76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84">
        <v>0.1023</v>
      </c>
      <c r="AE558" s="183">
        <f t="shared" si="98"/>
        <v>1</v>
      </c>
      <c r="AF558" s="183" t="str">
        <f>IF(AND(COUNTIFS($J$18:J558,J558)=1,AE558=1),1,"")</f>
        <v/>
      </c>
      <c r="AG558" s="183" t="str">
        <f>IF(C558="","",IF(AND(COUNTIFS($J$18:J558,J558)=1,C558&lt;&gt;""),1,""))</f>
        <v/>
      </c>
      <c r="AH558" s="183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82">
        <v>2019</v>
      </c>
      <c r="C559" s="182">
        <v>11</v>
      </c>
      <c r="D559" s="57" t="str">
        <f t="shared" si="105"/>
        <v>Q3</v>
      </c>
      <c r="E559" s="16" t="s">
        <v>34</v>
      </c>
      <c r="F559" s="182">
        <v>2019</v>
      </c>
      <c r="G559" s="182">
        <v>12</v>
      </c>
      <c r="H559" s="185"/>
      <c r="I559" s="57" t="str">
        <f t="shared" si="95"/>
        <v>Q3</v>
      </c>
      <c r="J559" s="178" t="s">
        <v>678</v>
      </c>
      <c r="K559" s="185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76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84">
        <v>0.1023</v>
      </c>
      <c r="AE559" s="183">
        <f t="shared" si="98"/>
        <v>1</v>
      </c>
      <c r="AF559" s="183" t="str">
        <f>IF(AND(COUNTIFS($J$18:J559,J559)=1,AE559=1),1,"")</f>
        <v/>
      </c>
      <c r="AG559" s="183" t="str">
        <f>IF(C559="","",IF(AND(COUNTIFS($J$18:J559,J559)=1,C559&lt;&gt;""),1,""))</f>
        <v/>
      </c>
      <c r="AH559" s="183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82">
        <v>2019</v>
      </c>
      <c r="C560" s="182">
        <v>11</v>
      </c>
      <c r="D560" s="57" t="str">
        <f t="shared" si="105"/>
        <v>Q3</v>
      </c>
      <c r="E560" s="16" t="s">
        <v>34</v>
      </c>
      <c r="F560" s="182">
        <v>2019</v>
      </c>
      <c r="G560" s="182">
        <v>12</v>
      </c>
      <c r="H560" s="185"/>
      <c r="I560" s="57" t="str">
        <f t="shared" si="95"/>
        <v>Q3</v>
      </c>
      <c r="J560" s="178" t="s">
        <v>678</v>
      </c>
      <c r="K560" s="185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76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84">
        <v>0.1023</v>
      </c>
      <c r="AE560" s="183">
        <f t="shared" si="98"/>
        <v>1</v>
      </c>
      <c r="AF560" s="183" t="str">
        <f>IF(AND(COUNTIFS($J$18:J560,J560)=1,AE560=1),1,"")</f>
        <v/>
      </c>
      <c r="AG560" s="183" t="str">
        <f>IF(C560="","",IF(AND(COUNTIFS($J$18:J560,J560)=1,C560&lt;&gt;""),1,""))</f>
        <v/>
      </c>
      <c r="AH560" s="183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82">
        <v>2019</v>
      </c>
      <c r="C561" s="182">
        <v>11</v>
      </c>
      <c r="D561" s="57" t="str">
        <f t="shared" si="105"/>
        <v>Q3</v>
      </c>
      <c r="E561" s="16" t="s">
        <v>34</v>
      </c>
      <c r="F561" s="182">
        <v>2019</v>
      </c>
      <c r="G561" s="182">
        <v>12</v>
      </c>
      <c r="H561" s="185"/>
      <c r="I561" s="57" t="str">
        <f t="shared" si="95"/>
        <v>Q3</v>
      </c>
      <c r="J561" s="178" t="s">
        <v>678</v>
      </c>
      <c r="K561" s="185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76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84">
        <v>0.1023</v>
      </c>
      <c r="AE561" s="183">
        <f t="shared" si="98"/>
        <v>1</v>
      </c>
      <c r="AF561" s="183" t="str">
        <f>IF(AND(COUNTIFS($J$18:J561,J561)=1,AE561=1),1,"")</f>
        <v/>
      </c>
      <c r="AG561" s="183" t="str">
        <f>IF(C561="","",IF(AND(COUNTIFS($J$18:J561,J561)=1,C561&lt;&gt;""),1,""))</f>
        <v/>
      </c>
      <c r="AH561" s="183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82">
        <v>2019</v>
      </c>
      <c r="C562" s="182">
        <v>11</v>
      </c>
      <c r="D562" s="57" t="str">
        <f t="shared" si="105"/>
        <v>Q3</v>
      </c>
      <c r="E562" s="16" t="s">
        <v>34</v>
      </c>
      <c r="F562" s="182">
        <v>2019</v>
      </c>
      <c r="G562" s="182">
        <v>12</v>
      </c>
      <c r="H562" s="185"/>
      <c r="I562" s="57" t="str">
        <f t="shared" si="95"/>
        <v>Q3</v>
      </c>
      <c r="J562" s="178" t="s">
        <v>678</v>
      </c>
      <c r="K562" s="185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76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84">
        <v>0.1023</v>
      </c>
      <c r="AE562" s="183">
        <f t="shared" si="98"/>
        <v>1</v>
      </c>
      <c r="AF562" s="183" t="str">
        <f>IF(AND(COUNTIFS($J$18:J562,J562)=1,AE562=1),1,"")</f>
        <v/>
      </c>
      <c r="AG562" s="183" t="str">
        <f>IF(C562="","",IF(AND(COUNTIFS($J$18:J562,J562)=1,C562&lt;&gt;""),1,""))</f>
        <v/>
      </c>
      <c r="AH562" s="183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82">
        <v>2019</v>
      </c>
      <c r="C563" s="182">
        <v>11</v>
      </c>
      <c r="D563" s="57" t="str">
        <f t="shared" si="105"/>
        <v>Q3</v>
      </c>
      <c r="E563" s="16" t="s">
        <v>34</v>
      </c>
      <c r="F563" s="182">
        <v>2019</v>
      </c>
      <c r="G563" s="182">
        <v>12</v>
      </c>
      <c r="H563" s="185"/>
      <c r="I563" s="57" t="str">
        <f t="shared" si="95"/>
        <v>Q3</v>
      </c>
      <c r="J563" s="178" t="s">
        <v>678</v>
      </c>
      <c r="K563" s="185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76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84">
        <v>0.1023</v>
      </c>
      <c r="AE563" s="183">
        <f t="shared" si="98"/>
        <v>1</v>
      </c>
      <c r="AF563" s="183" t="str">
        <f>IF(AND(COUNTIFS($J$18:J563,J563)=1,AE563=1),1,"")</f>
        <v/>
      </c>
      <c r="AG563" s="183" t="str">
        <f>IF(C563="","",IF(AND(COUNTIFS($J$18:J563,J563)=1,C563&lt;&gt;""),1,""))</f>
        <v/>
      </c>
      <c r="AH563" s="183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82">
        <v>2019</v>
      </c>
      <c r="C564" s="182">
        <v>11</v>
      </c>
      <c r="D564" s="57" t="str">
        <f t="shared" si="105"/>
        <v>Q3</v>
      </c>
      <c r="E564" s="16" t="s">
        <v>34</v>
      </c>
      <c r="F564" s="182">
        <v>2019</v>
      </c>
      <c r="G564" s="182">
        <v>12</v>
      </c>
      <c r="H564" s="185"/>
      <c r="I564" s="57" t="str">
        <f t="shared" si="95"/>
        <v>Q3</v>
      </c>
      <c r="J564" s="178" t="s">
        <v>680</v>
      </c>
      <c r="K564" s="185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76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84">
        <v>0.1401</v>
      </c>
      <c r="AE564" s="183">
        <f t="shared" si="98"/>
        <v>0</v>
      </c>
      <c r="AF564" s="183" t="str">
        <f>IF(AND(COUNTIFS($J$18:J564,J564)=1,AE564=1),1,"")</f>
        <v/>
      </c>
      <c r="AG564" s="183">
        <f>IF(C564="","",IF(AND(COUNTIFS($J$18:J564,J564)=1,C564&lt;&gt;""),1,""))</f>
        <v>1</v>
      </c>
      <c r="AH564" s="183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82">
        <v>2019</v>
      </c>
      <c r="C565" s="182">
        <v>11</v>
      </c>
      <c r="D565" s="57" t="str">
        <f t="shared" si="105"/>
        <v>Q3</v>
      </c>
      <c r="E565" s="16" t="s">
        <v>34</v>
      </c>
      <c r="F565" s="182">
        <v>2019</v>
      </c>
      <c r="G565" s="182">
        <v>12</v>
      </c>
      <c r="H565" s="185"/>
      <c r="I565" s="57" t="str">
        <f t="shared" si="95"/>
        <v>Q3</v>
      </c>
      <c r="J565" s="178" t="s">
        <v>683</v>
      </c>
      <c r="K565" s="185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76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84">
        <v>8.4000000000000005E-2</v>
      </c>
      <c r="AE565" s="183">
        <f t="shared" si="98"/>
        <v>0</v>
      </c>
      <c r="AF565" s="183" t="str">
        <f>IF(AND(COUNTIFS($J$18:J565,J565)=1,AE565=1),1,"")</f>
        <v/>
      </c>
      <c r="AG565" s="183">
        <f>IF(C565="","",IF(AND(COUNTIFS($J$18:J565,J565)=1,C565&lt;&gt;""),1,""))</f>
        <v>1</v>
      </c>
      <c r="AH565" s="183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82">
        <v>2019</v>
      </c>
      <c r="C566" s="182">
        <v>11</v>
      </c>
      <c r="D566" s="57" t="str">
        <f t="shared" si="105"/>
        <v>Q3</v>
      </c>
      <c r="E566" s="16" t="s">
        <v>34</v>
      </c>
      <c r="F566" s="182">
        <v>2019</v>
      </c>
      <c r="G566" s="182">
        <v>12</v>
      </c>
      <c r="H566" s="185"/>
      <c r="I566" s="57" t="str">
        <f t="shared" si="95"/>
        <v>Q3</v>
      </c>
      <c r="J566" s="178" t="s">
        <v>684</v>
      </c>
      <c r="K566" s="185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76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84">
        <v>0.13059999999999999</v>
      </c>
      <c r="AE566" s="183">
        <f t="shared" si="98"/>
        <v>1</v>
      </c>
      <c r="AF566" s="183">
        <f>IF(AND(COUNTIFS($J$18:J566,J566)=1,AE566=1),1,"")</f>
        <v>1</v>
      </c>
      <c r="AG566" s="183">
        <f>IF(C566="","",IF(AND(COUNTIFS($J$18:J566,J566)=1,C566&lt;&gt;""),1,""))</f>
        <v>1</v>
      </c>
      <c r="AH566" s="183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82">
        <v>2019</v>
      </c>
      <c r="C567" s="182">
        <v>10</v>
      </c>
      <c r="D567" s="57" t="str">
        <f t="shared" si="105"/>
        <v>Q3</v>
      </c>
      <c r="E567" s="16" t="s">
        <v>34</v>
      </c>
      <c r="F567" s="182">
        <v>2019</v>
      </c>
      <c r="G567" s="182">
        <v>12</v>
      </c>
      <c r="H567" s="185"/>
      <c r="I567" s="57" t="str">
        <f t="shared" si="95"/>
        <v>Q3</v>
      </c>
      <c r="J567" s="178" t="s">
        <v>686</v>
      </c>
      <c r="K567" s="185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76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84">
        <v>0.16819999999999999</v>
      </c>
      <c r="AE567" s="183">
        <f t="shared" si="98"/>
        <v>0</v>
      </c>
      <c r="AF567" s="183" t="str">
        <f>IF(AND(COUNTIFS($J$18:J567,J567)=1,AE567=1),1,"")</f>
        <v/>
      </c>
      <c r="AG567" s="183">
        <f>IF(C567="","",IF(AND(COUNTIFS($J$18:J567,J567)=1,C567&lt;&gt;""),1,""))</f>
        <v>1</v>
      </c>
      <c r="AH567" s="183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82">
        <v>2019</v>
      </c>
      <c r="C568" s="182">
        <v>10</v>
      </c>
      <c r="D568" s="57" t="str">
        <f t="shared" si="105"/>
        <v>Q3</v>
      </c>
      <c r="E568" s="16" t="s">
        <v>34</v>
      </c>
      <c r="F568" s="182">
        <v>2019</v>
      </c>
      <c r="G568" s="182">
        <v>12</v>
      </c>
      <c r="H568" s="185"/>
      <c r="I568" s="57" t="str">
        <f t="shared" si="95"/>
        <v>Q3</v>
      </c>
      <c r="J568" s="178" t="s">
        <v>686</v>
      </c>
      <c r="K568" s="185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76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84">
        <v>0.16819999999999999</v>
      </c>
      <c r="AE568" s="183">
        <f t="shared" si="98"/>
        <v>0</v>
      </c>
      <c r="AF568" s="183" t="str">
        <f>IF(AND(COUNTIFS($J$18:J568,J568)=1,AE568=1),1,"")</f>
        <v/>
      </c>
      <c r="AG568" s="183" t="str">
        <f>IF(C568="","",IF(AND(COUNTIFS($J$18:J568,J568)=1,C568&lt;&gt;""),1,""))</f>
        <v/>
      </c>
      <c r="AH568" s="183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82">
        <v>2019</v>
      </c>
      <c r="C569" s="182">
        <v>10</v>
      </c>
      <c r="D569" s="57" t="str">
        <f t="shared" si="105"/>
        <v>Q3</v>
      </c>
      <c r="E569" s="16" t="s">
        <v>34</v>
      </c>
      <c r="F569" s="182">
        <v>2019</v>
      </c>
      <c r="G569" s="182">
        <v>12</v>
      </c>
      <c r="H569" s="185"/>
      <c r="I569" s="57" t="str">
        <f t="shared" si="95"/>
        <v>Q3</v>
      </c>
      <c r="J569" s="178" t="s">
        <v>686</v>
      </c>
      <c r="K569" s="185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76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84">
        <v>0.16819999999999999</v>
      </c>
      <c r="AE569" s="183">
        <f t="shared" si="98"/>
        <v>0</v>
      </c>
      <c r="AF569" s="183" t="str">
        <f>IF(AND(COUNTIFS($J$18:J569,J569)=1,AE569=1),1,"")</f>
        <v/>
      </c>
      <c r="AG569" s="183" t="str">
        <f>IF(C569="","",IF(AND(COUNTIFS($J$18:J569,J569)=1,C569&lt;&gt;""),1,""))</f>
        <v/>
      </c>
      <c r="AH569" s="183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82">
        <v>2019</v>
      </c>
      <c r="C570" s="182">
        <v>10</v>
      </c>
      <c r="D570" s="57" t="str">
        <f t="shared" si="105"/>
        <v>Q3</v>
      </c>
      <c r="E570" s="16" t="s">
        <v>34</v>
      </c>
      <c r="F570" s="182">
        <v>2019</v>
      </c>
      <c r="G570" s="182">
        <v>12</v>
      </c>
      <c r="H570" s="185"/>
      <c r="I570" s="57" t="str">
        <f t="shared" si="95"/>
        <v>Q3</v>
      </c>
      <c r="J570" s="178" t="s">
        <v>686</v>
      </c>
      <c r="K570" s="185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76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84">
        <v>0.16819999999999999</v>
      </c>
      <c r="AE570" s="183">
        <f t="shared" si="98"/>
        <v>0</v>
      </c>
      <c r="AF570" s="183" t="str">
        <f>IF(AND(COUNTIFS($J$18:J570,J570)=1,AE570=1),1,"")</f>
        <v/>
      </c>
      <c r="AG570" s="183" t="str">
        <f>IF(C570="","",IF(AND(COUNTIFS($J$18:J570,J570)=1,C570&lt;&gt;""),1,""))</f>
        <v/>
      </c>
      <c r="AH570" s="183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82">
        <v>2019</v>
      </c>
      <c r="C571" s="182">
        <v>10</v>
      </c>
      <c r="D571" s="57" t="str">
        <f t="shared" si="105"/>
        <v>Q3</v>
      </c>
      <c r="E571" s="16" t="s">
        <v>34</v>
      </c>
      <c r="F571" s="182">
        <v>2019</v>
      </c>
      <c r="G571" s="182">
        <v>12</v>
      </c>
      <c r="H571" s="185"/>
      <c r="I571" s="57" t="str">
        <f t="shared" si="95"/>
        <v>Q3</v>
      </c>
      <c r="J571" s="178" t="s">
        <v>687</v>
      </c>
      <c r="K571" s="185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76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84">
        <v>9.4600000000000004E-2</v>
      </c>
      <c r="AE571" s="183">
        <f t="shared" si="98"/>
        <v>1</v>
      </c>
      <c r="AF571" s="183">
        <f>IF(AND(COUNTIFS($J$18:J571,J571)=1,AE571=1),1,"")</f>
        <v>1</v>
      </c>
      <c r="AG571" s="183">
        <f>IF(C571="","",IF(AND(COUNTIFS($J$18:J571,J571)=1,C571&lt;&gt;""),1,""))</f>
        <v>1</v>
      </c>
      <c r="AH571" s="183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82">
        <v>2019</v>
      </c>
      <c r="C572" s="182">
        <v>10</v>
      </c>
      <c r="D572" s="57" t="str">
        <f t="shared" si="105"/>
        <v>Q3</v>
      </c>
      <c r="E572" s="16" t="s">
        <v>34</v>
      </c>
      <c r="F572" s="182">
        <v>2019</v>
      </c>
      <c r="G572" s="182">
        <v>12</v>
      </c>
      <c r="H572" s="185"/>
      <c r="I572" s="57" t="str">
        <f t="shared" si="95"/>
        <v>Q3</v>
      </c>
      <c r="J572" s="178" t="s">
        <v>687</v>
      </c>
      <c r="K572" s="185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76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84">
        <v>9.4600000000000004E-2</v>
      </c>
      <c r="AE572" s="183">
        <f t="shared" si="98"/>
        <v>1</v>
      </c>
      <c r="AF572" s="183" t="str">
        <f>IF(AND(COUNTIFS($J$18:J572,J572)=1,AE572=1),1,"")</f>
        <v/>
      </c>
      <c r="AG572" s="183" t="str">
        <f>IF(C572="","",IF(AND(COUNTIFS($J$18:J572,J572)=1,C572&lt;&gt;""),1,""))</f>
        <v/>
      </c>
      <c r="AH572" s="183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82">
        <v>2019</v>
      </c>
      <c r="C573" s="182">
        <v>1</v>
      </c>
      <c r="D573" s="57" t="str">
        <f t="shared" si="105"/>
        <v>Q4</v>
      </c>
      <c r="E573" s="16" t="s">
        <v>28</v>
      </c>
      <c r="F573" s="182">
        <v>2019</v>
      </c>
      <c r="G573" s="182">
        <v>2</v>
      </c>
      <c r="H573" s="185"/>
      <c r="I573" s="57" t="str">
        <f t="shared" si="95"/>
        <v>Q4</v>
      </c>
      <c r="J573" s="178" t="s">
        <v>689</v>
      </c>
      <c r="K573" s="185" t="s">
        <v>3152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76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84">
        <v>8.0699999999999994E-2</v>
      </c>
      <c r="AE573" s="183">
        <f t="shared" si="98"/>
        <v>1</v>
      </c>
      <c r="AF573" s="183">
        <f>IF(AND(COUNTIFS($J$18:J573,J573)=1,AE573=1),1,"")</f>
        <v>1</v>
      </c>
      <c r="AG573" s="183">
        <f>IF(C573="","",IF(AND(COUNTIFS($J$18:J573,J573)=1,C573&lt;&gt;""),1,""))</f>
        <v>1</v>
      </c>
      <c r="AH573" s="183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82">
        <v>2019</v>
      </c>
      <c r="C574" s="182">
        <v>1</v>
      </c>
      <c r="D574" s="57" t="str">
        <f t="shared" si="105"/>
        <v>Q4</v>
      </c>
      <c r="E574" s="16" t="s">
        <v>28</v>
      </c>
      <c r="F574" s="182">
        <v>2019</v>
      </c>
      <c r="G574" s="182">
        <v>2</v>
      </c>
      <c r="H574" s="185"/>
      <c r="I574" s="57" t="str">
        <f t="shared" si="95"/>
        <v>Q4</v>
      </c>
      <c r="J574" s="178" t="s">
        <v>691</v>
      </c>
      <c r="K574" s="185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76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84">
        <v>0.10489999999999999</v>
      </c>
      <c r="AE574" s="183">
        <f t="shared" si="98"/>
        <v>1</v>
      </c>
      <c r="AF574" s="183">
        <f>IF(AND(COUNTIFS($J$18:J574,J574)=1,AE574=1),1,"")</f>
        <v>1</v>
      </c>
      <c r="AG574" s="183">
        <f>IF(C574="","",IF(AND(COUNTIFS($J$18:J574,J574)=1,C574&lt;&gt;""),1,""))</f>
        <v>1</v>
      </c>
      <c r="AH574" s="183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82">
        <v>2019</v>
      </c>
      <c r="C575" s="182">
        <v>1</v>
      </c>
      <c r="D575" s="57" t="str">
        <f t="shared" si="105"/>
        <v>Q4</v>
      </c>
      <c r="E575" s="16" t="s">
        <v>28</v>
      </c>
      <c r="F575" s="182">
        <v>2019</v>
      </c>
      <c r="G575" s="182">
        <v>2</v>
      </c>
      <c r="H575" s="185"/>
      <c r="I575" s="57" t="str">
        <f t="shared" si="95"/>
        <v>Q4</v>
      </c>
      <c r="J575" s="178" t="s">
        <v>694</v>
      </c>
      <c r="K575" s="185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76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84">
        <v>0.19059999999999999</v>
      </c>
      <c r="AE575" s="183">
        <f t="shared" si="98"/>
        <v>0</v>
      </c>
      <c r="AF575" s="183" t="str">
        <f>IF(AND(COUNTIFS($J$18:J575,J575)=1,AE575=1),1,"")</f>
        <v/>
      </c>
      <c r="AG575" s="183">
        <f>IF(C575="","",IF(AND(COUNTIFS($J$18:J575,J575)=1,C575&lt;&gt;""),1,""))</f>
        <v>1</v>
      </c>
      <c r="AH575" s="183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82">
        <v>2019</v>
      </c>
      <c r="C576" s="182">
        <v>1</v>
      </c>
      <c r="D576" s="57" t="str">
        <f t="shared" si="105"/>
        <v>Q4</v>
      </c>
      <c r="E576" s="16" t="s">
        <v>28</v>
      </c>
      <c r="F576" s="182">
        <v>2019</v>
      </c>
      <c r="G576" s="182">
        <v>2</v>
      </c>
      <c r="H576" s="185"/>
      <c r="I576" s="57" t="str">
        <f t="shared" si="95"/>
        <v>Q4</v>
      </c>
      <c r="J576" s="178" t="s">
        <v>694</v>
      </c>
      <c r="K576" s="185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76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84">
        <v>0.19059999999999999</v>
      </c>
      <c r="AE576" s="183">
        <f t="shared" si="98"/>
        <v>0</v>
      </c>
      <c r="AF576" s="183" t="str">
        <f>IF(AND(COUNTIFS($J$18:J576,J576)=1,AE576=1),1,"")</f>
        <v/>
      </c>
      <c r="AG576" s="183" t="str">
        <f>IF(C576="","",IF(AND(COUNTIFS($J$18:J576,J576)=1,C576&lt;&gt;""),1,""))</f>
        <v/>
      </c>
      <c r="AH576" s="183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82">
        <v>2019</v>
      </c>
      <c r="C577" s="182">
        <v>1</v>
      </c>
      <c r="D577" s="57" t="str">
        <f t="shared" si="105"/>
        <v>Q4</v>
      </c>
      <c r="E577" s="16" t="s">
        <v>28</v>
      </c>
      <c r="F577" s="182">
        <v>2019</v>
      </c>
      <c r="G577" s="182">
        <v>2</v>
      </c>
      <c r="H577" s="185"/>
      <c r="I577" s="57" t="str">
        <f t="shared" si="95"/>
        <v>Q4</v>
      </c>
      <c r="J577" s="178" t="s">
        <v>696</v>
      </c>
      <c r="K577" s="185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76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84">
        <v>9.6500000000000002E-2</v>
      </c>
      <c r="AE577" s="183">
        <f t="shared" si="98"/>
        <v>0</v>
      </c>
      <c r="AF577" s="183" t="str">
        <f>IF(AND(COUNTIFS($J$18:J577,J577)=1,AE577=1),1,"")</f>
        <v/>
      </c>
      <c r="AG577" s="183">
        <f>IF(C577="","",IF(AND(COUNTIFS($J$18:J577,J577)=1,C577&lt;&gt;""),1,""))</f>
        <v>1</v>
      </c>
      <c r="AH577" s="183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82">
        <v>2019</v>
      </c>
      <c r="C578" s="182">
        <v>1</v>
      </c>
      <c r="D578" s="57" t="str">
        <f t="shared" si="105"/>
        <v>Q4</v>
      </c>
      <c r="E578" s="16" t="s">
        <v>28</v>
      </c>
      <c r="F578" s="182">
        <v>2019</v>
      </c>
      <c r="G578" s="182">
        <v>2</v>
      </c>
      <c r="H578" s="185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8" t="s">
        <v>698</v>
      </c>
      <c r="K578" s="185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76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84">
        <v>0.1305</v>
      </c>
      <c r="AE578" s="183">
        <f t="shared" ref="AE578:AE641" si="110">IF(Q578="","",IF(Q578="Yes",1,0))</f>
        <v>1</v>
      </c>
      <c r="AF578" s="183">
        <f>IF(AND(COUNTIFS($J$18:J578,J578)=1,AE578=1),1,"")</f>
        <v>1</v>
      </c>
      <c r="AG578" s="183">
        <f>IF(C578="","",IF(AND(COUNTIFS($J$18:J578,J578)=1,C578&lt;&gt;""),1,""))</f>
        <v>1</v>
      </c>
      <c r="AH578" s="183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82">
        <v>2019</v>
      </c>
      <c r="C579" s="182">
        <v>1</v>
      </c>
      <c r="D579" s="57" t="str">
        <f t="shared" si="105"/>
        <v>Q4</v>
      </c>
      <c r="E579" s="16" t="s">
        <v>28</v>
      </c>
      <c r="F579" s="182">
        <v>2019</v>
      </c>
      <c r="G579" s="182">
        <v>2</v>
      </c>
      <c r="H579" s="185"/>
      <c r="I579" s="57" t="str">
        <f t="shared" si="107"/>
        <v>Q4</v>
      </c>
      <c r="J579" s="178" t="s">
        <v>698</v>
      </c>
      <c r="K579" s="185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76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84">
        <v>0.1305</v>
      </c>
      <c r="AE579" s="183">
        <f t="shared" si="110"/>
        <v>1</v>
      </c>
      <c r="AF579" s="183" t="str">
        <f>IF(AND(COUNTIFS($J$18:J579,J579)=1,AE579=1),1,"")</f>
        <v/>
      </c>
      <c r="AG579" s="183" t="str">
        <f>IF(C579="","",IF(AND(COUNTIFS($J$18:J579,J579)=1,C579&lt;&gt;""),1,""))</f>
        <v/>
      </c>
      <c r="AH579" s="183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82">
        <v>2019</v>
      </c>
      <c r="C580" s="182">
        <v>1</v>
      </c>
      <c r="D580" s="57" t="str">
        <f t="shared" si="105"/>
        <v>Q4</v>
      </c>
      <c r="E580" s="16" t="s">
        <v>28</v>
      </c>
      <c r="F580" s="182">
        <v>2019</v>
      </c>
      <c r="G580" s="182">
        <v>1</v>
      </c>
      <c r="H580" s="185"/>
      <c r="I580" s="57" t="str">
        <f t="shared" si="107"/>
        <v>Q4</v>
      </c>
      <c r="J580" s="178" t="s">
        <v>700</v>
      </c>
      <c r="K580" s="185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76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84">
        <v>0.12</v>
      </c>
      <c r="AE580" s="183">
        <f t="shared" si="110"/>
        <v>0</v>
      </c>
      <c r="AF580" s="183" t="str">
        <f>IF(AND(COUNTIFS($J$18:J580,J580)=1,AE580=1),1,"")</f>
        <v/>
      </c>
      <c r="AG580" s="183">
        <f>IF(C580="","",IF(AND(COUNTIFS($J$18:J580,J580)=1,C580&lt;&gt;""),1,""))</f>
        <v>1</v>
      </c>
      <c r="AH580" s="183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82">
        <v>2019</v>
      </c>
      <c r="C581" s="182">
        <v>1</v>
      </c>
      <c r="D581" s="57" t="str">
        <f t="shared" si="105"/>
        <v>Q4</v>
      </c>
      <c r="E581" s="16" t="s">
        <v>28</v>
      </c>
      <c r="F581" s="182">
        <v>2019</v>
      </c>
      <c r="G581" s="182">
        <v>1</v>
      </c>
      <c r="H581" s="185"/>
      <c r="I581" s="57" t="str">
        <f t="shared" si="107"/>
        <v>Q4</v>
      </c>
      <c r="J581" s="178" t="s">
        <v>702</v>
      </c>
      <c r="K581" s="185" t="s">
        <v>3127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76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84">
        <v>0.1216</v>
      </c>
      <c r="AE581" s="183">
        <f t="shared" si="110"/>
        <v>0</v>
      </c>
      <c r="AF581" s="183" t="str">
        <f>IF(AND(COUNTIFS($J$18:J581,J581)=1,AE581=1),1,"")</f>
        <v/>
      </c>
      <c r="AG581" s="183">
        <f>IF(C581="","",IF(AND(COUNTIFS($J$18:J581,J581)=1,C581&lt;&gt;""),1,""))</f>
        <v>1</v>
      </c>
      <c r="AH581" s="183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82">
        <v>2019</v>
      </c>
      <c r="C582" s="182">
        <v>4</v>
      </c>
      <c r="D582" s="57" t="str">
        <f t="shared" si="105"/>
        <v>Q1</v>
      </c>
      <c r="E582" s="16" t="s">
        <v>34</v>
      </c>
      <c r="F582" s="182">
        <v>2019</v>
      </c>
      <c r="G582" s="182">
        <v>7</v>
      </c>
      <c r="H582" s="185"/>
      <c r="I582" s="57" t="str">
        <f t="shared" si="107"/>
        <v>Q2</v>
      </c>
      <c r="J582" s="178" t="s">
        <v>704</v>
      </c>
      <c r="K582" s="185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76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84">
        <v>0.1603</v>
      </c>
      <c r="AE582" s="183">
        <f t="shared" si="110"/>
        <v>0</v>
      </c>
      <c r="AF582" s="183" t="str">
        <f>IF(AND(COUNTIFS($J$18:J582,J582)=1,AE582=1),1,"")</f>
        <v/>
      </c>
      <c r="AG582" s="183">
        <f>IF(C582="","",IF(AND(COUNTIFS($J$18:J582,J582)=1,C582&lt;&gt;""),1,""))</f>
        <v>1</v>
      </c>
      <c r="AH582" s="183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82">
        <v>2019</v>
      </c>
      <c r="C583" s="182">
        <v>3</v>
      </c>
      <c r="D583" s="57" t="str">
        <f t="shared" si="105"/>
        <v>Q4</v>
      </c>
      <c r="E583" s="16" t="s">
        <v>34</v>
      </c>
      <c r="F583" s="182">
        <v>2019</v>
      </c>
      <c r="G583" s="182">
        <v>7</v>
      </c>
      <c r="H583" s="185"/>
      <c r="I583" s="57" t="str">
        <f t="shared" si="107"/>
        <v>Q2</v>
      </c>
      <c r="J583" s="178" t="s">
        <v>709</v>
      </c>
      <c r="K583" s="185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76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84">
        <v>8.0100000000000005E-2</v>
      </c>
      <c r="AE583" s="183">
        <f t="shared" si="110"/>
        <v>0</v>
      </c>
      <c r="AF583" s="183" t="str">
        <f>IF(AND(COUNTIFS($J$18:J583,J583)=1,AE583=1),1,"")</f>
        <v/>
      </c>
      <c r="AG583" s="183">
        <f>IF(C583="","",IF(AND(COUNTIFS($J$18:J583,J583)=1,C583&lt;&gt;""),1,""))</f>
        <v>1</v>
      </c>
      <c r="AH583" s="183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82">
        <v>2019</v>
      </c>
      <c r="C584" s="182">
        <v>3</v>
      </c>
      <c r="D584" s="57" t="str">
        <f t="shared" si="105"/>
        <v>Q4</v>
      </c>
      <c r="E584" s="16" t="s">
        <v>34</v>
      </c>
      <c r="F584" s="182">
        <v>2019</v>
      </c>
      <c r="G584" s="182">
        <v>7</v>
      </c>
      <c r="H584" s="185"/>
      <c r="I584" s="57" t="str">
        <f t="shared" si="107"/>
        <v>Q2</v>
      </c>
      <c r="J584" s="178" t="s">
        <v>710</v>
      </c>
      <c r="K584" s="185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76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84">
        <v>0.1668</v>
      </c>
      <c r="AE584" s="183">
        <f t="shared" si="110"/>
        <v>1</v>
      </c>
      <c r="AF584" s="183">
        <f>IF(AND(COUNTIFS($J$18:J584,J584)=1,AE584=1),1,"")</f>
        <v>1</v>
      </c>
      <c r="AG584" s="183">
        <f>IF(C584="","",IF(AND(COUNTIFS($J$18:J584,J584)=1,C584&lt;&gt;""),1,""))</f>
        <v>1</v>
      </c>
      <c r="AH584" s="183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82">
        <v>2019</v>
      </c>
      <c r="C585" s="182">
        <v>7</v>
      </c>
      <c r="D585" s="57" t="str">
        <f t="shared" si="105"/>
        <v>Q2</v>
      </c>
      <c r="E585" s="16" t="s">
        <v>34</v>
      </c>
      <c r="F585" s="182">
        <v>2019</v>
      </c>
      <c r="G585" s="182">
        <v>7</v>
      </c>
      <c r="H585" s="185"/>
      <c r="I585" s="57" t="str">
        <f t="shared" si="107"/>
        <v>Q2</v>
      </c>
      <c r="J585" s="178" t="s">
        <v>712</v>
      </c>
      <c r="K585" s="185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76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84">
        <v>0.16769999999999999</v>
      </c>
      <c r="AE585" s="183">
        <f t="shared" si="110"/>
        <v>0</v>
      </c>
      <c r="AF585" s="183" t="str">
        <f>IF(AND(COUNTIFS($J$18:J585,J585)=1,AE585=1),1,"")</f>
        <v/>
      </c>
      <c r="AG585" s="183">
        <f>IF(C585="","",IF(AND(COUNTIFS($J$18:J585,J585)=1,C585&lt;&gt;""),1,""))</f>
        <v>1</v>
      </c>
      <c r="AH585" s="183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82">
        <v>2019</v>
      </c>
      <c r="C586" s="182">
        <v>7</v>
      </c>
      <c r="D586" s="57" t="str">
        <f t="shared" si="105"/>
        <v>Q2</v>
      </c>
      <c r="E586" s="16" t="s">
        <v>34</v>
      </c>
      <c r="F586" s="182">
        <v>2019</v>
      </c>
      <c r="G586" s="182">
        <v>7</v>
      </c>
      <c r="H586" s="185"/>
      <c r="I586" s="57" t="str">
        <f t="shared" si="107"/>
        <v>Q2</v>
      </c>
      <c r="J586" s="178" t="s">
        <v>714</v>
      </c>
      <c r="K586" s="185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76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84">
        <v>0.16769999999999999</v>
      </c>
      <c r="AE586" s="183">
        <f t="shared" si="110"/>
        <v>0</v>
      </c>
      <c r="AF586" s="183" t="str">
        <f>IF(AND(COUNTIFS($J$18:J586,J586)=1,AE586=1),1,"")</f>
        <v/>
      </c>
      <c r="AG586" s="183" t="str">
        <f>IF(C586="","",IF(AND(COUNTIFS($J$18:J586,J586)=1,C586&lt;&gt;""),1,""))</f>
        <v/>
      </c>
      <c r="AH586" s="183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82">
        <v>2019</v>
      </c>
      <c r="C587" s="182">
        <v>7</v>
      </c>
      <c r="D587" s="57" t="str">
        <f t="shared" si="105"/>
        <v>Q2</v>
      </c>
      <c r="E587" s="16" t="s">
        <v>34</v>
      </c>
      <c r="F587" s="182">
        <v>2019</v>
      </c>
      <c r="G587" s="182">
        <v>7</v>
      </c>
      <c r="H587" s="185"/>
      <c r="I587" s="57" t="str">
        <f t="shared" si="107"/>
        <v>Q2</v>
      </c>
      <c r="J587" s="178" t="s">
        <v>714</v>
      </c>
      <c r="K587" s="185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76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84">
        <v>0.16769999999999999</v>
      </c>
      <c r="AE587" s="183">
        <f t="shared" si="110"/>
        <v>0</v>
      </c>
      <c r="AF587" s="183" t="str">
        <f>IF(AND(COUNTIFS($J$18:J587,J587)=1,AE587=1),1,"")</f>
        <v/>
      </c>
      <c r="AG587" s="183" t="str">
        <f>IF(C587="","",IF(AND(COUNTIFS($J$18:J587,J587)=1,C587&lt;&gt;""),1,""))</f>
        <v/>
      </c>
      <c r="AH587" s="183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82">
        <v>2019</v>
      </c>
      <c r="C588" s="182">
        <v>7</v>
      </c>
      <c r="D588" s="57" t="str">
        <f t="shared" si="105"/>
        <v>Q2</v>
      </c>
      <c r="E588" s="16" t="s">
        <v>34</v>
      </c>
      <c r="F588" s="182">
        <v>2019</v>
      </c>
      <c r="G588" s="182">
        <v>7</v>
      </c>
      <c r="H588" s="185"/>
      <c r="I588" s="57" t="str">
        <f t="shared" si="107"/>
        <v>Q2</v>
      </c>
      <c r="J588" s="178" t="s">
        <v>712</v>
      </c>
      <c r="K588" s="185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76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84">
        <v>0.16769999999999999</v>
      </c>
      <c r="AE588" s="183">
        <f t="shared" si="110"/>
        <v>0</v>
      </c>
      <c r="AF588" s="183" t="str">
        <f>IF(AND(COUNTIFS($J$18:J588,J588)=1,AE588=1),1,"")</f>
        <v/>
      </c>
      <c r="AG588" s="183" t="str">
        <f>IF(C588="","",IF(AND(COUNTIFS($J$18:J588,J588)=1,C588&lt;&gt;""),1,""))</f>
        <v/>
      </c>
      <c r="AH588" s="183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82">
        <v>2019</v>
      </c>
      <c r="C589" s="182">
        <v>7</v>
      </c>
      <c r="D589" s="57" t="str">
        <f t="shared" si="105"/>
        <v>Q2</v>
      </c>
      <c r="E589" s="16" t="s">
        <v>34</v>
      </c>
      <c r="F589" s="182">
        <v>2019</v>
      </c>
      <c r="G589" s="182">
        <v>7</v>
      </c>
      <c r="H589" s="185"/>
      <c r="I589" s="57" t="str">
        <f t="shared" si="107"/>
        <v>Q2</v>
      </c>
      <c r="J589" s="178" t="s">
        <v>715</v>
      </c>
      <c r="K589" s="185" t="s">
        <v>3153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76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84">
        <v>0.12</v>
      </c>
      <c r="AE589" s="183">
        <f t="shared" si="110"/>
        <v>0</v>
      </c>
      <c r="AF589" s="183" t="str">
        <f>IF(AND(COUNTIFS($J$18:J589,J589)=1,AE589=1),1,"")</f>
        <v/>
      </c>
      <c r="AG589" s="183">
        <f>IF(C589="","",IF(AND(COUNTIFS($J$18:J589,J589)=1,C589&lt;&gt;""),1,""))</f>
        <v>1</v>
      </c>
      <c r="AH589" s="183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82">
        <v>2019</v>
      </c>
      <c r="C590" s="182">
        <v>7</v>
      </c>
      <c r="D590" s="57" t="str">
        <f t="shared" si="105"/>
        <v>Q2</v>
      </c>
      <c r="E590" s="16" t="s">
        <v>34</v>
      </c>
      <c r="F590" s="182">
        <v>2019</v>
      </c>
      <c r="G590" s="182">
        <v>7</v>
      </c>
      <c r="H590" s="185"/>
      <c r="I590" s="57" t="str">
        <f t="shared" si="107"/>
        <v>Q2</v>
      </c>
      <c r="J590" s="178" t="s">
        <v>715</v>
      </c>
      <c r="K590" s="185" t="s">
        <v>3153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76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84">
        <v>0.12</v>
      </c>
      <c r="AE590" s="183">
        <f t="shared" si="110"/>
        <v>0</v>
      </c>
      <c r="AF590" s="183" t="str">
        <f>IF(AND(COUNTIFS($J$18:J590,J590)=1,AE590=1),1,"")</f>
        <v/>
      </c>
      <c r="AG590" s="183" t="str">
        <f>IF(C590="","",IF(AND(COUNTIFS($J$18:J590,J590)=1,C590&lt;&gt;""),1,""))</f>
        <v/>
      </c>
      <c r="AH590" s="183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82">
        <v>2019</v>
      </c>
      <c r="C591" s="182">
        <v>7</v>
      </c>
      <c r="D591" s="57" t="str">
        <f t="shared" si="105"/>
        <v>Q2</v>
      </c>
      <c r="E591" s="16" t="s">
        <v>34</v>
      </c>
      <c r="F591" s="182">
        <v>2019</v>
      </c>
      <c r="G591" s="182">
        <v>7</v>
      </c>
      <c r="H591" s="185"/>
      <c r="I591" s="57" t="str">
        <f t="shared" si="107"/>
        <v>Q2</v>
      </c>
      <c r="J591" s="178" t="s">
        <v>715</v>
      </c>
      <c r="K591" s="185" t="s">
        <v>3153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76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84">
        <v>0.12</v>
      </c>
      <c r="AE591" s="183">
        <f t="shared" si="110"/>
        <v>0</v>
      </c>
      <c r="AF591" s="183" t="str">
        <f>IF(AND(COUNTIFS($J$18:J591,J591)=1,AE591=1),1,"")</f>
        <v/>
      </c>
      <c r="AG591" s="183" t="str">
        <f>IF(C591="","",IF(AND(COUNTIFS($J$18:J591,J591)=1,C591&lt;&gt;""),1,""))</f>
        <v/>
      </c>
      <c r="AH591" s="183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82">
        <v>2019</v>
      </c>
      <c r="C592" s="182">
        <v>7</v>
      </c>
      <c r="D592" s="57" t="str">
        <f t="shared" si="105"/>
        <v>Q2</v>
      </c>
      <c r="E592" s="16" t="s">
        <v>34</v>
      </c>
      <c r="F592" s="182">
        <v>2019</v>
      </c>
      <c r="G592" s="182">
        <v>7</v>
      </c>
      <c r="H592" s="185"/>
      <c r="I592" s="57" t="str">
        <f t="shared" si="107"/>
        <v>Q2</v>
      </c>
      <c r="J592" s="178" t="s">
        <v>715</v>
      </c>
      <c r="K592" s="185" t="s">
        <v>3153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76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84">
        <v>0.12</v>
      </c>
      <c r="AE592" s="183">
        <f t="shared" si="110"/>
        <v>0</v>
      </c>
      <c r="AF592" s="183" t="str">
        <f>IF(AND(COUNTIFS($J$18:J592,J592)=1,AE592=1),1,"")</f>
        <v/>
      </c>
      <c r="AG592" s="183" t="str">
        <f>IF(C592="","",IF(AND(COUNTIFS($J$18:J592,J592)=1,C592&lt;&gt;""),1,""))</f>
        <v/>
      </c>
      <c r="AH592" s="183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82">
        <v>2019</v>
      </c>
      <c r="C593" s="182">
        <v>7</v>
      </c>
      <c r="D593" s="57" t="str">
        <f t="shared" si="105"/>
        <v>Q2</v>
      </c>
      <c r="E593" s="16" t="s">
        <v>34</v>
      </c>
      <c r="F593" s="182">
        <v>2019</v>
      </c>
      <c r="G593" s="182">
        <v>7</v>
      </c>
      <c r="H593" s="185"/>
      <c r="I593" s="57" t="str">
        <f t="shared" si="107"/>
        <v>Q2</v>
      </c>
      <c r="J593" s="178" t="s">
        <v>716</v>
      </c>
      <c r="K593" s="185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76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84">
        <v>6.9900000000000004E-2</v>
      </c>
      <c r="AE593" s="183">
        <f t="shared" si="110"/>
        <v>0</v>
      </c>
      <c r="AF593" s="183" t="str">
        <f>IF(AND(COUNTIFS($J$18:J593,J593)=1,AE593=1),1,"")</f>
        <v/>
      </c>
      <c r="AG593" s="183">
        <f>IF(C593="","",IF(AND(COUNTIFS($J$18:J593,J593)=1,C593&lt;&gt;""),1,""))</f>
        <v>1</v>
      </c>
      <c r="AH593" s="183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82">
        <v>2019</v>
      </c>
      <c r="C594" s="182">
        <v>7</v>
      </c>
      <c r="D594" s="57" t="str">
        <f t="shared" si="105"/>
        <v>Q2</v>
      </c>
      <c r="E594" s="16" t="s">
        <v>34</v>
      </c>
      <c r="F594" s="182">
        <v>2019</v>
      </c>
      <c r="G594" s="182">
        <v>7</v>
      </c>
      <c r="H594" s="185"/>
      <c r="I594" s="57" t="str">
        <f t="shared" si="107"/>
        <v>Q2</v>
      </c>
      <c r="J594" s="178" t="s">
        <v>719</v>
      </c>
      <c r="K594" s="185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76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84">
        <v>0.1431</v>
      </c>
      <c r="AE594" s="183">
        <f t="shared" si="110"/>
        <v>0</v>
      </c>
      <c r="AF594" s="183" t="str">
        <f>IF(AND(COUNTIFS($J$18:J594,J594)=1,AE594=1),1,"")</f>
        <v/>
      </c>
      <c r="AG594" s="183">
        <f>IF(C594="","",IF(AND(COUNTIFS($J$18:J594,J594)=1,C594&lt;&gt;""),1,""))</f>
        <v>1</v>
      </c>
      <c r="AH594" s="183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82">
        <v>2019</v>
      </c>
      <c r="C595" s="182">
        <v>7</v>
      </c>
      <c r="D595" s="57" t="str">
        <f t="shared" si="105"/>
        <v>Q2</v>
      </c>
      <c r="E595" s="16" t="s">
        <v>34</v>
      </c>
      <c r="F595" s="182">
        <v>2019</v>
      </c>
      <c r="G595" s="182">
        <v>7</v>
      </c>
      <c r="H595" s="185"/>
      <c r="I595" s="57" t="str">
        <f t="shared" si="107"/>
        <v>Q2</v>
      </c>
      <c r="J595" s="178" t="s">
        <v>719</v>
      </c>
      <c r="K595" s="185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76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84">
        <v>0.1431</v>
      </c>
      <c r="AE595" s="183">
        <f t="shared" si="110"/>
        <v>0</v>
      </c>
      <c r="AF595" s="183" t="str">
        <f>IF(AND(COUNTIFS($J$18:J595,J595)=1,AE595=1),1,"")</f>
        <v/>
      </c>
      <c r="AG595" s="183" t="str">
        <f>IF(C595="","",IF(AND(COUNTIFS($J$18:J595,J595)=1,C595&lt;&gt;""),1,""))</f>
        <v/>
      </c>
      <c r="AH595" s="183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82">
        <v>2019</v>
      </c>
      <c r="C596" s="182">
        <v>7</v>
      </c>
      <c r="D596" s="57" t="str">
        <f t="shared" si="105"/>
        <v>Q2</v>
      </c>
      <c r="E596" s="16" t="s">
        <v>34</v>
      </c>
      <c r="F596" s="182">
        <v>2019</v>
      </c>
      <c r="G596" s="182">
        <v>7</v>
      </c>
      <c r="H596" s="185"/>
      <c r="I596" s="57" t="str">
        <f t="shared" si="107"/>
        <v>Q2</v>
      </c>
      <c r="J596" s="178" t="s">
        <v>723</v>
      </c>
      <c r="K596" s="185" t="s">
        <v>3153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76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84">
        <v>0.12</v>
      </c>
      <c r="AE596" s="183">
        <f t="shared" si="110"/>
        <v>0</v>
      </c>
      <c r="AF596" s="183" t="str">
        <f>IF(AND(COUNTIFS($J$18:J596,J596)=1,AE596=1),1,"")</f>
        <v/>
      </c>
      <c r="AG596" s="183">
        <f>IF(C596="","",IF(AND(COUNTIFS($J$18:J596,J596)=1,C596&lt;&gt;""),1,""))</f>
        <v>1</v>
      </c>
      <c r="AH596" s="183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82">
        <v>2019</v>
      </c>
      <c r="C597" s="182">
        <v>7</v>
      </c>
      <c r="D597" s="57" t="str">
        <f t="shared" si="105"/>
        <v>Q2</v>
      </c>
      <c r="E597" s="16" t="s">
        <v>34</v>
      </c>
      <c r="F597" s="182">
        <v>2019</v>
      </c>
      <c r="G597" s="182">
        <v>7</v>
      </c>
      <c r="H597" s="185"/>
      <c r="I597" s="57" t="str">
        <f t="shared" si="107"/>
        <v>Q2</v>
      </c>
      <c r="J597" s="178" t="s">
        <v>723</v>
      </c>
      <c r="K597" s="185" t="s">
        <v>3153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76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84">
        <v>0.12</v>
      </c>
      <c r="AE597" s="183">
        <f t="shared" si="110"/>
        <v>0</v>
      </c>
      <c r="AF597" s="183" t="str">
        <f>IF(AND(COUNTIFS($J$18:J597,J597)=1,AE597=1),1,"")</f>
        <v/>
      </c>
      <c r="AG597" s="183" t="str">
        <f>IF(C597="","",IF(AND(COUNTIFS($J$18:J597,J597)=1,C597&lt;&gt;""),1,""))</f>
        <v/>
      </c>
      <c r="AH597" s="183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82">
        <v>2019</v>
      </c>
      <c r="C598" s="182">
        <v>6</v>
      </c>
      <c r="D598" s="57" t="str">
        <f t="shared" si="105"/>
        <v>Q1</v>
      </c>
      <c r="E598" s="16" t="s">
        <v>34</v>
      </c>
      <c r="F598" s="182">
        <v>2019</v>
      </c>
      <c r="G598" s="182">
        <v>7</v>
      </c>
      <c r="H598" s="185"/>
      <c r="I598" s="57" t="str">
        <f t="shared" si="107"/>
        <v>Q2</v>
      </c>
      <c r="J598" s="178" t="s">
        <v>724</v>
      </c>
      <c r="K598" s="185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76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84">
        <v>0.10349999999999999</v>
      </c>
      <c r="AE598" s="183">
        <f t="shared" si="110"/>
        <v>0</v>
      </c>
      <c r="AF598" s="183" t="str">
        <f>IF(AND(COUNTIFS($J$18:J598,J598)=1,AE598=1),1,"")</f>
        <v/>
      </c>
      <c r="AG598" s="183">
        <f>IF(C598="","",IF(AND(COUNTIFS($J$18:J598,J598)=1,C598&lt;&gt;""),1,""))</f>
        <v>1</v>
      </c>
      <c r="AH598" s="183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82">
        <v>2019</v>
      </c>
      <c r="C599" s="182">
        <v>6</v>
      </c>
      <c r="D599" s="57" t="str">
        <f t="shared" si="105"/>
        <v>Q1</v>
      </c>
      <c r="E599" s="16" t="s">
        <v>34</v>
      </c>
      <c r="F599" s="182">
        <v>2019</v>
      </c>
      <c r="G599" s="182">
        <v>7</v>
      </c>
      <c r="H599" s="185"/>
      <c r="I599" s="57" t="str">
        <f t="shared" si="107"/>
        <v>Q2</v>
      </c>
      <c r="J599" s="178" t="s">
        <v>727</v>
      </c>
      <c r="K599" s="185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76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84">
        <v>0.1638</v>
      </c>
      <c r="AE599" s="183">
        <f t="shared" si="110"/>
        <v>0</v>
      </c>
      <c r="AF599" s="183" t="str">
        <f>IF(AND(COUNTIFS($J$18:J599,J599)=1,AE599=1),1,"")</f>
        <v/>
      </c>
      <c r="AG599" s="183">
        <f>IF(C599="","",IF(AND(COUNTIFS($J$18:J599,J599)=1,C599&lt;&gt;""),1,""))</f>
        <v>1</v>
      </c>
      <c r="AH599" s="183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82">
        <v>2019</v>
      </c>
      <c r="C600" s="182">
        <v>6</v>
      </c>
      <c r="D600" s="57" t="str">
        <f t="shared" si="105"/>
        <v>Q1</v>
      </c>
      <c r="E600" s="16" t="s">
        <v>34</v>
      </c>
      <c r="F600" s="182">
        <v>2019</v>
      </c>
      <c r="G600" s="182">
        <v>7</v>
      </c>
      <c r="H600" s="185"/>
      <c r="I600" s="57" t="str">
        <f t="shared" si="107"/>
        <v>Q2</v>
      </c>
      <c r="J600" s="178" t="s">
        <v>727</v>
      </c>
      <c r="K600" s="185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76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84">
        <v>0.1638</v>
      </c>
      <c r="AE600" s="183">
        <f t="shared" si="110"/>
        <v>0</v>
      </c>
      <c r="AF600" s="183" t="str">
        <f>IF(AND(COUNTIFS($J$18:J600,J600)=1,AE600=1),1,"")</f>
        <v/>
      </c>
      <c r="AG600" s="183" t="str">
        <f>IF(C600="","",IF(AND(COUNTIFS($J$18:J600,J600)=1,C600&lt;&gt;""),1,""))</f>
        <v/>
      </c>
      <c r="AH600" s="183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82">
        <v>2019</v>
      </c>
      <c r="C601" s="182">
        <v>6</v>
      </c>
      <c r="D601" s="57" t="str">
        <f t="shared" si="105"/>
        <v>Q1</v>
      </c>
      <c r="E601" s="16" t="s">
        <v>34</v>
      </c>
      <c r="F601" s="182">
        <v>2019</v>
      </c>
      <c r="G601" s="182">
        <v>7</v>
      </c>
      <c r="H601" s="185"/>
      <c r="I601" s="57" t="str">
        <f t="shared" si="107"/>
        <v>Q2</v>
      </c>
      <c r="J601" s="178" t="s">
        <v>730</v>
      </c>
      <c r="K601" s="185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76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84">
        <v>7.6499999999999999E-2</v>
      </c>
      <c r="AE601" s="183">
        <f t="shared" si="110"/>
        <v>1</v>
      </c>
      <c r="AF601" s="183">
        <f>IF(AND(COUNTIFS($J$18:J601,J601)=1,AE601=1),1,"")</f>
        <v>1</v>
      </c>
      <c r="AG601" s="183">
        <f>IF(C601="","",IF(AND(COUNTIFS($J$18:J601,J601)=1,C601&lt;&gt;""),1,""))</f>
        <v>1</v>
      </c>
      <c r="AH601" s="183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82">
        <v>2019</v>
      </c>
      <c r="C602" s="182">
        <v>6</v>
      </c>
      <c r="D602" s="57" t="str">
        <f t="shared" si="105"/>
        <v>Q1</v>
      </c>
      <c r="E602" s="16" t="s">
        <v>34</v>
      </c>
      <c r="F602" s="182">
        <v>2019</v>
      </c>
      <c r="G602" s="182">
        <v>7</v>
      </c>
      <c r="H602" s="185"/>
      <c r="I602" s="57" t="str">
        <f t="shared" si="107"/>
        <v>Q2</v>
      </c>
      <c r="J602" s="178" t="s">
        <v>730</v>
      </c>
      <c r="K602" s="185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76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84">
        <v>7.6499999999999999E-2</v>
      </c>
      <c r="AE602" s="183">
        <f t="shared" si="110"/>
        <v>1</v>
      </c>
      <c r="AF602" s="183" t="str">
        <f>IF(AND(COUNTIFS($J$18:J602,J602)=1,AE602=1),1,"")</f>
        <v/>
      </c>
      <c r="AG602" s="183" t="str">
        <f>IF(C602="","",IF(AND(COUNTIFS($J$18:J602,J602)=1,C602&lt;&gt;""),1,""))</f>
        <v/>
      </c>
      <c r="AH602" s="183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82">
        <v>2019</v>
      </c>
      <c r="C603" s="182">
        <v>6</v>
      </c>
      <c r="D603" s="57" t="str">
        <f t="shared" si="105"/>
        <v>Q1</v>
      </c>
      <c r="E603" s="16" t="s">
        <v>34</v>
      </c>
      <c r="F603" s="182">
        <v>2019</v>
      </c>
      <c r="G603" s="182">
        <v>7</v>
      </c>
      <c r="H603" s="185"/>
      <c r="I603" s="57" t="str">
        <f t="shared" si="107"/>
        <v>Q2</v>
      </c>
      <c r="J603" s="178" t="s">
        <v>730</v>
      </c>
      <c r="K603" s="185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76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84">
        <v>7.6499999999999999E-2</v>
      </c>
      <c r="AE603" s="183">
        <f t="shared" si="110"/>
        <v>1</v>
      </c>
      <c r="AF603" s="183" t="str">
        <f>IF(AND(COUNTIFS($J$18:J603,J603)=1,AE603=1),1,"")</f>
        <v/>
      </c>
      <c r="AG603" s="183" t="str">
        <f>IF(C603="","",IF(AND(COUNTIFS($J$18:J603,J603)=1,C603&lt;&gt;""),1,""))</f>
        <v/>
      </c>
      <c r="AH603" s="183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82">
        <v>2019</v>
      </c>
      <c r="C604" s="182">
        <v>6</v>
      </c>
      <c r="D604" s="57" t="str">
        <f t="shared" si="105"/>
        <v>Q1</v>
      </c>
      <c r="E604" s="16" t="s">
        <v>34</v>
      </c>
      <c r="F604" s="182">
        <v>2019</v>
      </c>
      <c r="G604" s="182">
        <v>7</v>
      </c>
      <c r="H604" s="185"/>
      <c r="I604" s="57" t="str">
        <f t="shared" si="107"/>
        <v>Q2</v>
      </c>
      <c r="J604" s="178" t="s">
        <v>730</v>
      </c>
      <c r="K604" s="185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76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84">
        <v>7.6499999999999999E-2</v>
      </c>
      <c r="AE604" s="183">
        <f t="shared" si="110"/>
        <v>1</v>
      </c>
      <c r="AF604" s="183" t="str">
        <f>IF(AND(COUNTIFS($J$18:J604,J604)=1,AE604=1),1,"")</f>
        <v/>
      </c>
      <c r="AG604" s="183" t="str">
        <f>IF(C604="","",IF(AND(COUNTIFS($J$18:J604,J604)=1,C604&lt;&gt;""),1,""))</f>
        <v/>
      </c>
      <c r="AH604" s="183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82">
        <v>2019</v>
      </c>
      <c r="C605" s="182">
        <v>6</v>
      </c>
      <c r="D605" s="57" t="str">
        <f t="shared" si="105"/>
        <v>Q1</v>
      </c>
      <c r="E605" s="16" t="s">
        <v>34</v>
      </c>
      <c r="F605" s="182">
        <v>2019</v>
      </c>
      <c r="G605" s="182">
        <v>7</v>
      </c>
      <c r="H605" s="185"/>
      <c r="I605" s="57" t="str">
        <f t="shared" si="107"/>
        <v>Q2</v>
      </c>
      <c r="J605" s="178" t="s">
        <v>734</v>
      </c>
      <c r="K605" s="185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76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84">
        <v>0.127</v>
      </c>
      <c r="AE605" s="183">
        <f t="shared" si="110"/>
        <v>0</v>
      </c>
      <c r="AF605" s="183" t="str">
        <f>IF(AND(COUNTIFS($J$18:J605,J605)=1,AE605=1),1,"")</f>
        <v/>
      </c>
      <c r="AG605" s="183">
        <f>IF(C605="","",IF(AND(COUNTIFS($J$18:J605,J605)=1,C605&lt;&gt;""),1,""))</f>
        <v>1</v>
      </c>
      <c r="AH605" s="183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82">
        <v>2019</v>
      </c>
      <c r="C606" s="182">
        <v>6</v>
      </c>
      <c r="D606" s="57" t="str">
        <f t="shared" si="105"/>
        <v>Q1</v>
      </c>
      <c r="E606" s="16" t="s">
        <v>34</v>
      </c>
      <c r="F606" s="182">
        <v>2019</v>
      </c>
      <c r="G606" s="182">
        <v>7</v>
      </c>
      <c r="H606" s="185"/>
      <c r="I606" s="57" t="str">
        <f t="shared" si="107"/>
        <v>Q2</v>
      </c>
      <c r="J606" s="178" t="s">
        <v>737</v>
      </c>
      <c r="K606" s="185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76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84">
        <v>0.127</v>
      </c>
      <c r="AE606" s="183">
        <f t="shared" si="110"/>
        <v>0</v>
      </c>
      <c r="AF606" s="183" t="str">
        <f>IF(AND(COUNTIFS($J$18:J606,J606)=1,AE606=1),1,"")</f>
        <v/>
      </c>
      <c r="AG606" s="183" t="str">
        <f>IF(C606="","",IF(AND(COUNTIFS($J$18:J606,J606)=1,C606&lt;&gt;""),1,""))</f>
        <v/>
      </c>
      <c r="AH606" s="183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82">
        <v>2019</v>
      </c>
      <c r="C607" s="182">
        <v>6</v>
      </c>
      <c r="D607" s="57" t="str">
        <f t="shared" si="105"/>
        <v>Q1</v>
      </c>
      <c r="E607" s="16" t="s">
        <v>34</v>
      </c>
      <c r="F607" s="182">
        <v>2019</v>
      </c>
      <c r="G607" s="182">
        <v>7</v>
      </c>
      <c r="H607" s="185"/>
      <c r="I607" s="57" t="str">
        <f t="shared" si="107"/>
        <v>Q2</v>
      </c>
      <c r="J607" s="178" t="s">
        <v>737</v>
      </c>
      <c r="K607" s="185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76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84">
        <v>0.127</v>
      </c>
      <c r="AE607" s="183">
        <f t="shared" si="110"/>
        <v>0</v>
      </c>
      <c r="AF607" s="183" t="str">
        <f>IF(AND(COUNTIFS($J$18:J607,J607)=1,AE607=1),1,"")</f>
        <v/>
      </c>
      <c r="AG607" s="183" t="str">
        <f>IF(C607="","",IF(AND(COUNTIFS($J$18:J607,J607)=1,C607&lt;&gt;""),1,""))</f>
        <v/>
      </c>
      <c r="AH607" s="183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82">
        <v>2019</v>
      </c>
      <c r="C608" s="182">
        <v>6</v>
      </c>
      <c r="D608" s="57" t="str">
        <f t="shared" si="105"/>
        <v>Q1</v>
      </c>
      <c r="E608" s="16" t="s">
        <v>34</v>
      </c>
      <c r="F608" s="182">
        <v>2019</v>
      </c>
      <c r="G608" s="182">
        <v>7</v>
      </c>
      <c r="H608" s="185"/>
      <c r="I608" s="57" t="str">
        <f t="shared" si="107"/>
        <v>Q2</v>
      </c>
      <c r="J608" s="178" t="s">
        <v>737</v>
      </c>
      <c r="K608" s="185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76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84">
        <v>0.127</v>
      </c>
      <c r="AE608" s="183">
        <f t="shared" si="110"/>
        <v>0</v>
      </c>
      <c r="AF608" s="183" t="str">
        <f>IF(AND(COUNTIFS($J$18:J608,J608)=1,AE608=1),1,"")</f>
        <v/>
      </c>
      <c r="AG608" s="183" t="str">
        <f>IF(C608="","",IF(AND(COUNTIFS($J$18:J608,J608)=1,C608&lt;&gt;""),1,""))</f>
        <v/>
      </c>
      <c r="AH608" s="183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82">
        <v>2019</v>
      </c>
      <c r="C609" s="182">
        <v>6</v>
      </c>
      <c r="D609" s="57" t="str">
        <f t="shared" si="105"/>
        <v>Q1</v>
      </c>
      <c r="E609" s="16" t="s">
        <v>34</v>
      </c>
      <c r="F609" s="182">
        <v>2019</v>
      </c>
      <c r="G609" s="182">
        <v>7</v>
      </c>
      <c r="H609" s="185"/>
      <c r="I609" s="57" t="str">
        <f t="shared" si="107"/>
        <v>Q2</v>
      </c>
      <c r="J609" s="178" t="s">
        <v>730</v>
      </c>
      <c r="K609" s="185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76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84">
        <v>7.6499999999999999E-2</v>
      </c>
      <c r="AE609" s="183">
        <f t="shared" si="110"/>
        <v>1</v>
      </c>
      <c r="AF609" s="183" t="str">
        <f>IF(AND(COUNTIFS($J$18:J609,J609)=1,AE609=1),1,"")</f>
        <v/>
      </c>
      <c r="AG609" s="183" t="str">
        <f>IF(C609="","",IF(AND(COUNTIFS($J$18:J609,J609)=1,C609&lt;&gt;""),1,""))</f>
        <v/>
      </c>
      <c r="AH609" s="183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82">
        <v>2019</v>
      </c>
      <c r="C610" s="182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82">
        <v>2019</v>
      </c>
      <c r="G610" s="182">
        <v>7</v>
      </c>
      <c r="H610" s="185"/>
      <c r="I610" s="57" t="str">
        <f t="shared" si="107"/>
        <v>Q2</v>
      </c>
      <c r="J610" s="178" t="s">
        <v>738</v>
      </c>
      <c r="K610" s="185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76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84">
        <v>0.12</v>
      </c>
      <c r="AE610" s="183">
        <f t="shared" si="110"/>
        <v>0</v>
      </c>
      <c r="AF610" s="183" t="str">
        <f>IF(AND(COUNTIFS($J$18:J610,J610)=1,AE610=1),1,"")</f>
        <v/>
      </c>
      <c r="AG610" s="183">
        <f>IF(C610="","",IF(AND(COUNTIFS($J$18:J610,J610)=1,C610&lt;&gt;""),1,""))</f>
        <v>1</v>
      </c>
      <c r="AH610" s="183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82">
        <v>2019</v>
      </c>
      <c r="C611" s="182">
        <v>6</v>
      </c>
      <c r="D611" s="57" t="str">
        <f t="shared" si="117"/>
        <v>Q1</v>
      </c>
      <c r="E611" s="16" t="s">
        <v>34</v>
      </c>
      <c r="F611" s="182">
        <v>2019</v>
      </c>
      <c r="G611" s="182">
        <v>7</v>
      </c>
      <c r="H611" s="185"/>
      <c r="I611" s="57" t="str">
        <f t="shared" si="107"/>
        <v>Q2</v>
      </c>
      <c r="J611" s="178" t="s">
        <v>740</v>
      </c>
      <c r="K611" s="185" t="s">
        <v>3132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76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84">
        <v>0.12</v>
      </c>
      <c r="AE611" s="183">
        <f t="shared" si="110"/>
        <v>0</v>
      </c>
      <c r="AF611" s="183" t="str">
        <f>IF(AND(COUNTIFS($J$18:J611,J611)=1,AE611=1),1,"")</f>
        <v/>
      </c>
      <c r="AG611" s="183">
        <f>IF(C611="","",IF(AND(COUNTIFS($J$18:J611,J611)=1,C611&lt;&gt;""),1,""))</f>
        <v>1</v>
      </c>
      <c r="AH611" s="183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82">
        <v>2019</v>
      </c>
      <c r="C612" s="182">
        <v>5</v>
      </c>
      <c r="D612" s="57" t="str">
        <f t="shared" si="117"/>
        <v>Q1</v>
      </c>
      <c r="E612" s="16" t="s">
        <v>34</v>
      </c>
      <c r="F612" s="182">
        <v>2019</v>
      </c>
      <c r="G612" s="182">
        <v>7</v>
      </c>
      <c r="H612" s="185"/>
      <c r="I612" s="57" t="str">
        <f t="shared" si="107"/>
        <v>Q2</v>
      </c>
      <c r="J612" s="178" t="s">
        <v>741</v>
      </c>
      <c r="K612" s="185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76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84">
        <v>0.14119999999999999</v>
      </c>
      <c r="AE612" s="183">
        <f t="shared" si="110"/>
        <v>1</v>
      </c>
      <c r="AF612" s="183">
        <f>IF(AND(COUNTIFS($J$18:J612,J612)=1,AE612=1),1,"")</f>
        <v>1</v>
      </c>
      <c r="AG612" s="183">
        <f>IF(C612="","",IF(AND(COUNTIFS($J$18:J612,J612)=1,C612&lt;&gt;""),1,""))</f>
        <v>1</v>
      </c>
      <c r="AH612" s="183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82">
        <v>2019</v>
      </c>
      <c r="C613" s="182">
        <v>5</v>
      </c>
      <c r="D613" s="57" t="str">
        <f t="shared" si="117"/>
        <v>Q1</v>
      </c>
      <c r="E613" s="16" t="s">
        <v>34</v>
      </c>
      <c r="F613" s="182">
        <v>2019</v>
      </c>
      <c r="G613" s="182">
        <v>7</v>
      </c>
      <c r="H613" s="185"/>
      <c r="I613" s="57" t="str">
        <f t="shared" si="107"/>
        <v>Q2</v>
      </c>
      <c r="J613" s="178" t="s">
        <v>743</v>
      </c>
      <c r="K613" s="185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76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84">
        <v>0.1124</v>
      </c>
      <c r="AE613" s="183">
        <f t="shared" si="110"/>
        <v>1</v>
      </c>
      <c r="AF613" s="183">
        <f>IF(AND(COUNTIFS($J$18:J613,J613)=1,AE613=1),1,"")</f>
        <v>1</v>
      </c>
      <c r="AG613" s="183">
        <f>IF(C613="","",IF(AND(COUNTIFS($J$18:J613,J613)=1,C613&lt;&gt;""),1,""))</f>
        <v>1</v>
      </c>
      <c r="AH613" s="183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82">
        <v>2019</v>
      </c>
      <c r="C614" s="182">
        <v>5</v>
      </c>
      <c r="D614" s="57" t="str">
        <f t="shared" si="117"/>
        <v>Q1</v>
      </c>
      <c r="E614" s="16" t="s">
        <v>34</v>
      </c>
      <c r="F614" s="182">
        <v>2019</v>
      </c>
      <c r="G614" s="182">
        <v>7</v>
      </c>
      <c r="H614" s="185"/>
      <c r="I614" s="57" t="str">
        <f t="shared" si="107"/>
        <v>Q2</v>
      </c>
      <c r="J614" s="178" t="s">
        <v>743</v>
      </c>
      <c r="K614" s="185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76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84">
        <v>0.1124</v>
      </c>
      <c r="AE614" s="183">
        <f t="shared" si="110"/>
        <v>1</v>
      </c>
      <c r="AF614" s="183" t="str">
        <f>IF(AND(COUNTIFS($J$18:J614,J614)=1,AE614=1),1,"")</f>
        <v/>
      </c>
      <c r="AG614" s="183" t="str">
        <f>IF(C614="","",IF(AND(COUNTIFS($J$18:J614,J614)=1,C614&lt;&gt;""),1,""))</f>
        <v/>
      </c>
      <c r="AH614" s="183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82">
        <v>2019</v>
      </c>
      <c r="C615" s="182">
        <v>5</v>
      </c>
      <c r="D615" s="57" t="str">
        <f t="shared" si="117"/>
        <v>Q1</v>
      </c>
      <c r="E615" s="16" t="s">
        <v>34</v>
      </c>
      <c r="F615" s="182">
        <v>2019</v>
      </c>
      <c r="G615" s="182">
        <v>7</v>
      </c>
      <c r="H615" s="185"/>
      <c r="I615" s="57" t="str">
        <f t="shared" si="107"/>
        <v>Q2</v>
      </c>
      <c r="J615" s="178" t="s">
        <v>745</v>
      </c>
      <c r="K615" s="185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76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84">
        <v>0.16220000000000001</v>
      </c>
      <c r="AE615" s="183">
        <f t="shared" si="110"/>
        <v>0</v>
      </c>
      <c r="AF615" s="183" t="str">
        <f>IF(AND(COUNTIFS($J$18:J615,J615)=1,AE615=1),1,"")</f>
        <v/>
      </c>
      <c r="AG615" s="183">
        <f>IF(C615="","",IF(AND(COUNTIFS($J$18:J615,J615)=1,C615&lt;&gt;""),1,""))</f>
        <v>1</v>
      </c>
      <c r="AH615" s="183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82">
        <v>2019</v>
      </c>
      <c r="C616" s="182">
        <v>5</v>
      </c>
      <c r="D616" s="57" t="str">
        <f t="shared" si="117"/>
        <v>Q1</v>
      </c>
      <c r="E616" s="16" t="s">
        <v>34</v>
      </c>
      <c r="F616" s="182">
        <v>2019</v>
      </c>
      <c r="G616" s="182">
        <v>7</v>
      </c>
      <c r="H616" s="185"/>
      <c r="I616" s="57" t="str">
        <f t="shared" si="107"/>
        <v>Q2</v>
      </c>
      <c r="J616" s="178" t="s">
        <v>745</v>
      </c>
      <c r="K616" s="185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76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84">
        <v>0.16220000000000001</v>
      </c>
      <c r="AE616" s="183">
        <f t="shared" si="110"/>
        <v>0</v>
      </c>
      <c r="AF616" s="183" t="str">
        <f>IF(AND(COUNTIFS($J$18:J616,J616)=1,AE616=1),1,"")</f>
        <v/>
      </c>
      <c r="AG616" s="183" t="str">
        <f>IF(C616="","",IF(AND(COUNTIFS($J$18:J616,J616)=1,C616&lt;&gt;""),1,""))</f>
        <v/>
      </c>
      <c r="AH616" s="183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82">
        <v>2019</v>
      </c>
      <c r="C617" s="182">
        <v>5</v>
      </c>
      <c r="D617" s="57" t="str">
        <f t="shared" si="117"/>
        <v>Q1</v>
      </c>
      <c r="E617" s="16" t="s">
        <v>34</v>
      </c>
      <c r="F617" s="182">
        <v>2019</v>
      </c>
      <c r="G617" s="182">
        <v>7</v>
      </c>
      <c r="H617" s="185"/>
      <c r="I617" s="57" t="str">
        <f t="shared" si="107"/>
        <v>Q2</v>
      </c>
      <c r="J617" s="178" t="s">
        <v>745</v>
      </c>
      <c r="K617" s="185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76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84">
        <v>0.16220000000000001</v>
      </c>
      <c r="AE617" s="183">
        <f t="shared" si="110"/>
        <v>0</v>
      </c>
      <c r="AF617" s="183" t="str">
        <f>IF(AND(COUNTIFS($J$18:J617,J617)=1,AE617=1),1,"")</f>
        <v/>
      </c>
      <c r="AG617" s="183" t="str">
        <f>IF(C617="","",IF(AND(COUNTIFS($J$18:J617,J617)=1,C617&lt;&gt;""),1,""))</f>
        <v/>
      </c>
      <c r="AH617" s="183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82">
        <v>2019</v>
      </c>
      <c r="C618" s="182">
        <v>5</v>
      </c>
      <c r="D618" s="57" t="str">
        <f t="shared" si="117"/>
        <v>Q1</v>
      </c>
      <c r="E618" s="16" t="s">
        <v>34</v>
      </c>
      <c r="F618" s="182">
        <v>2019</v>
      </c>
      <c r="G618" s="182">
        <v>7</v>
      </c>
      <c r="H618" s="185"/>
      <c r="I618" s="57" t="str">
        <f t="shared" si="107"/>
        <v>Q2</v>
      </c>
      <c r="J618" s="178" t="s">
        <v>745</v>
      </c>
      <c r="K618" s="185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76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84">
        <v>0.16220000000000001</v>
      </c>
      <c r="AE618" s="183">
        <f t="shared" si="110"/>
        <v>0</v>
      </c>
      <c r="AF618" s="183" t="str">
        <f>IF(AND(COUNTIFS($J$18:J618,J618)=1,AE618=1),1,"")</f>
        <v/>
      </c>
      <c r="AG618" s="183" t="str">
        <f>IF(C618="","",IF(AND(COUNTIFS($J$18:J618,J618)=1,C618&lt;&gt;""),1,""))</f>
        <v/>
      </c>
      <c r="AH618" s="183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82">
        <v>2019</v>
      </c>
      <c r="C619" s="182">
        <v>5</v>
      </c>
      <c r="D619" s="57" t="str">
        <f t="shared" si="117"/>
        <v>Q1</v>
      </c>
      <c r="E619" s="16" t="s">
        <v>34</v>
      </c>
      <c r="F619" s="182">
        <v>2019</v>
      </c>
      <c r="G619" s="182">
        <v>7</v>
      </c>
      <c r="H619" s="185"/>
      <c r="I619" s="57" t="str">
        <f t="shared" si="107"/>
        <v>Q2</v>
      </c>
      <c r="J619" s="178" t="s">
        <v>745</v>
      </c>
      <c r="K619" s="185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76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84">
        <v>0.16220000000000001</v>
      </c>
      <c r="AE619" s="183">
        <f t="shared" si="110"/>
        <v>0</v>
      </c>
      <c r="AF619" s="183" t="str">
        <f>IF(AND(COUNTIFS($J$18:J619,J619)=1,AE619=1),1,"")</f>
        <v/>
      </c>
      <c r="AG619" s="183" t="str">
        <f>IF(C619="","",IF(AND(COUNTIFS($J$18:J619,J619)=1,C619&lt;&gt;""),1,""))</f>
        <v/>
      </c>
      <c r="AH619" s="183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82">
        <v>2019</v>
      </c>
      <c r="C620" s="182">
        <v>5</v>
      </c>
      <c r="D620" s="57" t="str">
        <f t="shared" si="117"/>
        <v>Q1</v>
      </c>
      <c r="E620" s="16" t="s">
        <v>34</v>
      </c>
      <c r="F620" s="182">
        <v>2019</v>
      </c>
      <c r="G620" s="182">
        <v>7</v>
      </c>
      <c r="H620" s="185"/>
      <c r="I620" s="57" t="str">
        <f t="shared" si="107"/>
        <v>Q2</v>
      </c>
      <c r="J620" s="178" t="s">
        <v>747</v>
      </c>
      <c r="K620" s="185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76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84">
        <v>0.17180000000000001</v>
      </c>
      <c r="AE620" s="183">
        <f t="shared" si="110"/>
        <v>1</v>
      </c>
      <c r="AF620" s="183">
        <f>IF(AND(COUNTIFS($J$18:J620,J620)=1,AE620=1),1,"")</f>
        <v>1</v>
      </c>
      <c r="AG620" s="183">
        <f>IF(C620="","",IF(AND(COUNTIFS($J$18:J620,J620)=1,C620&lt;&gt;""),1,""))</f>
        <v>1</v>
      </c>
      <c r="AH620" s="183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82">
        <v>2019</v>
      </c>
      <c r="C621" s="182">
        <v>5</v>
      </c>
      <c r="D621" s="57" t="str">
        <f t="shared" si="117"/>
        <v>Q1</v>
      </c>
      <c r="E621" s="16" t="s">
        <v>34</v>
      </c>
      <c r="F621" s="182">
        <v>2019</v>
      </c>
      <c r="G621" s="182">
        <v>7</v>
      </c>
      <c r="H621" s="185"/>
      <c r="I621" s="57" t="str">
        <f t="shared" si="107"/>
        <v>Q2</v>
      </c>
      <c r="J621" s="178" t="s">
        <v>745</v>
      </c>
      <c r="K621" s="185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76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84">
        <v>0.16220000000000001</v>
      </c>
      <c r="AE621" s="183">
        <f t="shared" si="110"/>
        <v>0</v>
      </c>
      <c r="AF621" s="183" t="str">
        <f>IF(AND(COUNTIFS($J$18:J621,J621)=1,AE621=1),1,"")</f>
        <v/>
      </c>
      <c r="AG621" s="183" t="str">
        <f>IF(C621="","",IF(AND(COUNTIFS($J$18:J621,J621)=1,C621&lt;&gt;""),1,""))</f>
        <v/>
      </c>
      <c r="AH621" s="183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82">
        <v>2019</v>
      </c>
      <c r="C622" s="182">
        <v>2</v>
      </c>
      <c r="D622" s="57" t="str">
        <f t="shared" si="117"/>
        <v>Q4</v>
      </c>
      <c r="E622" s="16" t="s">
        <v>34</v>
      </c>
      <c r="F622" s="182">
        <v>2019</v>
      </c>
      <c r="G622" s="182">
        <v>6</v>
      </c>
      <c r="H622" s="185"/>
      <c r="I622" s="57" t="str">
        <f t="shared" si="107"/>
        <v>Q1</v>
      </c>
      <c r="J622" s="178" t="s">
        <v>749</v>
      </c>
      <c r="K622" s="185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76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84">
        <v>0.16320000000000001</v>
      </c>
      <c r="AE622" s="183">
        <f t="shared" si="110"/>
        <v>0</v>
      </c>
      <c r="AF622" s="183" t="str">
        <f>IF(AND(COUNTIFS($J$18:J622,J622)=1,AE622=1),1,"")</f>
        <v/>
      </c>
      <c r="AG622" s="183">
        <f>IF(C622="","",IF(AND(COUNTIFS($J$18:J622,J622)=1,C622&lt;&gt;""),1,""))</f>
        <v>1</v>
      </c>
      <c r="AH622" s="183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82">
        <v>2019</v>
      </c>
      <c r="C623" s="182">
        <v>1</v>
      </c>
      <c r="D623" s="57" t="str">
        <f t="shared" si="117"/>
        <v>Q4</v>
      </c>
      <c r="E623" s="16" t="s">
        <v>34</v>
      </c>
      <c r="F623" s="182">
        <v>2019</v>
      </c>
      <c r="G623" s="182">
        <v>6</v>
      </c>
      <c r="H623" s="185"/>
      <c r="I623" s="57" t="str">
        <f t="shared" si="107"/>
        <v>Q1</v>
      </c>
      <c r="J623" s="178" t="s">
        <v>751</v>
      </c>
      <c r="K623" s="185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76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81">
        <v>0.15459999999999999</v>
      </c>
      <c r="AE623" s="183">
        <f t="shared" si="110"/>
        <v>1</v>
      </c>
      <c r="AF623" s="183">
        <f>IF(AND(COUNTIFS($J$18:J623,J623)=1,AE623=1),1,"")</f>
        <v>1</v>
      </c>
      <c r="AG623" s="183">
        <f>IF(C623="","",IF(AND(COUNTIFS($J$18:J623,J623)=1,C623&lt;&gt;""),1,""))</f>
        <v>1</v>
      </c>
      <c r="AH623" s="183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82">
        <v>2019</v>
      </c>
      <c r="C624" s="182">
        <v>1</v>
      </c>
      <c r="D624" s="57" t="str">
        <f t="shared" si="117"/>
        <v>Q4</v>
      </c>
      <c r="E624" s="16" t="s">
        <v>34</v>
      </c>
      <c r="F624" s="182">
        <v>2019</v>
      </c>
      <c r="G624" s="182">
        <v>6</v>
      </c>
      <c r="H624" s="185"/>
      <c r="I624" s="57" t="str">
        <f t="shared" si="107"/>
        <v>Q1</v>
      </c>
      <c r="J624" s="178" t="s">
        <v>751</v>
      </c>
      <c r="K624" s="185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76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81">
        <v>0.15459999999999999</v>
      </c>
      <c r="AE624" s="183">
        <f t="shared" si="110"/>
        <v>1</v>
      </c>
      <c r="AF624" s="183" t="str">
        <f>IF(AND(COUNTIFS($J$18:J624,J624)=1,AE624=1),1,"")</f>
        <v/>
      </c>
      <c r="AG624" s="183" t="str">
        <f>IF(C624="","",IF(AND(COUNTIFS($J$18:J624,J624)=1,C624&lt;&gt;""),1,""))</f>
        <v/>
      </c>
      <c r="AH624" s="183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82">
        <v>2019</v>
      </c>
      <c r="C625" s="182">
        <v>1</v>
      </c>
      <c r="D625" s="57" t="str">
        <f t="shared" si="117"/>
        <v>Q4</v>
      </c>
      <c r="E625" s="16" t="s">
        <v>34</v>
      </c>
      <c r="F625" s="182">
        <v>2019</v>
      </c>
      <c r="G625" s="182">
        <v>6</v>
      </c>
      <c r="H625" s="185"/>
      <c r="I625" s="57" t="str">
        <f t="shared" si="107"/>
        <v>Q1</v>
      </c>
      <c r="J625" s="178" t="s">
        <v>751</v>
      </c>
      <c r="K625" s="185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76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81">
        <v>0.15459999999999999</v>
      </c>
      <c r="AE625" s="183">
        <f t="shared" si="110"/>
        <v>1</v>
      </c>
      <c r="AF625" s="183" t="str">
        <f>IF(AND(COUNTIFS($J$18:J625,J625)=1,AE625=1),1,"")</f>
        <v/>
      </c>
      <c r="AG625" s="183" t="str">
        <f>IF(C625="","",IF(AND(COUNTIFS($J$18:J625,J625)=1,C625&lt;&gt;""),1,""))</f>
        <v/>
      </c>
      <c r="AH625" s="183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82">
        <v>2019</v>
      </c>
      <c r="C626" s="182">
        <v>4</v>
      </c>
      <c r="D626" s="57" t="str">
        <f t="shared" si="117"/>
        <v>Q1</v>
      </c>
      <c r="E626" s="16" t="s">
        <v>34</v>
      </c>
      <c r="F626" s="182">
        <v>2019</v>
      </c>
      <c r="G626" s="182">
        <v>6</v>
      </c>
      <c r="H626" s="185"/>
      <c r="I626" s="57" t="str">
        <f t="shared" si="107"/>
        <v>Q1</v>
      </c>
      <c r="J626" s="178" t="s">
        <v>753</v>
      </c>
      <c r="K626" s="185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76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84">
        <v>0.10970000000000001</v>
      </c>
      <c r="AE626" s="183">
        <f t="shared" si="110"/>
        <v>0</v>
      </c>
      <c r="AF626" s="183" t="str">
        <f>IF(AND(COUNTIFS($J$18:J626,J626)=1,AE626=1),1,"")</f>
        <v/>
      </c>
      <c r="AG626" s="183">
        <f>IF(C626="","",IF(AND(COUNTIFS($J$18:J626,J626)=1,C626&lt;&gt;""),1,""))</f>
        <v>1</v>
      </c>
      <c r="AH626" s="183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82">
        <v>2019</v>
      </c>
      <c r="C627" s="182">
        <v>4</v>
      </c>
      <c r="D627" s="57" t="str">
        <f t="shared" si="117"/>
        <v>Q1</v>
      </c>
      <c r="E627" s="16" t="s">
        <v>34</v>
      </c>
      <c r="F627" s="182">
        <v>2019</v>
      </c>
      <c r="G627" s="182">
        <v>6</v>
      </c>
      <c r="H627" s="185"/>
      <c r="I627" s="57" t="str">
        <f t="shared" si="107"/>
        <v>Q1</v>
      </c>
      <c r="J627" s="178" t="s">
        <v>755</v>
      </c>
      <c r="K627" s="185" t="s">
        <v>2323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76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84">
        <v>0.11310000000000001</v>
      </c>
      <c r="AE627" s="183">
        <f t="shared" si="110"/>
        <v>0</v>
      </c>
      <c r="AF627" s="183" t="str">
        <f>IF(AND(COUNTIFS($J$18:J627,J627)=1,AE627=1),1,"")</f>
        <v/>
      </c>
      <c r="AG627" s="183">
        <f>IF(C627="","",IF(AND(COUNTIFS($J$18:J627,J627)=1,C627&lt;&gt;""),1,""))</f>
        <v>1</v>
      </c>
      <c r="AH627" s="183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82">
        <v>2019</v>
      </c>
      <c r="C628" s="182">
        <v>4</v>
      </c>
      <c r="D628" s="57" t="str">
        <f t="shared" si="117"/>
        <v>Q1</v>
      </c>
      <c r="E628" s="16" t="s">
        <v>34</v>
      </c>
      <c r="F628" s="182">
        <v>2019</v>
      </c>
      <c r="G628" s="182">
        <v>6</v>
      </c>
      <c r="H628" s="185"/>
      <c r="I628" s="57" t="str">
        <f t="shared" si="107"/>
        <v>Q1</v>
      </c>
      <c r="J628" s="178" t="s">
        <v>756</v>
      </c>
      <c r="K628" s="185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76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84">
        <v>0.16400000000000001</v>
      </c>
      <c r="AE628" s="183">
        <f t="shared" si="110"/>
        <v>0</v>
      </c>
      <c r="AF628" s="183" t="str">
        <f>IF(AND(COUNTIFS($J$18:J628,J628)=1,AE628=1),1,"")</f>
        <v/>
      </c>
      <c r="AG628" s="183">
        <f>IF(C628="","",IF(AND(COUNTIFS($J$18:J628,J628)=1,C628&lt;&gt;""),1,""))</f>
        <v>1</v>
      </c>
      <c r="AH628" s="183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82">
        <v>2019</v>
      </c>
      <c r="C629" s="182">
        <v>7</v>
      </c>
      <c r="D629" s="57" t="str">
        <f t="shared" si="117"/>
        <v>Q2</v>
      </c>
      <c r="E629" s="16" t="s">
        <v>34</v>
      </c>
      <c r="F629" s="182">
        <v>2019</v>
      </c>
      <c r="G629" s="182">
        <v>6</v>
      </c>
      <c r="H629" s="185"/>
      <c r="I629" s="57" t="str">
        <f t="shared" si="107"/>
        <v>Q1</v>
      </c>
      <c r="J629" s="178" t="s">
        <v>758</v>
      </c>
      <c r="K629" s="185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76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84">
        <v>6.1499999999999999E-2</v>
      </c>
      <c r="AE629" s="183">
        <f t="shared" si="110"/>
        <v>1</v>
      </c>
      <c r="AF629" s="183">
        <f>IF(AND(COUNTIFS($J$18:J629,J629)=1,AE629=1),1,"")</f>
        <v>1</v>
      </c>
      <c r="AG629" s="183">
        <f>IF(C629="","",IF(AND(COUNTIFS($J$18:J629,J629)=1,C629&lt;&gt;""),1,""))</f>
        <v>1</v>
      </c>
      <c r="AH629" s="183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82">
        <v>2019</v>
      </c>
      <c r="C630" s="182">
        <v>7</v>
      </c>
      <c r="D630" s="57" t="str">
        <f t="shared" si="117"/>
        <v>Q2</v>
      </c>
      <c r="E630" s="16" t="s">
        <v>34</v>
      </c>
      <c r="F630" s="182">
        <v>2019</v>
      </c>
      <c r="G630" s="182">
        <v>6</v>
      </c>
      <c r="H630" s="185"/>
      <c r="I630" s="57" t="str">
        <f t="shared" si="107"/>
        <v>Q1</v>
      </c>
      <c r="J630" s="178" t="s">
        <v>758</v>
      </c>
      <c r="K630" s="185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76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84">
        <v>6.1499999999999999E-2</v>
      </c>
      <c r="AE630" s="183">
        <f t="shared" si="110"/>
        <v>1</v>
      </c>
      <c r="AF630" s="183" t="str">
        <f>IF(AND(COUNTIFS($J$18:J630,J630)=1,AE630=1),1,"")</f>
        <v/>
      </c>
      <c r="AG630" s="183" t="str">
        <f>IF(C630="","",IF(AND(COUNTIFS($J$18:J630,J630)=1,C630&lt;&gt;""),1,""))</f>
        <v/>
      </c>
      <c r="AH630" s="183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82">
        <v>2019</v>
      </c>
      <c r="C631" s="182">
        <v>6</v>
      </c>
      <c r="D631" s="57" t="str">
        <f t="shared" si="117"/>
        <v>Q1</v>
      </c>
      <c r="E631" s="16" t="s">
        <v>34</v>
      </c>
      <c r="F631" s="182">
        <v>2019</v>
      </c>
      <c r="G631" s="182">
        <v>6</v>
      </c>
      <c r="H631" s="185"/>
      <c r="I631" s="57" t="str">
        <f t="shared" si="107"/>
        <v>Q1</v>
      </c>
      <c r="J631" s="178" t="s">
        <v>762</v>
      </c>
      <c r="K631" s="185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76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84">
        <v>0.13109999999999999</v>
      </c>
      <c r="AE631" s="183">
        <f t="shared" si="110"/>
        <v>0</v>
      </c>
      <c r="AF631" s="183" t="str">
        <f>IF(AND(COUNTIFS($J$18:J631,J631)=1,AE631=1),1,"")</f>
        <v/>
      </c>
      <c r="AG631" s="183">
        <f>IF(C631="","",IF(AND(COUNTIFS($J$18:J631,J631)=1,C631&lt;&gt;""),1,""))</f>
        <v>1</v>
      </c>
      <c r="AH631" s="183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82">
        <v>2019</v>
      </c>
      <c r="C632" s="182">
        <v>6</v>
      </c>
      <c r="D632" s="57" t="str">
        <f t="shared" si="117"/>
        <v>Q1</v>
      </c>
      <c r="E632" s="16" t="s">
        <v>34</v>
      </c>
      <c r="F632" s="182">
        <v>2019</v>
      </c>
      <c r="G632" s="182">
        <v>6</v>
      </c>
      <c r="H632" s="185"/>
      <c r="I632" s="57" t="str">
        <f t="shared" si="107"/>
        <v>Q1</v>
      </c>
      <c r="J632" s="178" t="s">
        <v>764</v>
      </c>
      <c r="K632" s="185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76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84">
        <v>9.2700000000000005E-2</v>
      </c>
      <c r="AE632" s="183">
        <f t="shared" si="110"/>
        <v>0</v>
      </c>
      <c r="AF632" s="183" t="str">
        <f>IF(AND(COUNTIFS($J$18:J632,J632)=1,AE632=1),1,"")</f>
        <v/>
      </c>
      <c r="AG632" s="183">
        <f>IF(C632="","",IF(AND(COUNTIFS($J$18:J632,J632)=1,C632&lt;&gt;""),1,""))</f>
        <v>1</v>
      </c>
      <c r="AH632" s="183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82">
        <v>2019</v>
      </c>
      <c r="C633" s="182">
        <v>6</v>
      </c>
      <c r="D633" s="57" t="str">
        <f t="shared" si="117"/>
        <v>Q1</v>
      </c>
      <c r="E633" s="16" t="s">
        <v>34</v>
      </c>
      <c r="F633" s="182">
        <v>2019</v>
      </c>
      <c r="G633" s="182">
        <v>6</v>
      </c>
      <c r="H633" s="185"/>
      <c r="I633" s="57" t="str">
        <f t="shared" si="107"/>
        <v>Q1</v>
      </c>
      <c r="J633" s="178" t="s">
        <v>766</v>
      </c>
      <c r="K633" s="185" t="s">
        <v>3154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76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84">
        <v>0.1119</v>
      </c>
      <c r="AE633" s="183">
        <f t="shared" si="110"/>
        <v>1</v>
      </c>
      <c r="AF633" s="183">
        <f>IF(AND(COUNTIFS($J$18:J633,J633)=1,AE633=1),1,"")</f>
        <v>1</v>
      </c>
      <c r="AG633" s="183">
        <f>IF(C633="","",IF(AND(COUNTIFS($J$18:J633,J633)=1,C633&lt;&gt;""),1,""))</f>
        <v>1</v>
      </c>
      <c r="AH633" s="183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82">
        <v>2019</v>
      </c>
      <c r="C634" s="182">
        <v>6</v>
      </c>
      <c r="D634" s="57" t="str">
        <f t="shared" si="117"/>
        <v>Q1</v>
      </c>
      <c r="E634" s="16" t="s">
        <v>34</v>
      </c>
      <c r="F634" s="182">
        <v>2019</v>
      </c>
      <c r="G634" s="182">
        <v>6</v>
      </c>
      <c r="H634" s="185"/>
      <c r="I634" s="57" t="str">
        <f t="shared" si="107"/>
        <v>Q1</v>
      </c>
      <c r="J634" s="178" t="s">
        <v>767</v>
      </c>
      <c r="K634" s="185" t="s">
        <v>3155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76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84">
        <v>0.1356</v>
      </c>
      <c r="AE634" s="183">
        <f t="shared" si="110"/>
        <v>0</v>
      </c>
      <c r="AF634" s="183" t="str">
        <f>IF(AND(COUNTIFS($J$18:J634,J634)=1,AE634=1),1,"")</f>
        <v/>
      </c>
      <c r="AG634" s="183">
        <f>IF(C634="","",IF(AND(COUNTIFS($J$18:J634,J634)=1,C634&lt;&gt;""),1,""))</f>
        <v>1</v>
      </c>
      <c r="AH634" s="183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82">
        <v>2019</v>
      </c>
      <c r="C635" s="182">
        <v>6</v>
      </c>
      <c r="D635" s="57" t="str">
        <f t="shared" si="117"/>
        <v>Q1</v>
      </c>
      <c r="E635" s="16" t="s">
        <v>34</v>
      </c>
      <c r="F635" s="182">
        <v>2019</v>
      </c>
      <c r="G635" s="182">
        <v>6</v>
      </c>
      <c r="H635" s="185"/>
      <c r="I635" s="57" t="str">
        <f t="shared" si="107"/>
        <v>Q1</v>
      </c>
      <c r="J635" s="178" t="s">
        <v>767</v>
      </c>
      <c r="K635" s="185" t="s">
        <v>3155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76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84">
        <v>0.1356</v>
      </c>
      <c r="AE635" s="183">
        <f t="shared" si="110"/>
        <v>0</v>
      </c>
      <c r="AF635" s="183" t="str">
        <f>IF(AND(COUNTIFS($J$18:J635,J635)=1,AE635=1),1,"")</f>
        <v/>
      </c>
      <c r="AG635" s="183" t="str">
        <f>IF(C635="","",IF(AND(COUNTIFS($J$18:J635,J635)=1,C635&lt;&gt;""),1,""))</f>
        <v/>
      </c>
      <c r="AH635" s="183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82">
        <v>2019</v>
      </c>
      <c r="C636" s="182">
        <v>6</v>
      </c>
      <c r="D636" s="57" t="str">
        <f t="shared" si="117"/>
        <v>Q1</v>
      </c>
      <c r="E636" s="16" t="s">
        <v>34</v>
      </c>
      <c r="F636" s="182">
        <v>2019</v>
      </c>
      <c r="G636" s="182">
        <v>6</v>
      </c>
      <c r="H636" s="185"/>
      <c r="I636" s="57" t="str">
        <f t="shared" si="107"/>
        <v>Q1</v>
      </c>
      <c r="J636" s="178" t="s">
        <v>769</v>
      </c>
      <c r="K636" s="185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76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84">
        <v>0.1046</v>
      </c>
      <c r="AE636" s="183">
        <f t="shared" si="110"/>
        <v>0</v>
      </c>
      <c r="AF636" s="183" t="str">
        <f>IF(AND(COUNTIFS($J$18:J636,J636)=1,AE636=1),1,"")</f>
        <v/>
      </c>
      <c r="AG636" s="183">
        <f>IF(C636="","",IF(AND(COUNTIFS($J$18:J636,J636)=1,C636&lt;&gt;""),1,""))</f>
        <v>1</v>
      </c>
      <c r="AH636" s="183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82">
        <v>2019</v>
      </c>
      <c r="C637" s="182">
        <v>5</v>
      </c>
      <c r="D637" s="57" t="str">
        <f t="shared" si="117"/>
        <v>Q1</v>
      </c>
      <c r="E637" s="16" t="s">
        <v>34</v>
      </c>
      <c r="F637" s="182">
        <v>2019</v>
      </c>
      <c r="G637" s="182">
        <v>6</v>
      </c>
      <c r="H637" s="185"/>
      <c r="I637" s="57" t="str">
        <f t="shared" si="107"/>
        <v>Q1</v>
      </c>
      <c r="J637" s="178" t="s">
        <v>771</v>
      </c>
      <c r="K637" s="185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76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84">
        <v>0.13550000000000001</v>
      </c>
      <c r="AE637" s="183">
        <f t="shared" si="110"/>
        <v>1</v>
      </c>
      <c r="AF637" s="183">
        <f>IF(AND(COUNTIFS($J$18:J637,J637)=1,AE637=1),1,"")</f>
        <v>1</v>
      </c>
      <c r="AG637" s="183">
        <f>IF(C637="","",IF(AND(COUNTIFS($J$18:J637,J637)=1,C637&lt;&gt;""),1,""))</f>
        <v>1</v>
      </c>
      <c r="AH637" s="183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82">
        <v>2019</v>
      </c>
      <c r="C638" s="182">
        <v>5</v>
      </c>
      <c r="D638" s="57" t="str">
        <f t="shared" si="117"/>
        <v>Q1</v>
      </c>
      <c r="E638" s="16" t="s">
        <v>34</v>
      </c>
      <c r="F638" s="182">
        <v>2019</v>
      </c>
      <c r="G638" s="182">
        <v>6</v>
      </c>
      <c r="H638" s="185"/>
      <c r="I638" s="57" t="str">
        <f t="shared" si="107"/>
        <v>Q1</v>
      </c>
      <c r="J638" s="178" t="s">
        <v>773</v>
      </c>
      <c r="K638" s="185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76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84">
        <v>0.16039999999999999</v>
      </c>
      <c r="AE638" s="183">
        <f t="shared" si="110"/>
        <v>1</v>
      </c>
      <c r="AF638" s="183">
        <f>IF(AND(COUNTIFS($J$18:J638,J638)=1,AE638=1),1,"")</f>
        <v>1</v>
      </c>
      <c r="AG638" s="183">
        <f>IF(C638="","",IF(AND(COUNTIFS($J$18:J638,J638)=1,C638&lt;&gt;""),1,""))</f>
        <v>1</v>
      </c>
      <c r="AH638" s="183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82">
        <v>2019</v>
      </c>
      <c r="C639" s="182">
        <v>5</v>
      </c>
      <c r="D639" s="57" t="str">
        <f t="shared" si="117"/>
        <v>Q1</v>
      </c>
      <c r="E639" s="16" t="s">
        <v>34</v>
      </c>
      <c r="F639" s="182">
        <v>2019</v>
      </c>
      <c r="G639" s="182">
        <v>6</v>
      </c>
      <c r="H639" s="185"/>
      <c r="I639" s="57" t="str">
        <f t="shared" si="107"/>
        <v>Q1</v>
      </c>
      <c r="J639" s="178" t="s">
        <v>773</v>
      </c>
      <c r="K639" s="185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76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84">
        <v>0.16039999999999999</v>
      </c>
      <c r="AE639" s="183">
        <f t="shared" si="110"/>
        <v>1</v>
      </c>
      <c r="AF639" s="183" t="str">
        <f>IF(AND(COUNTIFS($J$18:J639,J639)=1,AE639=1),1,"")</f>
        <v/>
      </c>
      <c r="AG639" s="183" t="str">
        <f>IF(C639="","",IF(AND(COUNTIFS($J$18:J639,J639)=1,C639&lt;&gt;""),1,""))</f>
        <v/>
      </c>
      <c r="AH639" s="183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82">
        <v>2019</v>
      </c>
      <c r="C640" s="182">
        <v>5</v>
      </c>
      <c r="D640" s="57" t="str">
        <f t="shared" si="117"/>
        <v>Q1</v>
      </c>
      <c r="E640" s="16" t="s">
        <v>34</v>
      </c>
      <c r="F640" s="182">
        <v>2019</v>
      </c>
      <c r="G640" s="182">
        <v>6</v>
      </c>
      <c r="H640" s="185"/>
      <c r="I640" s="57" t="str">
        <f t="shared" si="107"/>
        <v>Q1</v>
      </c>
      <c r="J640" s="178" t="s">
        <v>775</v>
      </c>
      <c r="K640" s="185" t="s">
        <v>3156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76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84">
        <v>0.1181</v>
      </c>
      <c r="AE640" s="183">
        <f t="shared" si="110"/>
        <v>1</v>
      </c>
      <c r="AF640" s="183">
        <f>IF(AND(COUNTIFS($J$18:J640,J640)=1,AE640=1),1,"")</f>
        <v>1</v>
      </c>
      <c r="AG640" s="183">
        <f>IF(C640="","",IF(AND(COUNTIFS($J$18:J640,J640)=1,C640&lt;&gt;""),1,""))</f>
        <v>1</v>
      </c>
      <c r="AH640" s="183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82">
        <v>2019</v>
      </c>
      <c r="C641" s="182">
        <v>5</v>
      </c>
      <c r="D641" s="57" t="str">
        <f t="shared" si="117"/>
        <v>Q1</v>
      </c>
      <c r="E641" s="16" t="s">
        <v>34</v>
      </c>
      <c r="F641" s="182">
        <v>2019</v>
      </c>
      <c r="G641" s="182">
        <v>6</v>
      </c>
      <c r="H641" s="185"/>
      <c r="I641" s="57" t="str">
        <f t="shared" si="107"/>
        <v>Q1</v>
      </c>
      <c r="J641" s="178" t="s">
        <v>775</v>
      </c>
      <c r="K641" s="185" t="s">
        <v>3156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76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84">
        <v>0.1181</v>
      </c>
      <c r="AE641" s="183">
        <f t="shared" si="110"/>
        <v>1</v>
      </c>
      <c r="AF641" s="183" t="str">
        <f>IF(AND(COUNTIFS($J$18:J641,J641)=1,AE641=1),1,"")</f>
        <v/>
      </c>
      <c r="AG641" s="183" t="str">
        <f>IF(C641="","",IF(AND(COUNTIFS($J$18:J641,J641)=1,C641&lt;&gt;""),1,""))</f>
        <v/>
      </c>
      <c r="AH641" s="183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82">
        <v>2019</v>
      </c>
      <c r="C642" s="182">
        <v>5</v>
      </c>
      <c r="D642" s="57" t="str">
        <f t="shared" si="117"/>
        <v>Q1</v>
      </c>
      <c r="E642" s="16" t="s">
        <v>34</v>
      </c>
      <c r="F642" s="182">
        <v>2019</v>
      </c>
      <c r="G642" s="182">
        <v>6</v>
      </c>
      <c r="H642" s="185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8" t="s">
        <v>776</v>
      </c>
      <c r="K642" s="185" t="s">
        <v>3157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76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84">
        <v>0.1003</v>
      </c>
      <c r="AE642" s="183">
        <f t="shared" ref="AE642:AE705" si="122">IF(Q642="","",IF(Q642="Yes",1,0))</f>
        <v>0</v>
      </c>
      <c r="AF642" s="183" t="str">
        <f>IF(AND(COUNTIFS($J$18:J642,J642)=1,AE642=1),1,"")</f>
        <v/>
      </c>
      <c r="AG642" s="183">
        <f>IF(C642="","",IF(AND(COUNTIFS($J$18:J642,J642)=1,C642&lt;&gt;""),1,""))</f>
        <v>1</v>
      </c>
      <c r="AH642" s="183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82">
        <v>2019</v>
      </c>
      <c r="C643" s="182">
        <v>5</v>
      </c>
      <c r="D643" s="57" t="str">
        <f t="shared" si="117"/>
        <v>Q1</v>
      </c>
      <c r="E643" s="16" t="s">
        <v>34</v>
      </c>
      <c r="F643" s="182">
        <v>2019</v>
      </c>
      <c r="G643" s="182">
        <v>6</v>
      </c>
      <c r="H643" s="185"/>
      <c r="I643" s="57" t="str">
        <f t="shared" si="119"/>
        <v>Q1</v>
      </c>
      <c r="J643" s="178" t="s">
        <v>776</v>
      </c>
      <c r="K643" s="185" t="s">
        <v>3157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76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84">
        <v>0.1003</v>
      </c>
      <c r="AE643" s="183">
        <f t="shared" si="122"/>
        <v>0</v>
      </c>
      <c r="AF643" s="183" t="str">
        <f>IF(AND(COUNTIFS($J$18:J643,J643)=1,AE643=1),1,"")</f>
        <v/>
      </c>
      <c r="AG643" s="183" t="str">
        <f>IF(C643="","",IF(AND(COUNTIFS($J$18:J643,J643)=1,C643&lt;&gt;""),1,""))</f>
        <v/>
      </c>
      <c r="AH643" s="183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82">
        <v>2019</v>
      </c>
      <c r="C644" s="182">
        <v>5</v>
      </c>
      <c r="D644" s="57" t="str">
        <f t="shared" si="117"/>
        <v>Q1</v>
      </c>
      <c r="E644" s="16" t="s">
        <v>34</v>
      </c>
      <c r="F644" s="182">
        <v>2019</v>
      </c>
      <c r="G644" s="182">
        <v>6</v>
      </c>
      <c r="H644" s="185"/>
      <c r="I644" s="57" t="str">
        <f t="shared" si="119"/>
        <v>Q1</v>
      </c>
      <c r="J644" s="178" t="s">
        <v>780</v>
      </c>
      <c r="K644" s="185" t="s">
        <v>3153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76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84">
        <v>8.09E-2</v>
      </c>
      <c r="AE644" s="183">
        <f t="shared" si="122"/>
        <v>0</v>
      </c>
      <c r="AF644" s="183" t="str">
        <f>IF(AND(COUNTIFS($J$18:J644,J644)=1,AE644=1),1,"")</f>
        <v/>
      </c>
      <c r="AG644" s="183">
        <f>IF(C644="","",IF(AND(COUNTIFS($J$18:J644,J644)=1,C644&lt;&gt;""),1,""))</f>
        <v>1</v>
      </c>
      <c r="AH644" s="183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82">
        <v>2019</v>
      </c>
      <c r="C645" s="182">
        <v>5</v>
      </c>
      <c r="D645" s="57" t="str">
        <f t="shared" si="117"/>
        <v>Q1</v>
      </c>
      <c r="E645" s="16" t="s">
        <v>34</v>
      </c>
      <c r="F645" s="182">
        <v>2019</v>
      </c>
      <c r="G645" s="182">
        <v>6</v>
      </c>
      <c r="H645" s="185"/>
      <c r="I645" s="57" t="str">
        <f t="shared" si="119"/>
        <v>Q1</v>
      </c>
      <c r="J645" s="178" t="s">
        <v>780</v>
      </c>
      <c r="K645" s="185" t="s">
        <v>3153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76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84">
        <v>8.09E-2</v>
      </c>
      <c r="AE645" s="183">
        <f t="shared" si="122"/>
        <v>0</v>
      </c>
      <c r="AF645" s="183" t="str">
        <f>IF(AND(COUNTIFS($J$18:J645,J645)=1,AE645=1),1,"")</f>
        <v/>
      </c>
      <c r="AG645" s="183" t="str">
        <f>IF(C645="","",IF(AND(COUNTIFS($J$18:J645,J645)=1,C645&lt;&gt;""),1,""))</f>
        <v/>
      </c>
      <c r="AH645" s="183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82">
        <v>2019</v>
      </c>
      <c r="C646" s="182">
        <v>5</v>
      </c>
      <c r="D646" s="57" t="str">
        <f t="shared" si="117"/>
        <v>Q1</v>
      </c>
      <c r="E646" s="16" t="s">
        <v>34</v>
      </c>
      <c r="F646" s="182">
        <v>2019</v>
      </c>
      <c r="G646" s="182">
        <v>6</v>
      </c>
      <c r="H646" s="185"/>
      <c r="I646" s="57" t="str">
        <f t="shared" si="119"/>
        <v>Q1</v>
      </c>
      <c r="J646" s="178" t="s">
        <v>782</v>
      </c>
      <c r="K646" s="185" t="s">
        <v>3153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76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84">
        <v>6.8000000000000005E-2</v>
      </c>
      <c r="AE646" s="183">
        <f t="shared" si="122"/>
        <v>0</v>
      </c>
      <c r="AF646" s="183" t="str">
        <f>IF(AND(COUNTIFS($J$18:J646,J646)=1,AE646=1),1,"")</f>
        <v/>
      </c>
      <c r="AG646" s="183">
        <f>IF(C646="","",IF(AND(COUNTIFS($J$18:J646,J646)=1,C646&lt;&gt;""),1,""))</f>
        <v>1</v>
      </c>
      <c r="AH646" s="183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82">
        <v>2019</v>
      </c>
      <c r="C647" s="182">
        <v>5</v>
      </c>
      <c r="D647" s="57" t="str">
        <f t="shared" si="117"/>
        <v>Q1</v>
      </c>
      <c r="E647" s="16" t="s">
        <v>34</v>
      </c>
      <c r="F647" s="182">
        <v>2019</v>
      </c>
      <c r="G647" s="182">
        <v>6</v>
      </c>
      <c r="H647" s="185"/>
      <c r="I647" s="57" t="str">
        <f t="shared" si="119"/>
        <v>Q1</v>
      </c>
      <c r="J647" s="178" t="s">
        <v>782</v>
      </c>
      <c r="K647" s="185" t="s">
        <v>3153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76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84">
        <v>6.8000000000000005E-2</v>
      </c>
      <c r="AE647" s="183">
        <f t="shared" si="122"/>
        <v>0</v>
      </c>
      <c r="AF647" s="183" t="str">
        <f>IF(AND(COUNTIFS($J$18:J647,J647)=1,AE647=1),1,"")</f>
        <v/>
      </c>
      <c r="AG647" s="183" t="str">
        <f>IF(C647="","",IF(AND(COUNTIFS($J$18:J647,J647)=1,C647&lt;&gt;""),1,""))</f>
        <v/>
      </c>
      <c r="AH647" s="183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82">
        <v>2019</v>
      </c>
      <c r="C648" s="182">
        <v>5</v>
      </c>
      <c r="D648" s="57" t="str">
        <f t="shared" si="117"/>
        <v>Q1</v>
      </c>
      <c r="E648" s="16" t="s">
        <v>34</v>
      </c>
      <c r="F648" s="182">
        <v>2019</v>
      </c>
      <c r="G648" s="182">
        <v>6</v>
      </c>
      <c r="H648" s="185"/>
      <c r="I648" s="57" t="str">
        <f t="shared" si="119"/>
        <v>Q1</v>
      </c>
      <c r="J648" s="178" t="s">
        <v>785</v>
      </c>
      <c r="K648" s="185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76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84">
        <v>0.1857</v>
      </c>
      <c r="AE648" s="183">
        <f t="shared" si="122"/>
        <v>0</v>
      </c>
      <c r="AF648" s="183" t="str">
        <f>IF(AND(COUNTIFS($J$18:J648,J648)=1,AE648=1),1,"")</f>
        <v/>
      </c>
      <c r="AG648" s="183">
        <f>IF(C648="","",IF(AND(COUNTIFS($J$18:J648,J648)=1,C648&lt;&gt;""),1,""))</f>
        <v>1</v>
      </c>
      <c r="AH648" s="183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82">
        <v>2019</v>
      </c>
      <c r="C649" s="182">
        <v>5</v>
      </c>
      <c r="D649" s="57" t="str">
        <f t="shared" si="117"/>
        <v>Q1</v>
      </c>
      <c r="E649" s="16" t="s">
        <v>34</v>
      </c>
      <c r="F649" s="182">
        <v>2019</v>
      </c>
      <c r="G649" s="182">
        <v>6</v>
      </c>
      <c r="H649" s="185"/>
      <c r="I649" s="57" t="str">
        <f t="shared" si="119"/>
        <v>Q1</v>
      </c>
      <c r="J649" s="178" t="s">
        <v>787</v>
      </c>
      <c r="K649" s="185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76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84">
        <v>0.1275</v>
      </c>
      <c r="AE649" s="183">
        <f t="shared" si="122"/>
        <v>0</v>
      </c>
      <c r="AF649" s="183" t="str">
        <f>IF(AND(COUNTIFS($J$18:J649,J649)=1,AE649=1),1,"")</f>
        <v/>
      </c>
      <c r="AG649" s="183">
        <f>IF(C649="","",IF(AND(COUNTIFS($J$18:J649,J649)=1,C649&lt;&gt;""),1,""))</f>
        <v>1</v>
      </c>
      <c r="AH649" s="183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82">
        <v>2019</v>
      </c>
      <c r="C650" s="182">
        <v>5</v>
      </c>
      <c r="D650" s="57" t="str">
        <f t="shared" si="117"/>
        <v>Q1</v>
      </c>
      <c r="E650" s="16" t="s">
        <v>34</v>
      </c>
      <c r="F650" s="182">
        <v>2019</v>
      </c>
      <c r="G650" s="182">
        <v>6</v>
      </c>
      <c r="H650" s="185"/>
      <c r="I650" s="57" t="str">
        <f t="shared" si="119"/>
        <v>Q1</v>
      </c>
      <c r="J650" s="178" t="s">
        <v>790</v>
      </c>
      <c r="K650" s="185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76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84">
        <v>8.7599999999999997E-2</v>
      </c>
      <c r="AE650" s="183">
        <f t="shared" si="122"/>
        <v>0</v>
      </c>
      <c r="AF650" s="183" t="str">
        <f>IF(AND(COUNTIFS($J$18:J650,J650)=1,AE650=1),1,"")</f>
        <v/>
      </c>
      <c r="AG650" s="183">
        <f>IF(C650="","",IF(AND(COUNTIFS($J$18:J650,J650)=1,C650&lt;&gt;""),1,""))</f>
        <v>1</v>
      </c>
      <c r="AH650" s="183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82">
        <v>2019</v>
      </c>
      <c r="C651" s="182">
        <v>5</v>
      </c>
      <c r="D651" s="57" t="str">
        <f t="shared" si="117"/>
        <v>Q1</v>
      </c>
      <c r="E651" s="16" t="s">
        <v>34</v>
      </c>
      <c r="F651" s="182">
        <v>2019</v>
      </c>
      <c r="G651" s="182">
        <v>6</v>
      </c>
      <c r="H651" s="185"/>
      <c r="I651" s="57" t="str">
        <f t="shared" si="119"/>
        <v>Q1</v>
      </c>
      <c r="J651" s="178" t="s">
        <v>790</v>
      </c>
      <c r="K651" s="185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76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84">
        <v>8.7599999999999997E-2</v>
      </c>
      <c r="AE651" s="183">
        <f t="shared" si="122"/>
        <v>0</v>
      </c>
      <c r="AF651" s="183" t="str">
        <f>IF(AND(COUNTIFS($J$18:J651,J651)=1,AE651=1),1,"")</f>
        <v/>
      </c>
      <c r="AG651" s="183" t="str">
        <f>IF(C651="","",IF(AND(COUNTIFS($J$18:J651,J651)=1,C651&lt;&gt;""),1,""))</f>
        <v/>
      </c>
      <c r="AH651" s="183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82">
        <v>2019</v>
      </c>
      <c r="C652" s="182">
        <v>5</v>
      </c>
      <c r="D652" s="57" t="str">
        <f t="shared" si="117"/>
        <v>Q1</v>
      </c>
      <c r="E652" s="16" t="s">
        <v>34</v>
      </c>
      <c r="F652" s="182">
        <v>2019</v>
      </c>
      <c r="G652" s="182">
        <v>6</v>
      </c>
      <c r="H652" s="185"/>
      <c r="I652" s="57" t="str">
        <f t="shared" si="119"/>
        <v>Q1</v>
      </c>
      <c r="J652" s="178" t="s">
        <v>790</v>
      </c>
      <c r="K652" s="185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76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84">
        <v>8.7599999999999997E-2</v>
      </c>
      <c r="AE652" s="183">
        <f t="shared" si="122"/>
        <v>0</v>
      </c>
      <c r="AF652" s="183" t="str">
        <f>IF(AND(COUNTIFS($J$18:J652,J652)=1,AE652=1),1,"")</f>
        <v/>
      </c>
      <c r="AG652" s="183" t="str">
        <f>IF(C652="","",IF(AND(COUNTIFS($J$18:J652,J652)=1,C652&lt;&gt;""),1,""))</f>
        <v/>
      </c>
      <c r="AH652" s="183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82">
        <v>2019</v>
      </c>
      <c r="C653" s="182">
        <v>5</v>
      </c>
      <c r="D653" s="57" t="str">
        <f t="shared" si="117"/>
        <v>Q1</v>
      </c>
      <c r="E653" s="16" t="s">
        <v>34</v>
      </c>
      <c r="F653" s="182">
        <v>2019</v>
      </c>
      <c r="G653" s="182">
        <v>6</v>
      </c>
      <c r="H653" s="185"/>
      <c r="I653" s="57" t="str">
        <f t="shared" si="119"/>
        <v>Q1</v>
      </c>
      <c r="J653" s="178" t="s">
        <v>790</v>
      </c>
      <c r="K653" s="185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76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84">
        <v>8.7599999999999997E-2</v>
      </c>
      <c r="AE653" s="183">
        <f t="shared" si="122"/>
        <v>0</v>
      </c>
      <c r="AF653" s="183" t="str">
        <f>IF(AND(COUNTIFS($J$18:J653,J653)=1,AE653=1),1,"")</f>
        <v/>
      </c>
      <c r="AG653" s="183" t="str">
        <f>IF(C653="","",IF(AND(COUNTIFS($J$18:J653,J653)=1,C653&lt;&gt;""),1,""))</f>
        <v/>
      </c>
      <c r="AH653" s="183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82">
        <v>2019</v>
      </c>
      <c r="C654" s="182">
        <v>5</v>
      </c>
      <c r="D654" s="57" t="str">
        <f t="shared" si="117"/>
        <v>Q1</v>
      </c>
      <c r="E654" s="16" t="s">
        <v>34</v>
      </c>
      <c r="F654" s="182">
        <v>2019</v>
      </c>
      <c r="G654" s="182">
        <v>6</v>
      </c>
      <c r="H654" s="185"/>
      <c r="I654" s="57" t="str">
        <f t="shared" si="119"/>
        <v>Q1</v>
      </c>
      <c r="J654" s="178" t="s">
        <v>792</v>
      </c>
      <c r="K654" s="185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76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84">
        <v>0.1</v>
      </c>
      <c r="AE654" s="183">
        <f t="shared" si="122"/>
        <v>1</v>
      </c>
      <c r="AF654" s="183">
        <f>IF(AND(COUNTIFS($J$18:J654,J654)=1,AE654=1),1,"")</f>
        <v>1</v>
      </c>
      <c r="AG654" s="183">
        <f>IF(C654="","",IF(AND(COUNTIFS($J$18:J654,J654)=1,C654&lt;&gt;""),1,""))</f>
        <v>1</v>
      </c>
      <c r="AH654" s="183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82">
        <v>2019</v>
      </c>
      <c r="C655" s="182">
        <v>5</v>
      </c>
      <c r="D655" s="57" t="str">
        <f t="shared" si="117"/>
        <v>Q1</v>
      </c>
      <c r="E655" s="16" t="s">
        <v>34</v>
      </c>
      <c r="F655" s="182">
        <v>2019</v>
      </c>
      <c r="G655" s="182">
        <v>6</v>
      </c>
      <c r="H655" s="185"/>
      <c r="I655" s="57" t="str">
        <f t="shared" si="119"/>
        <v>Q1</v>
      </c>
      <c r="J655" s="178" t="s">
        <v>792</v>
      </c>
      <c r="K655" s="185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76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84">
        <v>0.1</v>
      </c>
      <c r="AE655" s="183">
        <f t="shared" si="122"/>
        <v>1</v>
      </c>
      <c r="AF655" s="183" t="str">
        <f>IF(AND(COUNTIFS($J$18:J655,J655)=1,AE655=1),1,"")</f>
        <v/>
      </c>
      <c r="AG655" s="183" t="str">
        <f>IF(C655="","",IF(AND(COUNTIFS($J$18:J655,J655)=1,C655&lt;&gt;""),1,""))</f>
        <v/>
      </c>
      <c r="AH655" s="183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82">
        <v>2019</v>
      </c>
      <c r="C656" s="182">
        <v>5</v>
      </c>
      <c r="D656" s="57" t="str">
        <f t="shared" si="117"/>
        <v>Q1</v>
      </c>
      <c r="E656" s="16" t="s">
        <v>34</v>
      </c>
      <c r="F656" s="182">
        <v>2019</v>
      </c>
      <c r="G656" s="182">
        <v>6</v>
      </c>
      <c r="H656" s="185"/>
      <c r="I656" s="57" t="str">
        <f t="shared" si="119"/>
        <v>Q1</v>
      </c>
      <c r="J656" s="178" t="s">
        <v>792</v>
      </c>
      <c r="K656" s="185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76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84">
        <v>0.1</v>
      </c>
      <c r="AE656" s="183">
        <f t="shared" si="122"/>
        <v>1</v>
      </c>
      <c r="AF656" s="183" t="str">
        <f>IF(AND(COUNTIFS($J$18:J656,J656)=1,AE656=1),1,"")</f>
        <v/>
      </c>
      <c r="AG656" s="183" t="str">
        <f>IF(C656="","",IF(AND(COUNTIFS($J$18:J656,J656)=1,C656&lt;&gt;""),1,""))</f>
        <v/>
      </c>
      <c r="AH656" s="183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82">
        <v>2019</v>
      </c>
      <c r="C657" s="182">
        <v>2</v>
      </c>
      <c r="D657" s="57" t="str">
        <f t="shared" si="117"/>
        <v>Q4</v>
      </c>
      <c r="E657" s="16" t="s">
        <v>28</v>
      </c>
      <c r="F657" s="182">
        <v>2019</v>
      </c>
      <c r="G657" s="182">
        <v>3</v>
      </c>
      <c r="H657" s="185"/>
      <c r="I657" s="57" t="str">
        <f t="shared" si="119"/>
        <v>Q4</v>
      </c>
      <c r="J657" s="178" t="s">
        <v>794</v>
      </c>
      <c r="K657" s="185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76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84">
        <v>0.1033</v>
      </c>
      <c r="AE657" s="183">
        <f t="shared" si="122"/>
        <v>1</v>
      </c>
      <c r="AF657" s="183">
        <f>IF(AND(COUNTIFS($J$18:J657,J657)=1,AE657=1),1,"")</f>
        <v>1</v>
      </c>
      <c r="AG657" s="183">
        <f>IF(C657="","",IF(AND(COUNTIFS($J$18:J657,J657)=1,C657&lt;&gt;""),1,""))</f>
        <v>1</v>
      </c>
      <c r="AH657" s="183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82">
        <v>2019</v>
      </c>
      <c r="C658" s="182">
        <v>2</v>
      </c>
      <c r="D658" s="57" t="str">
        <f t="shared" si="117"/>
        <v>Q4</v>
      </c>
      <c r="E658" s="16" t="s">
        <v>28</v>
      </c>
      <c r="F658" s="182">
        <v>2019</v>
      </c>
      <c r="G658" s="182">
        <v>3</v>
      </c>
      <c r="H658" s="185"/>
      <c r="I658" s="57" t="str">
        <f t="shared" si="119"/>
        <v>Q4</v>
      </c>
      <c r="J658" s="178" t="s">
        <v>796</v>
      </c>
      <c r="K658" s="185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76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84">
        <v>0.16139999999999999</v>
      </c>
      <c r="AE658" s="183">
        <f t="shared" si="122"/>
        <v>1</v>
      </c>
      <c r="AF658" s="183">
        <f>IF(AND(COUNTIFS($J$18:J658,J658)=1,AE658=1),1,"")</f>
        <v>1</v>
      </c>
      <c r="AG658" s="183">
        <f>IF(C658="","",IF(AND(COUNTIFS($J$18:J658,J658)=1,C658&lt;&gt;""),1,""))</f>
        <v>1</v>
      </c>
      <c r="AH658" s="183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82">
        <v>2019</v>
      </c>
      <c r="C659" s="182">
        <v>2</v>
      </c>
      <c r="D659" s="57" t="str">
        <f t="shared" si="117"/>
        <v>Q4</v>
      </c>
      <c r="E659" s="16" t="s">
        <v>28</v>
      </c>
      <c r="F659" s="182">
        <v>2019</v>
      </c>
      <c r="G659" s="182">
        <v>3</v>
      </c>
      <c r="H659" s="185"/>
      <c r="I659" s="57" t="str">
        <f t="shared" si="119"/>
        <v>Q4</v>
      </c>
      <c r="J659" s="178" t="s">
        <v>798</v>
      </c>
      <c r="K659" s="185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76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84">
        <v>0.13070000000000001</v>
      </c>
      <c r="AE659" s="183">
        <f t="shared" si="122"/>
        <v>0</v>
      </c>
      <c r="AF659" s="183" t="str">
        <f>IF(AND(COUNTIFS($J$18:J659,J659)=1,AE659=1),1,"")</f>
        <v/>
      </c>
      <c r="AG659" s="183">
        <f>IF(C659="","",IF(AND(COUNTIFS($J$18:J659,J659)=1,C659&lt;&gt;""),1,""))</f>
        <v>1</v>
      </c>
      <c r="AH659" s="183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82">
        <v>2019</v>
      </c>
      <c r="C660" s="182">
        <v>1</v>
      </c>
      <c r="D660" s="57" t="str">
        <f t="shared" si="117"/>
        <v>Q4</v>
      </c>
      <c r="E660" s="16" t="s">
        <v>28</v>
      </c>
      <c r="F660" s="182">
        <v>2019</v>
      </c>
      <c r="G660" s="182">
        <v>3</v>
      </c>
      <c r="H660" s="185"/>
      <c r="I660" s="57" t="str">
        <f t="shared" si="119"/>
        <v>Q4</v>
      </c>
      <c r="J660" s="178" t="s">
        <v>799</v>
      </c>
      <c r="K660" s="185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76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84">
        <v>9.4399999999999998E-2</v>
      </c>
      <c r="AE660" s="183">
        <f t="shared" si="122"/>
        <v>0</v>
      </c>
      <c r="AF660" s="183" t="str">
        <f>IF(AND(COUNTIFS($J$18:J660,J660)=1,AE660=1),1,"")</f>
        <v/>
      </c>
      <c r="AG660" s="183">
        <f>IF(C660="","",IF(AND(COUNTIFS($J$18:J660,J660)=1,C660&lt;&gt;""),1,""))</f>
        <v>1</v>
      </c>
      <c r="AH660" s="183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82">
        <v>2019</v>
      </c>
      <c r="C661" s="182">
        <v>1</v>
      </c>
      <c r="D661" s="57" t="str">
        <f t="shared" si="117"/>
        <v>Q4</v>
      </c>
      <c r="E661" s="16" t="s">
        <v>28</v>
      </c>
      <c r="F661" s="182">
        <v>2019</v>
      </c>
      <c r="G661" s="182">
        <v>3</v>
      </c>
      <c r="H661" s="185"/>
      <c r="I661" s="57" t="str">
        <f t="shared" si="119"/>
        <v>Q4</v>
      </c>
      <c r="J661" s="178" t="s">
        <v>803</v>
      </c>
      <c r="K661" s="185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76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84">
        <v>0.2107</v>
      </c>
      <c r="AE661" s="183">
        <f t="shared" si="122"/>
        <v>0</v>
      </c>
      <c r="AF661" s="183" t="str">
        <f>IF(AND(COUNTIFS($J$18:J661,J661)=1,AE661=1),1,"")</f>
        <v/>
      </c>
      <c r="AG661" s="183">
        <f>IF(C661="","",IF(AND(COUNTIFS($J$18:J661,J661)=1,C661&lt;&gt;""),1,""))</f>
        <v>1</v>
      </c>
      <c r="AH661" s="183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82">
        <v>2019</v>
      </c>
      <c r="C662" s="182">
        <v>1</v>
      </c>
      <c r="D662" s="57" t="str">
        <f t="shared" si="117"/>
        <v>Q4</v>
      </c>
      <c r="E662" s="16" t="s">
        <v>28</v>
      </c>
      <c r="F662" s="182">
        <v>2019</v>
      </c>
      <c r="G662" s="182">
        <v>3</v>
      </c>
      <c r="H662" s="185"/>
      <c r="I662" s="57" t="str">
        <f t="shared" si="119"/>
        <v>Q4</v>
      </c>
      <c r="J662" s="178" t="s">
        <v>803</v>
      </c>
      <c r="K662" s="185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76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84">
        <v>0.2107</v>
      </c>
      <c r="AE662" s="183">
        <f t="shared" si="122"/>
        <v>0</v>
      </c>
      <c r="AF662" s="183" t="str">
        <f>IF(AND(COUNTIFS($J$18:J662,J662)=1,AE662=1),1,"")</f>
        <v/>
      </c>
      <c r="AG662" s="183" t="str">
        <f>IF(C662="","",IF(AND(COUNTIFS($J$18:J662,J662)=1,C662&lt;&gt;""),1,""))</f>
        <v/>
      </c>
      <c r="AH662" s="183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82">
        <v>2019</v>
      </c>
      <c r="C663" s="182">
        <v>1</v>
      </c>
      <c r="D663" s="57" t="str">
        <f t="shared" si="117"/>
        <v>Q4</v>
      </c>
      <c r="E663" s="16" t="s">
        <v>28</v>
      </c>
      <c r="F663" s="182">
        <v>2019</v>
      </c>
      <c r="G663" s="182">
        <v>3</v>
      </c>
      <c r="H663" s="185"/>
      <c r="I663" s="57" t="str">
        <f t="shared" si="119"/>
        <v>Q4</v>
      </c>
      <c r="J663" s="178" t="s">
        <v>803</v>
      </c>
      <c r="K663" s="185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76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84">
        <v>0.2107</v>
      </c>
      <c r="AE663" s="183">
        <f t="shared" si="122"/>
        <v>0</v>
      </c>
      <c r="AF663" s="183" t="str">
        <f>IF(AND(COUNTIFS($J$18:J663,J663)=1,AE663=1),1,"")</f>
        <v/>
      </c>
      <c r="AG663" s="183" t="str">
        <f>IF(C663="","",IF(AND(COUNTIFS($J$18:J663,J663)=1,C663&lt;&gt;""),1,""))</f>
        <v/>
      </c>
      <c r="AH663" s="183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82">
        <v>2019</v>
      </c>
      <c r="C664" s="182">
        <v>1</v>
      </c>
      <c r="D664" s="57" t="str">
        <f t="shared" si="117"/>
        <v>Q4</v>
      </c>
      <c r="E664" s="16" t="s">
        <v>28</v>
      </c>
      <c r="F664" s="182">
        <v>2019</v>
      </c>
      <c r="G664" s="182">
        <v>3</v>
      </c>
      <c r="H664" s="185"/>
      <c r="I664" s="57" t="str">
        <f t="shared" si="119"/>
        <v>Q4</v>
      </c>
      <c r="J664" s="178" t="s">
        <v>803</v>
      </c>
      <c r="K664" s="185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76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84">
        <v>0.2107</v>
      </c>
      <c r="AE664" s="183">
        <f t="shared" si="122"/>
        <v>0</v>
      </c>
      <c r="AF664" s="183" t="str">
        <f>IF(AND(COUNTIFS($J$18:J664,J664)=1,AE664=1),1,"")</f>
        <v/>
      </c>
      <c r="AG664" s="183" t="str">
        <f>IF(C664="","",IF(AND(COUNTIFS($J$18:J664,J664)=1,C664&lt;&gt;""),1,""))</f>
        <v/>
      </c>
      <c r="AH664" s="183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82">
        <v>2019</v>
      </c>
      <c r="C665" s="182">
        <v>1</v>
      </c>
      <c r="D665" s="57" t="str">
        <f t="shared" si="117"/>
        <v>Q4</v>
      </c>
      <c r="E665" s="16" t="s">
        <v>28</v>
      </c>
      <c r="F665" s="182">
        <v>2019</v>
      </c>
      <c r="G665" s="182">
        <v>3</v>
      </c>
      <c r="H665" s="185"/>
      <c r="I665" s="57" t="str">
        <f t="shared" si="119"/>
        <v>Q4</v>
      </c>
      <c r="J665" s="178" t="s">
        <v>804</v>
      </c>
      <c r="K665" s="185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76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84">
        <v>0.14430000000000001</v>
      </c>
      <c r="AE665" s="183">
        <f t="shared" si="122"/>
        <v>0</v>
      </c>
      <c r="AF665" s="183" t="str">
        <f>IF(AND(COUNTIFS($J$18:J665,J665)=1,AE665=1),1,"")</f>
        <v/>
      </c>
      <c r="AG665" s="183">
        <f>IF(C665="","",IF(AND(COUNTIFS($J$18:J665,J665)=1,C665&lt;&gt;""),1,""))</f>
        <v>1</v>
      </c>
      <c r="AH665" s="183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82">
        <v>2019</v>
      </c>
      <c r="C666" s="182">
        <v>1</v>
      </c>
      <c r="D666" s="57" t="str">
        <f t="shared" si="117"/>
        <v>Q4</v>
      </c>
      <c r="E666" s="16" t="s">
        <v>28</v>
      </c>
      <c r="F666" s="182">
        <v>2019</v>
      </c>
      <c r="G666" s="182">
        <v>3</v>
      </c>
      <c r="H666" s="185"/>
      <c r="I666" s="57" t="str">
        <f t="shared" si="119"/>
        <v>Q4</v>
      </c>
      <c r="J666" s="178" t="s">
        <v>804</v>
      </c>
      <c r="K666" s="185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76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84">
        <v>0.14430000000000001</v>
      </c>
      <c r="AE666" s="183">
        <f t="shared" si="122"/>
        <v>0</v>
      </c>
      <c r="AF666" s="183" t="str">
        <f>IF(AND(COUNTIFS($J$18:J666,J666)=1,AE666=1),1,"")</f>
        <v/>
      </c>
      <c r="AG666" s="183" t="str">
        <f>IF(C666="","",IF(AND(COUNTIFS($J$18:J666,J666)=1,C666&lt;&gt;""),1,""))</f>
        <v/>
      </c>
      <c r="AH666" s="183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82">
        <v>2019</v>
      </c>
      <c r="C667" s="182">
        <v>1</v>
      </c>
      <c r="D667" s="57" t="str">
        <f t="shared" si="117"/>
        <v>Q4</v>
      </c>
      <c r="E667" s="16" t="s">
        <v>28</v>
      </c>
      <c r="F667" s="182">
        <v>2019</v>
      </c>
      <c r="G667" s="182">
        <v>3</v>
      </c>
      <c r="H667" s="185"/>
      <c r="I667" s="57" t="str">
        <f t="shared" si="119"/>
        <v>Q4</v>
      </c>
      <c r="J667" s="178" t="s">
        <v>804</v>
      </c>
      <c r="K667" s="185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76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84">
        <v>0.14430000000000001</v>
      </c>
      <c r="AE667" s="183">
        <f t="shared" si="122"/>
        <v>0</v>
      </c>
      <c r="AF667" s="183" t="str">
        <f>IF(AND(COUNTIFS($J$18:J667,J667)=1,AE667=1),1,"")</f>
        <v/>
      </c>
      <c r="AG667" s="183" t="str">
        <f>IF(C667="","",IF(AND(COUNTIFS($J$18:J667,J667)=1,C667&lt;&gt;""),1,""))</f>
        <v/>
      </c>
      <c r="AH667" s="183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82">
        <v>2019</v>
      </c>
      <c r="C668" s="182">
        <v>3</v>
      </c>
      <c r="D668" s="57" t="str">
        <f t="shared" si="117"/>
        <v>Q4</v>
      </c>
      <c r="E668" s="16" t="s">
        <v>28</v>
      </c>
      <c r="F668" s="182">
        <v>2019</v>
      </c>
      <c r="G668" s="182">
        <v>3</v>
      </c>
      <c r="H668" s="185"/>
      <c r="I668" s="57" t="str">
        <f t="shared" si="119"/>
        <v>Q4</v>
      </c>
      <c r="J668" s="178" t="s">
        <v>806</v>
      </c>
      <c r="K668" s="185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76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84">
        <v>0.11169999999999999</v>
      </c>
      <c r="AE668" s="183">
        <f t="shared" si="122"/>
        <v>1</v>
      </c>
      <c r="AF668" s="183">
        <f>IF(AND(COUNTIFS($J$18:J668,J668)=1,AE668=1),1,"")</f>
        <v>1</v>
      </c>
      <c r="AG668" s="183">
        <f>IF(C668="","",IF(AND(COUNTIFS($J$18:J668,J668)=1,C668&lt;&gt;""),1,""))</f>
        <v>1</v>
      </c>
      <c r="AH668" s="183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82">
        <v>2019</v>
      </c>
      <c r="C669" s="182">
        <v>3</v>
      </c>
      <c r="D669" s="57" t="str">
        <f t="shared" si="117"/>
        <v>Q4</v>
      </c>
      <c r="E669" s="16" t="s">
        <v>28</v>
      </c>
      <c r="F669" s="182">
        <v>2019</v>
      </c>
      <c r="G669" s="182">
        <v>3</v>
      </c>
      <c r="H669" s="185"/>
      <c r="I669" s="57" t="str">
        <f t="shared" si="119"/>
        <v>Q4</v>
      </c>
      <c r="J669" s="178" t="s">
        <v>806</v>
      </c>
      <c r="K669" s="185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76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84">
        <v>0.11169999999999999</v>
      </c>
      <c r="AE669" s="183">
        <f t="shared" si="122"/>
        <v>1</v>
      </c>
      <c r="AF669" s="183" t="str">
        <f>IF(AND(COUNTIFS($J$18:J669,J669)=1,AE669=1),1,"")</f>
        <v/>
      </c>
      <c r="AG669" s="183" t="str">
        <f>IF(C669="","",IF(AND(COUNTIFS($J$18:J669,J669)=1,C669&lt;&gt;""),1,""))</f>
        <v/>
      </c>
      <c r="AH669" s="183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82">
        <v>2019</v>
      </c>
      <c r="C670" s="182">
        <v>3</v>
      </c>
      <c r="D670" s="57" t="str">
        <f t="shared" si="117"/>
        <v>Q4</v>
      </c>
      <c r="E670" s="16" t="s">
        <v>28</v>
      </c>
      <c r="F670" s="182">
        <v>2019</v>
      </c>
      <c r="G670" s="182">
        <v>3</v>
      </c>
      <c r="H670" s="185"/>
      <c r="I670" s="57" t="str">
        <f t="shared" si="119"/>
        <v>Q4</v>
      </c>
      <c r="J670" s="178" t="s">
        <v>808</v>
      </c>
      <c r="K670" s="185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76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84">
        <v>0.11410000000000001</v>
      </c>
      <c r="AE670" s="183">
        <f t="shared" si="122"/>
        <v>0</v>
      </c>
      <c r="AF670" s="183" t="str">
        <f>IF(AND(COUNTIFS($J$18:J670,J670)=1,AE670=1),1,"")</f>
        <v/>
      </c>
      <c r="AG670" s="183">
        <f>IF(C670="","",IF(AND(COUNTIFS($J$18:J670,J670)=1,C670&lt;&gt;""),1,""))</f>
        <v>1</v>
      </c>
      <c r="AH670" s="183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82">
        <v>2019</v>
      </c>
      <c r="C671" s="182">
        <v>3</v>
      </c>
      <c r="D671" s="57" t="str">
        <f t="shared" si="117"/>
        <v>Q4</v>
      </c>
      <c r="E671" s="16" t="s">
        <v>28</v>
      </c>
      <c r="F671" s="182">
        <v>2019</v>
      </c>
      <c r="G671" s="182">
        <v>3</v>
      </c>
      <c r="H671" s="185"/>
      <c r="I671" s="57" t="str">
        <f t="shared" si="119"/>
        <v>Q4</v>
      </c>
      <c r="J671" s="178" t="s">
        <v>810</v>
      </c>
      <c r="K671" s="185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76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84">
        <v>0.1653</v>
      </c>
      <c r="AE671" s="183">
        <f t="shared" si="122"/>
        <v>0</v>
      </c>
      <c r="AF671" s="183" t="str">
        <f>IF(AND(COUNTIFS($J$18:J671,J671)=1,AE671=1),1,"")</f>
        <v/>
      </c>
      <c r="AG671" s="183">
        <f>IF(C671="","",IF(AND(COUNTIFS($J$18:J671,J671)=1,C671&lt;&gt;""),1,""))</f>
        <v>1</v>
      </c>
      <c r="AH671" s="183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82">
        <v>2019</v>
      </c>
      <c r="C672" s="182">
        <v>3</v>
      </c>
      <c r="D672" s="57" t="str">
        <f t="shared" si="117"/>
        <v>Q4</v>
      </c>
      <c r="E672" s="16" t="s">
        <v>28</v>
      </c>
      <c r="F672" s="182">
        <v>2019</v>
      </c>
      <c r="G672" s="182">
        <v>3</v>
      </c>
      <c r="H672" s="185"/>
      <c r="I672" s="57" t="str">
        <f t="shared" si="119"/>
        <v>Q4</v>
      </c>
      <c r="J672" s="178" t="s">
        <v>810</v>
      </c>
      <c r="K672" s="185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76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84">
        <v>0.1653</v>
      </c>
      <c r="AE672" s="183">
        <f t="shared" si="122"/>
        <v>0</v>
      </c>
      <c r="AF672" s="183" t="str">
        <f>IF(AND(COUNTIFS($J$18:J672,J672)=1,AE672=1),1,"")</f>
        <v/>
      </c>
      <c r="AG672" s="183" t="str">
        <f>IF(C672="","",IF(AND(COUNTIFS($J$18:J672,J672)=1,C672&lt;&gt;""),1,""))</f>
        <v/>
      </c>
      <c r="AH672" s="183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82">
        <v>2019</v>
      </c>
      <c r="C673" s="182">
        <v>3</v>
      </c>
      <c r="D673" s="57" t="str">
        <f t="shared" si="117"/>
        <v>Q4</v>
      </c>
      <c r="E673" s="16" t="s">
        <v>28</v>
      </c>
      <c r="F673" s="182">
        <v>2019</v>
      </c>
      <c r="G673" s="182">
        <v>3</v>
      </c>
      <c r="H673" s="185"/>
      <c r="I673" s="57" t="str">
        <f t="shared" si="119"/>
        <v>Q4</v>
      </c>
      <c r="J673" s="178" t="s">
        <v>811</v>
      </c>
      <c r="K673" s="185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76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84">
        <v>0.1767</v>
      </c>
      <c r="AE673" s="183">
        <f t="shared" si="122"/>
        <v>0</v>
      </c>
      <c r="AF673" s="183" t="str">
        <f>IF(AND(COUNTIFS($J$18:J673,J673)=1,AE673=1),1,"")</f>
        <v/>
      </c>
      <c r="AG673" s="183">
        <f>IF(C673="","",IF(AND(COUNTIFS($J$18:J673,J673)=1,C673&lt;&gt;""),1,""))</f>
        <v>1</v>
      </c>
      <c r="AH673" s="183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82">
        <v>2019</v>
      </c>
      <c r="C674" s="182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82">
        <v>2019</v>
      </c>
      <c r="G674" s="182">
        <v>3</v>
      </c>
      <c r="H674" s="185"/>
      <c r="I674" s="57" t="str">
        <f t="shared" si="119"/>
        <v>Q4</v>
      </c>
      <c r="J674" s="178" t="s">
        <v>812</v>
      </c>
      <c r="K674" s="185" t="s">
        <v>3158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76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84">
        <v>8.5699999999999998E-2</v>
      </c>
      <c r="AE674" s="183">
        <f t="shared" si="122"/>
        <v>1</v>
      </c>
      <c r="AF674" s="183">
        <f>IF(AND(COUNTIFS($J$18:J674,J674)=1,AE674=1),1,"")</f>
        <v>1</v>
      </c>
      <c r="AG674" s="183">
        <f>IF(C674="","",IF(AND(COUNTIFS($J$18:J674,J674)=1,C674&lt;&gt;""),1,""))</f>
        <v>1</v>
      </c>
      <c r="AH674" s="183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82">
        <v>2019</v>
      </c>
      <c r="C675" s="182">
        <v>3</v>
      </c>
      <c r="D675" s="57" t="str">
        <f t="shared" si="129"/>
        <v>Q4</v>
      </c>
      <c r="E675" s="16" t="s">
        <v>28</v>
      </c>
      <c r="F675" s="182">
        <v>2019</v>
      </c>
      <c r="G675" s="182">
        <v>3</v>
      </c>
      <c r="H675" s="185"/>
      <c r="I675" s="57" t="str">
        <f t="shared" si="119"/>
        <v>Q4</v>
      </c>
      <c r="J675" s="178" t="s">
        <v>813</v>
      </c>
      <c r="K675" s="185" t="s">
        <v>3119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76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84">
        <v>0.1414</v>
      </c>
      <c r="AE675" s="183">
        <f t="shared" si="122"/>
        <v>1</v>
      </c>
      <c r="AF675" s="183" t="str">
        <f>IF(AND(COUNTIFS($J$18:J675,J675)=1,AE675=1),1,"")</f>
        <v/>
      </c>
      <c r="AG675" s="183" t="str">
        <f>IF(C675="","",IF(AND(COUNTIFS($J$18:J675,J675)=1,C675&lt;&gt;""),1,""))</f>
        <v/>
      </c>
      <c r="AH675" s="183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82">
        <v>2019</v>
      </c>
      <c r="C676" s="182">
        <v>3</v>
      </c>
      <c r="D676" s="57" t="str">
        <f t="shared" si="129"/>
        <v>Q4</v>
      </c>
      <c r="E676" s="16" t="s">
        <v>28</v>
      </c>
      <c r="F676" s="182">
        <v>2019</v>
      </c>
      <c r="G676" s="182">
        <v>3</v>
      </c>
      <c r="H676" s="185"/>
      <c r="I676" s="57" t="str">
        <f t="shared" si="119"/>
        <v>Q4</v>
      </c>
      <c r="J676" s="178" t="s">
        <v>815</v>
      </c>
      <c r="K676" s="185" t="s">
        <v>3119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76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84">
        <v>0.1414</v>
      </c>
      <c r="AE676" s="183">
        <f t="shared" si="122"/>
        <v>0</v>
      </c>
      <c r="AF676" s="183" t="str">
        <f>IF(AND(COUNTIFS($J$18:J676,J676)=1,AE676=1),1,"")</f>
        <v/>
      </c>
      <c r="AG676" s="183">
        <f>IF(C676="","",IF(AND(COUNTIFS($J$18:J676,J676)=1,C676&lt;&gt;""),1,""))</f>
        <v>1</v>
      </c>
      <c r="AH676" s="183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82">
        <v>2019</v>
      </c>
      <c r="C677" s="182">
        <v>3</v>
      </c>
      <c r="D677" s="57" t="str">
        <f t="shared" si="129"/>
        <v>Q4</v>
      </c>
      <c r="E677" s="16" t="s">
        <v>28</v>
      </c>
      <c r="F677" s="182">
        <v>2019</v>
      </c>
      <c r="G677" s="182">
        <v>3</v>
      </c>
      <c r="H677" s="185"/>
      <c r="I677" s="57" t="str">
        <f t="shared" si="119"/>
        <v>Q4</v>
      </c>
      <c r="J677" s="178" t="s">
        <v>816</v>
      </c>
      <c r="K677" s="185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76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84">
        <v>0.12</v>
      </c>
      <c r="AE677" s="183">
        <f t="shared" si="122"/>
        <v>1</v>
      </c>
      <c r="AF677" s="183">
        <f>IF(AND(COUNTIFS($J$18:J677,J677)=1,AE677=1),1,"")</f>
        <v>1</v>
      </c>
      <c r="AG677" s="183">
        <f>IF(C677="","",IF(AND(COUNTIFS($J$18:J677,J677)=1,C677&lt;&gt;""),1,""))</f>
        <v>1</v>
      </c>
      <c r="AH677" s="183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82">
        <v>2019</v>
      </c>
      <c r="C678" s="182">
        <v>4</v>
      </c>
      <c r="D678" s="57" t="str">
        <f t="shared" si="129"/>
        <v>Q1</v>
      </c>
      <c r="E678" s="16" t="s">
        <v>34</v>
      </c>
      <c r="F678" s="182">
        <v>2019</v>
      </c>
      <c r="G678" s="182">
        <v>5</v>
      </c>
      <c r="H678" s="185"/>
      <c r="I678" s="57" t="str">
        <f t="shared" si="119"/>
        <v>Q1</v>
      </c>
      <c r="J678" s="178" t="s">
        <v>818</v>
      </c>
      <c r="K678" s="185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76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84">
        <v>0.1603</v>
      </c>
      <c r="AE678" s="183">
        <f t="shared" si="122"/>
        <v>0</v>
      </c>
      <c r="AF678" s="183" t="str">
        <f>IF(AND(COUNTIFS($J$18:J678,J678)=1,AE678=1),1,"")</f>
        <v/>
      </c>
      <c r="AG678" s="183" t="str">
        <f>IF(C678="","",IF(AND(COUNTIFS($J$18:J678,J678)=1,C678&lt;&gt;""),1,""))</f>
        <v/>
      </c>
      <c r="AH678" s="183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82">
        <v>2019</v>
      </c>
      <c r="C679" s="182">
        <v>4</v>
      </c>
      <c r="D679" s="57" t="str">
        <f t="shared" si="129"/>
        <v>Q1</v>
      </c>
      <c r="E679" s="16" t="s">
        <v>34</v>
      </c>
      <c r="F679" s="182">
        <v>2019</v>
      </c>
      <c r="G679" s="182">
        <v>5</v>
      </c>
      <c r="H679" s="185"/>
      <c r="I679" s="57" t="str">
        <f t="shared" si="119"/>
        <v>Q1</v>
      </c>
      <c r="J679" s="178" t="s">
        <v>821</v>
      </c>
      <c r="K679" s="185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76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84">
        <v>0.12</v>
      </c>
      <c r="AE679" s="183">
        <f t="shared" si="122"/>
        <v>1</v>
      </c>
      <c r="AF679" s="183">
        <f>IF(AND(COUNTIFS($J$18:J679,J679)=1,AE679=1),1,"")</f>
        <v>1</v>
      </c>
      <c r="AG679" s="183">
        <f>IF(C679="","",IF(AND(COUNTIFS($J$18:J679,J679)=1,C679&lt;&gt;""),1,""))</f>
        <v>1</v>
      </c>
      <c r="AH679" s="183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82">
        <v>2019</v>
      </c>
      <c r="C680" s="182">
        <v>4</v>
      </c>
      <c r="D680" s="57" t="str">
        <f t="shared" si="129"/>
        <v>Q1</v>
      </c>
      <c r="E680" s="16" t="s">
        <v>34</v>
      </c>
      <c r="F680" s="182">
        <v>2019</v>
      </c>
      <c r="G680" s="182">
        <v>5</v>
      </c>
      <c r="H680" s="185"/>
      <c r="I680" s="57" t="str">
        <f t="shared" si="119"/>
        <v>Q1</v>
      </c>
      <c r="J680" s="178" t="s">
        <v>825</v>
      </c>
      <c r="K680" s="185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76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84">
        <v>0.1154</v>
      </c>
      <c r="AE680" s="183">
        <f t="shared" si="122"/>
        <v>0</v>
      </c>
      <c r="AF680" s="183" t="str">
        <f>IF(AND(COUNTIFS($J$18:J680,J680)=1,AE680=1),1,"")</f>
        <v/>
      </c>
      <c r="AG680" s="183">
        <f>IF(C680="","",IF(AND(COUNTIFS($J$18:J680,J680)=1,C680&lt;&gt;""),1,""))</f>
        <v>1</v>
      </c>
      <c r="AH680" s="183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82">
        <v>2019</v>
      </c>
      <c r="C681" s="182">
        <v>4</v>
      </c>
      <c r="D681" s="57" t="str">
        <f t="shared" si="129"/>
        <v>Q1</v>
      </c>
      <c r="E681" s="16" t="s">
        <v>34</v>
      </c>
      <c r="F681" s="182">
        <v>2019</v>
      </c>
      <c r="G681" s="182">
        <v>5</v>
      </c>
      <c r="H681" s="185"/>
      <c r="I681" s="57" t="str">
        <f t="shared" si="119"/>
        <v>Q1</v>
      </c>
      <c r="J681" s="178" t="s">
        <v>825</v>
      </c>
      <c r="K681" s="185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76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84">
        <v>0.1154</v>
      </c>
      <c r="AE681" s="183">
        <f t="shared" si="122"/>
        <v>0</v>
      </c>
      <c r="AF681" s="183" t="str">
        <f>IF(AND(COUNTIFS($J$18:J681,J681)=1,AE681=1),1,"")</f>
        <v/>
      </c>
      <c r="AG681" s="183" t="str">
        <f>IF(C681="","",IF(AND(COUNTIFS($J$18:J681,J681)=1,C681&lt;&gt;""),1,""))</f>
        <v/>
      </c>
      <c r="AH681" s="183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82">
        <v>2019</v>
      </c>
      <c r="C682" s="182">
        <v>3</v>
      </c>
      <c r="D682" s="57" t="str">
        <f t="shared" si="129"/>
        <v>Q4</v>
      </c>
      <c r="E682" s="16" t="s">
        <v>34</v>
      </c>
      <c r="F682" s="182">
        <v>2019</v>
      </c>
      <c r="G682" s="182">
        <v>5</v>
      </c>
      <c r="H682" s="185"/>
      <c r="I682" s="57" t="str">
        <f t="shared" si="119"/>
        <v>Q1</v>
      </c>
      <c r="J682" s="178" t="s">
        <v>827</v>
      </c>
      <c r="K682" s="185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76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84">
        <v>8.0699999999999994E-2</v>
      </c>
      <c r="AE682" s="183">
        <f t="shared" si="122"/>
        <v>0</v>
      </c>
      <c r="AF682" s="183" t="str">
        <f>IF(AND(COUNTIFS($J$18:J682,J682)=1,AE682=1),1,"")</f>
        <v/>
      </c>
      <c r="AG682" s="183">
        <f>IF(C682="","",IF(AND(COUNTIFS($J$18:J682,J682)=1,C682&lt;&gt;""),1,""))</f>
        <v>1</v>
      </c>
      <c r="AH682" s="183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82">
        <v>2019</v>
      </c>
      <c r="C683" s="182">
        <v>3</v>
      </c>
      <c r="D683" s="57" t="str">
        <f t="shared" si="129"/>
        <v>Q4</v>
      </c>
      <c r="E683" s="16" t="s">
        <v>34</v>
      </c>
      <c r="F683" s="182">
        <v>2019</v>
      </c>
      <c r="G683" s="182">
        <v>5</v>
      </c>
      <c r="H683" s="185"/>
      <c r="I683" s="57" t="str">
        <f t="shared" si="119"/>
        <v>Q1</v>
      </c>
      <c r="J683" s="178" t="s">
        <v>830</v>
      </c>
      <c r="K683" s="185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76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84">
        <v>0.16</v>
      </c>
      <c r="AE683" s="183">
        <f t="shared" si="122"/>
        <v>0</v>
      </c>
      <c r="AF683" s="183" t="str">
        <f>IF(AND(COUNTIFS($J$18:J683,J683)=1,AE683=1),1,"")</f>
        <v/>
      </c>
      <c r="AG683" s="183">
        <f>IF(C683="","",IF(AND(COUNTIFS($J$18:J683,J683)=1,C683&lt;&gt;""),1,""))</f>
        <v>1</v>
      </c>
      <c r="AH683" s="183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82">
        <v>2019</v>
      </c>
      <c r="C684" s="182">
        <v>3</v>
      </c>
      <c r="D684" s="57" t="str">
        <f t="shared" si="129"/>
        <v>Q4</v>
      </c>
      <c r="E684" s="16" t="s">
        <v>34</v>
      </c>
      <c r="F684" s="182">
        <v>2019</v>
      </c>
      <c r="G684" s="182">
        <v>5</v>
      </c>
      <c r="H684" s="185"/>
      <c r="I684" s="57" t="str">
        <f t="shared" si="119"/>
        <v>Q1</v>
      </c>
      <c r="J684" s="178" t="s">
        <v>830</v>
      </c>
      <c r="K684" s="185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76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84">
        <v>0.16</v>
      </c>
      <c r="AE684" s="183">
        <f t="shared" si="122"/>
        <v>0</v>
      </c>
      <c r="AF684" s="183" t="str">
        <f>IF(AND(COUNTIFS($J$18:J684,J684)=1,AE684=1),1,"")</f>
        <v/>
      </c>
      <c r="AG684" s="183" t="str">
        <f>IF(C684="","",IF(AND(COUNTIFS($J$18:J684,J684)=1,C684&lt;&gt;""),1,""))</f>
        <v/>
      </c>
      <c r="AH684" s="183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82">
        <v>2019</v>
      </c>
      <c r="C685" s="182">
        <v>3</v>
      </c>
      <c r="D685" s="57" t="str">
        <f t="shared" si="129"/>
        <v>Q4</v>
      </c>
      <c r="E685" s="16" t="s">
        <v>34</v>
      </c>
      <c r="F685" s="182">
        <v>2019</v>
      </c>
      <c r="G685" s="182">
        <v>5</v>
      </c>
      <c r="H685" s="185"/>
      <c r="I685" s="57" t="str">
        <f t="shared" si="119"/>
        <v>Q1</v>
      </c>
      <c r="J685" s="178" t="s">
        <v>830</v>
      </c>
      <c r="K685" s="185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76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84">
        <v>0.16</v>
      </c>
      <c r="AE685" s="183">
        <f t="shared" si="122"/>
        <v>0</v>
      </c>
      <c r="AF685" s="183" t="str">
        <f>IF(AND(COUNTIFS($J$18:J685,J685)=1,AE685=1),1,"")</f>
        <v/>
      </c>
      <c r="AG685" s="183" t="str">
        <f>IF(C685="","",IF(AND(COUNTIFS($J$18:J685,J685)=1,C685&lt;&gt;""),1,""))</f>
        <v/>
      </c>
      <c r="AH685" s="183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82">
        <v>2019</v>
      </c>
      <c r="C686" s="182">
        <v>3</v>
      </c>
      <c r="D686" s="57" t="str">
        <f t="shared" si="129"/>
        <v>Q4</v>
      </c>
      <c r="E686" s="16" t="s">
        <v>34</v>
      </c>
      <c r="F686" s="182">
        <v>2019</v>
      </c>
      <c r="G686" s="182">
        <v>5</v>
      </c>
      <c r="H686" s="185"/>
      <c r="I686" s="57" t="str">
        <f t="shared" si="119"/>
        <v>Q1</v>
      </c>
      <c r="J686" s="178" t="s">
        <v>830</v>
      </c>
      <c r="K686" s="185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76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84">
        <v>0.16</v>
      </c>
      <c r="AE686" s="183">
        <f t="shared" si="122"/>
        <v>0</v>
      </c>
      <c r="AF686" s="183" t="str">
        <f>IF(AND(COUNTIFS($J$18:J686,J686)=1,AE686=1),1,"")</f>
        <v/>
      </c>
      <c r="AG686" s="183" t="str">
        <f>IF(C686="","",IF(AND(COUNTIFS($J$18:J686,J686)=1,C686&lt;&gt;""),1,""))</f>
        <v/>
      </c>
      <c r="AH686" s="183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82">
        <v>2019</v>
      </c>
      <c r="C687" s="182">
        <v>3</v>
      </c>
      <c r="D687" s="57" t="str">
        <f t="shared" si="129"/>
        <v>Q4</v>
      </c>
      <c r="E687" s="16" t="s">
        <v>34</v>
      </c>
      <c r="F687" s="182">
        <v>2019</v>
      </c>
      <c r="G687" s="182">
        <v>5</v>
      </c>
      <c r="H687" s="185"/>
      <c r="I687" s="57" t="str">
        <f t="shared" si="119"/>
        <v>Q1</v>
      </c>
      <c r="J687" s="178" t="s">
        <v>831</v>
      </c>
      <c r="K687" s="185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76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84">
        <v>0.17150000000000001</v>
      </c>
      <c r="AE687" s="183">
        <f t="shared" si="122"/>
        <v>0</v>
      </c>
      <c r="AF687" s="183" t="str">
        <f>IF(AND(COUNTIFS($J$18:J687,J687)=1,AE687=1),1,"")</f>
        <v/>
      </c>
      <c r="AG687" s="183">
        <f>IF(C687="","",IF(AND(COUNTIFS($J$18:J687,J687)=1,C687&lt;&gt;""),1,""))</f>
        <v>1</v>
      </c>
      <c r="AH687" s="183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82">
        <v>2019</v>
      </c>
      <c r="C688" s="182">
        <v>3</v>
      </c>
      <c r="D688" s="57" t="str">
        <f t="shared" si="129"/>
        <v>Q4</v>
      </c>
      <c r="E688" s="16" t="s">
        <v>34</v>
      </c>
      <c r="F688" s="182">
        <v>2019</v>
      </c>
      <c r="G688" s="182">
        <v>5</v>
      </c>
      <c r="H688" s="185"/>
      <c r="I688" s="57" t="str">
        <f t="shared" si="119"/>
        <v>Q1</v>
      </c>
      <c r="J688" s="178" t="s">
        <v>710</v>
      </c>
      <c r="K688" s="185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76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84">
        <v>0.1668</v>
      </c>
      <c r="AE688" s="183">
        <f t="shared" si="122"/>
        <v>1</v>
      </c>
      <c r="AF688" s="183" t="str">
        <f>IF(AND(COUNTIFS($J$18:J688,J688)=1,AE688=1),1,"")</f>
        <v/>
      </c>
      <c r="AG688" s="183" t="str">
        <f>IF(C688="","",IF(AND(COUNTIFS($J$18:J688,J688)=1,C688&lt;&gt;""),1,""))</f>
        <v/>
      </c>
      <c r="AH688" s="183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82">
        <v>2019</v>
      </c>
      <c r="C689" s="182">
        <v>3</v>
      </c>
      <c r="D689" s="57" t="str">
        <f t="shared" si="129"/>
        <v>Q4</v>
      </c>
      <c r="E689" s="16" t="s">
        <v>34</v>
      </c>
      <c r="F689" s="182">
        <v>2019</v>
      </c>
      <c r="G689" s="182">
        <v>5</v>
      </c>
      <c r="H689" s="185"/>
      <c r="I689" s="57" t="str">
        <f t="shared" si="119"/>
        <v>Q1</v>
      </c>
      <c r="J689" s="178" t="s">
        <v>827</v>
      </c>
      <c r="K689" s="185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76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84">
        <v>8.0699999999999994E-2</v>
      </c>
      <c r="AE689" s="183">
        <f t="shared" si="122"/>
        <v>0</v>
      </c>
      <c r="AF689" s="183" t="str">
        <f>IF(AND(COUNTIFS($J$18:J689,J689)=1,AE689=1),1,"")</f>
        <v/>
      </c>
      <c r="AG689" s="183" t="str">
        <f>IF(C689="","",IF(AND(COUNTIFS($J$18:J689,J689)=1,C689&lt;&gt;""),1,""))</f>
        <v/>
      </c>
      <c r="AH689" s="183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82">
        <v>2019</v>
      </c>
      <c r="C690" s="182">
        <v>5</v>
      </c>
      <c r="D690" s="57" t="str">
        <f t="shared" si="129"/>
        <v>Q1</v>
      </c>
      <c r="E690" s="16" t="s">
        <v>34</v>
      </c>
      <c r="F690" s="182">
        <v>2019</v>
      </c>
      <c r="G690" s="182">
        <v>5</v>
      </c>
      <c r="H690" s="185"/>
      <c r="I690" s="57" t="str">
        <f t="shared" si="119"/>
        <v>Q1</v>
      </c>
      <c r="J690" s="178" t="s">
        <v>833</v>
      </c>
      <c r="K690" s="185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76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84">
        <v>0.13450000000000001</v>
      </c>
      <c r="AE690" s="183">
        <f t="shared" si="122"/>
        <v>1</v>
      </c>
      <c r="AF690" s="183">
        <f>IF(AND(COUNTIFS($J$18:J690,J690)=1,AE690=1),1,"")</f>
        <v>1</v>
      </c>
      <c r="AG690" s="183">
        <f>IF(C690="","",IF(AND(COUNTIFS($J$18:J690,J690)=1,C690&lt;&gt;""),1,""))</f>
        <v>1</v>
      </c>
      <c r="AH690" s="183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82">
        <v>2019</v>
      </c>
      <c r="C691" s="182">
        <v>8</v>
      </c>
      <c r="D691" s="57" t="str">
        <f t="shared" si="129"/>
        <v>Q2</v>
      </c>
      <c r="E691" s="16" t="s">
        <v>34</v>
      </c>
      <c r="F691" s="182">
        <v>2019</v>
      </c>
      <c r="G691" s="182">
        <v>11</v>
      </c>
      <c r="H691" s="185"/>
      <c r="I691" s="57" t="str">
        <f t="shared" si="119"/>
        <v>Q3</v>
      </c>
      <c r="J691" s="178" t="s">
        <v>835</v>
      </c>
      <c r="K691" s="185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76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84">
        <v>4.3799999999999999E-2</v>
      </c>
      <c r="AE691" s="183">
        <f t="shared" si="122"/>
        <v>0</v>
      </c>
      <c r="AF691" s="183" t="str">
        <f>IF(AND(COUNTIFS($J$18:J691,J691)=1,AE691=1),1,"")</f>
        <v/>
      </c>
      <c r="AG691" s="183">
        <f>IF(C691="","",IF(AND(COUNTIFS($J$18:J691,J691)=1,C691&lt;&gt;""),1,""))</f>
        <v>1</v>
      </c>
      <c r="AH691" s="183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82">
        <v>2019</v>
      </c>
      <c r="C692" s="182">
        <v>11</v>
      </c>
      <c r="D692" s="57" t="str">
        <f t="shared" si="129"/>
        <v>Q3</v>
      </c>
      <c r="E692" s="16" t="s">
        <v>34</v>
      </c>
      <c r="F692" s="182">
        <v>2019</v>
      </c>
      <c r="G692" s="182">
        <v>11</v>
      </c>
      <c r="H692" s="185"/>
      <c r="I692" s="57" t="str">
        <f t="shared" si="119"/>
        <v>Q3</v>
      </c>
      <c r="J692" s="178" t="s">
        <v>836</v>
      </c>
      <c r="K692" s="185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76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84">
        <v>0.1206</v>
      </c>
      <c r="AE692" s="183">
        <f t="shared" si="122"/>
        <v>0</v>
      </c>
      <c r="AF692" s="183" t="str">
        <f>IF(AND(COUNTIFS($J$18:J692,J692)=1,AE692=1),1,"")</f>
        <v/>
      </c>
      <c r="AG692" s="183">
        <f>IF(C692="","",IF(AND(COUNTIFS($J$18:J692,J692)=1,C692&lt;&gt;""),1,""))</f>
        <v>1</v>
      </c>
      <c r="AH692" s="183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82">
        <v>2019</v>
      </c>
      <c r="C693" s="182">
        <v>11</v>
      </c>
      <c r="D693" s="57" t="str">
        <f t="shared" si="129"/>
        <v>Q3</v>
      </c>
      <c r="E693" s="16" t="s">
        <v>34</v>
      </c>
      <c r="F693" s="182">
        <v>2019</v>
      </c>
      <c r="G693" s="182">
        <v>11</v>
      </c>
      <c r="H693" s="185"/>
      <c r="I693" s="57" t="str">
        <f t="shared" si="119"/>
        <v>Q3</v>
      </c>
      <c r="J693" s="178" t="s">
        <v>836</v>
      </c>
      <c r="K693" s="185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76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84">
        <v>0.1206</v>
      </c>
      <c r="AE693" s="183">
        <f t="shared" si="122"/>
        <v>0</v>
      </c>
      <c r="AF693" s="183" t="str">
        <f>IF(AND(COUNTIFS($J$18:J693,J693)=1,AE693=1),1,"")</f>
        <v/>
      </c>
      <c r="AG693" s="183" t="str">
        <f>IF(C693="","",IF(AND(COUNTIFS($J$18:J693,J693)=1,C693&lt;&gt;""),1,""))</f>
        <v/>
      </c>
      <c r="AH693" s="183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82">
        <v>2019</v>
      </c>
      <c r="C694" s="182">
        <v>11</v>
      </c>
      <c r="D694" s="57" t="str">
        <f t="shared" si="129"/>
        <v>Q3</v>
      </c>
      <c r="E694" s="16" t="s">
        <v>34</v>
      </c>
      <c r="F694" s="182">
        <v>2019</v>
      </c>
      <c r="G694" s="182">
        <v>11</v>
      </c>
      <c r="H694" s="185"/>
      <c r="I694" s="57" t="str">
        <f t="shared" si="119"/>
        <v>Q3</v>
      </c>
      <c r="J694" s="178" t="s">
        <v>838</v>
      </c>
      <c r="K694" s="185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76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84">
        <v>0.1033</v>
      </c>
      <c r="AE694" s="183">
        <f t="shared" si="122"/>
        <v>0</v>
      </c>
      <c r="AF694" s="183" t="str">
        <f>IF(AND(COUNTIFS($J$18:J694,J694)=1,AE694=1),1,"")</f>
        <v/>
      </c>
      <c r="AG694" s="183">
        <f>IF(C694="","",IF(AND(COUNTIFS($J$18:J694,J694)=1,C694&lt;&gt;""),1,""))</f>
        <v>1</v>
      </c>
      <c r="AH694" s="183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82">
        <v>2019</v>
      </c>
      <c r="C695" s="182">
        <v>11</v>
      </c>
      <c r="D695" s="57" t="str">
        <f t="shared" si="129"/>
        <v>Q3</v>
      </c>
      <c r="E695" s="16" t="s">
        <v>34</v>
      </c>
      <c r="F695" s="182">
        <v>2019</v>
      </c>
      <c r="G695" s="182">
        <v>11</v>
      </c>
      <c r="H695" s="185"/>
      <c r="I695" s="57" t="str">
        <f t="shared" si="119"/>
        <v>Q3</v>
      </c>
      <c r="J695" s="178" t="s">
        <v>840</v>
      </c>
      <c r="K695" s="185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76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84">
        <v>0.1326</v>
      </c>
      <c r="AE695" s="183">
        <f t="shared" si="122"/>
        <v>0</v>
      </c>
      <c r="AF695" s="183" t="str">
        <f>IF(AND(COUNTIFS($J$18:J695,J695)=1,AE695=1),1,"")</f>
        <v/>
      </c>
      <c r="AG695" s="183">
        <f>IF(C695="","",IF(AND(COUNTIFS($J$18:J695,J695)=1,C695&lt;&gt;""),1,""))</f>
        <v>1</v>
      </c>
      <c r="AH695" s="183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82">
        <v>2019</v>
      </c>
      <c r="C696" s="182">
        <v>11</v>
      </c>
      <c r="D696" s="57" t="str">
        <f t="shared" si="129"/>
        <v>Q3</v>
      </c>
      <c r="E696" s="16" t="s">
        <v>34</v>
      </c>
      <c r="F696" s="182">
        <v>2019</v>
      </c>
      <c r="G696" s="182">
        <v>11</v>
      </c>
      <c r="H696" s="185"/>
      <c r="I696" s="57" t="str">
        <f t="shared" si="119"/>
        <v>Q3</v>
      </c>
      <c r="J696" s="178" t="s">
        <v>840</v>
      </c>
      <c r="K696" s="185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76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84">
        <v>0.1326</v>
      </c>
      <c r="AE696" s="183">
        <f t="shared" si="122"/>
        <v>0</v>
      </c>
      <c r="AF696" s="183" t="str">
        <f>IF(AND(COUNTIFS($J$18:J696,J696)=1,AE696=1),1,"")</f>
        <v/>
      </c>
      <c r="AG696" s="183" t="str">
        <f>IF(C696="","",IF(AND(COUNTIFS($J$18:J696,J696)=1,C696&lt;&gt;""),1,""))</f>
        <v/>
      </c>
      <c r="AH696" s="183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82">
        <v>2019</v>
      </c>
      <c r="C697" s="182">
        <v>11</v>
      </c>
      <c r="D697" s="57" t="str">
        <f t="shared" si="129"/>
        <v>Q3</v>
      </c>
      <c r="E697" s="16" t="s">
        <v>34</v>
      </c>
      <c r="F697" s="182">
        <v>2019</v>
      </c>
      <c r="G697" s="182">
        <v>11</v>
      </c>
      <c r="H697" s="185"/>
      <c r="I697" s="57" t="str">
        <f t="shared" si="119"/>
        <v>Q3</v>
      </c>
      <c r="J697" s="178" t="s">
        <v>841</v>
      </c>
      <c r="K697" s="185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76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84">
        <v>0.1123</v>
      </c>
      <c r="AE697" s="183">
        <f t="shared" si="122"/>
        <v>0</v>
      </c>
      <c r="AF697" s="183" t="str">
        <f>IF(AND(COUNTIFS($J$18:J697,J697)=1,AE697=1),1,"")</f>
        <v/>
      </c>
      <c r="AG697" s="183">
        <f>IF(C697="","",IF(AND(COUNTIFS($J$18:J697,J697)=1,C697&lt;&gt;""),1,""))</f>
        <v>1</v>
      </c>
      <c r="AH697" s="183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82">
        <v>2019</v>
      </c>
      <c r="C698" s="182">
        <v>11</v>
      </c>
      <c r="D698" s="57" t="str">
        <f t="shared" si="129"/>
        <v>Q3</v>
      </c>
      <c r="E698" s="16" t="s">
        <v>34</v>
      </c>
      <c r="F698" s="182">
        <v>2019</v>
      </c>
      <c r="G698" s="182">
        <v>11</v>
      </c>
      <c r="H698" s="185"/>
      <c r="I698" s="57" t="str">
        <f t="shared" si="119"/>
        <v>Q3</v>
      </c>
      <c r="J698" s="178" t="s">
        <v>842</v>
      </c>
      <c r="K698" s="185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76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84">
        <v>0.11070000000000001</v>
      </c>
      <c r="AE698" s="183">
        <f t="shared" si="122"/>
        <v>0</v>
      </c>
      <c r="AF698" s="183" t="str">
        <f>IF(AND(COUNTIFS($J$18:J698,J698)=1,AE698=1),1,"")</f>
        <v/>
      </c>
      <c r="AG698" s="183">
        <f>IF(C698="","",IF(AND(COUNTIFS($J$18:J698,J698)=1,C698&lt;&gt;""),1,""))</f>
        <v>1</v>
      </c>
      <c r="AH698" s="183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82">
        <v>2019</v>
      </c>
      <c r="C699" s="182">
        <v>11</v>
      </c>
      <c r="D699" s="57" t="str">
        <f t="shared" si="129"/>
        <v>Q3</v>
      </c>
      <c r="E699" s="16" t="s">
        <v>34</v>
      </c>
      <c r="F699" s="182">
        <v>2019</v>
      </c>
      <c r="G699" s="182">
        <v>11</v>
      </c>
      <c r="H699" s="185"/>
      <c r="I699" s="57" t="str">
        <f t="shared" si="119"/>
        <v>Q3</v>
      </c>
      <c r="J699" s="178" t="s">
        <v>843</v>
      </c>
      <c r="K699" s="185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76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84">
        <v>0.11840000000000001</v>
      </c>
      <c r="AE699" s="183">
        <f t="shared" si="122"/>
        <v>0</v>
      </c>
      <c r="AF699" s="183" t="str">
        <f>IF(AND(COUNTIFS($J$18:J699,J699)=1,AE699=1),1,"")</f>
        <v/>
      </c>
      <c r="AG699" s="183">
        <f>IF(C699="","",IF(AND(COUNTIFS($J$18:J699,J699)=1,C699&lt;&gt;""),1,""))</f>
        <v>1</v>
      </c>
      <c r="AH699" s="183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82">
        <v>2019</v>
      </c>
      <c r="C700" s="182">
        <v>11</v>
      </c>
      <c r="D700" s="57" t="str">
        <f t="shared" si="129"/>
        <v>Q3</v>
      </c>
      <c r="E700" s="16" t="s">
        <v>34</v>
      </c>
      <c r="F700" s="182">
        <v>2019</v>
      </c>
      <c r="G700" s="182">
        <v>11</v>
      </c>
      <c r="H700" s="185"/>
      <c r="I700" s="57" t="str">
        <f t="shared" si="119"/>
        <v>Q3</v>
      </c>
      <c r="J700" s="178" t="s">
        <v>843</v>
      </c>
      <c r="K700" s="185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76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84">
        <v>0.11840000000000001</v>
      </c>
      <c r="AE700" s="183">
        <f t="shared" si="122"/>
        <v>0</v>
      </c>
      <c r="AF700" s="183" t="str">
        <f>IF(AND(COUNTIFS($J$18:J700,J700)=1,AE700=1),1,"")</f>
        <v/>
      </c>
      <c r="AG700" s="183" t="str">
        <f>IF(C700="","",IF(AND(COUNTIFS($J$18:J700,J700)=1,C700&lt;&gt;""),1,""))</f>
        <v/>
      </c>
      <c r="AH700" s="183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82">
        <v>2019</v>
      </c>
      <c r="C701" s="182">
        <v>11</v>
      </c>
      <c r="D701" s="57" t="str">
        <f t="shared" si="129"/>
        <v>Q3</v>
      </c>
      <c r="E701" s="16" t="s">
        <v>34</v>
      </c>
      <c r="F701" s="182">
        <v>2019</v>
      </c>
      <c r="G701" s="182">
        <v>11</v>
      </c>
      <c r="H701" s="185"/>
      <c r="I701" s="57" t="str">
        <f t="shared" si="119"/>
        <v>Q3</v>
      </c>
      <c r="J701" s="178" t="s">
        <v>843</v>
      </c>
      <c r="K701" s="185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76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84">
        <v>0.11840000000000001</v>
      </c>
      <c r="AE701" s="183">
        <f t="shared" si="122"/>
        <v>0</v>
      </c>
      <c r="AF701" s="183" t="str">
        <f>IF(AND(COUNTIFS($J$18:J701,J701)=1,AE701=1),1,"")</f>
        <v/>
      </c>
      <c r="AG701" s="183" t="str">
        <f>IF(C701="","",IF(AND(COUNTIFS($J$18:J701,J701)=1,C701&lt;&gt;""),1,""))</f>
        <v/>
      </c>
      <c r="AH701" s="183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82">
        <v>2019</v>
      </c>
      <c r="C702" s="182">
        <v>11</v>
      </c>
      <c r="D702" s="57" t="str">
        <f t="shared" si="129"/>
        <v>Q3</v>
      </c>
      <c r="E702" s="16" t="s">
        <v>34</v>
      </c>
      <c r="F702" s="182">
        <v>2019</v>
      </c>
      <c r="G702" s="182">
        <v>11</v>
      </c>
      <c r="H702" s="185"/>
      <c r="I702" s="57" t="str">
        <f t="shared" si="119"/>
        <v>Q3</v>
      </c>
      <c r="J702" s="178" t="s">
        <v>845</v>
      </c>
      <c r="K702" s="185" t="s">
        <v>3159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76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84">
        <v>0.1173</v>
      </c>
      <c r="AE702" s="183">
        <f t="shared" si="122"/>
        <v>0</v>
      </c>
      <c r="AF702" s="183" t="str">
        <f>IF(AND(COUNTIFS($J$18:J702,J702)=1,AE702=1),1,"")</f>
        <v/>
      </c>
      <c r="AG702" s="183">
        <f>IF(C702="","",IF(AND(COUNTIFS($J$18:J702,J702)=1,C702&lt;&gt;""),1,""))</f>
        <v>1</v>
      </c>
      <c r="AH702" s="183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82">
        <v>2019</v>
      </c>
      <c r="C703" s="182">
        <v>11</v>
      </c>
      <c r="D703" s="57" t="str">
        <f t="shared" si="129"/>
        <v>Q3</v>
      </c>
      <c r="E703" s="16" t="s">
        <v>34</v>
      </c>
      <c r="F703" s="182">
        <v>2019</v>
      </c>
      <c r="G703" s="182">
        <v>11</v>
      </c>
      <c r="H703" s="185"/>
      <c r="I703" s="57" t="str">
        <f t="shared" si="119"/>
        <v>Q3</v>
      </c>
      <c r="J703" s="178" t="s">
        <v>846</v>
      </c>
      <c r="K703" s="185" t="s">
        <v>3136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76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84">
        <v>8.1900000000000001E-2</v>
      </c>
      <c r="AE703" s="183">
        <f t="shared" si="122"/>
        <v>0</v>
      </c>
      <c r="AF703" s="183" t="str">
        <f>IF(AND(COUNTIFS($J$18:J703,J703)=1,AE703=1),1,"")</f>
        <v/>
      </c>
      <c r="AG703" s="183">
        <f>IF(C703="","",IF(AND(COUNTIFS($J$18:J703,J703)=1,C703&lt;&gt;""),1,""))</f>
        <v>1</v>
      </c>
      <c r="AH703" s="183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82">
        <v>2019</v>
      </c>
      <c r="C704" s="182">
        <v>10</v>
      </c>
      <c r="D704" s="57" t="str">
        <f t="shared" si="129"/>
        <v>Q3</v>
      </c>
      <c r="E704" s="16" t="s">
        <v>34</v>
      </c>
      <c r="F704" s="182">
        <v>2019</v>
      </c>
      <c r="G704" s="182">
        <v>11</v>
      </c>
      <c r="H704" s="185"/>
      <c r="I704" s="57" t="str">
        <f t="shared" si="119"/>
        <v>Q3</v>
      </c>
      <c r="J704" s="178" t="s">
        <v>847</v>
      </c>
      <c r="K704" s="185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76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84">
        <v>0.105</v>
      </c>
      <c r="AE704" s="183">
        <f t="shared" si="122"/>
        <v>0</v>
      </c>
      <c r="AF704" s="183" t="str">
        <f>IF(AND(COUNTIFS($J$18:J704,J704)=1,AE704=1),1,"")</f>
        <v/>
      </c>
      <c r="AG704" s="183">
        <f>IF(C704="","",IF(AND(COUNTIFS($J$18:J704,J704)=1,C704&lt;&gt;""),1,""))</f>
        <v>1</v>
      </c>
      <c r="AH704" s="183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82">
        <v>2019</v>
      </c>
      <c r="C705" s="182">
        <v>10</v>
      </c>
      <c r="D705" s="57" t="str">
        <f t="shared" si="129"/>
        <v>Q3</v>
      </c>
      <c r="E705" s="16" t="s">
        <v>34</v>
      </c>
      <c r="F705" s="182">
        <v>2019</v>
      </c>
      <c r="G705" s="182">
        <v>11</v>
      </c>
      <c r="H705" s="185"/>
      <c r="I705" s="57" t="str">
        <f t="shared" si="119"/>
        <v>Q3</v>
      </c>
      <c r="J705" s="178" t="s">
        <v>847</v>
      </c>
      <c r="K705" s="185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76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84">
        <v>0.105</v>
      </c>
      <c r="AE705" s="183">
        <f t="shared" si="122"/>
        <v>0</v>
      </c>
      <c r="AF705" s="183" t="str">
        <f>IF(AND(COUNTIFS($J$18:J705,J705)=1,AE705=1),1,"")</f>
        <v/>
      </c>
      <c r="AG705" s="183" t="str">
        <f>IF(C705="","",IF(AND(COUNTIFS($J$18:J705,J705)=1,C705&lt;&gt;""),1,""))</f>
        <v/>
      </c>
      <c r="AH705" s="183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82">
        <v>2019</v>
      </c>
      <c r="C706" s="182">
        <v>10</v>
      </c>
      <c r="D706" s="57" t="str">
        <f t="shared" si="129"/>
        <v>Q3</v>
      </c>
      <c r="E706" s="16" t="s">
        <v>34</v>
      </c>
      <c r="F706" s="182">
        <v>2019</v>
      </c>
      <c r="G706" s="182">
        <v>11</v>
      </c>
      <c r="H706" s="185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8" t="s">
        <v>850</v>
      </c>
      <c r="K706" s="185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76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84">
        <v>0.16139999999999999</v>
      </c>
      <c r="AE706" s="183">
        <f t="shared" ref="AE706:AE769" si="134">IF(Q706="","",IF(Q706="Yes",1,0))</f>
        <v>1</v>
      </c>
      <c r="AF706" s="183">
        <f>IF(AND(COUNTIFS($J$18:J706,J706)=1,AE706=1),1,"")</f>
        <v>1</v>
      </c>
      <c r="AG706" s="183">
        <f>IF(C706="","",IF(AND(COUNTIFS($J$18:J706,J706)=1,C706&lt;&gt;""),1,""))</f>
        <v>1</v>
      </c>
      <c r="AH706" s="183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82">
        <v>2019</v>
      </c>
      <c r="C707" s="182">
        <v>10</v>
      </c>
      <c r="D707" s="57" t="str">
        <f t="shared" si="129"/>
        <v>Q3</v>
      </c>
      <c r="E707" s="16" t="s">
        <v>34</v>
      </c>
      <c r="F707" s="182">
        <v>2019</v>
      </c>
      <c r="G707" s="182">
        <v>11</v>
      </c>
      <c r="H707" s="185"/>
      <c r="I707" s="57" t="str">
        <f t="shared" si="131"/>
        <v>Q3</v>
      </c>
      <c r="J707" s="178" t="s">
        <v>850</v>
      </c>
      <c r="K707" s="185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76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84">
        <v>0.16139999999999999</v>
      </c>
      <c r="AE707" s="183">
        <f t="shared" si="134"/>
        <v>1</v>
      </c>
      <c r="AF707" s="183" t="str">
        <f>IF(AND(COUNTIFS($J$18:J707,J707)=1,AE707=1),1,"")</f>
        <v/>
      </c>
      <c r="AG707" s="183" t="str">
        <f>IF(C707="","",IF(AND(COUNTIFS($J$18:J707,J707)=1,C707&lt;&gt;""),1,""))</f>
        <v/>
      </c>
      <c r="AH707" s="183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82">
        <v>2019</v>
      </c>
      <c r="C708" s="182">
        <v>10</v>
      </c>
      <c r="D708" s="57" t="str">
        <f t="shared" si="129"/>
        <v>Q3</v>
      </c>
      <c r="E708" s="16" t="s">
        <v>34</v>
      </c>
      <c r="F708" s="182">
        <v>2019</v>
      </c>
      <c r="G708" s="182">
        <v>11</v>
      </c>
      <c r="H708" s="185"/>
      <c r="I708" s="57" t="str">
        <f t="shared" si="131"/>
        <v>Q3</v>
      </c>
      <c r="J708" s="178" t="s">
        <v>852</v>
      </c>
      <c r="K708" s="185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76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84">
        <v>9.0800000000000006E-2</v>
      </c>
      <c r="AE708" s="183">
        <f t="shared" si="134"/>
        <v>0</v>
      </c>
      <c r="AF708" s="183" t="str">
        <f>IF(AND(COUNTIFS($J$18:J708,J708)=1,AE708=1),1,"")</f>
        <v/>
      </c>
      <c r="AG708" s="183">
        <f>IF(C708="","",IF(AND(COUNTIFS($J$18:J708,J708)=1,C708&lt;&gt;""),1,""))</f>
        <v>1</v>
      </c>
      <c r="AH708" s="183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82">
        <v>2019</v>
      </c>
      <c r="C709" s="182">
        <v>10</v>
      </c>
      <c r="D709" s="57" t="str">
        <f t="shared" si="129"/>
        <v>Q3</v>
      </c>
      <c r="E709" s="16" t="s">
        <v>34</v>
      </c>
      <c r="F709" s="182">
        <v>2019</v>
      </c>
      <c r="G709" s="182">
        <v>11</v>
      </c>
      <c r="H709" s="185"/>
      <c r="I709" s="57" t="str">
        <f t="shared" si="131"/>
        <v>Q3</v>
      </c>
      <c r="J709" s="178" t="s">
        <v>854</v>
      </c>
      <c r="K709" s="185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76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84">
        <v>0.13389999999999999</v>
      </c>
      <c r="AE709" s="183">
        <f t="shared" si="134"/>
        <v>0</v>
      </c>
      <c r="AF709" s="183" t="str">
        <f>IF(AND(COUNTIFS($J$18:J709,J709)=1,AE709=1),1,"")</f>
        <v/>
      </c>
      <c r="AG709" s="183">
        <f>IF(C709="","",IF(AND(COUNTIFS($J$18:J709,J709)=1,C709&lt;&gt;""),1,""))</f>
        <v>1</v>
      </c>
      <c r="AH709" s="183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82">
        <v>2019</v>
      </c>
      <c r="C710" s="182">
        <v>10</v>
      </c>
      <c r="D710" s="57" t="str">
        <f t="shared" si="129"/>
        <v>Q3</v>
      </c>
      <c r="E710" s="16" t="s">
        <v>34</v>
      </c>
      <c r="F710" s="182">
        <v>2019</v>
      </c>
      <c r="G710" s="182">
        <v>11</v>
      </c>
      <c r="H710" s="185"/>
      <c r="I710" s="57" t="str">
        <f t="shared" si="131"/>
        <v>Q3</v>
      </c>
      <c r="J710" s="178" t="s">
        <v>854</v>
      </c>
      <c r="K710" s="185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76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84">
        <v>0.13389999999999999</v>
      </c>
      <c r="AE710" s="183">
        <f t="shared" si="134"/>
        <v>0</v>
      </c>
      <c r="AF710" s="183" t="str">
        <f>IF(AND(COUNTIFS($J$18:J710,J710)=1,AE710=1),1,"")</f>
        <v/>
      </c>
      <c r="AG710" s="183" t="str">
        <f>IF(C710="","",IF(AND(COUNTIFS($J$18:J710,J710)=1,C710&lt;&gt;""),1,""))</f>
        <v/>
      </c>
      <c r="AH710" s="183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82">
        <v>2019</v>
      </c>
      <c r="C711" s="182">
        <v>10</v>
      </c>
      <c r="D711" s="57" t="str">
        <f t="shared" si="129"/>
        <v>Q3</v>
      </c>
      <c r="E711" s="16" t="s">
        <v>34</v>
      </c>
      <c r="F711" s="182">
        <v>2019</v>
      </c>
      <c r="G711" s="182">
        <v>11</v>
      </c>
      <c r="H711" s="185"/>
      <c r="I711" s="57" t="str">
        <f t="shared" si="131"/>
        <v>Q3</v>
      </c>
      <c r="J711" s="178" t="s">
        <v>856</v>
      </c>
      <c r="K711" s="185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76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84">
        <v>0.13539999999999999</v>
      </c>
      <c r="AE711" s="183">
        <f t="shared" si="134"/>
        <v>1</v>
      </c>
      <c r="AF711" s="183">
        <f>IF(AND(COUNTIFS($J$18:J711,J711)=1,AE711=1),1,"")</f>
        <v>1</v>
      </c>
      <c r="AG711" s="183">
        <f>IF(C711="","",IF(AND(COUNTIFS($J$18:J711,J711)=1,C711&lt;&gt;""),1,""))</f>
        <v>1</v>
      </c>
      <c r="AH711" s="183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82">
        <v>2019</v>
      </c>
      <c r="C712" s="182">
        <v>10</v>
      </c>
      <c r="D712" s="57" t="str">
        <f t="shared" si="129"/>
        <v>Q3</v>
      </c>
      <c r="E712" s="16" t="s">
        <v>34</v>
      </c>
      <c r="F712" s="182">
        <v>2019</v>
      </c>
      <c r="G712" s="182">
        <v>11</v>
      </c>
      <c r="H712" s="185"/>
      <c r="I712" s="57" t="str">
        <f t="shared" si="131"/>
        <v>Q3</v>
      </c>
      <c r="J712" s="178" t="s">
        <v>856</v>
      </c>
      <c r="K712" s="185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76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84">
        <v>0.13539999999999999</v>
      </c>
      <c r="AE712" s="183">
        <f t="shared" si="134"/>
        <v>1</v>
      </c>
      <c r="AF712" s="183" t="str">
        <f>IF(AND(COUNTIFS($J$18:J712,J712)=1,AE712=1),1,"")</f>
        <v/>
      </c>
      <c r="AG712" s="183" t="str">
        <f>IF(C712="","",IF(AND(COUNTIFS($J$18:J712,J712)=1,C712&lt;&gt;""),1,""))</f>
        <v/>
      </c>
      <c r="AH712" s="183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82">
        <v>2019</v>
      </c>
      <c r="C713" s="182">
        <v>9</v>
      </c>
      <c r="D713" s="57" t="str">
        <f t="shared" si="129"/>
        <v>Q2</v>
      </c>
      <c r="E713" s="16" t="s">
        <v>34</v>
      </c>
      <c r="F713" s="182">
        <v>2019</v>
      </c>
      <c r="G713" s="182">
        <v>11</v>
      </c>
      <c r="H713" s="185"/>
      <c r="I713" s="57" t="str">
        <f t="shared" si="131"/>
        <v>Q3</v>
      </c>
      <c r="J713" s="178" t="s">
        <v>858</v>
      </c>
      <c r="K713" s="185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76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84">
        <v>7.6499999999999999E-2</v>
      </c>
      <c r="AE713" s="183">
        <f t="shared" si="134"/>
        <v>1</v>
      </c>
      <c r="AF713" s="183">
        <f>IF(AND(COUNTIFS($J$18:J713,J713)=1,AE713=1),1,"")</f>
        <v>1</v>
      </c>
      <c r="AG713" s="183">
        <f>IF(C713="","",IF(AND(COUNTIFS($J$18:J713,J713)=1,C713&lt;&gt;""),1,""))</f>
        <v>1</v>
      </c>
      <c r="AH713" s="183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82">
        <v>2019</v>
      </c>
      <c r="C714" s="182">
        <v>9</v>
      </c>
      <c r="D714" s="57" t="str">
        <f t="shared" si="129"/>
        <v>Q2</v>
      </c>
      <c r="E714" s="16" t="s">
        <v>34</v>
      </c>
      <c r="F714" s="182">
        <v>2019</v>
      </c>
      <c r="G714" s="182">
        <v>11</v>
      </c>
      <c r="H714" s="185"/>
      <c r="I714" s="57" t="str">
        <f t="shared" si="131"/>
        <v>Q3</v>
      </c>
      <c r="J714" s="178" t="s">
        <v>858</v>
      </c>
      <c r="K714" s="185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76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84">
        <v>7.6499999999999999E-2</v>
      </c>
      <c r="AE714" s="183">
        <f t="shared" si="134"/>
        <v>1</v>
      </c>
      <c r="AF714" s="183" t="str">
        <f>IF(AND(COUNTIFS($J$18:J714,J714)=1,AE714=1),1,"")</f>
        <v/>
      </c>
      <c r="AG714" s="183" t="str">
        <f>IF(C714="","",IF(AND(COUNTIFS($J$18:J714,J714)=1,C714&lt;&gt;""),1,""))</f>
        <v/>
      </c>
      <c r="AH714" s="183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82">
        <v>2019</v>
      </c>
      <c r="C715" s="182">
        <v>9</v>
      </c>
      <c r="D715" s="57" t="str">
        <f t="shared" si="129"/>
        <v>Q2</v>
      </c>
      <c r="E715" s="16" t="s">
        <v>34</v>
      </c>
      <c r="F715" s="182">
        <v>2019</v>
      </c>
      <c r="G715" s="182">
        <v>11</v>
      </c>
      <c r="H715" s="185"/>
      <c r="I715" s="57" t="str">
        <f t="shared" si="131"/>
        <v>Q3</v>
      </c>
      <c r="J715" s="178" t="s">
        <v>858</v>
      </c>
      <c r="K715" s="185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76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84">
        <v>7.6499999999999999E-2</v>
      </c>
      <c r="AE715" s="183">
        <f t="shared" si="134"/>
        <v>1</v>
      </c>
      <c r="AF715" s="183" t="str">
        <f>IF(AND(COUNTIFS($J$18:J715,J715)=1,AE715=1),1,"")</f>
        <v/>
      </c>
      <c r="AG715" s="183" t="str">
        <f>IF(C715="","",IF(AND(COUNTIFS($J$18:J715,J715)=1,C715&lt;&gt;""),1,""))</f>
        <v/>
      </c>
      <c r="AH715" s="183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82">
        <v>2019</v>
      </c>
      <c r="C716" s="182">
        <v>9</v>
      </c>
      <c r="D716" s="57" t="str">
        <f t="shared" si="129"/>
        <v>Q2</v>
      </c>
      <c r="E716" s="16" t="s">
        <v>34</v>
      </c>
      <c r="F716" s="182">
        <v>2019</v>
      </c>
      <c r="G716" s="182">
        <v>11</v>
      </c>
      <c r="H716" s="185"/>
      <c r="I716" s="57" t="str">
        <f t="shared" si="131"/>
        <v>Q3</v>
      </c>
      <c r="J716" s="178" t="s">
        <v>858</v>
      </c>
      <c r="K716" s="185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76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84">
        <v>7.6499999999999999E-2</v>
      </c>
      <c r="AE716" s="183">
        <f t="shared" si="134"/>
        <v>1</v>
      </c>
      <c r="AF716" s="183" t="str">
        <f>IF(AND(COUNTIFS($J$18:J716,J716)=1,AE716=1),1,"")</f>
        <v/>
      </c>
      <c r="AG716" s="183" t="str">
        <f>IF(C716="","",IF(AND(COUNTIFS($J$18:J716,J716)=1,C716&lt;&gt;""),1,""))</f>
        <v/>
      </c>
      <c r="AH716" s="183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82">
        <v>2019</v>
      </c>
      <c r="C717" s="182">
        <v>9</v>
      </c>
      <c r="D717" s="57" t="str">
        <f t="shared" si="129"/>
        <v>Q2</v>
      </c>
      <c r="E717" s="16" t="s">
        <v>34</v>
      </c>
      <c r="F717" s="182">
        <v>2019</v>
      </c>
      <c r="G717" s="182">
        <v>11</v>
      </c>
      <c r="H717" s="185"/>
      <c r="I717" s="57" t="str">
        <f t="shared" si="131"/>
        <v>Q3</v>
      </c>
      <c r="J717" s="178" t="s">
        <v>858</v>
      </c>
      <c r="K717" s="185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76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84">
        <v>7.6499999999999999E-2</v>
      </c>
      <c r="AE717" s="183">
        <f t="shared" si="134"/>
        <v>1</v>
      </c>
      <c r="AF717" s="183" t="str">
        <f>IF(AND(COUNTIFS($J$18:J717,J717)=1,AE717=1),1,"")</f>
        <v/>
      </c>
      <c r="AG717" s="183" t="str">
        <f>IF(C717="","",IF(AND(COUNTIFS($J$18:J717,J717)=1,C717&lt;&gt;""),1,""))</f>
        <v/>
      </c>
      <c r="AH717" s="183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82">
        <v>2019</v>
      </c>
      <c r="C718" s="182">
        <v>9</v>
      </c>
      <c r="D718" s="57" t="str">
        <f t="shared" si="129"/>
        <v>Q2</v>
      </c>
      <c r="E718" s="16" t="s">
        <v>34</v>
      </c>
      <c r="F718" s="182">
        <v>2019</v>
      </c>
      <c r="G718" s="182">
        <v>11</v>
      </c>
      <c r="H718" s="185"/>
      <c r="I718" s="57" t="str">
        <f t="shared" si="131"/>
        <v>Q3</v>
      </c>
      <c r="J718" s="178" t="s">
        <v>858</v>
      </c>
      <c r="K718" s="185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76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84">
        <v>7.6499999999999999E-2</v>
      </c>
      <c r="AE718" s="183">
        <f t="shared" si="134"/>
        <v>1</v>
      </c>
      <c r="AF718" s="183" t="str">
        <f>IF(AND(COUNTIFS($J$18:J718,J718)=1,AE718=1),1,"")</f>
        <v/>
      </c>
      <c r="AG718" s="183" t="str">
        <f>IF(C718="","",IF(AND(COUNTIFS($J$18:J718,J718)=1,C718&lt;&gt;""),1,""))</f>
        <v/>
      </c>
      <c r="AH718" s="183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82">
        <v>2019</v>
      </c>
      <c r="C719" s="182">
        <v>9</v>
      </c>
      <c r="D719" s="57" t="str">
        <f t="shared" si="129"/>
        <v>Q2</v>
      </c>
      <c r="E719" s="16" t="s">
        <v>34</v>
      </c>
      <c r="F719" s="182">
        <v>2019</v>
      </c>
      <c r="G719" s="182">
        <v>11</v>
      </c>
      <c r="H719" s="185"/>
      <c r="I719" s="57" t="str">
        <f t="shared" si="131"/>
        <v>Q3</v>
      </c>
      <c r="J719" s="178" t="s">
        <v>860</v>
      </c>
      <c r="K719" s="185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76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84">
        <v>0.13689999999999999</v>
      </c>
      <c r="AE719" s="183">
        <f t="shared" si="134"/>
        <v>1</v>
      </c>
      <c r="AF719" s="183">
        <f>IF(AND(COUNTIFS($J$18:J719,J719)=1,AE719=1),1,"")</f>
        <v>1</v>
      </c>
      <c r="AG719" s="183">
        <f>IF(C719="","",IF(AND(COUNTIFS($J$18:J719,J719)=1,C719&lt;&gt;""),1,""))</f>
        <v>1</v>
      </c>
      <c r="AH719" s="183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82">
        <v>2019</v>
      </c>
      <c r="C720" s="182">
        <v>9</v>
      </c>
      <c r="D720" s="57" t="str">
        <f t="shared" si="129"/>
        <v>Q2</v>
      </c>
      <c r="E720" s="16" t="s">
        <v>34</v>
      </c>
      <c r="F720" s="182">
        <v>2019</v>
      </c>
      <c r="G720" s="182">
        <v>11</v>
      </c>
      <c r="H720" s="185"/>
      <c r="I720" s="57" t="str">
        <f t="shared" si="131"/>
        <v>Q3</v>
      </c>
      <c r="J720" s="178" t="s">
        <v>862</v>
      </c>
      <c r="K720" s="185" t="s">
        <v>3160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76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84">
        <v>8.4599999999999995E-2</v>
      </c>
      <c r="AE720" s="183">
        <f t="shared" si="134"/>
        <v>1</v>
      </c>
      <c r="AF720" s="183">
        <f>IF(AND(COUNTIFS($J$18:J720,J720)=1,AE720=1),1,"")</f>
        <v>1</v>
      </c>
      <c r="AG720" s="183">
        <f>IF(C720="","",IF(AND(COUNTIFS($J$18:J720,J720)=1,C720&lt;&gt;""),1,""))</f>
        <v>1</v>
      </c>
      <c r="AH720" s="183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82">
        <v>2019</v>
      </c>
      <c r="C721" s="182">
        <v>8</v>
      </c>
      <c r="D721" s="57" t="str">
        <f t="shared" si="129"/>
        <v>Q2</v>
      </c>
      <c r="E721" s="16" t="s">
        <v>34</v>
      </c>
      <c r="F721" s="182">
        <v>2019</v>
      </c>
      <c r="G721" s="182">
        <v>10</v>
      </c>
      <c r="H721" s="185"/>
      <c r="I721" s="57" t="str">
        <f t="shared" si="131"/>
        <v>Q3</v>
      </c>
      <c r="J721" s="178" t="s">
        <v>864</v>
      </c>
      <c r="K721" s="185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76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84">
        <v>0.1318</v>
      </c>
      <c r="AE721" s="183">
        <f t="shared" si="134"/>
        <v>1</v>
      </c>
      <c r="AF721" s="183">
        <f>IF(AND(COUNTIFS($J$18:J721,J721)=1,AE721=1),1,"")</f>
        <v>1</v>
      </c>
      <c r="AG721" s="183">
        <f>IF(C721="","",IF(AND(COUNTIFS($J$18:J721,J721)=1,C721&lt;&gt;""),1,""))</f>
        <v>1</v>
      </c>
      <c r="AH721" s="183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82">
        <v>2019</v>
      </c>
      <c r="C722" s="182">
        <v>8</v>
      </c>
      <c r="D722" s="57" t="str">
        <f t="shared" si="129"/>
        <v>Q2</v>
      </c>
      <c r="E722" s="16" t="s">
        <v>34</v>
      </c>
      <c r="F722" s="182">
        <v>2019</v>
      </c>
      <c r="G722" s="182">
        <v>10</v>
      </c>
      <c r="H722" s="185"/>
      <c r="I722" s="57" t="str">
        <f t="shared" si="131"/>
        <v>Q3</v>
      </c>
      <c r="J722" s="178" t="s">
        <v>864</v>
      </c>
      <c r="K722" s="185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76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84">
        <v>0.1318</v>
      </c>
      <c r="AE722" s="183">
        <f t="shared" si="134"/>
        <v>1</v>
      </c>
      <c r="AF722" s="183" t="str">
        <f>IF(AND(COUNTIFS($J$18:J722,J722)=1,AE722=1),1,"")</f>
        <v/>
      </c>
      <c r="AG722" s="183" t="str">
        <f>IF(C722="","",IF(AND(COUNTIFS($J$18:J722,J722)=1,C722&lt;&gt;""),1,""))</f>
        <v/>
      </c>
      <c r="AH722" s="183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82">
        <v>2019</v>
      </c>
      <c r="C723" s="182">
        <v>8</v>
      </c>
      <c r="D723" s="57" t="str">
        <f t="shared" si="129"/>
        <v>Q2</v>
      </c>
      <c r="E723" s="16" t="s">
        <v>34</v>
      </c>
      <c r="F723" s="182">
        <v>2019</v>
      </c>
      <c r="G723" s="182">
        <v>10</v>
      </c>
      <c r="H723" s="185"/>
      <c r="I723" s="57" t="str">
        <f t="shared" si="131"/>
        <v>Q3</v>
      </c>
      <c r="J723" s="178" t="s">
        <v>864</v>
      </c>
      <c r="K723" s="185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76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84">
        <v>0.1318</v>
      </c>
      <c r="AE723" s="183">
        <f t="shared" si="134"/>
        <v>1</v>
      </c>
      <c r="AF723" s="183" t="str">
        <f>IF(AND(COUNTIFS($J$18:J723,J723)=1,AE723=1),1,"")</f>
        <v/>
      </c>
      <c r="AG723" s="183" t="str">
        <f>IF(C723="","",IF(AND(COUNTIFS($J$18:J723,J723)=1,C723&lt;&gt;""),1,""))</f>
        <v/>
      </c>
      <c r="AH723" s="183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82">
        <v>2019</v>
      </c>
      <c r="C724" s="182">
        <v>8</v>
      </c>
      <c r="D724" s="57" t="str">
        <f t="shared" si="129"/>
        <v>Q2</v>
      </c>
      <c r="E724" s="16" t="s">
        <v>34</v>
      </c>
      <c r="F724" s="182">
        <v>2019</v>
      </c>
      <c r="G724" s="182">
        <v>10</v>
      </c>
      <c r="H724" s="185"/>
      <c r="I724" s="57" t="str">
        <f t="shared" si="131"/>
        <v>Q3</v>
      </c>
      <c r="J724" s="178" t="s">
        <v>866</v>
      </c>
      <c r="K724" s="185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76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84">
        <v>0.11</v>
      </c>
      <c r="AE724" s="183">
        <f t="shared" si="134"/>
        <v>0</v>
      </c>
      <c r="AF724" s="183" t="str">
        <f>IF(AND(COUNTIFS($J$18:J724,J724)=1,AE724=1),1,"")</f>
        <v/>
      </c>
      <c r="AG724" s="183">
        <f>IF(C724="","",IF(AND(COUNTIFS($J$18:J724,J724)=1,C724&lt;&gt;""),1,""))</f>
        <v>1</v>
      </c>
      <c r="AH724" s="183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82">
        <v>2019</v>
      </c>
      <c r="C725" s="182">
        <v>8</v>
      </c>
      <c r="D725" s="57" t="str">
        <f t="shared" si="129"/>
        <v>Q2</v>
      </c>
      <c r="E725" s="16" t="s">
        <v>34</v>
      </c>
      <c r="F725" s="182">
        <v>2019</v>
      </c>
      <c r="G725" s="182">
        <v>10</v>
      </c>
      <c r="H725" s="185"/>
      <c r="I725" s="57" t="str">
        <f t="shared" si="131"/>
        <v>Q3</v>
      </c>
      <c r="J725" s="178" t="s">
        <v>866</v>
      </c>
      <c r="K725" s="185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76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84">
        <v>0.11</v>
      </c>
      <c r="AE725" s="183">
        <f t="shared" si="134"/>
        <v>0</v>
      </c>
      <c r="AF725" s="183" t="str">
        <f>IF(AND(COUNTIFS($J$18:J725,J725)=1,AE725=1),1,"")</f>
        <v/>
      </c>
      <c r="AG725" s="183" t="str">
        <f>IF(C725="","",IF(AND(COUNTIFS($J$18:J725,J725)=1,C725&lt;&gt;""),1,""))</f>
        <v/>
      </c>
      <c r="AH725" s="183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82">
        <v>2019</v>
      </c>
      <c r="C726" s="182">
        <v>8</v>
      </c>
      <c r="D726" s="57" t="str">
        <f t="shared" si="129"/>
        <v>Q2</v>
      </c>
      <c r="E726" s="16" t="s">
        <v>34</v>
      </c>
      <c r="F726" s="182">
        <v>2019</v>
      </c>
      <c r="G726" s="182">
        <v>10</v>
      </c>
      <c r="H726" s="185"/>
      <c r="I726" s="57" t="str">
        <f t="shared" si="131"/>
        <v>Q3</v>
      </c>
      <c r="J726" s="178" t="s">
        <v>868</v>
      </c>
      <c r="K726" s="185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76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84">
        <v>6.9699999999999998E-2</v>
      </c>
      <c r="AE726" s="183">
        <f t="shared" si="134"/>
        <v>1</v>
      </c>
      <c r="AF726" s="183">
        <f>IF(AND(COUNTIFS($J$18:J726,J726)=1,AE726=1),1,"")</f>
        <v>1</v>
      </c>
      <c r="AG726" s="183">
        <f>IF(C726="","",IF(AND(COUNTIFS($J$18:J726,J726)=1,C726&lt;&gt;""),1,""))</f>
        <v>1</v>
      </c>
      <c r="AH726" s="183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82">
        <v>2019</v>
      </c>
      <c r="C727" s="182">
        <v>6</v>
      </c>
      <c r="D727" s="57" t="str">
        <f t="shared" si="129"/>
        <v>Q1</v>
      </c>
      <c r="E727" s="16" t="s">
        <v>34</v>
      </c>
      <c r="F727" s="182">
        <v>2019</v>
      </c>
      <c r="G727" s="182">
        <v>10</v>
      </c>
      <c r="H727" s="185"/>
      <c r="I727" s="57" t="str">
        <f t="shared" si="131"/>
        <v>Q3</v>
      </c>
      <c r="J727" s="178" t="s">
        <v>870</v>
      </c>
      <c r="K727" s="185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76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84">
        <v>0.1241</v>
      </c>
      <c r="AE727" s="183">
        <f t="shared" si="134"/>
        <v>0</v>
      </c>
      <c r="AF727" s="183" t="str">
        <f>IF(AND(COUNTIFS($J$18:J727,J727)=1,AE727=1),1,"")</f>
        <v/>
      </c>
      <c r="AG727" s="183">
        <f>IF(C727="","",IF(AND(COUNTIFS($J$18:J727,J727)=1,C727&lt;&gt;""),1,""))</f>
        <v>1</v>
      </c>
      <c r="AH727" s="183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82">
        <v>2019</v>
      </c>
      <c r="C728" s="182">
        <v>10</v>
      </c>
      <c r="D728" s="57" t="str">
        <f t="shared" si="129"/>
        <v>Q3</v>
      </c>
      <c r="E728" s="16" t="s">
        <v>34</v>
      </c>
      <c r="F728" s="182">
        <v>2019</v>
      </c>
      <c r="G728" s="182">
        <v>10</v>
      </c>
      <c r="H728" s="185"/>
      <c r="I728" s="57" t="str">
        <f t="shared" si="131"/>
        <v>Q3</v>
      </c>
      <c r="J728" s="178" t="s">
        <v>872</v>
      </c>
      <c r="K728" s="185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76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84">
        <v>0.13059999999999999</v>
      </c>
      <c r="AE728" s="183">
        <f t="shared" si="134"/>
        <v>0</v>
      </c>
      <c r="AF728" s="183" t="str">
        <f>IF(AND(COUNTIFS($J$18:J728,J728)=1,AE728=1),1,"")</f>
        <v/>
      </c>
      <c r="AG728" s="183">
        <f>IF(C728="","",IF(AND(COUNTIFS($J$18:J728,J728)=1,C728&lt;&gt;""),1,""))</f>
        <v>1</v>
      </c>
      <c r="AH728" s="183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82">
        <v>2019</v>
      </c>
      <c r="C729" s="182">
        <v>10</v>
      </c>
      <c r="D729" s="57" t="str">
        <f t="shared" si="129"/>
        <v>Q3</v>
      </c>
      <c r="E729" s="16" t="s">
        <v>34</v>
      </c>
      <c r="F729" s="182">
        <v>2019</v>
      </c>
      <c r="G729" s="182">
        <v>10</v>
      </c>
      <c r="H729" s="185"/>
      <c r="I729" s="57" t="str">
        <f t="shared" si="131"/>
        <v>Q3</v>
      </c>
      <c r="J729" s="178" t="s">
        <v>873</v>
      </c>
      <c r="K729" s="185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76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84">
        <v>0.2009</v>
      </c>
      <c r="AE729" s="183">
        <f t="shared" si="134"/>
        <v>0</v>
      </c>
      <c r="AF729" s="183" t="str">
        <f>IF(AND(COUNTIFS($J$18:J729,J729)=1,AE729=1),1,"")</f>
        <v/>
      </c>
      <c r="AG729" s="183">
        <f>IF(C729="","",IF(AND(COUNTIFS($J$18:J729,J729)=1,C729&lt;&gt;""),1,""))</f>
        <v>1</v>
      </c>
      <c r="AH729" s="183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82">
        <v>2019</v>
      </c>
      <c r="C730" s="182">
        <v>10</v>
      </c>
      <c r="D730" s="57" t="str">
        <f t="shared" si="129"/>
        <v>Q3</v>
      </c>
      <c r="E730" s="16" t="s">
        <v>34</v>
      </c>
      <c r="F730" s="182">
        <v>2019</v>
      </c>
      <c r="G730" s="182">
        <v>10</v>
      </c>
      <c r="H730" s="185"/>
      <c r="I730" s="57" t="str">
        <f t="shared" si="131"/>
        <v>Q3</v>
      </c>
      <c r="J730" s="178" t="s">
        <v>873</v>
      </c>
      <c r="K730" s="185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76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84">
        <v>0.2009</v>
      </c>
      <c r="AE730" s="183">
        <f t="shared" si="134"/>
        <v>0</v>
      </c>
      <c r="AF730" s="183" t="str">
        <f>IF(AND(COUNTIFS($J$18:J730,J730)=1,AE730=1),1,"")</f>
        <v/>
      </c>
      <c r="AG730" s="183" t="str">
        <f>IF(C730="","",IF(AND(COUNTIFS($J$18:J730,J730)=1,C730&lt;&gt;""),1,""))</f>
        <v/>
      </c>
      <c r="AH730" s="183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82">
        <v>2019</v>
      </c>
      <c r="C731" s="182">
        <v>10</v>
      </c>
      <c r="D731" s="57" t="str">
        <f t="shared" si="129"/>
        <v>Q3</v>
      </c>
      <c r="E731" s="16" t="s">
        <v>34</v>
      </c>
      <c r="F731" s="182">
        <v>2019</v>
      </c>
      <c r="G731" s="182">
        <v>10</v>
      </c>
      <c r="H731" s="185"/>
      <c r="I731" s="57" t="str">
        <f t="shared" si="131"/>
        <v>Q3</v>
      </c>
      <c r="J731" s="178" t="s">
        <v>873</v>
      </c>
      <c r="K731" s="185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76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84">
        <v>0.2009</v>
      </c>
      <c r="AE731" s="183">
        <f t="shared" si="134"/>
        <v>0</v>
      </c>
      <c r="AF731" s="183" t="str">
        <f>IF(AND(COUNTIFS($J$18:J731,J731)=1,AE731=1),1,"")</f>
        <v/>
      </c>
      <c r="AG731" s="183" t="str">
        <f>IF(C731="","",IF(AND(COUNTIFS($J$18:J731,J731)=1,C731&lt;&gt;""),1,""))</f>
        <v/>
      </c>
      <c r="AH731" s="183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82">
        <v>2019</v>
      </c>
      <c r="C732" s="182">
        <v>10</v>
      </c>
      <c r="D732" s="57" t="str">
        <f t="shared" si="129"/>
        <v>Q3</v>
      </c>
      <c r="E732" s="16" t="s">
        <v>34</v>
      </c>
      <c r="F732" s="182">
        <v>2019</v>
      </c>
      <c r="G732" s="182">
        <v>10</v>
      </c>
      <c r="H732" s="185"/>
      <c r="I732" s="57" t="str">
        <f t="shared" si="131"/>
        <v>Q3</v>
      </c>
      <c r="J732" s="178" t="s">
        <v>875</v>
      </c>
      <c r="K732" s="185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76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84">
        <v>0.13270000000000001</v>
      </c>
      <c r="AE732" s="183">
        <f t="shared" si="134"/>
        <v>0</v>
      </c>
      <c r="AF732" s="183" t="str">
        <f>IF(AND(COUNTIFS($J$18:J732,J732)=1,AE732=1),1,"")</f>
        <v/>
      </c>
      <c r="AG732" s="183">
        <f>IF(C732="","",IF(AND(COUNTIFS($J$18:J732,J732)=1,C732&lt;&gt;""),1,""))</f>
        <v>1</v>
      </c>
      <c r="AH732" s="183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82">
        <v>2019</v>
      </c>
      <c r="C733" s="182">
        <v>10</v>
      </c>
      <c r="D733" s="57" t="str">
        <f t="shared" si="129"/>
        <v>Q3</v>
      </c>
      <c r="E733" s="16" t="s">
        <v>34</v>
      </c>
      <c r="F733" s="182">
        <v>2019</v>
      </c>
      <c r="G733" s="182">
        <v>10</v>
      </c>
      <c r="H733" s="185"/>
      <c r="I733" s="57" t="str">
        <f t="shared" si="131"/>
        <v>Q3</v>
      </c>
      <c r="J733" s="178" t="s">
        <v>875</v>
      </c>
      <c r="K733" s="185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76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84">
        <v>0.13270000000000001</v>
      </c>
      <c r="AE733" s="183">
        <f t="shared" si="134"/>
        <v>0</v>
      </c>
      <c r="AF733" s="183" t="str">
        <f>IF(AND(COUNTIFS($J$18:J733,J733)=1,AE733=1),1,"")</f>
        <v/>
      </c>
      <c r="AG733" s="183" t="str">
        <f>IF(C733="","",IF(AND(COUNTIFS($J$18:J733,J733)=1,C733&lt;&gt;""),1,""))</f>
        <v/>
      </c>
      <c r="AH733" s="183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82">
        <v>2019</v>
      </c>
      <c r="C734" s="182">
        <v>10</v>
      </c>
      <c r="D734" s="57" t="str">
        <f t="shared" si="129"/>
        <v>Q3</v>
      </c>
      <c r="E734" s="16" t="s">
        <v>34</v>
      </c>
      <c r="F734" s="182">
        <v>2019</v>
      </c>
      <c r="G734" s="182">
        <v>10</v>
      </c>
      <c r="H734" s="185"/>
      <c r="I734" s="57" t="str">
        <f t="shared" si="131"/>
        <v>Q3</v>
      </c>
      <c r="J734" s="178" t="s">
        <v>877</v>
      </c>
      <c r="K734" s="185" t="s">
        <v>3161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76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84">
        <v>0.1009</v>
      </c>
      <c r="AE734" s="183">
        <f t="shared" si="134"/>
        <v>1</v>
      </c>
      <c r="AF734" s="183">
        <f>IF(AND(COUNTIFS($J$18:J734,J734)=1,AE734=1),1,"")</f>
        <v>1</v>
      </c>
      <c r="AG734" s="183">
        <f>IF(C734="","",IF(AND(COUNTIFS($J$18:J734,J734)=1,C734&lt;&gt;""),1,""))</f>
        <v>1</v>
      </c>
      <c r="AH734" s="183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82">
        <v>2019</v>
      </c>
      <c r="C735" s="182">
        <v>10</v>
      </c>
      <c r="D735" s="57" t="str">
        <f t="shared" si="129"/>
        <v>Q3</v>
      </c>
      <c r="E735" s="16" t="s">
        <v>34</v>
      </c>
      <c r="F735" s="182">
        <v>2019</v>
      </c>
      <c r="G735" s="182">
        <v>10</v>
      </c>
      <c r="H735" s="185"/>
      <c r="I735" s="57" t="str">
        <f t="shared" si="131"/>
        <v>Q3</v>
      </c>
      <c r="J735" s="178" t="s">
        <v>877</v>
      </c>
      <c r="K735" s="185" t="s">
        <v>3161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76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84">
        <v>0.1009</v>
      </c>
      <c r="AE735" s="183">
        <f t="shared" si="134"/>
        <v>1</v>
      </c>
      <c r="AF735" s="183" t="str">
        <f>IF(AND(COUNTIFS($J$18:J735,J735)=1,AE735=1),1,"")</f>
        <v/>
      </c>
      <c r="AG735" s="183" t="str">
        <f>IF(C735="","",IF(AND(COUNTIFS($J$18:J735,J735)=1,C735&lt;&gt;""),1,""))</f>
        <v/>
      </c>
      <c r="AH735" s="183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82">
        <v>2019</v>
      </c>
      <c r="C736" s="182">
        <v>10</v>
      </c>
      <c r="D736" s="57" t="str">
        <f t="shared" si="129"/>
        <v>Q3</v>
      </c>
      <c r="E736" s="16" t="s">
        <v>34</v>
      </c>
      <c r="F736" s="182">
        <v>2019</v>
      </c>
      <c r="G736" s="182">
        <v>10</v>
      </c>
      <c r="H736" s="185"/>
      <c r="I736" s="57" t="str">
        <f t="shared" si="131"/>
        <v>Q3</v>
      </c>
      <c r="J736" s="178" t="s">
        <v>877</v>
      </c>
      <c r="K736" s="185" t="s">
        <v>3161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76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84">
        <v>0.1009</v>
      </c>
      <c r="AE736" s="183">
        <f t="shared" si="134"/>
        <v>1</v>
      </c>
      <c r="AF736" s="183" t="str">
        <f>IF(AND(COUNTIFS($J$18:J736,J736)=1,AE736=1),1,"")</f>
        <v/>
      </c>
      <c r="AG736" s="183" t="str">
        <f>IF(C736="","",IF(AND(COUNTIFS($J$18:J736,J736)=1,C736&lt;&gt;""),1,""))</f>
        <v/>
      </c>
      <c r="AH736" s="183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82">
        <v>2019</v>
      </c>
      <c r="C737" s="182">
        <v>10</v>
      </c>
      <c r="D737" s="57" t="str">
        <f t="shared" si="129"/>
        <v>Q3</v>
      </c>
      <c r="E737" s="16" t="s">
        <v>34</v>
      </c>
      <c r="F737" s="182">
        <v>2019</v>
      </c>
      <c r="G737" s="182">
        <v>10</v>
      </c>
      <c r="H737" s="185"/>
      <c r="I737" s="57" t="str">
        <f t="shared" si="131"/>
        <v>Q3</v>
      </c>
      <c r="J737" s="178" t="s">
        <v>878</v>
      </c>
      <c r="K737" s="185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76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84">
        <v>8.9200000000000002E-2</v>
      </c>
      <c r="AE737" s="183">
        <f t="shared" si="134"/>
        <v>0</v>
      </c>
      <c r="AF737" s="183" t="str">
        <f>IF(AND(COUNTIFS($J$18:J737,J737)=1,AE737=1),1,"")</f>
        <v/>
      </c>
      <c r="AG737" s="183">
        <f>IF(C737="","",IF(AND(COUNTIFS($J$18:J737,J737)=1,C737&lt;&gt;""),1,""))</f>
        <v>1</v>
      </c>
      <c r="AH737" s="183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82">
        <v>2019</v>
      </c>
      <c r="C738" s="182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82">
        <v>2019</v>
      </c>
      <c r="G738" s="182">
        <v>10</v>
      </c>
      <c r="H738" s="185"/>
      <c r="I738" s="57" t="str">
        <f t="shared" si="131"/>
        <v>Q3</v>
      </c>
      <c r="J738" s="178" t="s">
        <v>878</v>
      </c>
      <c r="K738" s="185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76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84">
        <v>8.9200000000000002E-2</v>
      </c>
      <c r="AE738" s="183">
        <f t="shared" si="134"/>
        <v>0</v>
      </c>
      <c r="AF738" s="183" t="str">
        <f>IF(AND(COUNTIFS($J$18:J738,J738)=1,AE738=1),1,"")</f>
        <v/>
      </c>
      <c r="AG738" s="183" t="str">
        <f>IF(C738="","",IF(AND(COUNTIFS($J$18:J738,J738)=1,C738&lt;&gt;""),1,""))</f>
        <v/>
      </c>
      <c r="AH738" s="183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82">
        <v>2019</v>
      </c>
      <c r="C739" s="182">
        <v>10</v>
      </c>
      <c r="D739" s="57" t="str">
        <f t="shared" si="141"/>
        <v>Q3</v>
      </c>
      <c r="E739" s="16" t="s">
        <v>34</v>
      </c>
      <c r="F739" s="182">
        <v>2019</v>
      </c>
      <c r="G739" s="182">
        <v>10</v>
      </c>
      <c r="H739" s="185"/>
      <c r="I739" s="57" t="str">
        <f t="shared" si="131"/>
        <v>Q3</v>
      </c>
      <c r="J739" s="178" t="s">
        <v>880</v>
      </c>
      <c r="K739" s="185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76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84">
        <v>0.1016</v>
      </c>
      <c r="AE739" s="183">
        <f t="shared" si="134"/>
        <v>0</v>
      </c>
      <c r="AF739" s="183" t="str">
        <f>IF(AND(COUNTIFS($J$18:J739,J739)=1,AE739=1),1,"")</f>
        <v/>
      </c>
      <c r="AG739" s="183">
        <f>IF(C739="","",IF(AND(COUNTIFS($J$18:J739,J739)=1,C739&lt;&gt;""),1,""))</f>
        <v>1</v>
      </c>
      <c r="AH739" s="183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82">
        <v>2019</v>
      </c>
      <c r="C740" s="182">
        <v>9</v>
      </c>
      <c r="D740" s="57" t="str">
        <f t="shared" si="141"/>
        <v>Q2</v>
      </c>
      <c r="E740" s="16" t="s">
        <v>34</v>
      </c>
      <c r="F740" s="182">
        <v>2019</v>
      </c>
      <c r="G740" s="182">
        <v>10</v>
      </c>
      <c r="H740" s="185"/>
      <c r="I740" s="57" t="str">
        <f t="shared" si="131"/>
        <v>Q3</v>
      </c>
      <c r="J740" s="178" t="s">
        <v>883</v>
      </c>
      <c r="K740" s="185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76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84">
        <v>0.10349999999999999</v>
      </c>
      <c r="AE740" s="183">
        <f t="shared" si="134"/>
        <v>1</v>
      </c>
      <c r="AF740" s="183">
        <f>IF(AND(COUNTIFS($J$18:J740,J740)=1,AE740=1),1,"")</f>
        <v>1</v>
      </c>
      <c r="AG740" s="183">
        <f>IF(C740="","",IF(AND(COUNTIFS($J$18:J740,J740)=1,C740&lt;&gt;""),1,""))</f>
        <v>1</v>
      </c>
      <c r="AH740" s="183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82">
        <v>2019</v>
      </c>
      <c r="C741" s="182">
        <v>9</v>
      </c>
      <c r="D741" s="57" t="str">
        <f t="shared" si="141"/>
        <v>Q2</v>
      </c>
      <c r="E741" s="16" t="s">
        <v>34</v>
      </c>
      <c r="F741" s="182">
        <v>2019</v>
      </c>
      <c r="G741" s="182">
        <v>10</v>
      </c>
      <c r="H741" s="185"/>
      <c r="I741" s="57" t="str">
        <f t="shared" si="131"/>
        <v>Q3</v>
      </c>
      <c r="J741" s="178" t="s">
        <v>883</v>
      </c>
      <c r="K741" s="185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76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84">
        <v>0.10349999999999999</v>
      </c>
      <c r="AE741" s="183">
        <f t="shared" si="134"/>
        <v>1</v>
      </c>
      <c r="AF741" s="183" t="str">
        <f>IF(AND(COUNTIFS($J$18:J741,J741)=1,AE741=1),1,"")</f>
        <v/>
      </c>
      <c r="AG741" s="183" t="str">
        <f>IF(C741="","",IF(AND(COUNTIFS($J$18:J741,J741)=1,C741&lt;&gt;""),1,""))</f>
        <v/>
      </c>
      <c r="AH741" s="183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82">
        <v>2019</v>
      </c>
      <c r="C742" s="182">
        <v>9</v>
      </c>
      <c r="D742" s="57" t="str">
        <f t="shared" si="141"/>
        <v>Q2</v>
      </c>
      <c r="E742" s="16" t="s">
        <v>34</v>
      </c>
      <c r="F742" s="182">
        <v>2019</v>
      </c>
      <c r="G742" s="182">
        <v>10</v>
      </c>
      <c r="H742" s="185"/>
      <c r="I742" s="57" t="str">
        <f t="shared" si="131"/>
        <v>Q3</v>
      </c>
      <c r="J742" s="178" t="s">
        <v>885</v>
      </c>
      <c r="K742" s="185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76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84">
        <v>9.7000000000000003E-2</v>
      </c>
      <c r="AE742" s="183">
        <f t="shared" si="134"/>
        <v>0</v>
      </c>
      <c r="AF742" s="183" t="str">
        <f>IF(AND(COUNTIFS($J$18:J742,J742)=1,AE742=1),1,"")</f>
        <v/>
      </c>
      <c r="AG742" s="183">
        <f>IF(C742="","",IF(AND(COUNTIFS($J$18:J742,J742)=1,C742&lt;&gt;""),1,""))</f>
        <v>1</v>
      </c>
      <c r="AH742" s="183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82">
        <v>2019</v>
      </c>
      <c r="C743" s="182">
        <v>9</v>
      </c>
      <c r="D743" s="57" t="str">
        <f t="shared" si="141"/>
        <v>Q2</v>
      </c>
      <c r="E743" s="16" t="s">
        <v>34</v>
      </c>
      <c r="F743" s="182">
        <v>2019</v>
      </c>
      <c r="G743" s="182">
        <v>10</v>
      </c>
      <c r="H743" s="185"/>
      <c r="I743" s="57" t="str">
        <f t="shared" si="131"/>
        <v>Q3</v>
      </c>
      <c r="J743" s="178" t="s">
        <v>887</v>
      </c>
      <c r="K743" s="185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76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84">
        <v>0.12470000000000001</v>
      </c>
      <c r="AE743" s="183">
        <f t="shared" si="134"/>
        <v>0</v>
      </c>
      <c r="AF743" s="183" t="str">
        <f>IF(AND(COUNTIFS($J$18:J743,J743)=1,AE743=1),1,"")</f>
        <v/>
      </c>
      <c r="AG743" s="183">
        <f>IF(C743="","",IF(AND(COUNTIFS($J$18:J743,J743)=1,C743&lt;&gt;""),1,""))</f>
        <v>1</v>
      </c>
      <c r="AH743" s="183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82">
        <v>2019</v>
      </c>
      <c r="C744" s="182">
        <v>9</v>
      </c>
      <c r="D744" s="57" t="str">
        <f t="shared" si="141"/>
        <v>Q2</v>
      </c>
      <c r="E744" s="16" t="s">
        <v>34</v>
      </c>
      <c r="F744" s="182">
        <v>2019</v>
      </c>
      <c r="G744" s="182">
        <v>10</v>
      </c>
      <c r="H744" s="185"/>
      <c r="I744" s="57" t="str">
        <f t="shared" si="131"/>
        <v>Q3</v>
      </c>
      <c r="J744" s="178" t="s">
        <v>887</v>
      </c>
      <c r="K744" s="185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76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84">
        <v>0.12470000000000001</v>
      </c>
      <c r="AE744" s="183">
        <f t="shared" si="134"/>
        <v>0</v>
      </c>
      <c r="AF744" s="183" t="str">
        <f>IF(AND(COUNTIFS($J$18:J744,J744)=1,AE744=1),1,"")</f>
        <v/>
      </c>
      <c r="AG744" s="183" t="str">
        <f>IF(C744="","",IF(AND(COUNTIFS($J$18:J744,J744)=1,C744&lt;&gt;""),1,""))</f>
        <v/>
      </c>
      <c r="AH744" s="183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82">
        <v>2019</v>
      </c>
      <c r="C745" s="182">
        <v>9</v>
      </c>
      <c r="D745" s="57" t="str">
        <f t="shared" si="141"/>
        <v>Q2</v>
      </c>
      <c r="E745" s="16" t="s">
        <v>34</v>
      </c>
      <c r="F745" s="182">
        <v>2019</v>
      </c>
      <c r="G745" s="182">
        <v>10</v>
      </c>
      <c r="H745" s="185"/>
      <c r="I745" s="57" t="str">
        <f t="shared" si="131"/>
        <v>Q3</v>
      </c>
      <c r="J745" s="178" t="s">
        <v>889</v>
      </c>
      <c r="K745" s="185" t="s">
        <v>3116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76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84">
        <v>0.1275</v>
      </c>
      <c r="AE745" s="183">
        <f t="shared" si="134"/>
        <v>0</v>
      </c>
      <c r="AF745" s="183" t="str">
        <f>IF(AND(COUNTIFS($J$18:J745,J745)=1,AE745=1),1,"")</f>
        <v/>
      </c>
      <c r="AG745" s="183">
        <f>IF(C745="","",IF(AND(COUNTIFS($J$18:J745,J745)=1,C745&lt;&gt;""),1,""))</f>
        <v>1</v>
      </c>
      <c r="AH745" s="183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82">
        <v>2019</v>
      </c>
      <c r="C746" s="182">
        <v>9</v>
      </c>
      <c r="D746" s="57" t="str">
        <f t="shared" si="141"/>
        <v>Q2</v>
      </c>
      <c r="E746" s="16" t="s">
        <v>34</v>
      </c>
      <c r="F746" s="182">
        <v>2019</v>
      </c>
      <c r="G746" s="182">
        <v>10</v>
      </c>
      <c r="H746" s="185"/>
      <c r="I746" s="57" t="str">
        <f t="shared" si="131"/>
        <v>Q3</v>
      </c>
      <c r="J746" s="178" t="s">
        <v>890</v>
      </c>
      <c r="K746" s="185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76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84">
        <v>0.1178</v>
      </c>
      <c r="AE746" s="183">
        <f t="shared" si="134"/>
        <v>1</v>
      </c>
      <c r="AF746" s="183">
        <f>IF(AND(COUNTIFS($J$18:J746,J746)=1,AE746=1),1,"")</f>
        <v>1</v>
      </c>
      <c r="AG746" s="183">
        <f>IF(C746="","",IF(AND(COUNTIFS($J$18:J746,J746)=1,C746&lt;&gt;""),1,""))</f>
        <v>1</v>
      </c>
      <c r="AH746" s="183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82">
        <v>2019</v>
      </c>
      <c r="C747" s="182">
        <v>9</v>
      </c>
      <c r="D747" s="57" t="str">
        <f t="shared" si="141"/>
        <v>Q2</v>
      </c>
      <c r="E747" s="16" t="s">
        <v>34</v>
      </c>
      <c r="F747" s="182">
        <v>2019</v>
      </c>
      <c r="G747" s="182">
        <v>10</v>
      </c>
      <c r="H747" s="185"/>
      <c r="I747" s="57" t="str">
        <f t="shared" si="131"/>
        <v>Q3</v>
      </c>
      <c r="J747" s="178" t="s">
        <v>890</v>
      </c>
      <c r="K747" s="185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76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84">
        <v>0.1178</v>
      </c>
      <c r="AE747" s="183">
        <f t="shared" si="134"/>
        <v>1</v>
      </c>
      <c r="AF747" s="183" t="str">
        <f>IF(AND(COUNTIFS($J$18:J747,J747)=1,AE747=1),1,"")</f>
        <v/>
      </c>
      <c r="AG747" s="183" t="str">
        <f>IF(C747="","",IF(AND(COUNTIFS($J$18:J747,J747)=1,C747&lt;&gt;""),1,""))</f>
        <v/>
      </c>
      <c r="AH747" s="183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82">
        <v>2019</v>
      </c>
      <c r="C748" s="182">
        <v>9</v>
      </c>
      <c r="D748" s="57" t="str">
        <f t="shared" si="141"/>
        <v>Q2</v>
      </c>
      <c r="E748" s="16" t="s">
        <v>34</v>
      </c>
      <c r="F748" s="182">
        <v>2019</v>
      </c>
      <c r="G748" s="182">
        <v>10</v>
      </c>
      <c r="H748" s="185"/>
      <c r="I748" s="57" t="str">
        <f t="shared" si="131"/>
        <v>Q3</v>
      </c>
      <c r="J748" s="178" t="s">
        <v>892</v>
      </c>
      <c r="K748" s="185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76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84">
        <v>0.11890000000000001</v>
      </c>
      <c r="AE748" s="183">
        <f t="shared" si="134"/>
        <v>0</v>
      </c>
      <c r="AF748" s="183" t="str">
        <f>IF(AND(COUNTIFS($J$18:J748,J748)=1,AE748=1),1,"")</f>
        <v/>
      </c>
      <c r="AG748" s="183">
        <f>IF(C748="","",IF(AND(COUNTIFS($J$18:J748,J748)=1,C748&lt;&gt;""),1,""))</f>
        <v>1</v>
      </c>
      <c r="AH748" s="183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82">
        <v>2019</v>
      </c>
      <c r="C749" s="182">
        <v>9</v>
      </c>
      <c r="D749" s="57" t="str">
        <f t="shared" si="141"/>
        <v>Q2</v>
      </c>
      <c r="E749" s="16" t="s">
        <v>34</v>
      </c>
      <c r="F749" s="182">
        <v>2019</v>
      </c>
      <c r="G749" s="182">
        <v>10</v>
      </c>
      <c r="H749" s="185"/>
      <c r="I749" s="57" t="str">
        <f t="shared" si="131"/>
        <v>Q3</v>
      </c>
      <c r="J749" s="178" t="s">
        <v>893</v>
      </c>
      <c r="K749" s="185" t="s">
        <v>3162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76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84">
        <v>8.2100000000000006E-2</v>
      </c>
      <c r="AE749" s="183">
        <f t="shared" si="134"/>
        <v>0</v>
      </c>
      <c r="AF749" s="183" t="str">
        <f>IF(AND(COUNTIFS($J$18:J749,J749)=1,AE749=1),1,"")</f>
        <v/>
      </c>
      <c r="AG749" s="183">
        <f>IF(C749="","",IF(AND(COUNTIFS($J$18:J749,J749)=1,C749&lt;&gt;""),1,""))</f>
        <v>1</v>
      </c>
      <c r="AH749" s="183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82">
        <v>2019</v>
      </c>
      <c r="C750" s="182">
        <v>9</v>
      </c>
      <c r="D750" s="57" t="str">
        <f t="shared" si="141"/>
        <v>Q2</v>
      </c>
      <c r="E750" s="16" t="s">
        <v>34</v>
      </c>
      <c r="F750" s="182">
        <v>2019</v>
      </c>
      <c r="G750" s="182">
        <v>10</v>
      </c>
      <c r="H750" s="185"/>
      <c r="I750" s="57" t="str">
        <f t="shared" si="131"/>
        <v>Q3</v>
      </c>
      <c r="J750" s="178" t="s">
        <v>893</v>
      </c>
      <c r="K750" s="185" t="s">
        <v>3162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76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84">
        <v>8.2100000000000006E-2</v>
      </c>
      <c r="AE750" s="183">
        <f t="shared" si="134"/>
        <v>0</v>
      </c>
      <c r="AF750" s="183" t="str">
        <f>IF(AND(COUNTIFS($J$18:J750,J750)=1,AE750=1),1,"")</f>
        <v/>
      </c>
      <c r="AG750" s="183" t="str">
        <f>IF(C750="","",IF(AND(COUNTIFS($J$18:J750,J750)=1,C750&lt;&gt;""),1,""))</f>
        <v/>
      </c>
      <c r="AH750" s="183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82">
        <v>2019</v>
      </c>
      <c r="C751" s="182">
        <v>9</v>
      </c>
      <c r="D751" s="57" t="str">
        <f t="shared" si="141"/>
        <v>Q2</v>
      </c>
      <c r="E751" s="16" t="s">
        <v>34</v>
      </c>
      <c r="F751" s="182">
        <v>2019</v>
      </c>
      <c r="G751" s="182">
        <v>10</v>
      </c>
      <c r="H751" s="185"/>
      <c r="I751" s="57" t="str">
        <f t="shared" si="131"/>
        <v>Q3</v>
      </c>
      <c r="J751" s="178" t="s">
        <v>893</v>
      </c>
      <c r="K751" s="185" t="s">
        <v>3162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76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84">
        <v>8.2100000000000006E-2</v>
      </c>
      <c r="AE751" s="183">
        <f t="shared" si="134"/>
        <v>0</v>
      </c>
      <c r="AF751" s="183" t="str">
        <f>IF(AND(COUNTIFS($J$18:J751,J751)=1,AE751=1),1,"")</f>
        <v/>
      </c>
      <c r="AG751" s="183" t="str">
        <f>IF(C751="","",IF(AND(COUNTIFS($J$18:J751,J751)=1,C751&lt;&gt;""),1,""))</f>
        <v/>
      </c>
      <c r="AH751" s="183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82">
        <v>2019</v>
      </c>
      <c r="C752" s="182">
        <v>9</v>
      </c>
      <c r="D752" s="57" t="str">
        <f t="shared" si="141"/>
        <v>Q2</v>
      </c>
      <c r="E752" s="16" t="s">
        <v>34</v>
      </c>
      <c r="F752" s="182">
        <v>2019</v>
      </c>
      <c r="G752" s="182">
        <v>10</v>
      </c>
      <c r="H752" s="185"/>
      <c r="I752" s="57" t="str">
        <f t="shared" si="131"/>
        <v>Q3</v>
      </c>
      <c r="J752" s="178" t="s">
        <v>895</v>
      </c>
      <c r="K752" s="185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76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84">
        <v>0.10050000000000001</v>
      </c>
      <c r="AE752" s="183">
        <f t="shared" si="134"/>
        <v>1</v>
      </c>
      <c r="AF752" s="183">
        <f>IF(AND(COUNTIFS($J$18:J752,J752)=1,AE752=1),1,"")</f>
        <v>1</v>
      </c>
      <c r="AG752" s="183">
        <f>IF(C752="","",IF(AND(COUNTIFS($J$18:J752,J752)=1,C752&lt;&gt;""),1,""))</f>
        <v>1</v>
      </c>
      <c r="AH752" s="183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82">
        <v>2019</v>
      </c>
      <c r="C753" s="182">
        <v>9</v>
      </c>
      <c r="D753" s="57" t="str">
        <f t="shared" si="141"/>
        <v>Q2</v>
      </c>
      <c r="E753" s="16" t="s">
        <v>34</v>
      </c>
      <c r="F753" s="182">
        <v>2019</v>
      </c>
      <c r="G753" s="182">
        <v>10</v>
      </c>
      <c r="H753" s="185"/>
      <c r="I753" s="57" t="str">
        <f t="shared" si="131"/>
        <v>Q3</v>
      </c>
      <c r="J753" s="178" t="s">
        <v>897</v>
      </c>
      <c r="K753" s="185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76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84">
        <v>7.4200000000000002E-2</v>
      </c>
      <c r="AE753" s="183">
        <f t="shared" si="134"/>
        <v>1</v>
      </c>
      <c r="AF753" s="183">
        <f>IF(AND(COUNTIFS($J$18:J753,J753)=1,AE753=1),1,"")</f>
        <v>1</v>
      </c>
      <c r="AG753" s="183">
        <f>IF(C753="","",IF(AND(COUNTIFS($J$18:J753,J753)=1,C753&lt;&gt;""),1,""))</f>
        <v>1</v>
      </c>
      <c r="AH753" s="183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82">
        <v>2019</v>
      </c>
      <c r="C754" s="182">
        <v>8</v>
      </c>
      <c r="D754" s="57" t="str">
        <f t="shared" si="141"/>
        <v>Q2</v>
      </c>
      <c r="E754" s="16" t="s">
        <v>34</v>
      </c>
      <c r="F754" s="182">
        <v>2019</v>
      </c>
      <c r="G754" s="182">
        <v>9</v>
      </c>
      <c r="H754" s="185"/>
      <c r="I754" s="57" t="str">
        <f t="shared" si="131"/>
        <v>Q2</v>
      </c>
      <c r="J754" s="178" t="s">
        <v>900</v>
      </c>
      <c r="K754" s="185" t="s">
        <v>3162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76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84">
        <v>0.1066</v>
      </c>
      <c r="AE754" s="183">
        <f t="shared" si="134"/>
        <v>0</v>
      </c>
      <c r="AF754" s="183" t="str">
        <f>IF(AND(COUNTIFS($J$18:J754,J754)=1,AE754=1),1,"")</f>
        <v/>
      </c>
      <c r="AG754" s="183">
        <f>IF(C754="","",IF(AND(COUNTIFS($J$18:J754,J754)=1,C754&lt;&gt;""),1,""))</f>
        <v>1</v>
      </c>
      <c r="AH754" s="183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82">
        <v>2019</v>
      </c>
      <c r="C755" s="182">
        <v>8</v>
      </c>
      <c r="D755" s="57" t="str">
        <f t="shared" si="141"/>
        <v>Q2</v>
      </c>
      <c r="E755" s="16" t="s">
        <v>34</v>
      </c>
      <c r="F755" s="182">
        <v>2019</v>
      </c>
      <c r="G755" s="182">
        <v>9</v>
      </c>
      <c r="H755" s="185"/>
      <c r="I755" s="57" t="str">
        <f t="shared" si="131"/>
        <v>Q2</v>
      </c>
      <c r="J755" s="178" t="s">
        <v>900</v>
      </c>
      <c r="K755" s="185" t="s">
        <v>3162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76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84">
        <v>0.1066</v>
      </c>
      <c r="AE755" s="183">
        <f t="shared" si="134"/>
        <v>0</v>
      </c>
      <c r="AF755" s="183" t="str">
        <f>IF(AND(COUNTIFS($J$18:J755,J755)=1,AE755=1),1,"")</f>
        <v/>
      </c>
      <c r="AG755" s="183" t="str">
        <f>IF(C755="","",IF(AND(COUNTIFS($J$18:J755,J755)=1,C755&lt;&gt;""),1,""))</f>
        <v/>
      </c>
      <c r="AH755" s="183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82">
        <v>2019</v>
      </c>
      <c r="C756" s="182">
        <v>8</v>
      </c>
      <c r="D756" s="57" t="str">
        <f t="shared" si="141"/>
        <v>Q2</v>
      </c>
      <c r="E756" s="16" t="s">
        <v>34</v>
      </c>
      <c r="F756" s="182">
        <v>2019</v>
      </c>
      <c r="G756" s="182">
        <v>9</v>
      </c>
      <c r="H756" s="185"/>
      <c r="I756" s="57" t="str">
        <f t="shared" si="131"/>
        <v>Q2</v>
      </c>
      <c r="J756" s="178" t="s">
        <v>900</v>
      </c>
      <c r="K756" s="185" t="s">
        <v>3162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76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84">
        <v>0.1066</v>
      </c>
      <c r="AE756" s="183">
        <f t="shared" si="134"/>
        <v>0</v>
      </c>
      <c r="AF756" s="183" t="str">
        <f>IF(AND(COUNTIFS($J$18:J756,J756)=1,AE756=1),1,"")</f>
        <v/>
      </c>
      <c r="AG756" s="183" t="str">
        <f>IF(C756="","",IF(AND(COUNTIFS($J$18:J756,J756)=1,C756&lt;&gt;""),1,""))</f>
        <v/>
      </c>
      <c r="AH756" s="183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82">
        <v>2019</v>
      </c>
      <c r="C757" s="182">
        <v>8</v>
      </c>
      <c r="D757" s="57" t="str">
        <f t="shared" si="141"/>
        <v>Q2</v>
      </c>
      <c r="E757" s="16" t="s">
        <v>34</v>
      </c>
      <c r="F757" s="182">
        <v>2019</v>
      </c>
      <c r="G757" s="182">
        <v>9</v>
      </c>
      <c r="H757" s="185"/>
      <c r="I757" s="57" t="str">
        <f t="shared" si="131"/>
        <v>Q2</v>
      </c>
      <c r="J757" s="178" t="s">
        <v>901</v>
      </c>
      <c r="K757" s="185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76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84">
        <v>0.1348</v>
      </c>
      <c r="AE757" s="183">
        <f t="shared" si="134"/>
        <v>1</v>
      </c>
      <c r="AF757" s="183">
        <f>IF(AND(COUNTIFS($J$18:J757,J757)=1,AE757=1),1,"")</f>
        <v>1</v>
      </c>
      <c r="AG757" s="183">
        <f>IF(C757="","",IF(AND(COUNTIFS($J$18:J757,J757)=1,C757&lt;&gt;""),1,""))</f>
        <v>1</v>
      </c>
      <c r="AH757" s="183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82">
        <v>2019</v>
      </c>
      <c r="C758" s="182">
        <v>8</v>
      </c>
      <c r="D758" s="57" t="str">
        <f t="shared" si="141"/>
        <v>Q2</v>
      </c>
      <c r="E758" s="16" t="s">
        <v>34</v>
      </c>
      <c r="F758" s="182">
        <v>2019</v>
      </c>
      <c r="G758" s="182">
        <v>9</v>
      </c>
      <c r="H758" s="185"/>
      <c r="I758" s="57" t="str">
        <f t="shared" si="131"/>
        <v>Q2</v>
      </c>
      <c r="J758" s="178" t="s">
        <v>631</v>
      </c>
      <c r="K758" s="185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76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81">
        <v>0.1021</v>
      </c>
      <c r="AE758" s="183">
        <f t="shared" si="134"/>
        <v>0</v>
      </c>
      <c r="AF758" s="183" t="str">
        <f>IF(AND(COUNTIFS($J$18:J758,J758)=1,AE758=1),1,"")</f>
        <v/>
      </c>
      <c r="AG758" s="183" t="str">
        <f>IF(C758="","",IF(AND(COUNTIFS($J$18:J758,J758)=1,C758&lt;&gt;""),1,""))</f>
        <v/>
      </c>
      <c r="AH758" s="183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82">
        <v>2019</v>
      </c>
      <c r="C759" s="182">
        <v>8</v>
      </c>
      <c r="D759" s="57" t="str">
        <f t="shared" si="141"/>
        <v>Q2</v>
      </c>
      <c r="E759" s="16" t="s">
        <v>34</v>
      </c>
      <c r="F759" s="182">
        <v>2019</v>
      </c>
      <c r="G759" s="182">
        <v>9</v>
      </c>
      <c r="H759" s="185"/>
      <c r="I759" s="57" t="str">
        <f t="shared" si="131"/>
        <v>Q2</v>
      </c>
      <c r="J759" s="178" t="s">
        <v>903</v>
      </c>
      <c r="K759" s="185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76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84">
        <v>0.11070000000000001</v>
      </c>
      <c r="AE759" s="183">
        <f t="shared" si="134"/>
        <v>1</v>
      </c>
      <c r="AF759" s="183">
        <f>IF(AND(COUNTIFS($J$18:J759,J759)=1,AE759=1),1,"")</f>
        <v>1</v>
      </c>
      <c r="AG759" s="183">
        <f>IF(C759="","",IF(AND(COUNTIFS($J$18:J759,J759)=1,C759&lt;&gt;""),1,""))</f>
        <v>1</v>
      </c>
      <c r="AH759" s="183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82">
        <v>2019</v>
      </c>
      <c r="C760" s="182">
        <v>8</v>
      </c>
      <c r="D760" s="57" t="str">
        <f t="shared" si="141"/>
        <v>Q2</v>
      </c>
      <c r="E760" s="16" t="s">
        <v>34</v>
      </c>
      <c r="F760" s="182">
        <v>2019</v>
      </c>
      <c r="G760" s="182">
        <v>9</v>
      </c>
      <c r="H760" s="185"/>
      <c r="I760" s="57" t="str">
        <f t="shared" si="131"/>
        <v>Q2</v>
      </c>
      <c r="J760" s="178" t="s">
        <v>903</v>
      </c>
      <c r="K760" s="185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76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84">
        <v>0.11070000000000001</v>
      </c>
      <c r="AE760" s="183">
        <f t="shared" si="134"/>
        <v>1</v>
      </c>
      <c r="AF760" s="183" t="str">
        <f>IF(AND(COUNTIFS($J$18:J760,J760)=1,AE760=1),1,"")</f>
        <v/>
      </c>
      <c r="AG760" s="183" t="str">
        <f>IF(C760="","",IF(AND(COUNTIFS($J$18:J760,J760)=1,C760&lt;&gt;""),1,""))</f>
        <v/>
      </c>
      <c r="AH760" s="183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82">
        <v>2019</v>
      </c>
      <c r="C761" s="182">
        <v>8</v>
      </c>
      <c r="D761" s="57" t="str">
        <f t="shared" si="141"/>
        <v>Q2</v>
      </c>
      <c r="E761" s="16" t="s">
        <v>34</v>
      </c>
      <c r="F761" s="182">
        <v>2019</v>
      </c>
      <c r="G761" s="182">
        <v>9</v>
      </c>
      <c r="H761" s="185"/>
      <c r="I761" s="57" t="str">
        <f t="shared" si="131"/>
        <v>Q2</v>
      </c>
      <c r="J761" s="178" t="s">
        <v>903</v>
      </c>
      <c r="K761" s="185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76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84">
        <v>0.11070000000000001</v>
      </c>
      <c r="AE761" s="183">
        <f t="shared" si="134"/>
        <v>1</v>
      </c>
      <c r="AF761" s="183" t="str">
        <f>IF(AND(COUNTIFS($J$18:J761,J761)=1,AE761=1),1,"")</f>
        <v/>
      </c>
      <c r="AG761" s="183" t="str">
        <f>IF(C761="","",IF(AND(COUNTIFS($J$18:J761,J761)=1,C761&lt;&gt;""),1,""))</f>
        <v/>
      </c>
      <c r="AH761" s="183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82">
        <v>2019</v>
      </c>
      <c r="C762" s="182">
        <v>8</v>
      </c>
      <c r="D762" s="57" t="str">
        <f t="shared" si="141"/>
        <v>Q2</v>
      </c>
      <c r="E762" s="16" t="s">
        <v>34</v>
      </c>
      <c r="F762" s="182">
        <v>2019</v>
      </c>
      <c r="G762" s="182">
        <v>9</v>
      </c>
      <c r="H762" s="185"/>
      <c r="I762" s="57" t="str">
        <f t="shared" si="131"/>
        <v>Q2</v>
      </c>
      <c r="J762" s="178" t="s">
        <v>903</v>
      </c>
      <c r="K762" s="185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76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84">
        <v>0.11070000000000001</v>
      </c>
      <c r="AE762" s="183">
        <f t="shared" si="134"/>
        <v>1</v>
      </c>
      <c r="AF762" s="183" t="str">
        <f>IF(AND(COUNTIFS($J$18:J762,J762)=1,AE762=1),1,"")</f>
        <v/>
      </c>
      <c r="AG762" s="183" t="str">
        <f>IF(C762="","",IF(AND(COUNTIFS($J$18:J762,J762)=1,C762&lt;&gt;""),1,""))</f>
        <v/>
      </c>
      <c r="AH762" s="183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82">
        <v>2019</v>
      </c>
      <c r="C763" s="182">
        <v>8</v>
      </c>
      <c r="D763" s="57" t="str">
        <f t="shared" si="141"/>
        <v>Q2</v>
      </c>
      <c r="E763" s="16" t="s">
        <v>34</v>
      </c>
      <c r="F763" s="182">
        <v>2019</v>
      </c>
      <c r="G763" s="182">
        <v>9</v>
      </c>
      <c r="H763" s="185"/>
      <c r="I763" s="57" t="str">
        <f t="shared" si="131"/>
        <v>Q2</v>
      </c>
      <c r="J763" s="178" t="s">
        <v>903</v>
      </c>
      <c r="K763" s="185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76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84">
        <v>0.11070000000000001</v>
      </c>
      <c r="AE763" s="183">
        <f t="shared" si="134"/>
        <v>1</v>
      </c>
      <c r="AF763" s="183" t="str">
        <f>IF(AND(COUNTIFS($J$18:J763,J763)=1,AE763=1),1,"")</f>
        <v/>
      </c>
      <c r="AG763" s="183" t="str">
        <f>IF(C763="","",IF(AND(COUNTIFS($J$18:J763,J763)=1,C763&lt;&gt;""),1,""))</f>
        <v/>
      </c>
      <c r="AH763" s="183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82">
        <v>2019</v>
      </c>
      <c r="C764" s="182">
        <v>8</v>
      </c>
      <c r="D764" s="57" t="str">
        <f t="shared" si="141"/>
        <v>Q2</v>
      </c>
      <c r="E764" s="16" t="s">
        <v>34</v>
      </c>
      <c r="F764" s="182">
        <v>2019</v>
      </c>
      <c r="G764" s="182">
        <v>9</v>
      </c>
      <c r="H764" s="185"/>
      <c r="I764" s="57" t="str">
        <f t="shared" si="131"/>
        <v>Q2</v>
      </c>
      <c r="J764" s="178" t="s">
        <v>903</v>
      </c>
      <c r="K764" s="185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76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84">
        <v>0.11070000000000001</v>
      </c>
      <c r="AE764" s="183">
        <f t="shared" si="134"/>
        <v>1</v>
      </c>
      <c r="AF764" s="183" t="str">
        <f>IF(AND(COUNTIFS($J$18:J764,J764)=1,AE764=1),1,"")</f>
        <v/>
      </c>
      <c r="AG764" s="183" t="str">
        <f>IF(C764="","",IF(AND(COUNTIFS($J$18:J764,J764)=1,C764&lt;&gt;""),1,""))</f>
        <v/>
      </c>
      <c r="AH764" s="183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82">
        <v>2019</v>
      </c>
      <c r="C765" s="182">
        <v>8</v>
      </c>
      <c r="D765" s="57" t="str">
        <f t="shared" si="141"/>
        <v>Q2</v>
      </c>
      <c r="E765" s="16" t="s">
        <v>34</v>
      </c>
      <c r="F765" s="182">
        <v>2019</v>
      </c>
      <c r="G765" s="182">
        <v>9</v>
      </c>
      <c r="H765" s="185"/>
      <c r="I765" s="57" t="str">
        <f t="shared" si="131"/>
        <v>Q2</v>
      </c>
      <c r="J765" s="178" t="s">
        <v>903</v>
      </c>
      <c r="K765" s="185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76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84">
        <v>0.11070000000000001</v>
      </c>
      <c r="AE765" s="183">
        <f t="shared" si="134"/>
        <v>1</v>
      </c>
      <c r="AF765" s="183" t="str">
        <f>IF(AND(COUNTIFS($J$18:J765,J765)=1,AE765=1),1,"")</f>
        <v/>
      </c>
      <c r="AG765" s="183" t="str">
        <f>IF(C765="","",IF(AND(COUNTIFS($J$18:J765,J765)=1,C765&lt;&gt;""),1,""))</f>
        <v/>
      </c>
      <c r="AH765" s="183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82">
        <v>2019</v>
      </c>
      <c r="C766" s="182">
        <v>8</v>
      </c>
      <c r="D766" s="57" t="str">
        <f t="shared" si="141"/>
        <v>Q2</v>
      </c>
      <c r="E766" s="16" t="s">
        <v>34</v>
      </c>
      <c r="F766" s="182">
        <v>2019</v>
      </c>
      <c r="G766" s="182">
        <v>9</v>
      </c>
      <c r="H766" s="185"/>
      <c r="I766" s="57" t="str">
        <f t="shared" si="131"/>
        <v>Q2</v>
      </c>
      <c r="J766" s="178" t="s">
        <v>903</v>
      </c>
      <c r="K766" s="185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76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84">
        <v>0.11070000000000001</v>
      </c>
      <c r="AE766" s="183">
        <f t="shared" si="134"/>
        <v>1</v>
      </c>
      <c r="AF766" s="183" t="str">
        <f>IF(AND(COUNTIFS($J$18:J766,J766)=1,AE766=1),1,"")</f>
        <v/>
      </c>
      <c r="AG766" s="183" t="str">
        <f>IF(C766="","",IF(AND(COUNTIFS($J$18:J766,J766)=1,C766&lt;&gt;""),1,""))</f>
        <v/>
      </c>
      <c r="AH766" s="183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82">
        <v>2019</v>
      </c>
      <c r="C767" s="182">
        <v>8</v>
      </c>
      <c r="D767" s="57" t="str">
        <f t="shared" si="141"/>
        <v>Q2</v>
      </c>
      <c r="E767" s="16" t="s">
        <v>34</v>
      </c>
      <c r="F767" s="182">
        <v>2019</v>
      </c>
      <c r="G767" s="182">
        <v>9</v>
      </c>
      <c r="H767" s="185"/>
      <c r="I767" s="57" t="str">
        <f t="shared" si="131"/>
        <v>Q2</v>
      </c>
      <c r="J767" s="178" t="s">
        <v>904</v>
      </c>
      <c r="K767" s="185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76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84">
        <v>0.16</v>
      </c>
      <c r="AE767" s="183">
        <f t="shared" si="134"/>
        <v>0</v>
      </c>
      <c r="AF767" s="183" t="str">
        <f>IF(AND(COUNTIFS($J$18:J767,J767)=1,AE767=1),1,"")</f>
        <v/>
      </c>
      <c r="AG767" s="183">
        <f>IF(C767="","",IF(AND(COUNTIFS($J$18:J767,J767)=1,C767&lt;&gt;""),1,""))</f>
        <v>1</v>
      </c>
      <c r="AH767" s="183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82">
        <v>2019</v>
      </c>
      <c r="C768" s="182">
        <v>8</v>
      </c>
      <c r="D768" s="57" t="str">
        <f t="shared" si="141"/>
        <v>Q2</v>
      </c>
      <c r="E768" s="16" t="s">
        <v>34</v>
      </c>
      <c r="F768" s="182">
        <v>2019</v>
      </c>
      <c r="G768" s="182">
        <v>9</v>
      </c>
      <c r="H768" s="185"/>
      <c r="I768" s="57" t="str">
        <f t="shared" si="131"/>
        <v>Q2</v>
      </c>
      <c r="J768" s="178" t="s">
        <v>906</v>
      </c>
      <c r="K768" s="185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76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84">
        <v>0.22470000000000001</v>
      </c>
      <c r="AE768" s="183">
        <f t="shared" si="134"/>
        <v>1</v>
      </c>
      <c r="AF768" s="183">
        <f>IF(AND(COUNTIFS($J$18:J768,J768)=1,AE768=1),1,"")</f>
        <v>1</v>
      </c>
      <c r="AG768" s="183">
        <f>IF(C768="","",IF(AND(COUNTIFS($J$18:J768,J768)=1,C768&lt;&gt;""),1,""))</f>
        <v>1</v>
      </c>
      <c r="AH768" s="183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82">
        <v>2019</v>
      </c>
      <c r="C769" s="182">
        <v>8</v>
      </c>
      <c r="D769" s="57" t="str">
        <f t="shared" si="141"/>
        <v>Q2</v>
      </c>
      <c r="E769" s="16" t="s">
        <v>34</v>
      </c>
      <c r="F769" s="182">
        <v>2019</v>
      </c>
      <c r="G769" s="182">
        <v>9</v>
      </c>
      <c r="H769" s="185"/>
      <c r="I769" s="57" t="str">
        <f t="shared" si="131"/>
        <v>Q2</v>
      </c>
      <c r="J769" s="178" t="s">
        <v>907</v>
      </c>
      <c r="K769" s="185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76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84">
        <v>0.111</v>
      </c>
      <c r="AE769" s="183">
        <f t="shared" si="134"/>
        <v>1</v>
      </c>
      <c r="AF769" s="183">
        <f>IF(AND(COUNTIFS($J$18:J769,J769)=1,AE769=1),1,"")</f>
        <v>1</v>
      </c>
      <c r="AG769" s="183">
        <f>IF(C769="","",IF(AND(COUNTIFS($J$18:J769,J769)=1,C769&lt;&gt;""),1,""))</f>
        <v>1</v>
      </c>
      <c r="AH769" s="183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82">
        <v>2019</v>
      </c>
      <c r="C770" s="182">
        <v>8</v>
      </c>
      <c r="D770" s="57" t="str">
        <f t="shared" si="141"/>
        <v>Q2</v>
      </c>
      <c r="E770" s="16" t="s">
        <v>34</v>
      </c>
      <c r="F770" s="182">
        <v>2019</v>
      </c>
      <c r="G770" s="182">
        <v>9</v>
      </c>
      <c r="H770" s="185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8" t="s">
        <v>909</v>
      </c>
      <c r="K770" s="185" t="s">
        <v>3163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76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84">
        <v>0.12970000000000001</v>
      </c>
      <c r="AE770" s="183">
        <f t="shared" ref="AE770:AE833" si="146">IF(Q770="","",IF(Q770="Yes",1,0))</f>
        <v>1</v>
      </c>
      <c r="AF770" s="183">
        <f>IF(AND(COUNTIFS($J$18:J770,J770)=1,AE770=1),1,"")</f>
        <v>1</v>
      </c>
      <c r="AG770" s="183">
        <f>IF(C770="","",IF(AND(COUNTIFS($J$18:J770,J770)=1,C770&lt;&gt;""),1,""))</f>
        <v>1</v>
      </c>
      <c r="AH770" s="183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82">
        <v>2019</v>
      </c>
      <c r="C771" s="182">
        <v>8</v>
      </c>
      <c r="D771" s="57" t="str">
        <f t="shared" si="141"/>
        <v>Q2</v>
      </c>
      <c r="E771" s="16" t="s">
        <v>34</v>
      </c>
      <c r="F771" s="182">
        <v>2019</v>
      </c>
      <c r="G771" s="182">
        <v>9</v>
      </c>
      <c r="H771" s="185"/>
      <c r="I771" s="57" t="str">
        <f t="shared" si="143"/>
        <v>Q2</v>
      </c>
      <c r="J771" s="178" t="s">
        <v>910</v>
      </c>
      <c r="K771" s="185" t="s">
        <v>3164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76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84">
        <v>0.09</v>
      </c>
      <c r="AE771" s="183">
        <f t="shared" si="146"/>
        <v>0</v>
      </c>
      <c r="AF771" s="183" t="str">
        <f>IF(AND(COUNTIFS($J$18:J771,J771)=1,AE771=1),1,"")</f>
        <v/>
      </c>
      <c r="AG771" s="183">
        <f>IF(C771="","",IF(AND(COUNTIFS($J$18:J771,J771)=1,C771&lt;&gt;""),1,""))</f>
        <v>1</v>
      </c>
      <c r="AH771" s="183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82">
        <v>2019</v>
      </c>
      <c r="C772" s="182">
        <v>7</v>
      </c>
      <c r="D772" s="57" t="str">
        <f t="shared" si="141"/>
        <v>Q2</v>
      </c>
      <c r="E772" s="16" t="s">
        <v>34</v>
      </c>
      <c r="F772" s="182">
        <v>2019</v>
      </c>
      <c r="G772" s="182">
        <v>9</v>
      </c>
      <c r="H772" s="185"/>
      <c r="I772" s="57" t="str">
        <f t="shared" si="143"/>
        <v>Q2</v>
      </c>
      <c r="J772" s="178" t="s">
        <v>911</v>
      </c>
      <c r="K772" s="185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76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84">
        <v>0.17399999999999999</v>
      </c>
      <c r="AE772" s="183">
        <f t="shared" si="146"/>
        <v>0</v>
      </c>
      <c r="AF772" s="183" t="str">
        <f>IF(AND(COUNTIFS($J$18:J772,J772)=1,AE772=1),1,"")</f>
        <v/>
      </c>
      <c r="AG772" s="183">
        <f>IF(C772="","",IF(AND(COUNTIFS($J$18:J772,J772)=1,C772&lt;&gt;""),1,""))</f>
        <v>1</v>
      </c>
      <c r="AH772" s="183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82">
        <v>2019</v>
      </c>
      <c r="C773" s="182">
        <v>7</v>
      </c>
      <c r="D773" s="57" t="str">
        <f t="shared" si="141"/>
        <v>Q2</v>
      </c>
      <c r="E773" s="16" t="s">
        <v>34</v>
      </c>
      <c r="F773" s="182">
        <v>2019</v>
      </c>
      <c r="G773" s="182">
        <v>9</v>
      </c>
      <c r="H773" s="185"/>
      <c r="I773" s="57" t="str">
        <f t="shared" si="143"/>
        <v>Q2</v>
      </c>
      <c r="J773" s="178" t="s">
        <v>911</v>
      </c>
      <c r="K773" s="185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76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84">
        <v>0.17399999999999999</v>
      </c>
      <c r="AE773" s="183">
        <f t="shared" si="146"/>
        <v>0</v>
      </c>
      <c r="AF773" s="183" t="str">
        <f>IF(AND(COUNTIFS($J$18:J773,J773)=1,AE773=1),1,"")</f>
        <v/>
      </c>
      <c r="AG773" s="183" t="str">
        <f>IF(C773="","",IF(AND(COUNTIFS($J$18:J773,J773)=1,C773&lt;&gt;""),1,""))</f>
        <v/>
      </c>
      <c r="AH773" s="183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82">
        <v>2019</v>
      </c>
      <c r="C774" s="182">
        <v>7</v>
      </c>
      <c r="D774" s="57" t="str">
        <f t="shared" si="141"/>
        <v>Q2</v>
      </c>
      <c r="E774" s="16" t="s">
        <v>34</v>
      </c>
      <c r="F774" s="182">
        <v>2019</v>
      </c>
      <c r="G774" s="182">
        <v>9</v>
      </c>
      <c r="H774" s="185"/>
      <c r="I774" s="57" t="str">
        <f t="shared" si="143"/>
        <v>Q2</v>
      </c>
      <c r="J774" s="178" t="s">
        <v>914</v>
      </c>
      <c r="K774" s="185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76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84">
        <v>0.17399999999999999</v>
      </c>
      <c r="AE774" s="183">
        <f t="shared" si="146"/>
        <v>0</v>
      </c>
      <c r="AF774" s="183" t="str">
        <f>IF(AND(COUNTIFS($J$18:J774,J774)=1,AE774=1),1,"")</f>
        <v/>
      </c>
      <c r="AG774" s="183" t="str">
        <f>IF(C774="","",IF(AND(COUNTIFS($J$18:J774,J774)=1,C774&lt;&gt;""),1,""))</f>
        <v/>
      </c>
      <c r="AH774" s="183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82">
        <v>2019</v>
      </c>
      <c r="C775" s="182">
        <v>7</v>
      </c>
      <c r="D775" s="57" t="str">
        <f t="shared" si="141"/>
        <v>Q2</v>
      </c>
      <c r="E775" s="16" t="s">
        <v>34</v>
      </c>
      <c r="F775" s="182">
        <v>2019</v>
      </c>
      <c r="G775" s="182">
        <v>9</v>
      </c>
      <c r="H775" s="185"/>
      <c r="I775" s="57" t="str">
        <f t="shared" si="143"/>
        <v>Q2</v>
      </c>
      <c r="J775" s="178" t="s">
        <v>914</v>
      </c>
      <c r="K775" s="185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76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84">
        <v>0.17399999999999999</v>
      </c>
      <c r="AE775" s="183">
        <f t="shared" si="146"/>
        <v>0</v>
      </c>
      <c r="AF775" s="183" t="str">
        <f>IF(AND(COUNTIFS($J$18:J775,J775)=1,AE775=1),1,"")</f>
        <v/>
      </c>
      <c r="AG775" s="183" t="str">
        <f>IF(C775="","",IF(AND(COUNTIFS($J$18:J775,J775)=1,C775&lt;&gt;""),1,""))</f>
        <v/>
      </c>
      <c r="AH775" s="183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82">
        <v>2019</v>
      </c>
      <c r="C776" s="182">
        <v>6</v>
      </c>
      <c r="D776" s="57" t="str">
        <f t="shared" si="141"/>
        <v>Q1</v>
      </c>
      <c r="E776" s="16" t="s">
        <v>34</v>
      </c>
      <c r="F776" s="182">
        <v>2019</v>
      </c>
      <c r="G776" s="182">
        <v>9</v>
      </c>
      <c r="H776" s="185"/>
      <c r="I776" s="57" t="str">
        <f t="shared" si="143"/>
        <v>Q2</v>
      </c>
      <c r="J776" s="178" t="s">
        <v>915</v>
      </c>
      <c r="K776" s="185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76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84">
        <v>0.114</v>
      </c>
      <c r="AE776" s="183">
        <f t="shared" si="146"/>
        <v>1</v>
      </c>
      <c r="AF776" s="183">
        <f>IF(AND(COUNTIFS($J$18:J776,J776)=1,AE776=1),1,"")</f>
        <v>1</v>
      </c>
      <c r="AG776" s="183">
        <f>IF(C776="","",IF(AND(COUNTIFS($J$18:J776,J776)=1,C776&lt;&gt;""),1,""))</f>
        <v>1</v>
      </c>
      <c r="AH776" s="183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82">
        <v>2019</v>
      </c>
      <c r="C777" s="182">
        <v>6</v>
      </c>
      <c r="D777" s="57" t="str">
        <f t="shared" si="141"/>
        <v>Q1</v>
      </c>
      <c r="E777" s="16" t="s">
        <v>34</v>
      </c>
      <c r="F777" s="182">
        <v>2019</v>
      </c>
      <c r="G777" s="182">
        <v>9</v>
      </c>
      <c r="H777" s="185"/>
      <c r="I777" s="57" t="str">
        <f t="shared" si="143"/>
        <v>Q2</v>
      </c>
      <c r="J777" s="178" t="s">
        <v>915</v>
      </c>
      <c r="K777" s="185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76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84">
        <v>0.24970000000000001</v>
      </c>
      <c r="AE777" s="183">
        <f t="shared" si="146"/>
        <v>1</v>
      </c>
      <c r="AF777" s="183" t="str">
        <f>IF(AND(COUNTIFS($J$18:J777,J777)=1,AE777=1),1,"")</f>
        <v/>
      </c>
      <c r="AG777" s="183" t="str">
        <f>IF(C777="","",IF(AND(COUNTIFS($J$18:J777,J777)=1,C777&lt;&gt;""),1,""))</f>
        <v/>
      </c>
      <c r="AH777" s="183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82">
        <v>2019</v>
      </c>
      <c r="C778" s="182">
        <v>6</v>
      </c>
      <c r="D778" s="57" t="str">
        <f t="shared" si="141"/>
        <v>Q1</v>
      </c>
      <c r="E778" s="16" t="s">
        <v>34</v>
      </c>
      <c r="F778" s="182">
        <v>2019</v>
      </c>
      <c r="G778" s="182">
        <v>9</v>
      </c>
      <c r="H778" s="185"/>
      <c r="I778" s="57" t="str">
        <f t="shared" si="143"/>
        <v>Q2</v>
      </c>
      <c r="J778" s="178" t="s">
        <v>915</v>
      </c>
      <c r="K778" s="185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76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84">
        <v>0.24970000000000001</v>
      </c>
      <c r="AE778" s="183">
        <f t="shared" si="146"/>
        <v>1</v>
      </c>
      <c r="AF778" s="183" t="str">
        <f>IF(AND(COUNTIFS($J$18:J778,J778)=1,AE778=1),1,"")</f>
        <v/>
      </c>
      <c r="AG778" s="183" t="str">
        <f>IF(C778="","",IF(AND(COUNTIFS($J$18:J778,J778)=1,C778&lt;&gt;""),1,""))</f>
        <v/>
      </c>
      <c r="AH778" s="183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82">
        <v>2019</v>
      </c>
      <c r="C779" s="182">
        <v>6</v>
      </c>
      <c r="D779" s="57" t="str">
        <f t="shared" si="141"/>
        <v>Q1</v>
      </c>
      <c r="E779" s="16" t="s">
        <v>34</v>
      </c>
      <c r="F779" s="182">
        <v>2019</v>
      </c>
      <c r="G779" s="182">
        <v>9</v>
      </c>
      <c r="H779" s="185"/>
      <c r="I779" s="57" t="str">
        <f t="shared" si="143"/>
        <v>Q2</v>
      </c>
      <c r="J779" s="178" t="s">
        <v>915</v>
      </c>
      <c r="K779" s="185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76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84">
        <v>0.24970000000000001</v>
      </c>
      <c r="AE779" s="183">
        <f t="shared" si="146"/>
        <v>1</v>
      </c>
      <c r="AF779" s="183" t="str">
        <f>IF(AND(COUNTIFS($J$18:J779,J779)=1,AE779=1),1,"")</f>
        <v/>
      </c>
      <c r="AG779" s="183" t="str">
        <f>IF(C779="","",IF(AND(COUNTIFS($J$18:J779,J779)=1,C779&lt;&gt;""),1,""))</f>
        <v/>
      </c>
      <c r="AH779" s="183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82">
        <v>2019</v>
      </c>
      <c r="C780" s="182">
        <v>5</v>
      </c>
      <c r="D780" s="57" t="str">
        <f t="shared" si="141"/>
        <v>Q1</v>
      </c>
      <c r="E780" s="16" t="s">
        <v>34</v>
      </c>
      <c r="F780" s="182">
        <v>2019</v>
      </c>
      <c r="G780" s="182">
        <v>9</v>
      </c>
      <c r="H780" s="185"/>
      <c r="I780" s="57" t="str">
        <f t="shared" si="143"/>
        <v>Q2</v>
      </c>
      <c r="J780" s="178" t="s">
        <v>920</v>
      </c>
      <c r="K780" s="185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76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84">
        <v>0.15110000000000001</v>
      </c>
      <c r="AE780" s="183">
        <f t="shared" si="146"/>
        <v>0</v>
      </c>
      <c r="AF780" s="183" t="str">
        <f>IF(AND(COUNTIFS($J$18:J780,J780)=1,AE780=1),1,"")</f>
        <v/>
      </c>
      <c r="AG780" s="183">
        <f>IF(C780="","",IF(AND(COUNTIFS($J$18:J780,J780)=1,C780&lt;&gt;""),1,""))</f>
        <v>1</v>
      </c>
      <c r="AH780" s="183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82">
        <v>2019</v>
      </c>
      <c r="C781" s="182">
        <v>9</v>
      </c>
      <c r="D781" s="57" t="str">
        <f t="shared" si="141"/>
        <v>Q2</v>
      </c>
      <c r="E781" s="16" t="s">
        <v>34</v>
      </c>
      <c r="F781" s="182">
        <v>2019</v>
      </c>
      <c r="G781" s="182">
        <v>9</v>
      </c>
      <c r="H781" s="185"/>
      <c r="I781" s="57" t="str">
        <f t="shared" si="143"/>
        <v>Q2</v>
      </c>
      <c r="J781" s="178" t="s">
        <v>858</v>
      </c>
      <c r="K781" s="185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76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84">
        <v>8.9700000000000002E-2</v>
      </c>
      <c r="AE781" s="183">
        <f t="shared" si="146"/>
        <v>1</v>
      </c>
      <c r="AF781" s="183" t="str">
        <f>IF(AND(COUNTIFS($J$18:J781,J781)=1,AE781=1),1,"")</f>
        <v/>
      </c>
      <c r="AG781" s="183" t="str">
        <f>IF(C781="","",IF(AND(COUNTIFS($J$18:J781,J781)=1,C781&lt;&gt;""),1,""))</f>
        <v/>
      </c>
      <c r="AH781" s="183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82">
        <v>2019</v>
      </c>
      <c r="C782" s="182">
        <v>9</v>
      </c>
      <c r="D782" s="57" t="str">
        <f t="shared" si="141"/>
        <v>Q2</v>
      </c>
      <c r="E782" s="16" t="s">
        <v>34</v>
      </c>
      <c r="F782" s="182">
        <v>2019</v>
      </c>
      <c r="G782" s="182">
        <v>9</v>
      </c>
      <c r="H782" s="185"/>
      <c r="I782" s="57" t="str">
        <f t="shared" si="143"/>
        <v>Q2</v>
      </c>
      <c r="J782" s="178" t="s">
        <v>858</v>
      </c>
      <c r="K782" s="185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76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84">
        <v>8.9700000000000002E-2</v>
      </c>
      <c r="AE782" s="183">
        <f t="shared" si="146"/>
        <v>1</v>
      </c>
      <c r="AF782" s="183" t="str">
        <f>IF(AND(COUNTIFS($J$18:J782,J782)=1,AE782=1),1,"")</f>
        <v/>
      </c>
      <c r="AG782" s="183" t="str">
        <f>IF(C782="","",IF(AND(COUNTIFS($J$18:J782,J782)=1,C782&lt;&gt;""),1,""))</f>
        <v/>
      </c>
      <c r="AH782" s="183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82">
        <v>2019</v>
      </c>
      <c r="C783" s="182">
        <v>9</v>
      </c>
      <c r="D783" s="57" t="str">
        <f t="shared" si="141"/>
        <v>Q2</v>
      </c>
      <c r="E783" s="16" t="s">
        <v>34</v>
      </c>
      <c r="F783" s="182">
        <v>2019</v>
      </c>
      <c r="G783" s="182">
        <v>9</v>
      </c>
      <c r="H783" s="185"/>
      <c r="I783" s="57" t="str">
        <f t="shared" si="143"/>
        <v>Q2</v>
      </c>
      <c r="J783" s="178" t="s">
        <v>858</v>
      </c>
      <c r="K783" s="185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76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84">
        <v>8.9700000000000002E-2</v>
      </c>
      <c r="AE783" s="183">
        <f t="shared" si="146"/>
        <v>1</v>
      </c>
      <c r="AF783" s="183" t="str">
        <f>IF(AND(COUNTIFS($J$18:J783,J783)=1,AE783=1),1,"")</f>
        <v/>
      </c>
      <c r="AG783" s="183" t="str">
        <f>IF(C783="","",IF(AND(COUNTIFS($J$18:J783,J783)=1,C783&lt;&gt;""),1,""))</f>
        <v/>
      </c>
      <c r="AH783" s="183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82">
        <v>2019</v>
      </c>
      <c r="C784" s="182">
        <v>9</v>
      </c>
      <c r="D784" s="57" t="str">
        <f t="shared" si="141"/>
        <v>Q2</v>
      </c>
      <c r="E784" s="16" t="s">
        <v>34</v>
      </c>
      <c r="F784" s="182">
        <v>2019</v>
      </c>
      <c r="G784" s="182">
        <v>9</v>
      </c>
      <c r="H784" s="185"/>
      <c r="I784" s="57" t="str">
        <f t="shared" si="143"/>
        <v>Q2</v>
      </c>
      <c r="J784" s="178" t="s">
        <v>858</v>
      </c>
      <c r="K784" s="185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76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84">
        <v>8.9700000000000002E-2</v>
      </c>
      <c r="AE784" s="183">
        <f t="shared" si="146"/>
        <v>1</v>
      </c>
      <c r="AF784" s="183" t="str">
        <f>IF(AND(COUNTIFS($J$18:J784,J784)=1,AE784=1),1,"")</f>
        <v/>
      </c>
      <c r="AG784" s="183" t="str">
        <f>IF(C784="","",IF(AND(COUNTIFS($J$18:J784,J784)=1,C784&lt;&gt;""),1,""))</f>
        <v/>
      </c>
      <c r="AH784" s="183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82">
        <v>2019</v>
      </c>
      <c r="C785" s="182">
        <v>9</v>
      </c>
      <c r="D785" s="57" t="str">
        <f t="shared" si="141"/>
        <v>Q2</v>
      </c>
      <c r="E785" s="16" t="s">
        <v>34</v>
      </c>
      <c r="F785" s="182">
        <v>2019</v>
      </c>
      <c r="G785" s="182">
        <v>9</v>
      </c>
      <c r="H785" s="185"/>
      <c r="I785" s="57" t="str">
        <f t="shared" si="143"/>
        <v>Q2</v>
      </c>
      <c r="J785" s="178" t="s">
        <v>858</v>
      </c>
      <c r="K785" s="185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76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84">
        <v>8.9700000000000002E-2</v>
      </c>
      <c r="AE785" s="183">
        <f t="shared" si="146"/>
        <v>1</v>
      </c>
      <c r="AF785" s="183" t="str">
        <f>IF(AND(COUNTIFS($J$18:J785,J785)=1,AE785=1),1,"")</f>
        <v/>
      </c>
      <c r="AG785" s="183" t="str">
        <f>IF(C785="","",IF(AND(COUNTIFS($J$18:J785,J785)=1,C785&lt;&gt;""),1,""))</f>
        <v/>
      </c>
      <c r="AH785" s="183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82">
        <v>2019</v>
      </c>
      <c r="C786" s="182">
        <v>9</v>
      </c>
      <c r="D786" s="57" t="str">
        <f t="shared" si="141"/>
        <v>Q2</v>
      </c>
      <c r="E786" s="16" t="s">
        <v>34</v>
      </c>
      <c r="F786" s="182">
        <v>2019</v>
      </c>
      <c r="G786" s="182">
        <v>9</v>
      </c>
      <c r="H786" s="185"/>
      <c r="I786" s="57" t="str">
        <f t="shared" si="143"/>
        <v>Q2</v>
      </c>
      <c r="J786" s="178" t="s">
        <v>858</v>
      </c>
      <c r="K786" s="185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76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84">
        <v>8.9700000000000002E-2</v>
      </c>
      <c r="AE786" s="183">
        <f t="shared" si="146"/>
        <v>1</v>
      </c>
      <c r="AF786" s="183" t="str">
        <f>IF(AND(COUNTIFS($J$18:J786,J786)=1,AE786=1),1,"")</f>
        <v/>
      </c>
      <c r="AG786" s="183" t="str">
        <f>IF(C786="","",IF(AND(COUNTIFS($J$18:J786,J786)=1,C786&lt;&gt;""),1,""))</f>
        <v/>
      </c>
      <c r="AH786" s="183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82">
        <v>2019</v>
      </c>
      <c r="C787" s="182">
        <v>9</v>
      </c>
      <c r="D787" s="57" t="str">
        <f t="shared" si="141"/>
        <v>Q2</v>
      </c>
      <c r="E787" s="16" t="s">
        <v>34</v>
      </c>
      <c r="F787" s="182">
        <v>2019</v>
      </c>
      <c r="G787" s="182">
        <v>9</v>
      </c>
      <c r="H787" s="185"/>
      <c r="I787" s="57" t="str">
        <f t="shared" si="143"/>
        <v>Q2</v>
      </c>
      <c r="J787" s="178" t="s">
        <v>921</v>
      </c>
      <c r="K787" s="185" t="s">
        <v>3165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76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84">
        <v>9.4399999999999998E-2</v>
      </c>
      <c r="AE787" s="183">
        <f t="shared" si="146"/>
        <v>0</v>
      </c>
      <c r="AF787" s="183" t="str">
        <f>IF(AND(COUNTIFS($J$18:J787,J787)=1,AE787=1),1,"")</f>
        <v/>
      </c>
      <c r="AG787" s="183">
        <f>IF(C787="","",IF(AND(COUNTIFS($J$18:J787,J787)=1,C787&lt;&gt;""),1,""))</f>
        <v>1</v>
      </c>
      <c r="AH787" s="183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82">
        <v>2019</v>
      </c>
      <c r="C788" s="182">
        <v>9</v>
      </c>
      <c r="D788" s="57" t="str">
        <f t="shared" si="141"/>
        <v>Q2</v>
      </c>
      <c r="E788" s="16" t="s">
        <v>34</v>
      </c>
      <c r="F788" s="182">
        <v>2019</v>
      </c>
      <c r="G788" s="182">
        <v>9</v>
      </c>
      <c r="H788" s="185"/>
      <c r="I788" s="57" t="str">
        <f t="shared" si="143"/>
        <v>Q2</v>
      </c>
      <c r="J788" s="178" t="s">
        <v>921</v>
      </c>
      <c r="K788" s="185" t="s">
        <v>3165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76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84">
        <v>9.4399999999999998E-2</v>
      </c>
      <c r="AE788" s="183">
        <f t="shared" si="146"/>
        <v>0</v>
      </c>
      <c r="AF788" s="183" t="str">
        <f>IF(AND(COUNTIFS($J$18:J788,J788)=1,AE788=1),1,"")</f>
        <v/>
      </c>
      <c r="AG788" s="183" t="str">
        <f>IF(C788="","",IF(AND(COUNTIFS($J$18:J788,J788)=1,C788&lt;&gt;""),1,""))</f>
        <v/>
      </c>
      <c r="AH788" s="183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82">
        <v>2019</v>
      </c>
      <c r="C789" s="182">
        <v>9</v>
      </c>
      <c r="D789" s="57" t="str">
        <f t="shared" si="141"/>
        <v>Q2</v>
      </c>
      <c r="E789" s="16" t="s">
        <v>34</v>
      </c>
      <c r="F789" s="182">
        <v>2019</v>
      </c>
      <c r="G789" s="182">
        <v>9</v>
      </c>
      <c r="H789" s="185"/>
      <c r="I789" s="57" t="str">
        <f t="shared" si="143"/>
        <v>Q2</v>
      </c>
      <c r="J789" s="178" t="s">
        <v>922</v>
      </c>
      <c r="K789" s="185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76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84">
        <v>0.122</v>
      </c>
      <c r="AE789" s="183">
        <f t="shared" si="146"/>
        <v>0</v>
      </c>
      <c r="AF789" s="183" t="str">
        <f>IF(AND(COUNTIFS($J$18:J789,J789)=1,AE789=1),1,"")</f>
        <v/>
      </c>
      <c r="AG789" s="183">
        <f>IF(C789="","",IF(AND(COUNTIFS($J$18:J789,J789)=1,C789&lt;&gt;""),1,""))</f>
        <v>1</v>
      </c>
      <c r="AH789" s="183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82">
        <v>2019</v>
      </c>
      <c r="C790" s="182">
        <v>9</v>
      </c>
      <c r="D790" s="57" t="str">
        <f t="shared" si="141"/>
        <v>Q2</v>
      </c>
      <c r="E790" s="16" t="s">
        <v>34</v>
      </c>
      <c r="F790" s="182">
        <v>2019</v>
      </c>
      <c r="G790" s="182">
        <v>9</v>
      </c>
      <c r="H790" s="185"/>
      <c r="I790" s="57" t="str">
        <f t="shared" si="143"/>
        <v>Q2</v>
      </c>
      <c r="J790" s="178" t="s">
        <v>922</v>
      </c>
      <c r="K790" s="185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76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84">
        <v>0.122</v>
      </c>
      <c r="AE790" s="183">
        <f t="shared" si="146"/>
        <v>0</v>
      </c>
      <c r="AF790" s="183" t="str">
        <f>IF(AND(COUNTIFS($J$18:J790,J790)=1,AE790=1),1,"")</f>
        <v/>
      </c>
      <c r="AG790" s="183" t="str">
        <f>IF(C790="","",IF(AND(COUNTIFS($J$18:J790,J790)=1,C790&lt;&gt;""),1,""))</f>
        <v/>
      </c>
      <c r="AH790" s="183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82">
        <v>2019</v>
      </c>
      <c r="C791" s="182">
        <v>9</v>
      </c>
      <c r="D791" s="57" t="str">
        <f t="shared" si="141"/>
        <v>Q2</v>
      </c>
      <c r="E791" s="16" t="s">
        <v>34</v>
      </c>
      <c r="F791" s="182">
        <v>2019</v>
      </c>
      <c r="G791" s="182">
        <v>9</v>
      </c>
      <c r="H791" s="185"/>
      <c r="I791" s="57" t="str">
        <f t="shared" si="143"/>
        <v>Q2</v>
      </c>
      <c r="J791" s="178" t="s">
        <v>924</v>
      </c>
      <c r="K791" s="185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76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84">
        <v>0.114</v>
      </c>
      <c r="AE791" s="183">
        <f t="shared" si="146"/>
        <v>1</v>
      </c>
      <c r="AF791" s="183">
        <f>IF(AND(COUNTIFS($J$18:J791,J791)=1,AE791=1),1,"")</f>
        <v>1</v>
      </c>
      <c r="AG791" s="183">
        <f>IF(C791="","",IF(AND(COUNTIFS($J$18:J791,J791)=1,C791&lt;&gt;""),1,""))</f>
        <v>1</v>
      </c>
      <c r="AH791" s="183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82">
        <v>2019</v>
      </c>
      <c r="C792" s="182">
        <v>9</v>
      </c>
      <c r="D792" s="57" t="str">
        <f t="shared" si="141"/>
        <v>Q2</v>
      </c>
      <c r="E792" s="16" t="s">
        <v>34</v>
      </c>
      <c r="F792" s="182">
        <v>2019</v>
      </c>
      <c r="G792" s="182">
        <v>9</v>
      </c>
      <c r="H792" s="185"/>
      <c r="I792" s="57" t="str">
        <f t="shared" si="143"/>
        <v>Q2</v>
      </c>
      <c r="J792" s="178" t="s">
        <v>924</v>
      </c>
      <c r="K792" s="185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76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84">
        <v>0.114</v>
      </c>
      <c r="AE792" s="183">
        <f t="shared" si="146"/>
        <v>1</v>
      </c>
      <c r="AF792" s="183" t="str">
        <f>IF(AND(COUNTIFS($J$18:J792,J792)=1,AE792=1),1,"")</f>
        <v/>
      </c>
      <c r="AG792" s="183" t="str">
        <f>IF(C792="","",IF(AND(COUNTIFS($J$18:J792,J792)=1,C792&lt;&gt;""),1,""))</f>
        <v/>
      </c>
      <c r="AH792" s="183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82">
        <v>2019</v>
      </c>
      <c r="C793" s="182">
        <v>9</v>
      </c>
      <c r="D793" s="57" t="str">
        <f t="shared" si="141"/>
        <v>Q2</v>
      </c>
      <c r="E793" s="16" t="s">
        <v>34</v>
      </c>
      <c r="F793" s="182">
        <v>2019</v>
      </c>
      <c r="G793" s="182">
        <v>9</v>
      </c>
      <c r="H793" s="185"/>
      <c r="I793" s="57" t="str">
        <f t="shared" si="143"/>
        <v>Q2</v>
      </c>
      <c r="J793" s="178" t="s">
        <v>926</v>
      </c>
      <c r="K793" s="185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76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84">
        <v>0.16059999999999999</v>
      </c>
      <c r="AE793" s="183">
        <f t="shared" si="146"/>
        <v>0</v>
      </c>
      <c r="AF793" s="183" t="str">
        <f>IF(AND(COUNTIFS($J$18:J793,J793)=1,AE793=1),1,"")</f>
        <v/>
      </c>
      <c r="AG793" s="183">
        <f>IF(C793="","",IF(AND(COUNTIFS($J$18:J793,J793)=1,C793&lt;&gt;""),1,""))</f>
        <v>1</v>
      </c>
      <c r="AH793" s="183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82">
        <v>2019</v>
      </c>
      <c r="C794" s="182">
        <v>9</v>
      </c>
      <c r="D794" s="57" t="str">
        <f t="shared" si="141"/>
        <v>Q2</v>
      </c>
      <c r="E794" s="16" t="s">
        <v>34</v>
      </c>
      <c r="F794" s="182">
        <v>2019</v>
      </c>
      <c r="G794" s="182">
        <v>9</v>
      </c>
      <c r="H794" s="185"/>
      <c r="I794" s="57" t="str">
        <f t="shared" si="143"/>
        <v>Q2</v>
      </c>
      <c r="J794" s="178" t="s">
        <v>926</v>
      </c>
      <c r="K794" s="185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76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84">
        <v>0.16059999999999999</v>
      </c>
      <c r="AE794" s="183">
        <f t="shared" si="146"/>
        <v>0</v>
      </c>
      <c r="AF794" s="183" t="str">
        <f>IF(AND(COUNTIFS($J$18:J794,J794)=1,AE794=1),1,"")</f>
        <v/>
      </c>
      <c r="AG794" s="183" t="str">
        <f>IF(C794="","",IF(AND(COUNTIFS($J$18:J794,J794)=1,C794&lt;&gt;""),1,""))</f>
        <v/>
      </c>
      <c r="AH794" s="183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82">
        <v>2019</v>
      </c>
      <c r="C795" s="182">
        <v>9</v>
      </c>
      <c r="D795" s="57" t="str">
        <f t="shared" si="141"/>
        <v>Q2</v>
      </c>
      <c r="E795" s="16" t="s">
        <v>34</v>
      </c>
      <c r="F795" s="182">
        <v>2019</v>
      </c>
      <c r="G795" s="182">
        <v>9</v>
      </c>
      <c r="H795" s="185"/>
      <c r="I795" s="57" t="str">
        <f t="shared" si="143"/>
        <v>Q2</v>
      </c>
      <c r="J795" s="178" t="s">
        <v>926</v>
      </c>
      <c r="K795" s="185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76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84">
        <v>0.16059999999999999</v>
      </c>
      <c r="AE795" s="183">
        <f t="shared" si="146"/>
        <v>0</v>
      </c>
      <c r="AF795" s="183" t="str">
        <f>IF(AND(COUNTIFS($J$18:J795,J795)=1,AE795=1),1,"")</f>
        <v/>
      </c>
      <c r="AG795" s="183" t="str">
        <f>IF(C795="","",IF(AND(COUNTIFS($J$18:J795,J795)=1,C795&lt;&gt;""),1,""))</f>
        <v/>
      </c>
      <c r="AH795" s="183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82">
        <v>2019</v>
      </c>
      <c r="C796" s="182">
        <v>6</v>
      </c>
      <c r="D796" s="57" t="str">
        <f t="shared" si="141"/>
        <v>Q1</v>
      </c>
      <c r="E796" s="16" t="s">
        <v>34</v>
      </c>
      <c r="F796" s="182">
        <v>2019</v>
      </c>
      <c r="G796" s="182">
        <v>6</v>
      </c>
      <c r="H796" s="185"/>
      <c r="I796" s="57" t="str">
        <f t="shared" si="143"/>
        <v>Q1</v>
      </c>
      <c r="J796" s="178" t="s">
        <v>927</v>
      </c>
      <c r="K796" s="185" t="s">
        <v>3166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87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84">
        <v>0.12970000000000001</v>
      </c>
      <c r="AE796" s="183">
        <f t="shared" si="146"/>
        <v>0</v>
      </c>
      <c r="AF796" s="183" t="str">
        <f>IF(AND(COUNTIFS($J$18:J796,J796)=1,AE796=1),1,"")</f>
        <v/>
      </c>
      <c r="AG796" s="183">
        <f>IF(C796="","",IF(AND(COUNTIFS($J$18:J796,J796)=1,C796&lt;&gt;""),1,""))</f>
        <v>1</v>
      </c>
      <c r="AH796" s="183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82">
        <v>2019</v>
      </c>
      <c r="C797" s="182">
        <v>12</v>
      </c>
      <c r="D797" s="57" t="str">
        <f t="shared" si="141"/>
        <v>Q3</v>
      </c>
      <c r="E797" s="16" t="s">
        <v>35</v>
      </c>
      <c r="F797" s="182">
        <v>2020</v>
      </c>
      <c r="G797" s="182">
        <v>4</v>
      </c>
      <c r="H797" s="185"/>
      <c r="I797" s="57" t="str">
        <f t="shared" si="143"/>
        <v>Q1</v>
      </c>
      <c r="J797" s="178" t="s">
        <v>930</v>
      </c>
      <c r="K797" s="185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76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84">
        <v>0.2422</v>
      </c>
      <c r="AE797" s="183">
        <f t="shared" si="146"/>
        <v>0</v>
      </c>
      <c r="AF797" s="183" t="str">
        <f>IF(AND(COUNTIFS($J$18:J797,J797)=1,AE797=1),1,"")</f>
        <v/>
      </c>
      <c r="AG797" s="183">
        <f>IF(C797="","",IF(AND(COUNTIFS($J$18:J797,J797)=1,C797&lt;&gt;""),1,""))</f>
        <v>1</v>
      </c>
      <c r="AH797" s="183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82">
        <v>2019</v>
      </c>
      <c r="C798" s="182">
        <v>12</v>
      </c>
      <c r="D798" s="57" t="str">
        <f t="shared" si="141"/>
        <v>Q3</v>
      </c>
      <c r="E798" s="16" t="s">
        <v>35</v>
      </c>
      <c r="F798" s="182">
        <v>2020</v>
      </c>
      <c r="G798" s="182">
        <v>4</v>
      </c>
      <c r="H798" s="185"/>
      <c r="I798" s="57" t="str">
        <f t="shared" si="143"/>
        <v>Q1</v>
      </c>
      <c r="J798" s="178" t="s">
        <v>930</v>
      </c>
      <c r="K798" s="185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76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84">
        <v>0.2422</v>
      </c>
      <c r="AE798" s="183">
        <f t="shared" si="146"/>
        <v>0</v>
      </c>
      <c r="AF798" s="183" t="str">
        <f>IF(AND(COUNTIFS($J$18:J798,J798)=1,AE798=1),1,"")</f>
        <v/>
      </c>
      <c r="AG798" s="183" t="str">
        <f>IF(C798="","",IF(AND(COUNTIFS($J$18:J798,J798)=1,C798&lt;&gt;""),1,""))</f>
        <v/>
      </c>
      <c r="AH798" s="183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82">
        <v>2019</v>
      </c>
      <c r="C799" s="182">
        <v>12</v>
      </c>
      <c r="D799" s="57" t="str">
        <f t="shared" si="141"/>
        <v>Q3</v>
      </c>
      <c r="E799" s="16" t="s">
        <v>35</v>
      </c>
      <c r="F799" s="182">
        <v>2020</v>
      </c>
      <c r="G799" s="182">
        <v>4</v>
      </c>
      <c r="H799" s="185"/>
      <c r="I799" s="57" t="str">
        <f t="shared" si="143"/>
        <v>Q1</v>
      </c>
      <c r="J799" s="178" t="s">
        <v>930</v>
      </c>
      <c r="K799" s="185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76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84">
        <v>0.2422</v>
      </c>
      <c r="AE799" s="183">
        <f t="shared" si="146"/>
        <v>0</v>
      </c>
      <c r="AF799" s="183" t="str">
        <f>IF(AND(COUNTIFS($J$18:J799,J799)=1,AE799=1),1,"")</f>
        <v/>
      </c>
      <c r="AG799" s="183" t="str">
        <f>IF(C799="","",IF(AND(COUNTIFS($J$18:J799,J799)=1,C799&lt;&gt;""),1,""))</f>
        <v/>
      </c>
      <c r="AH799" s="183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82">
        <v>2019</v>
      </c>
      <c r="C800" s="182">
        <v>12</v>
      </c>
      <c r="D800" s="57" t="str">
        <f t="shared" si="141"/>
        <v>Q3</v>
      </c>
      <c r="E800" s="16" t="s">
        <v>35</v>
      </c>
      <c r="F800" s="182">
        <v>2020</v>
      </c>
      <c r="G800" s="182">
        <v>4</v>
      </c>
      <c r="H800" s="185"/>
      <c r="I800" s="57" t="str">
        <f t="shared" si="143"/>
        <v>Q1</v>
      </c>
      <c r="J800" s="178" t="s">
        <v>932</v>
      </c>
      <c r="K800" s="185" t="s">
        <v>3167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76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84">
        <v>0.1246</v>
      </c>
      <c r="AE800" s="183">
        <f t="shared" si="146"/>
        <v>1</v>
      </c>
      <c r="AF800" s="183">
        <f>IF(AND(COUNTIFS($J$18:J800,J800)=1,AE800=1),1,"")</f>
        <v>1</v>
      </c>
      <c r="AG800" s="183">
        <f>IF(C800="","",IF(AND(COUNTIFS($J$18:J800,J800)=1,C800&lt;&gt;""),1,""))</f>
        <v>1</v>
      </c>
      <c r="AH800" s="183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82">
        <v>2019</v>
      </c>
      <c r="C801" s="182">
        <v>11</v>
      </c>
      <c r="D801" s="57" t="str">
        <f t="shared" si="141"/>
        <v>Q3</v>
      </c>
      <c r="E801" s="16" t="s">
        <v>35</v>
      </c>
      <c r="F801" s="182">
        <v>2020</v>
      </c>
      <c r="G801" s="182">
        <v>4</v>
      </c>
      <c r="H801" s="185"/>
      <c r="I801" s="57" t="str">
        <f t="shared" si="143"/>
        <v>Q1</v>
      </c>
      <c r="J801" s="178" t="s">
        <v>934</v>
      </c>
      <c r="K801" s="185" t="s">
        <v>3168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76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84">
        <v>0.12839999999999999</v>
      </c>
      <c r="AE801" s="183">
        <f t="shared" si="146"/>
        <v>0</v>
      </c>
      <c r="AF801" s="183" t="str">
        <f>IF(AND(COUNTIFS($J$18:J801,J801)=1,AE801=1),1,"")</f>
        <v/>
      </c>
      <c r="AG801" s="183">
        <f>IF(C801="","",IF(AND(COUNTIFS($J$18:J801,J801)=1,C801&lt;&gt;""),1,""))</f>
        <v>1</v>
      </c>
      <c r="AH801" s="183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82">
        <v>2019</v>
      </c>
      <c r="C802" s="182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82">
        <v>2020</v>
      </c>
      <c r="G802" s="182">
        <v>4</v>
      </c>
      <c r="H802" s="185"/>
      <c r="I802" s="57" t="str">
        <f t="shared" si="143"/>
        <v>Q1</v>
      </c>
      <c r="J802" s="178" t="s">
        <v>934</v>
      </c>
      <c r="K802" s="185" t="s">
        <v>3168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76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84">
        <v>0.12839999999999999</v>
      </c>
      <c r="AE802" s="183">
        <f t="shared" si="146"/>
        <v>0</v>
      </c>
      <c r="AF802" s="183" t="str">
        <f>IF(AND(COUNTIFS($J$18:J802,J802)=1,AE802=1),1,"")</f>
        <v/>
      </c>
      <c r="AG802" s="183" t="str">
        <f>IF(C802="","",IF(AND(COUNTIFS($J$18:J802,J802)=1,C802&lt;&gt;""),1,""))</f>
        <v/>
      </c>
      <c r="AH802" s="183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82">
        <v>2019</v>
      </c>
      <c r="C803" s="182">
        <v>10</v>
      </c>
      <c r="D803" s="57" t="str">
        <f t="shared" si="153"/>
        <v>Q3</v>
      </c>
      <c r="E803" s="16" t="s">
        <v>35</v>
      </c>
      <c r="F803" s="182">
        <v>2020</v>
      </c>
      <c r="G803" s="182">
        <v>4</v>
      </c>
      <c r="H803" s="185"/>
      <c r="I803" s="57" t="str">
        <f t="shared" si="143"/>
        <v>Q1</v>
      </c>
      <c r="J803" s="178" t="s">
        <v>935</v>
      </c>
      <c r="K803" s="185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76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84">
        <v>0.16239999999999999</v>
      </c>
      <c r="AE803" s="183">
        <f t="shared" si="146"/>
        <v>1</v>
      </c>
      <c r="AF803" s="183">
        <f>IF(AND(COUNTIFS($J$18:J803,J803)=1,AE803=1),1,"")</f>
        <v>1</v>
      </c>
      <c r="AG803" s="183">
        <f>IF(C803="","",IF(AND(COUNTIFS($J$18:J803,J803)=1,C803&lt;&gt;""),1,""))</f>
        <v>1</v>
      </c>
      <c r="AH803" s="183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82">
        <v>2019</v>
      </c>
      <c r="C804" s="182">
        <v>10</v>
      </c>
      <c r="D804" s="57" t="str">
        <f t="shared" si="153"/>
        <v>Q3</v>
      </c>
      <c r="E804" s="16" t="s">
        <v>35</v>
      </c>
      <c r="F804" s="182">
        <v>2020</v>
      </c>
      <c r="G804" s="182">
        <v>4</v>
      </c>
      <c r="H804" s="185"/>
      <c r="I804" s="57" t="str">
        <f t="shared" si="143"/>
        <v>Q1</v>
      </c>
      <c r="J804" s="178" t="s">
        <v>935</v>
      </c>
      <c r="K804" s="185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76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84">
        <v>0.16239999999999999</v>
      </c>
      <c r="AE804" s="183">
        <f t="shared" si="146"/>
        <v>1</v>
      </c>
      <c r="AF804" s="183" t="str">
        <f>IF(AND(COUNTIFS($J$18:J804,J804)=1,AE804=1),1,"")</f>
        <v/>
      </c>
      <c r="AG804" s="183" t="str">
        <f>IF(C804="","",IF(AND(COUNTIFS($J$18:J804,J804)=1,C804&lt;&gt;""),1,""))</f>
        <v/>
      </c>
      <c r="AH804" s="183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82">
        <v>2019</v>
      </c>
      <c r="C805" s="182">
        <v>10</v>
      </c>
      <c r="D805" s="57" t="str">
        <f t="shared" si="153"/>
        <v>Q3</v>
      </c>
      <c r="E805" s="16" t="s">
        <v>35</v>
      </c>
      <c r="F805" s="182">
        <v>2020</v>
      </c>
      <c r="G805" s="182">
        <v>8</v>
      </c>
      <c r="H805" s="185"/>
      <c r="I805" s="57" t="str">
        <f t="shared" si="143"/>
        <v>Q2</v>
      </c>
      <c r="J805" s="178" t="s">
        <v>937</v>
      </c>
      <c r="K805" s="185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76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84">
        <v>0.20799999999999999</v>
      </c>
      <c r="AE805" s="183">
        <f t="shared" si="146"/>
        <v>0</v>
      </c>
      <c r="AF805" s="183" t="str">
        <f>IF(AND(COUNTIFS($J$18:J805,J805)=1,AE805=1),1,"")</f>
        <v/>
      </c>
      <c r="AG805" s="183">
        <f>IF(C805="","",IF(AND(COUNTIFS($J$18:J805,J805)=1,C805&lt;&gt;""),1,""))</f>
        <v>1</v>
      </c>
      <c r="AH805" s="183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82">
        <v>2019</v>
      </c>
      <c r="C806" s="182">
        <v>10</v>
      </c>
      <c r="D806" s="57" t="str">
        <f t="shared" si="153"/>
        <v>Q3</v>
      </c>
      <c r="E806" s="16" t="s">
        <v>35</v>
      </c>
      <c r="F806" s="182">
        <v>2020</v>
      </c>
      <c r="G806" s="182">
        <v>8</v>
      </c>
      <c r="H806" s="185"/>
      <c r="I806" s="57" t="str">
        <f t="shared" si="143"/>
        <v>Q2</v>
      </c>
      <c r="J806" s="178" t="s">
        <v>937</v>
      </c>
      <c r="K806" s="185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76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84">
        <v>0.20799999999999999</v>
      </c>
      <c r="AE806" s="183">
        <f t="shared" si="146"/>
        <v>0</v>
      </c>
      <c r="AF806" s="183" t="str">
        <f>IF(AND(COUNTIFS($J$18:J806,J806)=1,AE806=1),1,"")</f>
        <v/>
      </c>
      <c r="AG806" s="183" t="str">
        <f>IF(C806="","",IF(AND(COUNTIFS($J$18:J806,J806)=1,C806&lt;&gt;""),1,""))</f>
        <v/>
      </c>
      <c r="AH806" s="183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82">
        <v>2019</v>
      </c>
      <c r="C807" s="182">
        <v>12</v>
      </c>
      <c r="D807" s="57" t="str">
        <f t="shared" si="153"/>
        <v>Q3</v>
      </c>
      <c r="E807" s="16" t="s">
        <v>34</v>
      </c>
      <c r="F807" s="182">
        <v>2020</v>
      </c>
      <c r="G807" s="182">
        <v>2</v>
      </c>
      <c r="H807" s="185"/>
      <c r="I807" s="57" t="str">
        <f t="shared" si="143"/>
        <v>Q4</v>
      </c>
      <c r="J807" s="178" t="s">
        <v>938</v>
      </c>
      <c r="K807" s="185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76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84">
        <v>8.0100000000000005E-2</v>
      </c>
      <c r="AE807" s="183">
        <f t="shared" si="146"/>
        <v>1</v>
      </c>
      <c r="AF807" s="183">
        <f>IF(AND(COUNTIFS($J$18:J807,J807)=1,AE807=1),1,"")</f>
        <v>1</v>
      </c>
      <c r="AG807" s="183">
        <f>IF(C807="","",IF(AND(COUNTIFS($J$18:J807,J807)=1,C807&lt;&gt;""),1,""))</f>
        <v>1</v>
      </c>
      <c r="AH807" s="183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82">
        <v>2019</v>
      </c>
      <c r="C808" s="182">
        <v>12</v>
      </c>
      <c r="D808" s="57" t="str">
        <f t="shared" si="153"/>
        <v>Q3</v>
      </c>
      <c r="E808" s="16" t="s">
        <v>34</v>
      </c>
      <c r="F808" s="182">
        <v>2020</v>
      </c>
      <c r="G808" s="182">
        <v>2</v>
      </c>
      <c r="H808" s="185"/>
      <c r="I808" s="57" t="str">
        <f t="shared" si="143"/>
        <v>Q4</v>
      </c>
      <c r="J808" s="178" t="s">
        <v>938</v>
      </c>
      <c r="K808" s="185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76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84">
        <v>8.0100000000000005E-2</v>
      </c>
      <c r="AE808" s="183">
        <f t="shared" si="146"/>
        <v>1</v>
      </c>
      <c r="AF808" s="183" t="str">
        <f>IF(AND(COUNTIFS($J$18:J808,J808)=1,AE808=1),1,"")</f>
        <v/>
      </c>
      <c r="AG808" s="183" t="str">
        <f>IF(C808="","",IF(AND(COUNTIFS($J$18:J808,J808)=1,C808&lt;&gt;""),1,""))</f>
        <v/>
      </c>
      <c r="AH808" s="183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82">
        <v>2019</v>
      </c>
      <c r="C809" s="182">
        <v>12</v>
      </c>
      <c r="D809" s="57" t="str">
        <f t="shared" si="153"/>
        <v>Q3</v>
      </c>
      <c r="E809" s="16" t="s">
        <v>34</v>
      </c>
      <c r="F809" s="182">
        <v>2020</v>
      </c>
      <c r="G809" s="182">
        <v>2</v>
      </c>
      <c r="H809" s="185"/>
      <c r="I809" s="57" t="str">
        <f t="shared" si="143"/>
        <v>Q4</v>
      </c>
      <c r="J809" s="178" t="s">
        <v>938</v>
      </c>
      <c r="K809" s="185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76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84">
        <v>8.0100000000000005E-2</v>
      </c>
      <c r="AE809" s="183">
        <f t="shared" si="146"/>
        <v>1</v>
      </c>
      <c r="AF809" s="183" t="str">
        <f>IF(AND(COUNTIFS($J$18:J809,J809)=1,AE809=1),1,"")</f>
        <v/>
      </c>
      <c r="AG809" s="183" t="str">
        <f>IF(C809="","",IF(AND(COUNTIFS($J$18:J809,J809)=1,C809&lt;&gt;""),1,""))</f>
        <v/>
      </c>
      <c r="AH809" s="183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82">
        <v>2019</v>
      </c>
      <c r="C810" s="182">
        <v>12</v>
      </c>
      <c r="D810" s="57" t="str">
        <f t="shared" si="153"/>
        <v>Q3</v>
      </c>
      <c r="E810" s="16" t="s">
        <v>34</v>
      </c>
      <c r="F810" s="182">
        <v>2020</v>
      </c>
      <c r="G810" s="182">
        <v>2</v>
      </c>
      <c r="H810" s="185"/>
      <c r="I810" s="57" t="str">
        <f t="shared" si="143"/>
        <v>Q4</v>
      </c>
      <c r="J810" s="178" t="s">
        <v>938</v>
      </c>
      <c r="K810" s="185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76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84">
        <v>8.0100000000000005E-2</v>
      </c>
      <c r="AE810" s="183">
        <f t="shared" si="146"/>
        <v>1</v>
      </c>
      <c r="AF810" s="183" t="str">
        <f>IF(AND(COUNTIFS($J$18:J810,J810)=1,AE810=1),1,"")</f>
        <v/>
      </c>
      <c r="AG810" s="183" t="str">
        <f>IF(C810="","",IF(AND(COUNTIFS($J$18:J810,J810)=1,C810&lt;&gt;""),1,""))</f>
        <v/>
      </c>
      <c r="AH810" s="183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82">
        <v>2019</v>
      </c>
      <c r="C811" s="182">
        <v>12</v>
      </c>
      <c r="D811" s="57" t="str">
        <f t="shared" si="153"/>
        <v>Q3</v>
      </c>
      <c r="E811" s="16" t="s">
        <v>34</v>
      </c>
      <c r="F811" s="182">
        <v>2020</v>
      </c>
      <c r="G811" s="182">
        <v>2</v>
      </c>
      <c r="H811" s="185"/>
      <c r="I811" s="57" t="str">
        <f t="shared" si="143"/>
        <v>Q4</v>
      </c>
      <c r="J811" s="178" t="s">
        <v>938</v>
      </c>
      <c r="K811" s="185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76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84">
        <v>8.0100000000000005E-2</v>
      </c>
      <c r="AE811" s="183">
        <f t="shared" si="146"/>
        <v>1</v>
      </c>
      <c r="AF811" s="183" t="str">
        <f>IF(AND(COUNTIFS($J$18:J811,J811)=1,AE811=1),1,"")</f>
        <v/>
      </c>
      <c r="AG811" s="183" t="str">
        <f>IF(C811="","",IF(AND(COUNTIFS($J$18:J811,J811)=1,C811&lt;&gt;""),1,""))</f>
        <v/>
      </c>
      <c r="AH811" s="183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82">
        <v>2019</v>
      </c>
      <c r="C812" s="182">
        <v>12</v>
      </c>
      <c r="D812" s="57" t="str">
        <f t="shared" si="153"/>
        <v>Q3</v>
      </c>
      <c r="E812" s="16" t="s">
        <v>34</v>
      </c>
      <c r="F812" s="182">
        <v>2020</v>
      </c>
      <c r="G812" s="182">
        <v>2</v>
      </c>
      <c r="H812" s="185"/>
      <c r="I812" s="57" t="str">
        <f t="shared" si="143"/>
        <v>Q4</v>
      </c>
      <c r="J812" s="178" t="s">
        <v>938</v>
      </c>
      <c r="K812" s="185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76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84">
        <v>8.0100000000000005E-2</v>
      </c>
      <c r="AE812" s="183">
        <f t="shared" si="146"/>
        <v>1</v>
      </c>
      <c r="AF812" s="183" t="str">
        <f>IF(AND(COUNTIFS($J$18:J812,J812)=1,AE812=1),1,"")</f>
        <v/>
      </c>
      <c r="AG812" s="183" t="str">
        <f>IF(C812="","",IF(AND(COUNTIFS($J$18:J812,J812)=1,C812&lt;&gt;""),1,""))</f>
        <v/>
      </c>
      <c r="AH812" s="183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82">
        <v>2019</v>
      </c>
      <c r="C813" s="182">
        <v>12</v>
      </c>
      <c r="D813" s="57" t="str">
        <f t="shared" si="153"/>
        <v>Q3</v>
      </c>
      <c r="E813" s="16" t="s">
        <v>34</v>
      </c>
      <c r="F813" s="182">
        <v>2020</v>
      </c>
      <c r="G813" s="182">
        <v>2</v>
      </c>
      <c r="H813" s="185"/>
      <c r="I813" s="57" t="str">
        <f t="shared" si="143"/>
        <v>Q4</v>
      </c>
      <c r="J813" s="178" t="s">
        <v>938</v>
      </c>
      <c r="K813" s="185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76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84">
        <v>8.0100000000000005E-2</v>
      </c>
      <c r="AE813" s="183">
        <f t="shared" si="146"/>
        <v>1</v>
      </c>
      <c r="AF813" s="183" t="str">
        <f>IF(AND(COUNTIFS($J$18:J813,J813)=1,AE813=1),1,"")</f>
        <v/>
      </c>
      <c r="AG813" s="183" t="str">
        <f>IF(C813="","",IF(AND(COUNTIFS($J$18:J813,J813)=1,C813&lt;&gt;""),1,""))</f>
        <v/>
      </c>
      <c r="AH813" s="183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82">
        <v>2019</v>
      </c>
      <c r="C814" s="182">
        <v>12</v>
      </c>
      <c r="D814" s="57" t="str">
        <f t="shared" si="153"/>
        <v>Q3</v>
      </c>
      <c r="E814" s="16" t="s">
        <v>34</v>
      </c>
      <c r="F814" s="182">
        <v>2020</v>
      </c>
      <c r="G814" s="182">
        <v>2</v>
      </c>
      <c r="H814" s="185"/>
      <c r="I814" s="57" t="str">
        <f t="shared" si="143"/>
        <v>Q4</v>
      </c>
      <c r="J814" s="178" t="s">
        <v>938</v>
      </c>
      <c r="K814" s="185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76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84">
        <v>8.0100000000000005E-2</v>
      </c>
      <c r="AE814" s="183">
        <f t="shared" si="146"/>
        <v>1</v>
      </c>
      <c r="AF814" s="183" t="str">
        <f>IF(AND(COUNTIFS($J$18:J814,J814)=1,AE814=1),1,"")</f>
        <v/>
      </c>
      <c r="AG814" s="183" t="str">
        <f>IF(C814="","",IF(AND(COUNTIFS($J$18:J814,J814)=1,C814&lt;&gt;""),1,""))</f>
        <v/>
      </c>
      <c r="AH814" s="183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82">
        <v>2019</v>
      </c>
      <c r="C815" s="182">
        <v>12</v>
      </c>
      <c r="D815" s="57" t="str">
        <f t="shared" si="153"/>
        <v>Q3</v>
      </c>
      <c r="E815" s="16" t="s">
        <v>34</v>
      </c>
      <c r="F815" s="182">
        <v>2020</v>
      </c>
      <c r="G815" s="182">
        <v>2</v>
      </c>
      <c r="H815" s="185"/>
      <c r="I815" s="57" t="str">
        <f t="shared" si="143"/>
        <v>Q4</v>
      </c>
      <c r="J815" s="178" t="s">
        <v>938</v>
      </c>
      <c r="K815" s="185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76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84">
        <v>8.0100000000000005E-2</v>
      </c>
      <c r="AE815" s="183">
        <f t="shared" si="146"/>
        <v>1</v>
      </c>
      <c r="AF815" s="183" t="str">
        <f>IF(AND(COUNTIFS($J$18:J815,J815)=1,AE815=1),1,"")</f>
        <v/>
      </c>
      <c r="AG815" s="183" t="str">
        <f>IF(C815="","",IF(AND(COUNTIFS($J$18:J815,J815)=1,C815&lt;&gt;""),1,""))</f>
        <v/>
      </c>
      <c r="AH815" s="183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82">
        <v>2019</v>
      </c>
      <c r="C816" s="182">
        <v>12</v>
      </c>
      <c r="D816" s="57" t="str">
        <f t="shared" si="153"/>
        <v>Q3</v>
      </c>
      <c r="E816" s="16" t="s">
        <v>34</v>
      </c>
      <c r="F816" s="182">
        <v>2020</v>
      </c>
      <c r="G816" s="182">
        <v>2</v>
      </c>
      <c r="H816" s="185"/>
      <c r="I816" s="57" t="str">
        <f t="shared" si="143"/>
        <v>Q4</v>
      </c>
      <c r="J816" s="178" t="s">
        <v>938</v>
      </c>
      <c r="K816" s="185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76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84">
        <v>8.0100000000000005E-2</v>
      </c>
      <c r="AE816" s="183">
        <f t="shared" si="146"/>
        <v>1</v>
      </c>
      <c r="AF816" s="183" t="str">
        <f>IF(AND(COUNTIFS($J$18:J816,J816)=1,AE816=1),1,"")</f>
        <v/>
      </c>
      <c r="AG816" s="183" t="str">
        <f>IF(C816="","",IF(AND(COUNTIFS($J$18:J816,J816)=1,C816&lt;&gt;""),1,""))</f>
        <v/>
      </c>
      <c r="AH816" s="183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82">
        <v>2019</v>
      </c>
      <c r="C817" s="182">
        <v>12</v>
      </c>
      <c r="D817" s="57" t="str">
        <f t="shared" si="153"/>
        <v>Q3</v>
      </c>
      <c r="E817" s="16" t="s">
        <v>34</v>
      </c>
      <c r="F817" s="182">
        <v>2020</v>
      </c>
      <c r="G817" s="182">
        <v>2</v>
      </c>
      <c r="H817" s="185"/>
      <c r="I817" s="57" t="str">
        <f t="shared" si="143"/>
        <v>Q4</v>
      </c>
      <c r="J817" s="178" t="s">
        <v>938</v>
      </c>
      <c r="K817" s="185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76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84">
        <v>8.0100000000000005E-2</v>
      </c>
      <c r="AE817" s="183">
        <f t="shared" si="146"/>
        <v>1</v>
      </c>
      <c r="AF817" s="183" t="str">
        <f>IF(AND(COUNTIFS($J$18:J817,J817)=1,AE817=1),1,"")</f>
        <v/>
      </c>
      <c r="AG817" s="183" t="str">
        <f>IF(C817="","",IF(AND(COUNTIFS($J$18:J817,J817)=1,C817&lt;&gt;""),1,""))</f>
        <v/>
      </c>
      <c r="AH817" s="183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82">
        <v>2019</v>
      </c>
      <c r="C818" s="182">
        <v>12</v>
      </c>
      <c r="D818" s="57" t="str">
        <f t="shared" si="153"/>
        <v>Q3</v>
      </c>
      <c r="E818" s="16" t="s">
        <v>34</v>
      </c>
      <c r="F818" s="182">
        <v>2020</v>
      </c>
      <c r="G818" s="182">
        <v>2</v>
      </c>
      <c r="H818" s="185"/>
      <c r="I818" s="57" t="str">
        <f t="shared" si="143"/>
        <v>Q4</v>
      </c>
      <c r="J818" s="178" t="s">
        <v>940</v>
      </c>
      <c r="K818" s="185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76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84">
        <v>0.1638</v>
      </c>
      <c r="AE818" s="183">
        <f t="shared" si="146"/>
        <v>1</v>
      </c>
      <c r="AF818" s="183">
        <f>IF(AND(COUNTIFS($J$18:J818,J818)=1,AE818=1),1,"")</f>
        <v>1</v>
      </c>
      <c r="AG818" s="183">
        <f>IF(C818="","",IF(AND(COUNTIFS($J$18:J818,J818)=1,C818&lt;&gt;""),1,""))</f>
        <v>1</v>
      </c>
      <c r="AH818" s="183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82">
        <v>2019</v>
      </c>
      <c r="C819" s="182">
        <v>11</v>
      </c>
      <c r="D819" s="57" t="str">
        <f t="shared" si="153"/>
        <v>Q3</v>
      </c>
      <c r="E819" s="16" t="s">
        <v>34</v>
      </c>
      <c r="F819" s="182">
        <v>2020</v>
      </c>
      <c r="G819" s="182">
        <v>2</v>
      </c>
      <c r="H819" s="185"/>
      <c r="I819" s="57" t="str">
        <f t="shared" si="143"/>
        <v>Q4</v>
      </c>
      <c r="J819" s="178" t="s">
        <v>943</v>
      </c>
      <c r="K819" s="185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76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84">
        <v>0.11749999999999999</v>
      </c>
      <c r="AE819" s="183">
        <f t="shared" si="146"/>
        <v>0</v>
      </c>
      <c r="AF819" s="183" t="str">
        <f>IF(AND(COUNTIFS($J$18:J819,J819)=1,AE819=1),1,"")</f>
        <v/>
      </c>
      <c r="AG819" s="183">
        <f>IF(C819="","",IF(AND(COUNTIFS($J$18:J819,J819)=1,C819&lt;&gt;""),1,""))</f>
        <v>1</v>
      </c>
      <c r="AH819" s="183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82">
        <v>2019</v>
      </c>
      <c r="C820" s="182">
        <v>11</v>
      </c>
      <c r="D820" s="57" t="str">
        <f t="shared" si="153"/>
        <v>Q3</v>
      </c>
      <c r="E820" s="16" t="s">
        <v>34</v>
      </c>
      <c r="F820" s="182">
        <v>2020</v>
      </c>
      <c r="G820" s="182">
        <v>2</v>
      </c>
      <c r="H820" s="185"/>
      <c r="I820" s="57" t="str">
        <f t="shared" si="143"/>
        <v>Q4</v>
      </c>
      <c r="J820" s="178" t="s">
        <v>943</v>
      </c>
      <c r="K820" s="185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76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84">
        <v>0.11749999999999999</v>
      </c>
      <c r="AE820" s="183">
        <f t="shared" si="146"/>
        <v>0</v>
      </c>
      <c r="AF820" s="183" t="str">
        <f>IF(AND(COUNTIFS($J$18:J820,J820)=1,AE820=1),1,"")</f>
        <v/>
      </c>
      <c r="AG820" s="183" t="str">
        <f>IF(C820="","",IF(AND(COUNTIFS($J$18:J820,J820)=1,C820&lt;&gt;""),1,""))</f>
        <v/>
      </c>
      <c r="AH820" s="183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82">
        <v>2019</v>
      </c>
      <c r="C821" s="182">
        <v>11</v>
      </c>
      <c r="D821" s="57" t="str">
        <f t="shared" si="153"/>
        <v>Q3</v>
      </c>
      <c r="E821" s="16" t="s">
        <v>34</v>
      </c>
      <c r="F821" s="182">
        <v>2020</v>
      </c>
      <c r="G821" s="182">
        <v>2</v>
      </c>
      <c r="H821" s="185"/>
      <c r="I821" s="57" t="str">
        <f t="shared" si="143"/>
        <v>Q4</v>
      </c>
      <c r="J821" s="178" t="s">
        <v>943</v>
      </c>
      <c r="K821" s="185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76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84">
        <v>0.11749999999999999</v>
      </c>
      <c r="AE821" s="183">
        <f t="shared" si="146"/>
        <v>0</v>
      </c>
      <c r="AF821" s="183" t="str">
        <f>IF(AND(COUNTIFS($J$18:J821,J821)=1,AE821=1),1,"")</f>
        <v/>
      </c>
      <c r="AG821" s="183" t="str">
        <f>IF(C821="","",IF(AND(COUNTIFS($J$18:J821,J821)=1,C821&lt;&gt;""),1,""))</f>
        <v/>
      </c>
      <c r="AH821" s="183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82">
        <v>2019</v>
      </c>
      <c r="C822" s="182">
        <v>11</v>
      </c>
      <c r="D822" s="57" t="str">
        <f t="shared" si="153"/>
        <v>Q3</v>
      </c>
      <c r="E822" s="16" t="s">
        <v>34</v>
      </c>
      <c r="F822" s="182">
        <v>2020</v>
      </c>
      <c r="G822" s="182">
        <v>2</v>
      </c>
      <c r="H822" s="185"/>
      <c r="I822" s="57" t="str">
        <f t="shared" si="143"/>
        <v>Q4</v>
      </c>
      <c r="J822" s="178" t="s">
        <v>943</v>
      </c>
      <c r="K822" s="185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76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84">
        <v>0.11749999999999999</v>
      </c>
      <c r="AE822" s="183">
        <f t="shared" si="146"/>
        <v>0</v>
      </c>
      <c r="AF822" s="183" t="str">
        <f>IF(AND(COUNTIFS($J$18:J822,J822)=1,AE822=1),1,"")</f>
        <v/>
      </c>
      <c r="AG822" s="183" t="str">
        <f>IF(C822="","",IF(AND(COUNTIFS($J$18:J822,J822)=1,C822&lt;&gt;""),1,""))</f>
        <v/>
      </c>
      <c r="AH822" s="183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82">
        <v>2019</v>
      </c>
      <c r="C823" s="182">
        <v>12</v>
      </c>
      <c r="D823" s="57" t="str">
        <f t="shared" si="153"/>
        <v>Q3</v>
      </c>
      <c r="E823" s="16" t="s">
        <v>34</v>
      </c>
      <c r="F823" s="182">
        <v>2020</v>
      </c>
      <c r="G823" s="182">
        <v>1</v>
      </c>
      <c r="H823" s="185"/>
      <c r="I823" s="57" t="str">
        <f t="shared" si="143"/>
        <v>Q4</v>
      </c>
      <c r="J823" s="178" t="s">
        <v>944</v>
      </c>
      <c r="K823" s="185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76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84">
        <v>0.1399</v>
      </c>
      <c r="AE823" s="183">
        <f t="shared" si="146"/>
        <v>1</v>
      </c>
      <c r="AF823" s="183">
        <f>IF(AND(COUNTIFS($J$18:J823,J823)=1,AE823=1),1,"")</f>
        <v>1</v>
      </c>
      <c r="AG823" s="183">
        <f>IF(C823="","",IF(AND(COUNTIFS($J$18:J823,J823)=1,C823&lt;&gt;""),1,""))</f>
        <v>1</v>
      </c>
      <c r="AH823" s="183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82">
        <v>2019</v>
      </c>
      <c r="C824" s="182">
        <v>12</v>
      </c>
      <c r="D824" s="57" t="str">
        <f t="shared" si="153"/>
        <v>Q3</v>
      </c>
      <c r="E824" s="16" t="s">
        <v>34</v>
      </c>
      <c r="F824" s="182">
        <v>2020</v>
      </c>
      <c r="G824" s="182">
        <v>1</v>
      </c>
      <c r="H824" s="185"/>
      <c r="I824" s="57" t="str">
        <f t="shared" si="143"/>
        <v>Q4</v>
      </c>
      <c r="J824" s="178" t="s">
        <v>946</v>
      </c>
      <c r="K824" s="185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76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84">
        <v>0.13250000000000001</v>
      </c>
      <c r="AE824" s="183">
        <f t="shared" si="146"/>
        <v>0</v>
      </c>
      <c r="AF824" s="183" t="str">
        <f>IF(AND(COUNTIFS($J$18:J824,J824)=1,AE824=1),1,"")</f>
        <v/>
      </c>
      <c r="AG824" s="183">
        <f>IF(C824="","",IF(AND(COUNTIFS($J$18:J824,J824)=1,C824&lt;&gt;""),1,""))</f>
        <v>1</v>
      </c>
      <c r="AH824" s="183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82">
        <v>2019</v>
      </c>
      <c r="C825" s="182">
        <v>12</v>
      </c>
      <c r="D825" s="57" t="str">
        <f t="shared" si="153"/>
        <v>Q3</v>
      </c>
      <c r="E825" s="16" t="s">
        <v>34</v>
      </c>
      <c r="F825" s="182">
        <v>2020</v>
      </c>
      <c r="G825" s="182">
        <v>1</v>
      </c>
      <c r="H825" s="185"/>
      <c r="I825" s="57" t="str">
        <f t="shared" si="143"/>
        <v>Q4</v>
      </c>
      <c r="J825" s="178" t="s">
        <v>946</v>
      </c>
      <c r="K825" s="185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76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84">
        <v>0.13250000000000001</v>
      </c>
      <c r="AE825" s="183">
        <f t="shared" si="146"/>
        <v>0</v>
      </c>
      <c r="AF825" s="183" t="str">
        <f>IF(AND(COUNTIFS($J$18:J825,J825)=1,AE825=1),1,"")</f>
        <v/>
      </c>
      <c r="AG825" s="183" t="str">
        <f>IF(C825="","",IF(AND(COUNTIFS($J$18:J825,J825)=1,C825&lt;&gt;""),1,""))</f>
        <v/>
      </c>
      <c r="AH825" s="183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82">
        <v>2019</v>
      </c>
      <c r="C826" s="182">
        <v>12</v>
      </c>
      <c r="D826" s="57" t="str">
        <f t="shared" si="153"/>
        <v>Q3</v>
      </c>
      <c r="E826" s="16" t="s">
        <v>34</v>
      </c>
      <c r="F826" s="182">
        <v>2020</v>
      </c>
      <c r="G826" s="182">
        <v>1</v>
      </c>
      <c r="H826" s="185"/>
      <c r="I826" s="57" t="str">
        <f t="shared" si="143"/>
        <v>Q4</v>
      </c>
      <c r="J826" s="178" t="s">
        <v>948</v>
      </c>
      <c r="K826" s="185" t="s">
        <v>3169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76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84">
        <v>0.14380000000000001</v>
      </c>
      <c r="AE826" s="183">
        <f t="shared" si="146"/>
        <v>1</v>
      </c>
      <c r="AF826" s="183">
        <f>IF(AND(COUNTIFS($J$18:J826,J826)=1,AE826=1),1,"")</f>
        <v>1</v>
      </c>
      <c r="AG826" s="183">
        <f>IF(C826="","",IF(AND(COUNTIFS($J$18:J826,J826)=1,C826&lt;&gt;""),1,""))</f>
        <v>1</v>
      </c>
      <c r="AH826" s="183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82">
        <v>2019</v>
      </c>
      <c r="C827" s="182">
        <v>12</v>
      </c>
      <c r="D827" s="57" t="str">
        <f t="shared" si="153"/>
        <v>Q3</v>
      </c>
      <c r="E827" s="16" t="s">
        <v>34</v>
      </c>
      <c r="F827" s="182">
        <v>2020</v>
      </c>
      <c r="G827" s="182">
        <v>1</v>
      </c>
      <c r="H827" s="185"/>
      <c r="I827" s="57" t="str">
        <f t="shared" si="143"/>
        <v>Q4</v>
      </c>
      <c r="J827" s="178" t="s">
        <v>948</v>
      </c>
      <c r="K827" s="185" t="s">
        <v>3169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76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84">
        <v>0.14380000000000001</v>
      </c>
      <c r="AE827" s="183">
        <f t="shared" si="146"/>
        <v>1</v>
      </c>
      <c r="AF827" s="183" t="str">
        <f>IF(AND(COUNTIFS($J$18:J827,J827)=1,AE827=1),1,"")</f>
        <v/>
      </c>
      <c r="AG827" s="183" t="str">
        <f>IF(C827="","",IF(AND(COUNTIFS($J$18:J827,J827)=1,C827&lt;&gt;""),1,""))</f>
        <v/>
      </c>
      <c r="AH827" s="183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82">
        <v>2019</v>
      </c>
      <c r="C828" s="182">
        <v>12</v>
      </c>
      <c r="D828" s="57" t="str">
        <f t="shared" si="153"/>
        <v>Q3</v>
      </c>
      <c r="E828" s="16" t="s">
        <v>34</v>
      </c>
      <c r="F828" s="182">
        <v>2020</v>
      </c>
      <c r="G828" s="182">
        <v>1</v>
      </c>
      <c r="H828" s="185"/>
      <c r="I828" s="57" t="str">
        <f t="shared" si="143"/>
        <v>Q4</v>
      </c>
      <c r="J828" s="178" t="s">
        <v>950</v>
      </c>
      <c r="K828" s="185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76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84">
        <v>0.1225</v>
      </c>
      <c r="AE828" s="183">
        <f t="shared" si="146"/>
        <v>1</v>
      </c>
      <c r="AF828" s="183">
        <f>IF(AND(COUNTIFS($J$18:J828,J828)=1,AE828=1),1,"")</f>
        <v>1</v>
      </c>
      <c r="AG828" s="183">
        <f>IF(C828="","",IF(AND(COUNTIFS($J$18:J828,J828)=1,C828&lt;&gt;""),1,""))</f>
        <v>1</v>
      </c>
      <c r="AH828" s="183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82">
        <v>2019</v>
      </c>
      <c r="C829" s="182">
        <v>12</v>
      </c>
      <c r="D829" s="57" t="str">
        <f t="shared" si="153"/>
        <v>Q3</v>
      </c>
      <c r="E829" s="16" t="s">
        <v>34</v>
      </c>
      <c r="F829" s="182">
        <v>2020</v>
      </c>
      <c r="G829" s="182">
        <v>1</v>
      </c>
      <c r="H829" s="185"/>
      <c r="I829" s="57" t="str">
        <f t="shared" si="143"/>
        <v>Q4</v>
      </c>
      <c r="J829" s="178" t="s">
        <v>950</v>
      </c>
      <c r="K829" s="185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76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84">
        <v>0.1225</v>
      </c>
      <c r="AE829" s="183">
        <f t="shared" si="146"/>
        <v>1</v>
      </c>
      <c r="AF829" s="183" t="str">
        <f>IF(AND(COUNTIFS($J$18:J829,J829)=1,AE829=1),1,"")</f>
        <v/>
      </c>
      <c r="AG829" s="183" t="str">
        <f>IF(C829="","",IF(AND(COUNTIFS($J$18:J829,J829)=1,C829&lt;&gt;""),1,""))</f>
        <v/>
      </c>
      <c r="AH829" s="183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82">
        <v>2019</v>
      </c>
      <c r="C830" s="182">
        <v>12</v>
      </c>
      <c r="D830" s="57" t="str">
        <f t="shared" si="153"/>
        <v>Q3</v>
      </c>
      <c r="E830" s="16" t="s">
        <v>34</v>
      </c>
      <c r="F830" s="182">
        <v>2020</v>
      </c>
      <c r="G830" s="182">
        <v>1</v>
      </c>
      <c r="H830" s="185"/>
      <c r="I830" s="57" t="str">
        <f t="shared" si="143"/>
        <v>Q4</v>
      </c>
      <c r="J830" s="178" t="s">
        <v>950</v>
      </c>
      <c r="K830" s="185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76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84">
        <v>0.1225</v>
      </c>
      <c r="AE830" s="183">
        <f t="shared" si="146"/>
        <v>1</v>
      </c>
      <c r="AF830" s="183" t="str">
        <f>IF(AND(COUNTIFS($J$18:J830,J830)=1,AE830=1),1,"")</f>
        <v/>
      </c>
      <c r="AG830" s="183" t="str">
        <f>IF(C830="","",IF(AND(COUNTIFS($J$18:J830,J830)=1,C830&lt;&gt;""),1,""))</f>
        <v/>
      </c>
      <c r="AH830" s="183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82">
        <v>2019</v>
      </c>
      <c r="C831" s="182">
        <v>12</v>
      </c>
      <c r="D831" s="57" t="str">
        <f t="shared" si="153"/>
        <v>Q3</v>
      </c>
      <c r="E831" s="16" t="s">
        <v>34</v>
      </c>
      <c r="F831" s="182">
        <v>2020</v>
      </c>
      <c r="G831" s="182">
        <v>1</v>
      </c>
      <c r="H831" s="185"/>
      <c r="I831" s="57" t="str">
        <f t="shared" si="143"/>
        <v>Q4</v>
      </c>
      <c r="J831" s="178" t="s">
        <v>950</v>
      </c>
      <c r="K831" s="185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76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84">
        <v>0.1225</v>
      </c>
      <c r="AE831" s="183">
        <f t="shared" si="146"/>
        <v>1</v>
      </c>
      <c r="AF831" s="183" t="str">
        <f>IF(AND(COUNTIFS($J$18:J831,J831)=1,AE831=1),1,"")</f>
        <v/>
      </c>
      <c r="AG831" s="183" t="str">
        <f>IF(C831="","",IF(AND(COUNTIFS($J$18:J831,J831)=1,C831&lt;&gt;""),1,""))</f>
        <v/>
      </c>
      <c r="AH831" s="183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82">
        <v>2019</v>
      </c>
      <c r="C832" s="182">
        <v>11</v>
      </c>
      <c r="D832" s="57" t="str">
        <f t="shared" si="153"/>
        <v>Q3</v>
      </c>
      <c r="E832" s="16" t="s">
        <v>34</v>
      </c>
      <c r="F832" s="182">
        <v>2020</v>
      </c>
      <c r="G832" s="182">
        <v>1</v>
      </c>
      <c r="H832" s="185"/>
      <c r="I832" s="57" t="str">
        <f t="shared" si="143"/>
        <v>Q4</v>
      </c>
      <c r="J832" s="178" t="s">
        <v>952</v>
      </c>
      <c r="K832" s="185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76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84">
        <v>0.13039999999999999</v>
      </c>
      <c r="AE832" s="183">
        <f t="shared" si="146"/>
        <v>1</v>
      </c>
      <c r="AF832" s="183">
        <f>IF(AND(COUNTIFS($J$18:J832,J832)=1,AE832=1),1,"")</f>
        <v>1</v>
      </c>
      <c r="AG832" s="183">
        <f>IF(C832="","",IF(AND(COUNTIFS($J$18:J832,J832)=1,C832&lt;&gt;""),1,""))</f>
        <v>1</v>
      </c>
      <c r="AH832" s="183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82">
        <v>2019</v>
      </c>
      <c r="C833" s="182">
        <v>11</v>
      </c>
      <c r="D833" s="57" t="str">
        <f t="shared" si="153"/>
        <v>Q3</v>
      </c>
      <c r="E833" s="16" t="s">
        <v>34</v>
      </c>
      <c r="F833" s="182">
        <v>2020</v>
      </c>
      <c r="G833" s="182">
        <v>1</v>
      </c>
      <c r="H833" s="185"/>
      <c r="I833" s="57" t="str">
        <f t="shared" si="143"/>
        <v>Q4</v>
      </c>
      <c r="J833" s="178" t="s">
        <v>954</v>
      </c>
      <c r="K833" s="185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76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84">
        <v>0.1419</v>
      </c>
      <c r="AE833" s="183">
        <f t="shared" si="146"/>
        <v>1</v>
      </c>
      <c r="AF833" s="183">
        <f>IF(AND(COUNTIFS($J$18:J833,J833)=1,AE833=1),1,"")</f>
        <v>1</v>
      </c>
      <c r="AG833" s="183">
        <f>IF(C833="","",IF(AND(COUNTIFS($J$18:J833,J833)=1,C833&lt;&gt;""),1,""))</f>
        <v>1</v>
      </c>
      <c r="AH833" s="183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82">
        <v>2019</v>
      </c>
      <c r="C834" s="182">
        <v>11</v>
      </c>
      <c r="D834" s="57" t="str">
        <f t="shared" si="153"/>
        <v>Q3</v>
      </c>
      <c r="E834" s="16" t="s">
        <v>34</v>
      </c>
      <c r="F834" s="182">
        <v>2020</v>
      </c>
      <c r="G834" s="182">
        <v>1</v>
      </c>
      <c r="H834" s="185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8" t="s">
        <v>954</v>
      </c>
      <c r="K834" s="185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76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84">
        <v>0.1419</v>
      </c>
      <c r="AE834" s="183">
        <f t="shared" ref="AE834:AE897" si="158">IF(Q834="","",IF(Q834="Yes",1,0))</f>
        <v>1</v>
      </c>
      <c r="AF834" s="183" t="str">
        <f>IF(AND(COUNTIFS($J$18:J834,J834)=1,AE834=1),1,"")</f>
        <v/>
      </c>
      <c r="AG834" s="183" t="str">
        <f>IF(C834="","",IF(AND(COUNTIFS($J$18:J834,J834)=1,C834&lt;&gt;""),1,""))</f>
        <v/>
      </c>
      <c r="AH834" s="183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82">
        <v>2019</v>
      </c>
      <c r="C835" s="182">
        <v>12</v>
      </c>
      <c r="D835" s="57" t="str">
        <f t="shared" si="153"/>
        <v>Q3</v>
      </c>
      <c r="E835" s="16" t="s">
        <v>35</v>
      </c>
      <c r="F835" s="182">
        <v>2020</v>
      </c>
      <c r="G835" s="182">
        <v>6</v>
      </c>
      <c r="H835" s="185"/>
      <c r="I835" s="57" t="str">
        <f t="shared" si="155"/>
        <v>Q1</v>
      </c>
      <c r="J835" s="178" t="s">
        <v>956</v>
      </c>
      <c r="K835" s="185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76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84">
        <v>9.5000000000000001E-2</v>
      </c>
      <c r="AE835" s="183">
        <f t="shared" si="158"/>
        <v>1</v>
      </c>
      <c r="AF835" s="183">
        <f>IF(AND(COUNTIFS($J$18:J835,J835)=1,AE835=1),1,"")</f>
        <v>1</v>
      </c>
      <c r="AG835" s="183">
        <f>IF(C835="","",IF(AND(COUNTIFS($J$18:J835,J835)=1,C835&lt;&gt;""),1,""))</f>
        <v>1</v>
      </c>
      <c r="AH835" s="183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82">
        <v>2019</v>
      </c>
      <c r="C836" s="182">
        <v>12</v>
      </c>
      <c r="D836" s="57" t="str">
        <f t="shared" si="153"/>
        <v>Q3</v>
      </c>
      <c r="E836" s="16" t="s">
        <v>34</v>
      </c>
      <c r="F836" s="182">
        <v>2020</v>
      </c>
      <c r="G836" s="182">
        <v>3</v>
      </c>
      <c r="H836" s="185"/>
      <c r="I836" s="57" t="str">
        <f t="shared" si="155"/>
        <v>Q4</v>
      </c>
      <c r="J836" s="178" t="s">
        <v>959</v>
      </c>
      <c r="K836" s="185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76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84">
        <v>0.13250000000000001</v>
      </c>
      <c r="AE836" s="183">
        <f t="shared" si="158"/>
        <v>1</v>
      </c>
      <c r="AF836" s="183">
        <f>IF(AND(COUNTIFS($J$18:J836,J836)=1,AE836=1),1,"")</f>
        <v>1</v>
      </c>
      <c r="AG836" s="183">
        <f>IF(C836="","",IF(AND(COUNTIFS($J$18:J836,J836)=1,C836&lt;&gt;""),1,""))</f>
        <v>1</v>
      </c>
      <c r="AH836" s="183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82">
        <v>2019</v>
      </c>
      <c r="C837" s="182">
        <v>12</v>
      </c>
      <c r="D837" s="57" t="str">
        <f t="shared" si="153"/>
        <v>Q3</v>
      </c>
      <c r="E837" s="16" t="s">
        <v>34</v>
      </c>
      <c r="F837" s="182">
        <v>2020</v>
      </c>
      <c r="G837" s="182">
        <v>3</v>
      </c>
      <c r="H837" s="185"/>
      <c r="I837" s="57" t="str">
        <f t="shared" si="155"/>
        <v>Q4</v>
      </c>
      <c r="J837" s="178" t="s">
        <v>961</v>
      </c>
      <c r="K837" s="185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76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84">
        <v>8.7300000000000003E-2</v>
      </c>
      <c r="AE837" s="183">
        <f t="shared" si="158"/>
        <v>0</v>
      </c>
      <c r="AF837" s="183" t="str">
        <f>IF(AND(COUNTIFS($J$18:J837,J837)=1,AE837=1),1,"")</f>
        <v/>
      </c>
      <c r="AG837" s="183">
        <f>IF(C837="","",IF(AND(COUNTIFS($J$18:J837,J837)=1,C837&lt;&gt;""),1,""))</f>
        <v>1</v>
      </c>
      <c r="AH837" s="183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82">
        <v>2019</v>
      </c>
      <c r="C838" s="182">
        <v>12</v>
      </c>
      <c r="D838" s="57" t="str">
        <f t="shared" si="153"/>
        <v>Q3</v>
      </c>
      <c r="E838" s="16" t="s">
        <v>34</v>
      </c>
      <c r="F838" s="182">
        <v>2020</v>
      </c>
      <c r="G838" s="182">
        <v>3</v>
      </c>
      <c r="H838" s="185"/>
      <c r="I838" s="57" t="str">
        <f t="shared" si="155"/>
        <v>Q4</v>
      </c>
      <c r="J838" s="178" t="s">
        <v>961</v>
      </c>
      <c r="K838" s="185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76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84">
        <v>8.7300000000000003E-2</v>
      </c>
      <c r="AE838" s="183">
        <f t="shared" si="158"/>
        <v>0</v>
      </c>
      <c r="AF838" s="183" t="str">
        <f>IF(AND(COUNTIFS($J$18:J838,J838)=1,AE838=1),1,"")</f>
        <v/>
      </c>
      <c r="AG838" s="183" t="str">
        <f>IF(C838="","",IF(AND(COUNTIFS($J$18:J838,J838)=1,C838&lt;&gt;""),1,""))</f>
        <v/>
      </c>
      <c r="AH838" s="183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82">
        <v>2019</v>
      </c>
      <c r="C839" s="182">
        <v>12</v>
      </c>
      <c r="D839" s="57" t="str">
        <f t="shared" si="153"/>
        <v>Q3</v>
      </c>
      <c r="E839" s="16" t="s">
        <v>34</v>
      </c>
      <c r="F839" s="182">
        <v>2020</v>
      </c>
      <c r="G839" s="182">
        <v>3</v>
      </c>
      <c r="H839" s="185"/>
      <c r="I839" s="57" t="str">
        <f t="shared" si="155"/>
        <v>Q4</v>
      </c>
      <c r="J839" s="178" t="s">
        <v>962</v>
      </c>
      <c r="K839" s="185" t="s">
        <v>3170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76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84">
        <v>8.1799999999999998E-2</v>
      </c>
      <c r="AE839" s="183">
        <f t="shared" si="158"/>
        <v>0</v>
      </c>
      <c r="AF839" s="183" t="str">
        <f>IF(AND(COUNTIFS($J$18:J839,J839)=1,AE839=1),1,"")</f>
        <v/>
      </c>
      <c r="AG839" s="183">
        <f>IF(C839="","",IF(AND(COUNTIFS($J$18:J839,J839)=1,C839&lt;&gt;""),1,""))</f>
        <v>1</v>
      </c>
      <c r="AH839" s="183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82">
        <v>2019</v>
      </c>
      <c r="C840" s="182">
        <v>12</v>
      </c>
      <c r="D840" s="57" t="str">
        <f t="shared" si="153"/>
        <v>Q3</v>
      </c>
      <c r="E840" s="16" t="s">
        <v>34</v>
      </c>
      <c r="F840" s="182">
        <v>2020</v>
      </c>
      <c r="G840" s="182">
        <v>3</v>
      </c>
      <c r="H840" s="185"/>
      <c r="I840" s="57" t="str">
        <f t="shared" si="155"/>
        <v>Q4</v>
      </c>
      <c r="J840" s="178" t="s">
        <v>962</v>
      </c>
      <c r="K840" s="185" t="s">
        <v>3170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76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84">
        <v>8.1799999999999998E-2</v>
      </c>
      <c r="AE840" s="183">
        <f t="shared" si="158"/>
        <v>0</v>
      </c>
      <c r="AF840" s="183" t="str">
        <f>IF(AND(COUNTIFS($J$18:J840,J840)=1,AE840=1),1,"")</f>
        <v/>
      </c>
      <c r="AG840" s="183" t="str">
        <f>IF(C840="","",IF(AND(COUNTIFS($J$18:J840,J840)=1,C840&lt;&gt;""),1,""))</f>
        <v/>
      </c>
      <c r="AH840" s="183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82">
        <v>2019</v>
      </c>
      <c r="C841" s="182">
        <v>12</v>
      </c>
      <c r="D841" s="57" t="str">
        <f t="shared" si="153"/>
        <v>Q3</v>
      </c>
      <c r="E841" s="16" t="s">
        <v>34</v>
      </c>
      <c r="F841" s="182">
        <v>2020</v>
      </c>
      <c r="G841" s="182">
        <v>3</v>
      </c>
      <c r="H841" s="185"/>
      <c r="I841" s="57" t="str">
        <f t="shared" si="155"/>
        <v>Q4</v>
      </c>
      <c r="J841" s="178" t="s">
        <v>963</v>
      </c>
      <c r="K841" s="185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76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84">
        <v>0.16750000000000001</v>
      </c>
      <c r="AE841" s="183">
        <f t="shared" si="158"/>
        <v>0</v>
      </c>
      <c r="AF841" s="183" t="str">
        <f>IF(AND(COUNTIFS($J$18:J841,J841)=1,AE841=1),1,"")</f>
        <v/>
      </c>
      <c r="AG841" s="183">
        <f>IF(C841="","",IF(AND(COUNTIFS($J$18:J841,J841)=1,C841&lt;&gt;""),1,""))</f>
        <v>1</v>
      </c>
      <c r="AH841" s="183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82">
        <v>2019</v>
      </c>
      <c r="C842" s="182">
        <v>12</v>
      </c>
      <c r="D842" s="57" t="str">
        <f t="shared" si="153"/>
        <v>Q3</v>
      </c>
      <c r="E842" s="16" t="s">
        <v>34</v>
      </c>
      <c r="F842" s="182">
        <v>2020</v>
      </c>
      <c r="G842" s="182">
        <v>3</v>
      </c>
      <c r="H842" s="185"/>
      <c r="I842" s="57" t="str">
        <f t="shared" si="155"/>
        <v>Q4</v>
      </c>
      <c r="J842" s="178" t="s">
        <v>963</v>
      </c>
      <c r="K842" s="185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76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84">
        <v>0.16750000000000001</v>
      </c>
      <c r="AE842" s="183">
        <f t="shared" si="158"/>
        <v>0</v>
      </c>
      <c r="AF842" s="183" t="str">
        <f>IF(AND(COUNTIFS($J$18:J842,J842)=1,AE842=1),1,"")</f>
        <v/>
      </c>
      <c r="AG842" s="183" t="str">
        <f>IF(C842="","",IF(AND(COUNTIFS($J$18:J842,J842)=1,C842&lt;&gt;""),1,""))</f>
        <v/>
      </c>
      <c r="AH842" s="183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82">
        <v>2019</v>
      </c>
      <c r="C843" s="182">
        <v>12</v>
      </c>
      <c r="D843" s="57" t="str">
        <f t="shared" si="153"/>
        <v>Q3</v>
      </c>
      <c r="E843" s="16" t="s">
        <v>34</v>
      </c>
      <c r="F843" s="182">
        <v>2020</v>
      </c>
      <c r="G843" s="182">
        <v>3</v>
      </c>
      <c r="H843" s="185"/>
      <c r="I843" s="57" t="str">
        <f t="shared" si="155"/>
        <v>Q4</v>
      </c>
      <c r="J843" s="178" t="s">
        <v>965</v>
      </c>
      <c r="K843" s="185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76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84">
        <v>0.16009999999999999</v>
      </c>
      <c r="AE843" s="183">
        <f t="shared" si="158"/>
        <v>0</v>
      </c>
      <c r="AF843" s="183" t="str">
        <f>IF(AND(COUNTIFS($J$18:J843,J843)=1,AE843=1),1,"")</f>
        <v/>
      </c>
      <c r="AG843" s="183">
        <f>IF(C843="","",IF(AND(COUNTIFS($J$18:J843,J843)=1,C843&lt;&gt;""),1,""))</f>
        <v>1</v>
      </c>
      <c r="AH843" s="183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82">
        <v>2019</v>
      </c>
      <c r="C844" s="182">
        <v>12</v>
      </c>
      <c r="D844" s="57" t="str">
        <f t="shared" si="153"/>
        <v>Q3</v>
      </c>
      <c r="E844" s="16" t="s">
        <v>35</v>
      </c>
      <c r="F844" s="182">
        <v>2020</v>
      </c>
      <c r="G844" s="182">
        <v>10</v>
      </c>
      <c r="H844" s="185"/>
      <c r="I844" s="57" t="str">
        <f t="shared" si="155"/>
        <v>Q3</v>
      </c>
      <c r="J844" s="178" t="s">
        <v>967</v>
      </c>
      <c r="K844" s="185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87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84">
        <v>0.12709999999999999</v>
      </c>
      <c r="AE844" s="183">
        <f t="shared" si="158"/>
        <v>0</v>
      </c>
      <c r="AF844" s="183" t="str">
        <f>IF(AND(COUNTIFS($J$18:J844,J844)=1,AE844=1),1,"")</f>
        <v/>
      </c>
      <c r="AG844" s="183">
        <f>IF(C844="","",IF(AND(COUNTIFS($J$18:J844,J844)=1,C844&lt;&gt;""),1,""))</f>
        <v>1</v>
      </c>
      <c r="AH844" s="183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82">
        <v>2019</v>
      </c>
      <c r="C845" s="182">
        <v>12</v>
      </c>
      <c r="D845" s="57" t="str">
        <f t="shared" si="153"/>
        <v>Q3</v>
      </c>
      <c r="E845" s="16" t="s">
        <v>35</v>
      </c>
      <c r="F845" s="182">
        <v>2020</v>
      </c>
      <c r="G845" s="182">
        <v>10</v>
      </c>
      <c r="H845" s="185"/>
      <c r="I845" s="57" t="str">
        <f t="shared" si="155"/>
        <v>Q3</v>
      </c>
      <c r="J845" s="178" t="s">
        <v>967</v>
      </c>
      <c r="K845" s="185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87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84">
        <v>0.12709999999999999</v>
      </c>
      <c r="AE845" s="183">
        <f t="shared" si="158"/>
        <v>0</v>
      </c>
      <c r="AF845" s="183" t="str">
        <f>IF(AND(COUNTIFS($J$18:J845,J845)=1,AE845=1),1,"")</f>
        <v/>
      </c>
      <c r="AG845" s="183" t="str">
        <f>IF(C845="","",IF(AND(COUNTIFS($J$18:J845,J845)=1,C845&lt;&gt;""),1,""))</f>
        <v/>
      </c>
      <c r="AH845" s="183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82">
        <v>2019</v>
      </c>
      <c r="C846" s="182">
        <v>6</v>
      </c>
      <c r="D846" s="57" t="str">
        <f t="shared" si="153"/>
        <v>Q1</v>
      </c>
      <c r="E846" s="16" t="s">
        <v>40</v>
      </c>
      <c r="F846" s="182">
        <v>2022</v>
      </c>
      <c r="G846" s="182">
        <v>3</v>
      </c>
      <c r="H846" s="185"/>
      <c r="I846" s="57" t="str">
        <f t="shared" si="155"/>
        <v>Q4</v>
      </c>
      <c r="J846" s="178" t="s">
        <v>969</v>
      </c>
      <c r="K846" s="185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87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81">
        <v>0</v>
      </c>
      <c r="AE846" s="183">
        <f t="shared" si="158"/>
        <v>1</v>
      </c>
      <c r="AF846" s="183">
        <f>IF(AND(COUNTIFS($J$18:J846,J846)=1,AE846=1),1,"")</f>
        <v>1</v>
      </c>
      <c r="AG846" s="183">
        <f>IF(C846="","",IF(AND(COUNTIFS($J$18:J846,J846)=1,C846&lt;&gt;""),1,""))</f>
        <v>1</v>
      </c>
      <c r="AH846" s="183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86" t="s">
        <v>34</v>
      </c>
      <c r="B847" s="182">
        <v>2019</v>
      </c>
      <c r="C847" s="182">
        <v>8</v>
      </c>
      <c r="D847" s="57" t="str">
        <f t="shared" si="153"/>
        <v>Q2</v>
      </c>
      <c r="E847" s="16" t="s">
        <v>171</v>
      </c>
      <c r="F847" s="16" t="s">
        <v>171</v>
      </c>
      <c r="G847" s="182" t="s">
        <v>171</v>
      </c>
      <c r="H847" s="185"/>
      <c r="I847" s="57" t="str">
        <f t="shared" si="155"/>
        <v>Cancel</v>
      </c>
      <c r="J847" s="178" t="s">
        <v>631</v>
      </c>
      <c r="K847" s="185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76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81">
        <v>0.12</v>
      </c>
      <c r="AE847" s="183">
        <f t="shared" si="158"/>
        <v>0</v>
      </c>
      <c r="AF847" s="183" t="str">
        <f>IF(AND(COUNTIFS($J$18:J847,J847)=1,AE847=1),1,"")</f>
        <v/>
      </c>
      <c r="AG847" s="183" t="str">
        <f>IF(C847="","",IF(AND(COUNTIFS($J$18:J847,J847)=1,C847&lt;&gt;""),1,""))</f>
        <v/>
      </c>
      <c r="AH847" s="183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86" t="s">
        <v>34</v>
      </c>
      <c r="B848" s="182">
        <v>2019</v>
      </c>
      <c r="C848" s="182">
        <v>8</v>
      </c>
      <c r="D848" s="57" t="str">
        <f t="shared" si="153"/>
        <v>Q2</v>
      </c>
      <c r="E848" s="16" t="s">
        <v>171</v>
      </c>
      <c r="F848" s="16" t="s">
        <v>171</v>
      </c>
      <c r="G848" s="182" t="s">
        <v>171</v>
      </c>
      <c r="H848" s="185"/>
      <c r="I848" s="57" t="str">
        <f t="shared" si="155"/>
        <v>Cancel</v>
      </c>
      <c r="J848" s="178" t="s">
        <v>631</v>
      </c>
      <c r="K848" s="185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76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81">
        <v>0.12</v>
      </c>
      <c r="AE848" s="183">
        <f t="shared" si="158"/>
        <v>0</v>
      </c>
      <c r="AF848" s="183" t="str">
        <f>IF(AND(COUNTIFS($J$18:J848,J848)=1,AE848=1),1,"")</f>
        <v/>
      </c>
      <c r="AG848" s="183" t="str">
        <f>IF(C848="","",IF(AND(COUNTIFS($J$18:J848,J848)=1,C848&lt;&gt;""),1,""))</f>
        <v/>
      </c>
      <c r="AH848" s="183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86" t="s">
        <v>34</v>
      </c>
      <c r="B849" s="182">
        <v>2019</v>
      </c>
      <c r="C849" s="182">
        <v>8</v>
      </c>
      <c r="D849" s="57" t="str">
        <f t="shared" si="153"/>
        <v>Q2</v>
      </c>
      <c r="E849" s="16" t="s">
        <v>171</v>
      </c>
      <c r="F849" s="16" t="s">
        <v>171</v>
      </c>
      <c r="G849" s="182" t="s">
        <v>171</v>
      </c>
      <c r="H849" s="185"/>
      <c r="I849" s="57" t="str">
        <f t="shared" si="155"/>
        <v>Cancel</v>
      </c>
      <c r="J849" s="178" t="s">
        <v>631</v>
      </c>
      <c r="K849" s="185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76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81">
        <v>0.12</v>
      </c>
      <c r="AE849" s="183">
        <f t="shared" si="158"/>
        <v>0</v>
      </c>
      <c r="AF849" s="183" t="str">
        <f>IF(AND(COUNTIFS($J$18:J849,J849)=1,AE849=1),1,"")</f>
        <v/>
      </c>
      <c r="AG849" s="183" t="str">
        <f>IF(C849="","",IF(AND(COUNTIFS($J$18:J849,J849)=1,C849&lt;&gt;""),1,""))</f>
        <v/>
      </c>
      <c r="AH849" s="183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86" t="s">
        <v>28</v>
      </c>
      <c r="B850" s="182">
        <v>2019</v>
      </c>
      <c r="C850" s="182">
        <v>9</v>
      </c>
      <c r="D850" s="57" t="str">
        <f t="shared" si="153"/>
        <v>Q2</v>
      </c>
      <c r="E850" s="16" t="s">
        <v>171</v>
      </c>
      <c r="F850" s="16" t="s">
        <v>171</v>
      </c>
      <c r="G850" s="182" t="s">
        <v>171</v>
      </c>
      <c r="H850" s="185"/>
      <c r="I850" s="57" t="str">
        <f t="shared" si="155"/>
        <v>Cancel</v>
      </c>
      <c r="J850" s="178" t="s">
        <v>873</v>
      </c>
      <c r="K850" s="185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76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84">
        <v>0.12</v>
      </c>
      <c r="AE850" s="183">
        <f t="shared" si="158"/>
        <v>0</v>
      </c>
      <c r="AF850" s="183" t="str">
        <f>IF(AND(COUNTIFS($J$18:J850,J850)=1,AE850=1),1,"")</f>
        <v/>
      </c>
      <c r="AG850" s="183" t="str">
        <f>IF(C850="","",IF(AND(COUNTIFS($J$18:J850,J850)=1,C850&lt;&gt;""),1,""))</f>
        <v/>
      </c>
      <c r="AH850" s="183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82">
        <v>2019</v>
      </c>
      <c r="C851" s="182">
        <v>7</v>
      </c>
      <c r="D851" s="57" t="str">
        <f t="shared" si="153"/>
        <v>Q2</v>
      </c>
      <c r="E851" s="16" t="s">
        <v>171</v>
      </c>
      <c r="F851" s="16" t="s">
        <v>171</v>
      </c>
      <c r="G851" s="182" t="s">
        <v>171</v>
      </c>
      <c r="H851" s="185"/>
      <c r="I851" s="57" t="str">
        <f t="shared" si="155"/>
        <v>Cancel</v>
      </c>
      <c r="J851" s="178" t="s">
        <v>969</v>
      </c>
      <c r="K851" s="185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87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81">
        <v>0.12</v>
      </c>
      <c r="AE851" s="183">
        <f t="shared" si="158"/>
        <v>0</v>
      </c>
      <c r="AF851" s="183" t="str">
        <f>IF(AND(COUNTIFS($J$18:J851,J851)=1,AE851=1),1,"")</f>
        <v/>
      </c>
      <c r="AG851" s="183" t="str">
        <f>IF(C851="","",IF(AND(COUNTIFS($J$18:J851,J851)=1,C851&lt;&gt;""),1,""))</f>
        <v/>
      </c>
      <c r="AH851" s="183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82">
        <v>2019</v>
      </c>
      <c r="C852" s="182">
        <v>7</v>
      </c>
      <c r="D852" s="57" t="str">
        <f t="shared" si="153"/>
        <v>Q2</v>
      </c>
      <c r="E852" s="16" t="s">
        <v>171</v>
      </c>
      <c r="F852" s="16" t="s">
        <v>171</v>
      </c>
      <c r="G852" s="182" t="s">
        <v>171</v>
      </c>
      <c r="H852" s="185"/>
      <c r="I852" s="57" t="str">
        <f t="shared" si="155"/>
        <v>Cancel</v>
      </c>
      <c r="J852" s="178" t="s">
        <v>969</v>
      </c>
      <c r="K852" s="185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87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81">
        <v>0.12</v>
      </c>
      <c r="AE852" s="183">
        <f t="shared" si="158"/>
        <v>0</v>
      </c>
      <c r="AF852" s="183" t="str">
        <f>IF(AND(COUNTIFS($J$18:J852,J852)=1,AE852=1),1,"")</f>
        <v/>
      </c>
      <c r="AG852" s="183" t="str">
        <f>IF(C852="","",IF(AND(COUNTIFS($J$18:J852,J852)=1,C852&lt;&gt;""),1,""))</f>
        <v/>
      </c>
      <c r="AH852" s="183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82">
        <v>2023</v>
      </c>
      <c r="C853" s="182">
        <v>10</v>
      </c>
      <c r="D853" s="57" t="str">
        <f t="shared" si="153"/>
        <v>Q3</v>
      </c>
      <c r="E853" s="16" t="s">
        <v>42</v>
      </c>
      <c r="F853" s="182">
        <v>2023</v>
      </c>
      <c r="G853" s="182">
        <v>11</v>
      </c>
      <c r="H853" s="185"/>
      <c r="I853" s="57" t="str">
        <f t="shared" si="155"/>
        <v>Q3</v>
      </c>
      <c r="J853" s="178" t="s">
        <v>974</v>
      </c>
      <c r="K853" s="185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87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84">
        <v>0.1724</v>
      </c>
      <c r="AE853" s="183">
        <f t="shared" si="158"/>
        <v>0</v>
      </c>
      <c r="AF853" s="183" t="str">
        <f>IF(AND(COUNTIFS($J$18:J853,J853)=1,AE853=1),1,"")</f>
        <v/>
      </c>
      <c r="AG853" s="183">
        <f>IF(C853="","",IF(AND(COUNTIFS($J$18:J853,J853)=1,C853&lt;&gt;""),1,""))</f>
        <v>1</v>
      </c>
      <c r="AH853" s="183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1971465.2465810829</v>
      </c>
      <c r="AK853" s="29">
        <f t="shared" si="161"/>
        <v>0.16806225842571892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82">
        <v>2020</v>
      </c>
      <c r="C854" s="182">
        <v>1</v>
      </c>
      <c r="D854" s="57" t="str">
        <f t="shared" si="153"/>
        <v>Q4</v>
      </c>
      <c r="E854" s="16" t="s">
        <v>35</v>
      </c>
      <c r="F854" s="182">
        <v>2020</v>
      </c>
      <c r="G854" s="182">
        <v>4</v>
      </c>
      <c r="H854" s="185"/>
      <c r="I854" s="57" t="str">
        <f t="shared" si="155"/>
        <v>Q1</v>
      </c>
      <c r="J854" s="178" t="s">
        <v>978</v>
      </c>
      <c r="K854" s="185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76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84">
        <v>0.1198</v>
      </c>
      <c r="AE854" s="183">
        <f t="shared" si="158"/>
        <v>1</v>
      </c>
      <c r="AF854" s="183">
        <f>IF(AND(COUNTIFS($J$18:J854,J854)=1,AE854=1),1,"")</f>
        <v>1</v>
      </c>
      <c r="AG854" s="183">
        <f>IF(C854="","",IF(AND(COUNTIFS($J$18:J854,J854)=1,C854&lt;&gt;""),1,""))</f>
        <v>1</v>
      </c>
      <c r="AH854" s="183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82">
        <v>2020</v>
      </c>
      <c r="C855" s="182">
        <v>1</v>
      </c>
      <c r="D855" s="57" t="str">
        <f t="shared" si="153"/>
        <v>Q4</v>
      </c>
      <c r="E855" s="16" t="s">
        <v>35</v>
      </c>
      <c r="F855" s="182">
        <v>2020</v>
      </c>
      <c r="G855" s="182">
        <v>4</v>
      </c>
      <c r="H855" s="185"/>
      <c r="I855" s="57" t="str">
        <f t="shared" si="155"/>
        <v>Q1</v>
      </c>
      <c r="J855" s="178" t="s">
        <v>978</v>
      </c>
      <c r="K855" s="185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76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84">
        <v>0.1198</v>
      </c>
      <c r="AE855" s="183">
        <f t="shared" si="158"/>
        <v>1</v>
      </c>
      <c r="AF855" s="183" t="str">
        <f>IF(AND(COUNTIFS($J$18:J855,J855)=1,AE855=1),1,"")</f>
        <v/>
      </c>
      <c r="AG855" s="183" t="str">
        <f>IF(C855="","",IF(AND(COUNTIFS($J$18:J855,J855)=1,C855&lt;&gt;""),1,""))</f>
        <v/>
      </c>
      <c r="AH855" s="183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82">
        <v>2020</v>
      </c>
      <c r="C856" s="182">
        <v>1</v>
      </c>
      <c r="D856" s="57" t="str">
        <f t="shared" si="153"/>
        <v>Q4</v>
      </c>
      <c r="E856" s="16" t="s">
        <v>35</v>
      </c>
      <c r="F856" s="182">
        <v>2020</v>
      </c>
      <c r="G856" s="182">
        <v>4</v>
      </c>
      <c r="H856" s="185"/>
      <c r="I856" s="57" t="str">
        <f t="shared" si="155"/>
        <v>Q1</v>
      </c>
      <c r="J856" s="178" t="s">
        <v>980</v>
      </c>
      <c r="K856" s="185" t="s">
        <v>3171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76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84">
        <v>0.1053</v>
      </c>
      <c r="AE856" s="183">
        <f t="shared" si="158"/>
        <v>0</v>
      </c>
      <c r="AF856" s="183" t="str">
        <f>IF(AND(COUNTIFS($J$18:J856,J856)=1,AE856=1),1,"")</f>
        <v/>
      </c>
      <c r="AG856" s="183">
        <f>IF(C856="","",IF(AND(COUNTIFS($J$18:J856,J856)=1,C856&lt;&gt;""),1,""))</f>
        <v>1</v>
      </c>
      <c r="AH856" s="183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82">
        <v>2020</v>
      </c>
      <c r="C857" s="182">
        <v>1</v>
      </c>
      <c r="D857" s="57" t="str">
        <f t="shared" si="153"/>
        <v>Q4</v>
      </c>
      <c r="E857" s="16" t="s">
        <v>35</v>
      </c>
      <c r="F857" s="182">
        <v>2020</v>
      </c>
      <c r="G857" s="182">
        <v>4</v>
      </c>
      <c r="H857" s="185"/>
      <c r="I857" s="57" t="str">
        <f t="shared" si="155"/>
        <v>Q1</v>
      </c>
      <c r="J857" s="178" t="s">
        <v>980</v>
      </c>
      <c r="K857" s="185" t="s">
        <v>3171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76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84">
        <v>0.1053</v>
      </c>
      <c r="AE857" s="183">
        <f t="shared" si="158"/>
        <v>0</v>
      </c>
      <c r="AF857" s="183" t="str">
        <f>IF(AND(COUNTIFS($J$18:J857,J857)=1,AE857=1),1,"")</f>
        <v/>
      </c>
      <c r="AG857" s="183" t="str">
        <f>IF(C857="","",IF(AND(COUNTIFS($J$18:J857,J857)=1,C857&lt;&gt;""),1,""))</f>
        <v/>
      </c>
      <c r="AH857" s="183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82">
        <v>2020</v>
      </c>
      <c r="C858" s="182">
        <v>3</v>
      </c>
      <c r="D858" s="57" t="str">
        <f t="shared" si="153"/>
        <v>Q4</v>
      </c>
      <c r="E858" s="16" t="s">
        <v>35</v>
      </c>
      <c r="F858" s="182">
        <v>2020</v>
      </c>
      <c r="G858" s="182">
        <v>4</v>
      </c>
      <c r="H858" s="185"/>
      <c r="I858" s="57" t="str">
        <f t="shared" si="155"/>
        <v>Q1</v>
      </c>
      <c r="J858" s="178" t="s">
        <v>982</v>
      </c>
      <c r="K858" s="185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76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84">
        <v>0.14249999999999999</v>
      </c>
      <c r="AE858" s="183">
        <f t="shared" si="158"/>
        <v>0</v>
      </c>
      <c r="AF858" s="183" t="str">
        <f>IF(AND(COUNTIFS($J$18:J858,J858)=1,AE858=1),1,"")</f>
        <v/>
      </c>
      <c r="AG858" s="183">
        <f>IF(C858="","",IF(AND(COUNTIFS($J$18:J858,J858)=1,C858&lt;&gt;""),1,""))</f>
        <v>1</v>
      </c>
      <c r="AH858" s="183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82">
        <v>2020</v>
      </c>
      <c r="C859" s="182">
        <v>3</v>
      </c>
      <c r="D859" s="57" t="str">
        <f t="shared" si="153"/>
        <v>Q4</v>
      </c>
      <c r="E859" s="16" t="s">
        <v>35</v>
      </c>
      <c r="F859" s="182">
        <v>2020</v>
      </c>
      <c r="G859" s="182">
        <v>4</v>
      </c>
      <c r="H859" s="185"/>
      <c r="I859" s="57" t="str">
        <f t="shared" si="155"/>
        <v>Q1</v>
      </c>
      <c r="J859" s="178" t="s">
        <v>982</v>
      </c>
      <c r="K859" s="185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76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84">
        <v>0.14249999999999999</v>
      </c>
      <c r="AE859" s="183">
        <f t="shared" si="158"/>
        <v>0</v>
      </c>
      <c r="AF859" s="183" t="str">
        <f>IF(AND(COUNTIFS($J$18:J859,J859)=1,AE859=1),1,"")</f>
        <v/>
      </c>
      <c r="AG859" s="183" t="str">
        <f>IF(C859="","",IF(AND(COUNTIFS($J$18:J859,J859)=1,C859&lt;&gt;""),1,""))</f>
        <v/>
      </c>
      <c r="AH859" s="183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82">
        <v>2020</v>
      </c>
      <c r="C860" s="182">
        <v>3</v>
      </c>
      <c r="D860" s="57" t="str">
        <f t="shared" si="153"/>
        <v>Q4</v>
      </c>
      <c r="E860" s="16" t="s">
        <v>35</v>
      </c>
      <c r="F860" s="182">
        <v>2020</v>
      </c>
      <c r="G860" s="182">
        <v>4</v>
      </c>
      <c r="H860" s="185"/>
      <c r="I860" s="57" t="str">
        <f t="shared" si="155"/>
        <v>Q1</v>
      </c>
      <c r="J860" s="178" t="s">
        <v>982</v>
      </c>
      <c r="K860" s="185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76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84">
        <v>0.14249999999999999</v>
      </c>
      <c r="AE860" s="183">
        <f t="shared" si="158"/>
        <v>0</v>
      </c>
      <c r="AF860" s="183" t="str">
        <f>IF(AND(COUNTIFS($J$18:J860,J860)=1,AE860=1),1,"")</f>
        <v/>
      </c>
      <c r="AG860" s="183" t="str">
        <f>IF(C860="","",IF(AND(COUNTIFS($J$18:J860,J860)=1,C860&lt;&gt;""),1,""))</f>
        <v/>
      </c>
      <c r="AH860" s="183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82">
        <v>2020</v>
      </c>
      <c r="C861" s="182">
        <v>3</v>
      </c>
      <c r="D861" s="57" t="str">
        <f t="shared" si="153"/>
        <v>Q4</v>
      </c>
      <c r="E861" s="16" t="s">
        <v>35</v>
      </c>
      <c r="F861" s="182">
        <v>2020</v>
      </c>
      <c r="G861" s="182">
        <v>4</v>
      </c>
      <c r="H861" s="185"/>
      <c r="I861" s="57" t="str">
        <f t="shared" si="155"/>
        <v>Q1</v>
      </c>
      <c r="J861" s="178" t="s">
        <v>982</v>
      </c>
      <c r="K861" s="185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76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84">
        <v>0.14249999999999999</v>
      </c>
      <c r="AE861" s="183">
        <f t="shared" si="158"/>
        <v>0</v>
      </c>
      <c r="AF861" s="183" t="str">
        <f>IF(AND(COUNTIFS($J$18:J861,J861)=1,AE861=1),1,"")</f>
        <v/>
      </c>
      <c r="AG861" s="183" t="str">
        <f>IF(C861="","",IF(AND(COUNTIFS($J$18:J861,J861)=1,C861&lt;&gt;""),1,""))</f>
        <v/>
      </c>
      <c r="AH861" s="183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82">
        <v>2020</v>
      </c>
      <c r="C862" s="182">
        <v>3</v>
      </c>
      <c r="D862" s="57" t="str">
        <f t="shared" si="153"/>
        <v>Q4</v>
      </c>
      <c r="E862" s="16" t="s">
        <v>35</v>
      </c>
      <c r="F862" s="182">
        <v>2020</v>
      </c>
      <c r="G862" s="182">
        <v>4</v>
      </c>
      <c r="H862" s="185"/>
      <c r="I862" s="57" t="str">
        <f t="shared" si="155"/>
        <v>Q1</v>
      </c>
      <c r="J862" s="178" t="s">
        <v>985</v>
      </c>
      <c r="K862" s="185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76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84">
        <v>0.13370000000000001</v>
      </c>
      <c r="AE862" s="183">
        <f t="shared" si="158"/>
        <v>0</v>
      </c>
      <c r="AF862" s="183" t="str">
        <f>IF(AND(COUNTIFS($J$18:J862,J862)=1,AE862=1),1,"")</f>
        <v/>
      </c>
      <c r="AG862" s="183">
        <f>IF(C862="","",IF(AND(COUNTIFS($J$18:J862,J862)=1,C862&lt;&gt;""),1,""))</f>
        <v>1</v>
      </c>
      <c r="AH862" s="183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82">
        <v>2020</v>
      </c>
      <c r="C863" s="182">
        <v>3</v>
      </c>
      <c r="D863" s="57" t="str">
        <f t="shared" si="153"/>
        <v>Q4</v>
      </c>
      <c r="E863" s="16" t="s">
        <v>35</v>
      </c>
      <c r="F863" s="182">
        <v>2020</v>
      </c>
      <c r="G863" s="182">
        <v>4</v>
      </c>
      <c r="H863" s="185"/>
      <c r="I863" s="57" t="str">
        <f t="shared" si="155"/>
        <v>Q1</v>
      </c>
      <c r="J863" s="178" t="s">
        <v>985</v>
      </c>
      <c r="K863" s="185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76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84">
        <v>0.13370000000000001</v>
      </c>
      <c r="AE863" s="183">
        <f t="shared" si="158"/>
        <v>0</v>
      </c>
      <c r="AF863" s="183" t="str">
        <f>IF(AND(COUNTIFS($J$18:J863,J863)=1,AE863=1),1,"")</f>
        <v/>
      </c>
      <c r="AG863" s="183" t="str">
        <f>IF(C863="","",IF(AND(COUNTIFS($J$18:J863,J863)=1,C863&lt;&gt;""),1,""))</f>
        <v/>
      </c>
      <c r="AH863" s="183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82">
        <v>2020</v>
      </c>
      <c r="C864" s="182">
        <v>3</v>
      </c>
      <c r="D864" s="57" t="str">
        <f t="shared" si="153"/>
        <v>Q4</v>
      </c>
      <c r="E864" s="16" t="s">
        <v>35</v>
      </c>
      <c r="F864" s="182">
        <v>2020</v>
      </c>
      <c r="G864" s="182">
        <v>4</v>
      </c>
      <c r="H864" s="185"/>
      <c r="I864" s="57" t="str">
        <f t="shared" si="155"/>
        <v>Q1</v>
      </c>
      <c r="J864" s="178" t="s">
        <v>986</v>
      </c>
      <c r="K864" s="185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76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84">
        <v>0.1401</v>
      </c>
      <c r="AE864" s="183">
        <f t="shared" si="158"/>
        <v>0</v>
      </c>
      <c r="AF864" s="183" t="str">
        <f>IF(AND(COUNTIFS($J$18:J864,J864)=1,AE864=1),1,"")</f>
        <v/>
      </c>
      <c r="AG864" s="183">
        <f>IF(C864="","",IF(AND(COUNTIFS($J$18:J864,J864)=1,C864&lt;&gt;""),1,""))</f>
        <v>1</v>
      </c>
      <c r="AH864" s="183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82">
        <v>2020</v>
      </c>
      <c r="C865" s="182">
        <v>3</v>
      </c>
      <c r="D865" s="57" t="str">
        <f t="shared" si="153"/>
        <v>Q4</v>
      </c>
      <c r="E865" s="16" t="s">
        <v>35</v>
      </c>
      <c r="F865" s="182">
        <v>2020</v>
      </c>
      <c r="G865" s="182">
        <v>4</v>
      </c>
      <c r="H865" s="185"/>
      <c r="I865" s="57" t="str">
        <f t="shared" si="155"/>
        <v>Q1</v>
      </c>
      <c r="J865" s="178" t="s">
        <v>988</v>
      </c>
      <c r="K865" s="185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76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84">
        <v>0.1628</v>
      </c>
      <c r="AE865" s="183">
        <f t="shared" si="158"/>
        <v>0</v>
      </c>
      <c r="AF865" s="183" t="str">
        <f>IF(AND(COUNTIFS($J$18:J865,J865)=1,AE865=1),1,"")</f>
        <v/>
      </c>
      <c r="AG865" s="183">
        <f>IF(C865="","",IF(AND(COUNTIFS($J$18:J865,J865)=1,C865&lt;&gt;""),1,""))</f>
        <v>1</v>
      </c>
      <c r="AH865" s="183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82">
        <v>2020</v>
      </c>
      <c r="C866" s="182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82">
        <v>2020</v>
      </c>
      <c r="G866" s="182">
        <v>4</v>
      </c>
      <c r="H866" s="185"/>
      <c r="I866" s="57" t="str">
        <f t="shared" si="155"/>
        <v>Q1</v>
      </c>
      <c r="J866" s="178" t="s">
        <v>991</v>
      </c>
      <c r="K866" s="185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76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84">
        <v>0.11070000000000001</v>
      </c>
      <c r="AE866" s="183">
        <f t="shared" si="158"/>
        <v>0</v>
      </c>
      <c r="AF866" s="183" t="str">
        <f>IF(AND(COUNTIFS($J$18:J866,J866)=1,AE866=1),1,"")</f>
        <v/>
      </c>
      <c r="AG866" s="183">
        <f>IF(C866="","",IF(AND(COUNTIFS($J$18:J866,J866)=1,C866&lt;&gt;""),1,""))</f>
        <v>1</v>
      </c>
      <c r="AH866" s="183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82">
        <v>2020</v>
      </c>
      <c r="C867" s="182">
        <v>3</v>
      </c>
      <c r="D867" s="57" t="str">
        <f t="shared" si="165"/>
        <v>Q4</v>
      </c>
      <c r="E867" s="16" t="s">
        <v>35</v>
      </c>
      <c r="F867" s="182">
        <v>2020</v>
      </c>
      <c r="G867" s="182">
        <v>4</v>
      </c>
      <c r="H867" s="185"/>
      <c r="I867" s="57" t="str">
        <f t="shared" si="155"/>
        <v>Q1</v>
      </c>
      <c r="J867" s="178" t="s">
        <v>992</v>
      </c>
      <c r="K867" s="185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76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84">
        <v>0.10920000000000001</v>
      </c>
      <c r="AE867" s="183">
        <f t="shared" si="158"/>
        <v>1</v>
      </c>
      <c r="AF867" s="183">
        <f>IF(AND(COUNTIFS($J$18:J867,J867)=1,AE867=1),1,"")</f>
        <v>1</v>
      </c>
      <c r="AG867" s="183">
        <f>IF(C867="","",IF(AND(COUNTIFS($J$18:J867,J867)=1,C867&lt;&gt;""),1,""))</f>
        <v>1</v>
      </c>
      <c r="AH867" s="183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82">
        <v>2020</v>
      </c>
      <c r="C868" s="182">
        <v>3</v>
      </c>
      <c r="D868" s="57" t="str">
        <f t="shared" si="165"/>
        <v>Q4</v>
      </c>
      <c r="E868" s="16" t="s">
        <v>35</v>
      </c>
      <c r="F868" s="182">
        <v>2020</v>
      </c>
      <c r="G868" s="182">
        <v>4</v>
      </c>
      <c r="H868" s="185"/>
      <c r="I868" s="57" t="str">
        <f t="shared" si="155"/>
        <v>Q1</v>
      </c>
      <c r="J868" s="178" t="s">
        <v>994</v>
      </c>
      <c r="K868" s="185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76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84">
        <v>8.4099999999999994E-2</v>
      </c>
      <c r="AE868" s="183">
        <f t="shared" si="158"/>
        <v>1</v>
      </c>
      <c r="AF868" s="183">
        <f>IF(AND(COUNTIFS($J$18:J868,J868)=1,AE868=1),1,"")</f>
        <v>1</v>
      </c>
      <c r="AG868" s="183">
        <f>IF(C868="","",IF(AND(COUNTIFS($J$18:J868,J868)=1,C868&lt;&gt;""),1,""))</f>
        <v>1</v>
      </c>
      <c r="AH868" s="183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82">
        <v>2020</v>
      </c>
      <c r="C869" s="182">
        <v>3</v>
      </c>
      <c r="D869" s="57" t="str">
        <f t="shared" si="165"/>
        <v>Q4</v>
      </c>
      <c r="E869" s="16" t="s">
        <v>35</v>
      </c>
      <c r="F869" s="182">
        <v>2020</v>
      </c>
      <c r="G869" s="182">
        <v>4</v>
      </c>
      <c r="H869" s="185"/>
      <c r="I869" s="57" t="str">
        <f t="shared" si="155"/>
        <v>Q1</v>
      </c>
      <c r="J869" s="178" t="s">
        <v>997</v>
      </c>
      <c r="K869" s="185" t="s">
        <v>3159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76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84">
        <v>8.0600000000000005E-2</v>
      </c>
      <c r="AE869" s="183">
        <f t="shared" si="158"/>
        <v>0</v>
      </c>
      <c r="AF869" s="183" t="str">
        <f>IF(AND(COUNTIFS($J$18:J869,J869)=1,AE869=1),1,"")</f>
        <v/>
      </c>
      <c r="AG869" s="183">
        <f>IF(C869="","",IF(AND(COUNTIFS($J$18:J869,J869)=1,C869&lt;&gt;""),1,""))</f>
        <v>1</v>
      </c>
      <c r="AH869" s="183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82">
        <v>2020</v>
      </c>
      <c r="C870" s="182">
        <v>4</v>
      </c>
      <c r="D870" s="57" t="str">
        <f t="shared" si="165"/>
        <v>Q1</v>
      </c>
      <c r="E870" s="16" t="s">
        <v>35</v>
      </c>
      <c r="F870" s="182">
        <v>2020</v>
      </c>
      <c r="G870" s="182">
        <v>4</v>
      </c>
      <c r="H870" s="185"/>
      <c r="I870" s="57" t="str">
        <f t="shared" si="155"/>
        <v>Q1</v>
      </c>
      <c r="J870" s="178" t="s">
        <v>998</v>
      </c>
      <c r="K870" s="185" t="s">
        <v>3172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76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84">
        <v>8.2299999999999998E-2</v>
      </c>
      <c r="AE870" s="183">
        <f t="shared" si="158"/>
        <v>1</v>
      </c>
      <c r="AF870" s="183">
        <f>IF(AND(COUNTIFS($J$18:J870,J870)=1,AE870=1),1,"")</f>
        <v>1</v>
      </c>
      <c r="AG870" s="183">
        <f>IF(C870="","",IF(AND(COUNTIFS($J$18:J870,J870)=1,C870&lt;&gt;""),1,""))</f>
        <v>1</v>
      </c>
      <c r="AH870" s="183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82">
        <v>2020</v>
      </c>
      <c r="C871" s="182">
        <v>4</v>
      </c>
      <c r="D871" s="57" t="str">
        <f t="shared" si="165"/>
        <v>Q1</v>
      </c>
      <c r="E871" s="16" t="s">
        <v>35</v>
      </c>
      <c r="F871" s="182">
        <v>2020</v>
      </c>
      <c r="G871" s="182">
        <v>4</v>
      </c>
      <c r="H871" s="185"/>
      <c r="I871" s="57" t="str">
        <f t="shared" si="155"/>
        <v>Q1</v>
      </c>
      <c r="J871" s="178" t="s">
        <v>998</v>
      </c>
      <c r="K871" s="185" t="s">
        <v>3172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76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84">
        <v>8.2299999999999998E-2</v>
      </c>
      <c r="AE871" s="183">
        <f t="shared" si="158"/>
        <v>1</v>
      </c>
      <c r="AF871" s="183" t="str">
        <f>IF(AND(COUNTIFS($J$18:J871,J871)=1,AE871=1),1,"")</f>
        <v/>
      </c>
      <c r="AG871" s="183" t="str">
        <f>IF(C871="","",IF(AND(COUNTIFS($J$18:J871,J871)=1,C871&lt;&gt;""),1,""))</f>
        <v/>
      </c>
      <c r="AH871" s="183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82">
        <v>2020</v>
      </c>
      <c r="C872" s="182">
        <v>4</v>
      </c>
      <c r="D872" s="57" t="str">
        <f t="shared" si="165"/>
        <v>Q1</v>
      </c>
      <c r="E872" s="16" t="s">
        <v>35</v>
      </c>
      <c r="F872" s="182">
        <v>2020</v>
      </c>
      <c r="G872" s="182">
        <v>4</v>
      </c>
      <c r="H872" s="185"/>
      <c r="I872" s="57" t="str">
        <f t="shared" si="155"/>
        <v>Q1</v>
      </c>
      <c r="J872" s="178" t="s">
        <v>1000</v>
      </c>
      <c r="K872" s="185" t="s">
        <v>3159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76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84">
        <v>8.7099999999999997E-2</v>
      </c>
      <c r="AE872" s="183">
        <f t="shared" si="158"/>
        <v>0</v>
      </c>
      <c r="AF872" s="183" t="str">
        <f>IF(AND(COUNTIFS($J$18:J872,J872)=1,AE872=1),1,"")</f>
        <v/>
      </c>
      <c r="AG872" s="183">
        <f>IF(C872="","",IF(AND(COUNTIFS($J$18:J872,J872)=1,C872&lt;&gt;""),1,""))</f>
        <v>1</v>
      </c>
      <c r="AH872" s="183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82">
        <v>2020</v>
      </c>
      <c r="C873" s="182">
        <v>4</v>
      </c>
      <c r="D873" s="57" t="str">
        <f t="shared" si="165"/>
        <v>Q1</v>
      </c>
      <c r="E873" s="16" t="s">
        <v>35</v>
      </c>
      <c r="F873" s="182">
        <v>2020</v>
      </c>
      <c r="G873" s="182">
        <v>4</v>
      </c>
      <c r="H873" s="185"/>
      <c r="I873" s="57" t="str">
        <f t="shared" si="155"/>
        <v>Q1</v>
      </c>
      <c r="J873" s="178" t="s">
        <v>1001</v>
      </c>
      <c r="K873" s="185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76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84">
        <v>0.1123</v>
      </c>
      <c r="AE873" s="183">
        <f t="shared" si="158"/>
        <v>1</v>
      </c>
      <c r="AF873" s="183">
        <f>IF(AND(COUNTIFS($J$18:J873,J873)=1,AE873=1),1,"")</f>
        <v>1</v>
      </c>
      <c r="AG873" s="183">
        <f>IF(C873="","",IF(AND(COUNTIFS($J$18:J873,J873)=1,C873&lt;&gt;""),1,""))</f>
        <v>1</v>
      </c>
      <c r="AH873" s="183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82">
        <v>2020</v>
      </c>
      <c r="C874" s="182">
        <v>4</v>
      </c>
      <c r="D874" s="57" t="str">
        <f t="shared" si="165"/>
        <v>Q1</v>
      </c>
      <c r="E874" s="16" t="s">
        <v>35</v>
      </c>
      <c r="F874" s="182">
        <v>2020</v>
      </c>
      <c r="G874" s="182">
        <v>4</v>
      </c>
      <c r="H874" s="185"/>
      <c r="I874" s="57" t="str">
        <f t="shared" si="155"/>
        <v>Q1</v>
      </c>
      <c r="J874" s="178" t="s">
        <v>1001</v>
      </c>
      <c r="K874" s="185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76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84">
        <v>0.1123</v>
      </c>
      <c r="AE874" s="183">
        <f t="shared" si="158"/>
        <v>1</v>
      </c>
      <c r="AF874" s="183" t="str">
        <f>IF(AND(COUNTIFS($J$18:J874,J874)=1,AE874=1),1,"")</f>
        <v/>
      </c>
      <c r="AG874" s="183" t="str">
        <f>IF(C874="","",IF(AND(COUNTIFS($J$18:J874,J874)=1,C874&lt;&gt;""),1,""))</f>
        <v/>
      </c>
      <c r="AH874" s="183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82">
        <v>2020</v>
      </c>
      <c r="C875" s="182">
        <v>4</v>
      </c>
      <c r="D875" s="57" t="str">
        <f t="shared" si="165"/>
        <v>Q1</v>
      </c>
      <c r="E875" s="16" t="s">
        <v>35</v>
      </c>
      <c r="F875" s="182">
        <v>2020</v>
      </c>
      <c r="G875" s="182">
        <v>4</v>
      </c>
      <c r="H875" s="185"/>
      <c r="I875" s="57" t="str">
        <f t="shared" si="155"/>
        <v>Q1</v>
      </c>
      <c r="J875" s="178" t="s">
        <v>1003</v>
      </c>
      <c r="K875" s="185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76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84">
        <v>0.17430000000000001</v>
      </c>
      <c r="AE875" s="183">
        <f t="shared" si="158"/>
        <v>0</v>
      </c>
      <c r="AF875" s="183" t="str">
        <f>IF(AND(COUNTIFS($J$18:J875,J875)=1,AE875=1),1,"")</f>
        <v/>
      </c>
      <c r="AG875" s="183">
        <f>IF(C875="","",IF(AND(COUNTIFS($J$18:J875,J875)=1,C875&lt;&gt;""),1,""))</f>
        <v>1</v>
      </c>
      <c r="AH875" s="183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82">
        <v>2020</v>
      </c>
      <c r="C876" s="182">
        <v>4</v>
      </c>
      <c r="D876" s="57" t="str">
        <f t="shared" si="165"/>
        <v>Q1</v>
      </c>
      <c r="E876" s="16" t="s">
        <v>35</v>
      </c>
      <c r="F876" s="182">
        <v>2020</v>
      </c>
      <c r="G876" s="182">
        <v>4</v>
      </c>
      <c r="H876" s="185"/>
      <c r="I876" s="57" t="str">
        <f t="shared" si="155"/>
        <v>Q1</v>
      </c>
      <c r="J876" s="178" t="s">
        <v>1005</v>
      </c>
      <c r="K876" s="185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76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84">
        <v>0.1169</v>
      </c>
      <c r="AE876" s="183">
        <f t="shared" si="158"/>
        <v>0</v>
      </c>
      <c r="AF876" s="183" t="str">
        <f>IF(AND(COUNTIFS($J$18:J876,J876)=1,AE876=1),1,"")</f>
        <v/>
      </c>
      <c r="AG876" s="183">
        <f>IF(C876="","",IF(AND(COUNTIFS($J$18:J876,J876)=1,C876&lt;&gt;""),1,""))</f>
        <v>1</v>
      </c>
      <c r="AH876" s="183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82">
        <v>2020</v>
      </c>
      <c r="C877" s="182">
        <v>4</v>
      </c>
      <c r="D877" s="57" t="str">
        <f t="shared" si="165"/>
        <v>Q1</v>
      </c>
      <c r="E877" s="16" t="s">
        <v>35</v>
      </c>
      <c r="F877" s="182">
        <v>2020</v>
      </c>
      <c r="G877" s="182">
        <v>4</v>
      </c>
      <c r="H877" s="185"/>
      <c r="I877" s="57" t="str">
        <f t="shared" si="155"/>
        <v>Q1</v>
      </c>
      <c r="J877" s="178" t="s">
        <v>1006</v>
      </c>
      <c r="K877" s="185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76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84">
        <v>0.129</v>
      </c>
      <c r="AE877" s="183">
        <f t="shared" si="158"/>
        <v>0</v>
      </c>
      <c r="AF877" s="183" t="str">
        <f>IF(AND(COUNTIFS($J$18:J877,J877)=1,AE877=1),1,"")</f>
        <v/>
      </c>
      <c r="AG877" s="183">
        <f>IF(C877="","",IF(AND(COUNTIFS($J$18:J877,J877)=1,C877&lt;&gt;""),1,""))</f>
        <v>1</v>
      </c>
      <c r="AH877" s="183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82">
        <v>2020</v>
      </c>
      <c r="C878" s="182">
        <v>4</v>
      </c>
      <c r="D878" s="57" t="str">
        <f t="shared" si="165"/>
        <v>Q1</v>
      </c>
      <c r="E878" s="16" t="s">
        <v>35</v>
      </c>
      <c r="F878" s="182">
        <v>2020</v>
      </c>
      <c r="G878" s="182">
        <v>4</v>
      </c>
      <c r="H878" s="185"/>
      <c r="I878" s="57" t="str">
        <f t="shared" si="155"/>
        <v>Q1</v>
      </c>
      <c r="J878" s="178" t="s">
        <v>1009</v>
      </c>
      <c r="K878" s="185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76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84">
        <v>0.1133</v>
      </c>
      <c r="AE878" s="183">
        <f t="shared" si="158"/>
        <v>0</v>
      </c>
      <c r="AF878" s="183" t="str">
        <f>IF(AND(COUNTIFS($J$18:J878,J878)=1,AE878=1),1,"")</f>
        <v/>
      </c>
      <c r="AG878" s="183">
        <f>IF(C878="","",IF(AND(COUNTIFS($J$18:J878,J878)=1,C878&lt;&gt;""),1,""))</f>
        <v>1</v>
      </c>
      <c r="AH878" s="183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82">
        <v>2020</v>
      </c>
      <c r="C879" s="182">
        <v>4</v>
      </c>
      <c r="D879" s="57" t="str">
        <f t="shared" si="165"/>
        <v>Q1</v>
      </c>
      <c r="E879" s="16" t="s">
        <v>35</v>
      </c>
      <c r="F879" s="182">
        <v>2020</v>
      </c>
      <c r="G879" s="182">
        <v>4</v>
      </c>
      <c r="H879" s="185"/>
      <c r="I879" s="57" t="str">
        <f t="shared" si="155"/>
        <v>Q1</v>
      </c>
      <c r="J879" s="178" t="s">
        <v>1010</v>
      </c>
      <c r="K879" s="185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76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84">
        <v>8.7999999999999995E-2</v>
      </c>
      <c r="AE879" s="183">
        <f t="shared" si="158"/>
        <v>0</v>
      </c>
      <c r="AF879" s="183" t="str">
        <f>IF(AND(COUNTIFS($J$18:J879,J879)=1,AE879=1),1,"")</f>
        <v/>
      </c>
      <c r="AG879" s="183">
        <f>IF(C879="","",IF(AND(COUNTIFS($J$18:J879,J879)=1,C879&lt;&gt;""),1,""))</f>
        <v>1</v>
      </c>
      <c r="AH879" s="183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82">
        <v>2020</v>
      </c>
      <c r="C880" s="182">
        <v>4</v>
      </c>
      <c r="D880" s="57" t="str">
        <f t="shared" si="165"/>
        <v>Q1</v>
      </c>
      <c r="E880" s="16" t="s">
        <v>35</v>
      </c>
      <c r="F880" s="182">
        <v>2020</v>
      </c>
      <c r="G880" s="182">
        <v>4</v>
      </c>
      <c r="H880" s="185"/>
      <c r="I880" s="57" t="str">
        <f t="shared" si="155"/>
        <v>Q1</v>
      </c>
      <c r="J880" s="178" t="s">
        <v>1011</v>
      </c>
      <c r="K880" s="185" t="s">
        <v>3169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76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84">
        <v>0.15260000000000001</v>
      </c>
      <c r="AE880" s="183">
        <f t="shared" si="158"/>
        <v>0</v>
      </c>
      <c r="AF880" s="183" t="str">
        <f>IF(AND(COUNTIFS($J$18:J880,J880)=1,AE880=1),1,"")</f>
        <v/>
      </c>
      <c r="AG880" s="183">
        <f>IF(C880="","",IF(AND(COUNTIFS($J$18:J880,J880)=1,C880&lt;&gt;""),1,""))</f>
        <v>1</v>
      </c>
      <c r="AH880" s="183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82">
        <v>2020</v>
      </c>
      <c r="C881" s="182">
        <v>4</v>
      </c>
      <c r="D881" s="57" t="str">
        <f t="shared" si="165"/>
        <v>Q1</v>
      </c>
      <c r="E881" s="16" t="s">
        <v>35</v>
      </c>
      <c r="F881" s="182">
        <v>2020</v>
      </c>
      <c r="G881" s="182">
        <v>4</v>
      </c>
      <c r="H881" s="185"/>
      <c r="I881" s="57" t="str">
        <f t="shared" si="155"/>
        <v>Q1</v>
      </c>
      <c r="J881" s="178" t="s">
        <v>1012</v>
      </c>
      <c r="K881" s="185" t="s">
        <v>3173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76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84">
        <v>7.1400000000000005E-2</v>
      </c>
      <c r="AE881" s="183">
        <f t="shared" si="158"/>
        <v>0</v>
      </c>
      <c r="AF881" s="183" t="str">
        <f>IF(AND(COUNTIFS($J$18:J881,J881)=1,AE881=1),1,"")</f>
        <v/>
      </c>
      <c r="AG881" s="183">
        <f>IF(C881="","",IF(AND(COUNTIFS($J$18:J881,J881)=1,C881&lt;&gt;""),1,""))</f>
        <v>1</v>
      </c>
      <c r="AH881" s="183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82">
        <v>2020</v>
      </c>
      <c r="C882" s="182">
        <v>4</v>
      </c>
      <c r="D882" s="57" t="str">
        <f t="shared" si="165"/>
        <v>Q1</v>
      </c>
      <c r="E882" s="16" t="s">
        <v>35</v>
      </c>
      <c r="F882" s="182">
        <v>2020</v>
      </c>
      <c r="G882" s="182">
        <v>4</v>
      </c>
      <c r="H882" s="185"/>
      <c r="I882" s="57" t="str">
        <f t="shared" si="155"/>
        <v>Q1</v>
      </c>
      <c r="J882" s="178" t="s">
        <v>1014</v>
      </c>
      <c r="K882" s="185" t="s">
        <v>3174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76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84">
        <v>9.5799999999999996E-2</v>
      </c>
      <c r="AE882" s="183">
        <f t="shared" si="158"/>
        <v>0</v>
      </c>
      <c r="AF882" s="183" t="str">
        <f>IF(AND(COUNTIFS($J$18:J882,J882)=1,AE882=1),1,"")</f>
        <v/>
      </c>
      <c r="AG882" s="183">
        <f>IF(C882="","",IF(AND(COUNTIFS($J$18:J882,J882)=1,C882&lt;&gt;""),1,""))</f>
        <v>1</v>
      </c>
      <c r="AH882" s="183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82">
        <v>2020</v>
      </c>
      <c r="C883" s="182">
        <v>3</v>
      </c>
      <c r="D883" s="57" t="str">
        <f t="shared" si="165"/>
        <v>Q4</v>
      </c>
      <c r="E883" s="16" t="s">
        <v>35</v>
      </c>
      <c r="F883" s="182">
        <v>2020</v>
      </c>
      <c r="G883" s="182">
        <v>4</v>
      </c>
      <c r="H883" s="185"/>
      <c r="I883" s="57" t="str">
        <f t="shared" si="155"/>
        <v>Q1</v>
      </c>
      <c r="J883" s="178" t="s">
        <v>1015</v>
      </c>
      <c r="K883" s="185" t="s">
        <v>3175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76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84">
        <v>9.6000000000000002E-2</v>
      </c>
      <c r="AE883" s="183">
        <f t="shared" si="158"/>
        <v>0</v>
      </c>
      <c r="AF883" s="183" t="str">
        <f>IF(AND(COUNTIFS($J$18:J883,J883)=1,AE883=1),1,"")</f>
        <v/>
      </c>
      <c r="AG883" s="183">
        <f>IF(C883="","",IF(AND(COUNTIFS($J$18:J883,J883)=1,C883&lt;&gt;""),1,""))</f>
        <v>1</v>
      </c>
      <c r="AH883" s="183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82">
        <v>2020</v>
      </c>
      <c r="C884" s="182">
        <v>4</v>
      </c>
      <c r="D884" s="57" t="str">
        <f t="shared" si="165"/>
        <v>Q1</v>
      </c>
      <c r="E884" s="16" t="s">
        <v>35</v>
      </c>
      <c r="F884" s="182">
        <v>2020</v>
      </c>
      <c r="G884" s="182">
        <v>8</v>
      </c>
      <c r="H884" s="185"/>
      <c r="I884" s="57" t="str">
        <f t="shared" si="155"/>
        <v>Q2</v>
      </c>
      <c r="J884" s="178" t="s">
        <v>1018</v>
      </c>
      <c r="K884" s="185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76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84">
        <v>0.161</v>
      </c>
      <c r="AE884" s="183">
        <f t="shared" si="158"/>
        <v>0</v>
      </c>
      <c r="AF884" s="183" t="str">
        <f>IF(AND(COUNTIFS($J$18:J884,J884)=1,AE884=1),1,"")</f>
        <v/>
      </c>
      <c r="AG884" s="183">
        <f>IF(C884="","",IF(AND(COUNTIFS($J$18:J884,J884)=1,C884&lt;&gt;""),1,""))</f>
        <v>1</v>
      </c>
      <c r="AH884" s="183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82">
        <v>2020</v>
      </c>
      <c r="C885" s="182">
        <v>5</v>
      </c>
      <c r="D885" s="57" t="str">
        <f t="shared" si="165"/>
        <v>Q1</v>
      </c>
      <c r="E885" s="16" t="s">
        <v>35</v>
      </c>
      <c r="F885" s="182">
        <v>2020</v>
      </c>
      <c r="G885" s="182">
        <v>8</v>
      </c>
      <c r="H885" s="185"/>
      <c r="I885" s="57" t="str">
        <f t="shared" si="155"/>
        <v>Q2</v>
      </c>
      <c r="J885" s="178" t="s">
        <v>1020</v>
      </c>
      <c r="K885" s="185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76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84">
        <v>0.1338</v>
      </c>
      <c r="AE885" s="183">
        <f t="shared" si="158"/>
        <v>1</v>
      </c>
      <c r="AF885" s="183">
        <f>IF(AND(COUNTIFS($J$18:J885,J885)=1,AE885=1),1,"")</f>
        <v>1</v>
      </c>
      <c r="AG885" s="183">
        <f>IF(C885="","",IF(AND(COUNTIFS($J$18:J885,J885)=1,C885&lt;&gt;""),1,""))</f>
        <v>1</v>
      </c>
      <c r="AH885" s="183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82">
        <v>2020</v>
      </c>
      <c r="C886" s="182">
        <v>5</v>
      </c>
      <c r="D886" s="57" t="str">
        <f t="shared" si="165"/>
        <v>Q1</v>
      </c>
      <c r="E886" s="16" t="s">
        <v>35</v>
      </c>
      <c r="F886" s="182">
        <v>2020</v>
      </c>
      <c r="G886" s="182">
        <v>8</v>
      </c>
      <c r="H886" s="185"/>
      <c r="I886" s="57" t="str">
        <f t="shared" si="155"/>
        <v>Q2</v>
      </c>
      <c r="J886" s="178" t="s">
        <v>1022</v>
      </c>
      <c r="K886" s="185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76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84">
        <v>0.12870000000000001</v>
      </c>
      <c r="AE886" s="183">
        <f t="shared" si="158"/>
        <v>0</v>
      </c>
      <c r="AF886" s="183" t="str">
        <f>IF(AND(COUNTIFS($J$18:J886,J886)=1,AE886=1),1,"")</f>
        <v/>
      </c>
      <c r="AG886" s="183">
        <f>IF(C886="","",IF(AND(COUNTIFS($J$18:J886,J886)=1,C886&lt;&gt;""),1,""))</f>
        <v>1</v>
      </c>
      <c r="AH886" s="183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82">
        <v>2020</v>
      </c>
      <c r="C887" s="182">
        <v>5</v>
      </c>
      <c r="D887" s="57" t="str">
        <f t="shared" si="165"/>
        <v>Q1</v>
      </c>
      <c r="E887" s="16" t="s">
        <v>35</v>
      </c>
      <c r="F887" s="182">
        <v>2020</v>
      </c>
      <c r="G887" s="182">
        <v>8</v>
      </c>
      <c r="H887" s="185"/>
      <c r="I887" s="57" t="str">
        <f t="shared" si="155"/>
        <v>Q2</v>
      </c>
      <c r="J887" s="178" t="s">
        <v>1024</v>
      </c>
      <c r="K887" s="185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76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84">
        <v>0.1351</v>
      </c>
      <c r="AE887" s="183">
        <f t="shared" si="158"/>
        <v>0</v>
      </c>
      <c r="AF887" s="183" t="str">
        <f>IF(AND(COUNTIFS($J$18:J887,J887)=1,AE887=1),1,"")</f>
        <v/>
      </c>
      <c r="AG887" s="183">
        <f>IF(C887="","",IF(AND(COUNTIFS($J$18:J887,J887)=1,C887&lt;&gt;""),1,""))</f>
        <v>1</v>
      </c>
      <c r="AH887" s="183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82">
        <v>2020</v>
      </c>
      <c r="C888" s="182">
        <v>5</v>
      </c>
      <c r="D888" s="57" t="str">
        <f t="shared" si="165"/>
        <v>Q1</v>
      </c>
      <c r="E888" s="16" t="s">
        <v>35</v>
      </c>
      <c r="F888" s="182">
        <v>2020</v>
      </c>
      <c r="G888" s="182">
        <v>8</v>
      </c>
      <c r="H888" s="185"/>
      <c r="I888" s="57" t="str">
        <f t="shared" si="155"/>
        <v>Q2</v>
      </c>
      <c r="J888" s="178" t="s">
        <v>1024</v>
      </c>
      <c r="K888" s="185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76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84">
        <v>0.1351</v>
      </c>
      <c r="AE888" s="183">
        <f t="shared" si="158"/>
        <v>0</v>
      </c>
      <c r="AF888" s="183" t="str">
        <f>IF(AND(COUNTIFS($J$18:J888,J888)=1,AE888=1),1,"")</f>
        <v/>
      </c>
      <c r="AG888" s="183" t="str">
        <f>IF(C888="","",IF(AND(COUNTIFS($J$18:J888,J888)=1,C888&lt;&gt;""),1,""))</f>
        <v/>
      </c>
      <c r="AH888" s="183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82">
        <v>2020</v>
      </c>
      <c r="C889" s="182">
        <v>6</v>
      </c>
      <c r="D889" s="57" t="str">
        <f t="shared" si="165"/>
        <v>Q1</v>
      </c>
      <c r="E889" s="16" t="s">
        <v>35</v>
      </c>
      <c r="F889" s="182">
        <v>2020</v>
      </c>
      <c r="G889" s="182">
        <v>8</v>
      </c>
      <c r="H889" s="185"/>
      <c r="I889" s="57" t="str">
        <f t="shared" si="155"/>
        <v>Q2</v>
      </c>
      <c r="J889" s="178" t="s">
        <v>1026</v>
      </c>
      <c r="K889" s="185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76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84">
        <v>8.7999999999999995E-2</v>
      </c>
      <c r="AE889" s="183">
        <f t="shared" si="158"/>
        <v>1</v>
      </c>
      <c r="AF889" s="183">
        <f>IF(AND(COUNTIFS($J$18:J889,J889)=1,AE889=1),1,"")</f>
        <v>1</v>
      </c>
      <c r="AG889" s="183">
        <f>IF(C889="","",IF(AND(COUNTIFS($J$18:J889,J889)=1,C889&lt;&gt;""),1,""))</f>
        <v>1</v>
      </c>
      <c r="AH889" s="183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82">
        <v>2020</v>
      </c>
      <c r="C890" s="182">
        <v>6</v>
      </c>
      <c r="D890" s="57" t="str">
        <f t="shared" si="165"/>
        <v>Q1</v>
      </c>
      <c r="E890" s="16" t="s">
        <v>35</v>
      </c>
      <c r="F890" s="182">
        <v>2020</v>
      </c>
      <c r="G890" s="182">
        <v>8</v>
      </c>
      <c r="H890" s="185"/>
      <c r="I890" s="57" t="str">
        <f t="shared" si="155"/>
        <v>Q2</v>
      </c>
      <c r="J890" s="178" t="s">
        <v>1028</v>
      </c>
      <c r="K890" s="185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76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84">
        <v>0.11550000000000001</v>
      </c>
      <c r="AE890" s="183">
        <f t="shared" si="158"/>
        <v>0</v>
      </c>
      <c r="AF890" s="183" t="str">
        <f>IF(AND(COUNTIFS($J$18:J890,J890)=1,AE890=1),1,"")</f>
        <v/>
      </c>
      <c r="AG890" s="183">
        <f>IF(C890="","",IF(AND(COUNTIFS($J$18:J890,J890)=1,C890&lt;&gt;""),1,""))</f>
        <v>1</v>
      </c>
      <c r="AH890" s="183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82">
        <v>2020</v>
      </c>
      <c r="C891" s="182">
        <v>6</v>
      </c>
      <c r="D891" s="57" t="str">
        <f t="shared" si="165"/>
        <v>Q1</v>
      </c>
      <c r="E891" s="16" t="s">
        <v>35</v>
      </c>
      <c r="F891" s="182">
        <v>2020</v>
      </c>
      <c r="G891" s="182">
        <v>8</v>
      </c>
      <c r="H891" s="185"/>
      <c r="I891" s="57" t="str">
        <f t="shared" si="155"/>
        <v>Q2</v>
      </c>
      <c r="J891" s="178" t="s">
        <v>1030</v>
      </c>
      <c r="K891" s="185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76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84">
        <v>0.16020000000000001</v>
      </c>
      <c r="AE891" s="183">
        <f t="shared" si="158"/>
        <v>1</v>
      </c>
      <c r="AF891" s="183">
        <f>IF(AND(COUNTIFS($J$18:J891,J891)=1,AE891=1),1,"")</f>
        <v>1</v>
      </c>
      <c r="AG891" s="183">
        <f>IF(C891="","",IF(AND(COUNTIFS($J$18:J891,J891)=1,C891&lt;&gt;""),1,""))</f>
        <v>1</v>
      </c>
      <c r="AH891" s="183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82">
        <v>2020</v>
      </c>
      <c r="C892" s="182">
        <v>6</v>
      </c>
      <c r="D892" s="57" t="str">
        <f t="shared" si="165"/>
        <v>Q1</v>
      </c>
      <c r="E892" s="16" t="s">
        <v>35</v>
      </c>
      <c r="F892" s="182">
        <v>2020</v>
      </c>
      <c r="G892" s="182">
        <v>8</v>
      </c>
      <c r="H892" s="185"/>
      <c r="I892" s="57" t="str">
        <f t="shared" si="155"/>
        <v>Q2</v>
      </c>
      <c r="J892" s="178" t="s">
        <v>1030</v>
      </c>
      <c r="K892" s="185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76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84">
        <v>0.16020000000000001</v>
      </c>
      <c r="AE892" s="183">
        <f t="shared" si="158"/>
        <v>1</v>
      </c>
      <c r="AF892" s="183" t="str">
        <f>IF(AND(COUNTIFS($J$18:J892,J892)=1,AE892=1),1,"")</f>
        <v/>
      </c>
      <c r="AG892" s="183" t="str">
        <f>IF(C892="","",IF(AND(COUNTIFS($J$18:J892,J892)=1,C892&lt;&gt;""),1,""))</f>
        <v/>
      </c>
      <c r="AH892" s="183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82">
        <v>2020</v>
      </c>
      <c r="C893" s="182">
        <v>6</v>
      </c>
      <c r="D893" s="57" t="str">
        <f t="shared" si="165"/>
        <v>Q1</v>
      </c>
      <c r="E893" s="16" t="s">
        <v>35</v>
      </c>
      <c r="F893" s="182">
        <v>2020</v>
      </c>
      <c r="G893" s="182">
        <v>8</v>
      </c>
      <c r="H893" s="185"/>
      <c r="I893" s="57" t="str">
        <f t="shared" si="155"/>
        <v>Q2</v>
      </c>
      <c r="J893" s="178" t="s">
        <v>1032</v>
      </c>
      <c r="K893" s="185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76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84">
        <v>0.16439999999999999</v>
      </c>
      <c r="AE893" s="183">
        <f t="shared" si="158"/>
        <v>0</v>
      </c>
      <c r="AF893" s="183" t="str">
        <f>IF(AND(COUNTIFS($J$18:J893,J893)=1,AE893=1),1,"")</f>
        <v/>
      </c>
      <c r="AG893" s="183">
        <f>IF(C893="","",IF(AND(COUNTIFS($J$18:J893,J893)=1,C893&lt;&gt;""),1,""))</f>
        <v>1</v>
      </c>
      <c r="AH893" s="183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82">
        <v>2020</v>
      </c>
      <c r="C894" s="182">
        <v>6</v>
      </c>
      <c r="D894" s="57" t="str">
        <f t="shared" si="165"/>
        <v>Q1</v>
      </c>
      <c r="E894" s="16" t="s">
        <v>35</v>
      </c>
      <c r="F894" s="182">
        <v>2020</v>
      </c>
      <c r="G894" s="182">
        <v>8</v>
      </c>
      <c r="H894" s="185"/>
      <c r="I894" s="57" t="str">
        <f t="shared" si="155"/>
        <v>Q2</v>
      </c>
      <c r="J894" s="178" t="s">
        <v>1036</v>
      </c>
      <c r="K894" s="185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76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84">
        <v>0.20449999999999999</v>
      </c>
      <c r="AE894" s="183">
        <f t="shared" si="158"/>
        <v>0</v>
      </c>
      <c r="AF894" s="183" t="str">
        <f>IF(AND(COUNTIFS($J$18:J894,J894)=1,AE894=1),1,"")</f>
        <v/>
      </c>
      <c r="AG894" s="183">
        <f>IF(C894="","",IF(AND(COUNTIFS($J$18:J894,J894)=1,C894&lt;&gt;""),1,""))</f>
        <v>1</v>
      </c>
      <c r="AH894" s="183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82">
        <v>2020</v>
      </c>
      <c r="C895" s="182">
        <v>7</v>
      </c>
      <c r="D895" s="57" t="str">
        <f t="shared" si="165"/>
        <v>Q2</v>
      </c>
      <c r="E895" s="16" t="s">
        <v>35</v>
      </c>
      <c r="F895" s="182">
        <v>2020</v>
      </c>
      <c r="G895" s="182">
        <v>8</v>
      </c>
      <c r="H895" s="185"/>
      <c r="I895" s="57" t="str">
        <f t="shared" si="155"/>
        <v>Q2</v>
      </c>
      <c r="J895" s="178" t="s">
        <v>1040</v>
      </c>
      <c r="K895" s="185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76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84">
        <v>0.1444</v>
      </c>
      <c r="AE895" s="183">
        <f t="shared" si="158"/>
        <v>0</v>
      </c>
      <c r="AF895" s="183" t="str">
        <f>IF(AND(COUNTIFS($J$18:J895,J895)=1,AE895=1),1,"")</f>
        <v/>
      </c>
      <c r="AG895" s="183">
        <f>IF(C895="","",IF(AND(COUNTIFS($J$18:J895,J895)=1,C895&lt;&gt;""),1,""))</f>
        <v>1</v>
      </c>
      <c r="AH895" s="183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82">
        <v>2020</v>
      </c>
      <c r="C896" s="182">
        <v>6</v>
      </c>
      <c r="D896" s="57" t="str">
        <f t="shared" si="165"/>
        <v>Q1</v>
      </c>
      <c r="E896" s="16" t="s">
        <v>35</v>
      </c>
      <c r="F896" s="182">
        <v>2020</v>
      </c>
      <c r="G896" s="182">
        <v>8</v>
      </c>
      <c r="H896" s="185"/>
      <c r="I896" s="57" t="str">
        <f t="shared" si="155"/>
        <v>Q2</v>
      </c>
      <c r="J896" s="178" t="s">
        <v>1042</v>
      </c>
      <c r="K896" s="185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76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84">
        <v>0.1202</v>
      </c>
      <c r="AE896" s="183">
        <f t="shared" si="158"/>
        <v>1</v>
      </c>
      <c r="AF896" s="183">
        <f>IF(AND(COUNTIFS($J$18:J896,J896)=1,AE896=1),1,"")</f>
        <v>1</v>
      </c>
      <c r="AG896" s="183">
        <f>IF(C896="","",IF(AND(COUNTIFS($J$18:J896,J896)=1,C896&lt;&gt;""),1,""))</f>
        <v>1</v>
      </c>
      <c r="AH896" s="183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82">
        <v>2020</v>
      </c>
      <c r="C897" s="182">
        <v>6</v>
      </c>
      <c r="D897" s="57" t="str">
        <f t="shared" si="165"/>
        <v>Q1</v>
      </c>
      <c r="E897" s="16" t="s">
        <v>35</v>
      </c>
      <c r="F897" s="182">
        <v>2020</v>
      </c>
      <c r="G897" s="182">
        <v>8</v>
      </c>
      <c r="H897" s="185"/>
      <c r="I897" s="57" t="str">
        <f t="shared" si="155"/>
        <v>Q2</v>
      </c>
      <c r="J897" s="178" t="s">
        <v>1042</v>
      </c>
      <c r="K897" s="185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76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84">
        <v>0.1202</v>
      </c>
      <c r="AE897" s="183">
        <f t="shared" si="158"/>
        <v>1</v>
      </c>
      <c r="AF897" s="183" t="str">
        <f>IF(AND(COUNTIFS($J$18:J897,J897)=1,AE897=1),1,"")</f>
        <v/>
      </c>
      <c r="AG897" s="183" t="str">
        <f>IF(C897="","",IF(AND(COUNTIFS($J$18:J897,J897)=1,C897&lt;&gt;""),1,""))</f>
        <v/>
      </c>
      <c r="AH897" s="183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82">
        <v>2020</v>
      </c>
      <c r="C898" s="182">
        <v>7</v>
      </c>
      <c r="D898" s="57" t="str">
        <f t="shared" si="165"/>
        <v>Q2</v>
      </c>
      <c r="E898" s="16" t="s">
        <v>35</v>
      </c>
      <c r="F898" s="182">
        <v>2020</v>
      </c>
      <c r="G898" s="182">
        <v>8</v>
      </c>
      <c r="H898" s="185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8" t="s">
        <v>1045</v>
      </c>
      <c r="K898" s="185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76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84">
        <v>8.2699999999999996E-2</v>
      </c>
      <c r="AE898" s="183">
        <f t="shared" ref="AE898:AE961" si="170">IF(Q898="","",IF(Q898="Yes",1,0))</f>
        <v>1</v>
      </c>
      <c r="AF898" s="183">
        <f>IF(AND(COUNTIFS($J$18:J898,J898)=1,AE898=1),1,"")</f>
        <v>1</v>
      </c>
      <c r="AG898" s="183">
        <f>IF(C898="","",IF(AND(COUNTIFS($J$18:J898,J898)=1,C898&lt;&gt;""),1,""))</f>
        <v>1</v>
      </c>
      <c r="AH898" s="183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82">
        <v>2020</v>
      </c>
      <c r="C899" s="182">
        <v>7</v>
      </c>
      <c r="D899" s="57" t="str">
        <f t="shared" si="165"/>
        <v>Q2</v>
      </c>
      <c r="E899" s="16" t="s">
        <v>35</v>
      </c>
      <c r="F899" s="182">
        <v>2020</v>
      </c>
      <c r="G899" s="182">
        <v>8</v>
      </c>
      <c r="H899" s="185"/>
      <c r="I899" s="57" t="str">
        <f t="shared" si="167"/>
        <v>Q2</v>
      </c>
      <c r="J899" s="178" t="s">
        <v>1049</v>
      </c>
      <c r="K899" s="185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76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84">
        <v>0.10489999999999999</v>
      </c>
      <c r="AE899" s="183">
        <f t="shared" si="170"/>
        <v>0</v>
      </c>
      <c r="AF899" s="183" t="str">
        <f>IF(AND(COUNTIFS($J$18:J899,J899)=1,AE899=1),1,"")</f>
        <v/>
      </c>
      <c r="AG899" s="183">
        <f>IF(C899="","",IF(AND(COUNTIFS($J$18:J899,J899)=1,C899&lt;&gt;""),1,""))</f>
        <v>1</v>
      </c>
      <c r="AH899" s="183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82">
        <v>2020</v>
      </c>
      <c r="C900" s="182">
        <v>7</v>
      </c>
      <c r="D900" s="57" t="str">
        <f t="shared" si="165"/>
        <v>Q2</v>
      </c>
      <c r="E900" s="16" t="s">
        <v>35</v>
      </c>
      <c r="F900" s="182">
        <v>2020</v>
      </c>
      <c r="G900" s="182">
        <v>8</v>
      </c>
      <c r="H900" s="185"/>
      <c r="I900" s="57" t="str">
        <f t="shared" si="167"/>
        <v>Q2</v>
      </c>
      <c r="J900" s="178" t="s">
        <v>1052</v>
      </c>
      <c r="K900" s="185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76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84">
        <v>0.12529999999999999</v>
      </c>
      <c r="AE900" s="183">
        <f t="shared" si="170"/>
        <v>0</v>
      </c>
      <c r="AF900" s="183" t="str">
        <f>IF(AND(COUNTIFS($J$18:J900,J900)=1,AE900=1),1,"")</f>
        <v/>
      </c>
      <c r="AG900" s="183">
        <f>IF(C900="","",IF(AND(COUNTIFS($J$18:J900,J900)=1,C900&lt;&gt;""),1,""))</f>
        <v>1</v>
      </c>
      <c r="AH900" s="183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82">
        <v>2020</v>
      </c>
      <c r="C901" s="182">
        <v>7</v>
      </c>
      <c r="D901" s="57" t="str">
        <f t="shared" si="165"/>
        <v>Q2</v>
      </c>
      <c r="E901" s="16" t="s">
        <v>35</v>
      </c>
      <c r="F901" s="182">
        <v>2020</v>
      </c>
      <c r="G901" s="182">
        <v>8</v>
      </c>
      <c r="H901" s="185"/>
      <c r="I901" s="57" t="str">
        <f t="shared" si="167"/>
        <v>Q2</v>
      </c>
      <c r="J901" s="178" t="s">
        <v>1052</v>
      </c>
      <c r="K901" s="185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76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84">
        <v>0.12529999999999999</v>
      </c>
      <c r="AE901" s="183">
        <f t="shared" si="170"/>
        <v>0</v>
      </c>
      <c r="AF901" s="183" t="str">
        <f>IF(AND(COUNTIFS($J$18:J901,J901)=1,AE901=1),1,"")</f>
        <v/>
      </c>
      <c r="AG901" s="183" t="str">
        <f>IF(C901="","",IF(AND(COUNTIFS($J$18:J901,J901)=1,C901&lt;&gt;""),1,""))</f>
        <v/>
      </c>
      <c r="AH901" s="183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82">
        <v>2020</v>
      </c>
      <c r="C902" s="182">
        <v>7</v>
      </c>
      <c r="D902" s="57" t="str">
        <f t="shared" si="165"/>
        <v>Q2</v>
      </c>
      <c r="E902" s="16" t="s">
        <v>35</v>
      </c>
      <c r="F902" s="182">
        <v>2020</v>
      </c>
      <c r="G902" s="182">
        <v>8</v>
      </c>
      <c r="H902" s="185"/>
      <c r="I902" s="57" t="str">
        <f t="shared" si="167"/>
        <v>Q2</v>
      </c>
      <c r="J902" s="178" t="s">
        <v>1054</v>
      </c>
      <c r="K902" s="185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76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84">
        <v>0.1173</v>
      </c>
      <c r="AE902" s="183">
        <f t="shared" si="170"/>
        <v>1</v>
      </c>
      <c r="AF902" s="183">
        <f>IF(AND(COUNTIFS($J$18:J902,J902)=1,AE902=1),1,"")</f>
        <v>1</v>
      </c>
      <c r="AG902" s="183">
        <f>IF(C902="","",IF(AND(COUNTIFS($J$18:J902,J902)=1,C902&lt;&gt;""),1,""))</f>
        <v>1</v>
      </c>
      <c r="AH902" s="183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82">
        <v>2020</v>
      </c>
      <c r="C903" s="182">
        <v>7</v>
      </c>
      <c r="D903" s="57" t="str">
        <f t="shared" si="165"/>
        <v>Q2</v>
      </c>
      <c r="E903" s="16" t="s">
        <v>35</v>
      </c>
      <c r="F903" s="182">
        <v>2020</v>
      </c>
      <c r="G903" s="182">
        <v>8</v>
      </c>
      <c r="H903" s="185"/>
      <c r="I903" s="57" t="str">
        <f t="shared" si="167"/>
        <v>Q2</v>
      </c>
      <c r="J903" s="178" t="s">
        <v>1056</v>
      </c>
      <c r="K903" s="185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76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84">
        <v>0.16520000000000001</v>
      </c>
      <c r="AE903" s="183">
        <f t="shared" si="170"/>
        <v>0</v>
      </c>
      <c r="AF903" s="183" t="str">
        <f>IF(AND(COUNTIFS($J$18:J903,J903)=1,AE903=1),1,"")</f>
        <v/>
      </c>
      <c r="AG903" s="183">
        <f>IF(C903="","",IF(AND(COUNTIFS($J$18:J903,J903)=1,C903&lt;&gt;""),1,""))</f>
        <v>1</v>
      </c>
      <c r="AH903" s="183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82">
        <v>2020</v>
      </c>
      <c r="C904" s="182">
        <v>7</v>
      </c>
      <c r="D904" s="57" t="str">
        <f t="shared" si="165"/>
        <v>Q2</v>
      </c>
      <c r="E904" s="16" t="s">
        <v>35</v>
      </c>
      <c r="F904" s="182">
        <v>2020</v>
      </c>
      <c r="G904" s="182">
        <v>8</v>
      </c>
      <c r="H904" s="185"/>
      <c r="I904" s="57" t="str">
        <f t="shared" si="167"/>
        <v>Q2</v>
      </c>
      <c r="J904" s="178" t="s">
        <v>1056</v>
      </c>
      <c r="K904" s="185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76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84">
        <v>0.16520000000000001</v>
      </c>
      <c r="AE904" s="183">
        <f t="shared" si="170"/>
        <v>0</v>
      </c>
      <c r="AF904" s="183" t="str">
        <f>IF(AND(COUNTIFS($J$18:J904,J904)=1,AE904=1),1,"")</f>
        <v/>
      </c>
      <c r="AG904" s="183" t="str">
        <f>IF(C904="","",IF(AND(COUNTIFS($J$18:J904,J904)=1,C904&lt;&gt;""),1,""))</f>
        <v/>
      </c>
      <c r="AH904" s="183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82">
        <v>2020</v>
      </c>
      <c r="C905" s="182">
        <v>7</v>
      </c>
      <c r="D905" s="57" t="str">
        <f t="shared" si="165"/>
        <v>Q2</v>
      </c>
      <c r="E905" s="16" t="s">
        <v>35</v>
      </c>
      <c r="F905" s="182">
        <v>2020</v>
      </c>
      <c r="G905" s="182">
        <v>8</v>
      </c>
      <c r="H905" s="185"/>
      <c r="I905" s="57" t="str">
        <f t="shared" si="167"/>
        <v>Q2</v>
      </c>
      <c r="J905" s="178" t="s">
        <v>1058</v>
      </c>
      <c r="K905" s="185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76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84">
        <v>0.11409999999999999</v>
      </c>
      <c r="AE905" s="183">
        <f t="shared" si="170"/>
        <v>0</v>
      </c>
      <c r="AF905" s="183" t="str">
        <f>IF(AND(COUNTIFS($J$18:J905,J905)=1,AE905=1),1,"")</f>
        <v/>
      </c>
      <c r="AG905" s="183">
        <f>IF(C905="","",IF(AND(COUNTIFS($J$18:J905,J905)=1,C905&lt;&gt;""),1,""))</f>
        <v>1</v>
      </c>
      <c r="AH905" s="183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82">
        <v>2020</v>
      </c>
      <c r="C906" s="182">
        <v>8</v>
      </c>
      <c r="D906" s="57" t="str">
        <f t="shared" si="165"/>
        <v>Q2</v>
      </c>
      <c r="E906" s="16" t="s">
        <v>35</v>
      </c>
      <c r="F906" s="182">
        <v>2020</v>
      </c>
      <c r="G906" s="182">
        <v>8</v>
      </c>
      <c r="H906" s="185"/>
      <c r="I906" s="57" t="str">
        <f t="shared" si="167"/>
        <v>Q2</v>
      </c>
      <c r="J906" s="178" t="s">
        <v>1061</v>
      </c>
      <c r="K906" s="185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76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84">
        <v>0.1157</v>
      </c>
      <c r="AE906" s="183">
        <f t="shared" si="170"/>
        <v>0</v>
      </c>
      <c r="AF906" s="183" t="str">
        <f>IF(AND(COUNTIFS($J$18:J906,J906)=1,AE906=1),1,"")</f>
        <v/>
      </c>
      <c r="AG906" s="183">
        <f>IF(C906="","",IF(AND(COUNTIFS($J$18:J906,J906)=1,C906&lt;&gt;""),1,""))</f>
        <v>1</v>
      </c>
      <c r="AH906" s="183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82">
        <v>2020</v>
      </c>
      <c r="C907" s="182">
        <v>7</v>
      </c>
      <c r="D907" s="57" t="str">
        <f t="shared" si="165"/>
        <v>Q2</v>
      </c>
      <c r="E907" s="16" t="s">
        <v>35</v>
      </c>
      <c r="F907" s="182">
        <v>2020</v>
      </c>
      <c r="G907" s="182">
        <v>8</v>
      </c>
      <c r="H907" s="185"/>
      <c r="I907" s="57" t="str">
        <f t="shared" si="167"/>
        <v>Q2</v>
      </c>
      <c r="J907" s="178" t="s">
        <v>1063</v>
      </c>
      <c r="K907" s="185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76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84">
        <v>0.1198</v>
      </c>
      <c r="AE907" s="183">
        <f t="shared" si="170"/>
        <v>1</v>
      </c>
      <c r="AF907" s="183">
        <f>IF(AND(COUNTIFS($J$18:J907,J907)=1,AE907=1),1,"")</f>
        <v>1</v>
      </c>
      <c r="AG907" s="183">
        <f>IF(C907="","",IF(AND(COUNTIFS($J$18:J907,J907)=1,C907&lt;&gt;""),1,""))</f>
        <v>1</v>
      </c>
      <c r="AH907" s="183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82">
        <v>2020</v>
      </c>
      <c r="C908" s="182">
        <v>8</v>
      </c>
      <c r="D908" s="57" t="str">
        <f t="shared" si="165"/>
        <v>Q2</v>
      </c>
      <c r="E908" s="16" t="s">
        <v>35</v>
      </c>
      <c r="F908" s="182">
        <v>2020</v>
      </c>
      <c r="G908" s="182">
        <v>8</v>
      </c>
      <c r="H908" s="185"/>
      <c r="I908" s="57" t="str">
        <f t="shared" si="167"/>
        <v>Q2</v>
      </c>
      <c r="J908" s="178" t="s">
        <v>1061</v>
      </c>
      <c r="K908" s="185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76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84">
        <v>0.1157</v>
      </c>
      <c r="AE908" s="183">
        <f t="shared" si="170"/>
        <v>0</v>
      </c>
      <c r="AF908" s="183" t="str">
        <f>IF(AND(COUNTIFS($J$18:J908,J908)=1,AE908=1),1,"")</f>
        <v/>
      </c>
      <c r="AG908" s="183" t="str">
        <f>IF(C908="","",IF(AND(COUNTIFS($J$18:J908,J908)=1,C908&lt;&gt;""),1,""))</f>
        <v/>
      </c>
      <c r="AH908" s="183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82">
        <v>2020</v>
      </c>
      <c r="C909" s="182">
        <v>8</v>
      </c>
      <c r="D909" s="57" t="str">
        <f t="shared" si="165"/>
        <v>Q2</v>
      </c>
      <c r="E909" s="16" t="s">
        <v>35</v>
      </c>
      <c r="F909" s="182">
        <v>2020</v>
      </c>
      <c r="G909" s="182">
        <v>8</v>
      </c>
      <c r="H909" s="185"/>
      <c r="I909" s="57" t="str">
        <f t="shared" si="167"/>
        <v>Q2</v>
      </c>
      <c r="J909" s="178" t="s">
        <v>1065</v>
      </c>
      <c r="K909" s="185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76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84">
        <v>0.1229</v>
      </c>
      <c r="AE909" s="183">
        <f t="shared" si="170"/>
        <v>1</v>
      </c>
      <c r="AF909" s="183">
        <f>IF(AND(COUNTIFS($J$18:J909,J909)=1,AE909=1),1,"")</f>
        <v>1</v>
      </c>
      <c r="AG909" s="183">
        <f>IF(C909="","",IF(AND(COUNTIFS($J$18:J909,J909)=1,C909&lt;&gt;""),1,""))</f>
        <v>1</v>
      </c>
      <c r="AH909" s="183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82">
        <v>2020</v>
      </c>
      <c r="C910" s="182">
        <v>8</v>
      </c>
      <c r="D910" s="57" t="str">
        <f t="shared" si="165"/>
        <v>Q2</v>
      </c>
      <c r="E910" s="16" t="s">
        <v>35</v>
      </c>
      <c r="F910" s="182">
        <v>2020</v>
      </c>
      <c r="G910" s="182">
        <v>8</v>
      </c>
      <c r="H910" s="185"/>
      <c r="I910" s="57" t="str">
        <f t="shared" si="167"/>
        <v>Q2</v>
      </c>
      <c r="J910" s="178" t="s">
        <v>1067</v>
      </c>
      <c r="K910" s="185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76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84">
        <v>8.1600000000000006E-2</v>
      </c>
      <c r="AE910" s="183">
        <f t="shared" si="170"/>
        <v>0</v>
      </c>
      <c r="AF910" s="183" t="str">
        <f>IF(AND(COUNTIFS($J$18:J910,J910)=1,AE910=1),1,"")</f>
        <v/>
      </c>
      <c r="AG910" s="183">
        <f>IF(C910="","",IF(AND(COUNTIFS($J$18:J910,J910)=1,C910&lt;&gt;""),1,""))</f>
        <v>1</v>
      </c>
      <c r="AH910" s="183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82">
        <v>2020</v>
      </c>
      <c r="C911" s="182">
        <v>8</v>
      </c>
      <c r="D911" s="57" t="str">
        <f t="shared" si="165"/>
        <v>Q2</v>
      </c>
      <c r="E911" s="16" t="s">
        <v>35</v>
      </c>
      <c r="F911" s="182">
        <v>2020</v>
      </c>
      <c r="G911" s="182">
        <v>8</v>
      </c>
      <c r="H911" s="185"/>
      <c r="I911" s="57" t="str">
        <f t="shared" si="167"/>
        <v>Q2</v>
      </c>
      <c r="J911" s="178" t="s">
        <v>1069</v>
      </c>
      <c r="K911" s="185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76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84">
        <v>0.1007</v>
      </c>
      <c r="AE911" s="183">
        <f t="shared" si="170"/>
        <v>1</v>
      </c>
      <c r="AF911" s="183">
        <f>IF(AND(COUNTIFS($J$18:J911,J911)=1,AE911=1),1,"")</f>
        <v>1</v>
      </c>
      <c r="AG911" s="183">
        <f>IF(C911="","",IF(AND(COUNTIFS($J$18:J911,J911)=1,C911&lt;&gt;""),1,""))</f>
        <v>1</v>
      </c>
      <c r="AH911" s="183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82">
        <v>2020</v>
      </c>
      <c r="C912" s="182">
        <v>8</v>
      </c>
      <c r="D912" s="57" t="str">
        <f t="shared" si="165"/>
        <v>Q2</v>
      </c>
      <c r="E912" s="16" t="s">
        <v>35</v>
      </c>
      <c r="F912" s="182">
        <v>2020</v>
      </c>
      <c r="G912" s="182">
        <v>8</v>
      </c>
      <c r="H912" s="185"/>
      <c r="I912" s="57" t="str">
        <f t="shared" si="167"/>
        <v>Q2</v>
      </c>
      <c r="J912" s="178" t="s">
        <v>1071</v>
      </c>
      <c r="K912" s="185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76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84">
        <v>0.1366</v>
      </c>
      <c r="AE912" s="183">
        <f t="shared" si="170"/>
        <v>0</v>
      </c>
      <c r="AF912" s="183" t="str">
        <f>IF(AND(COUNTIFS($J$18:J912,J912)=1,AE912=1),1,"")</f>
        <v/>
      </c>
      <c r="AG912" s="183">
        <f>IF(C912="","",IF(AND(COUNTIFS($J$18:J912,J912)=1,C912&lt;&gt;""),1,""))</f>
        <v>1</v>
      </c>
      <c r="AH912" s="183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82">
        <v>2020</v>
      </c>
      <c r="C913" s="182">
        <v>7</v>
      </c>
      <c r="D913" s="57" t="str">
        <f t="shared" si="165"/>
        <v>Q2</v>
      </c>
      <c r="E913" s="16" t="s">
        <v>35</v>
      </c>
      <c r="F913" s="182">
        <v>2020</v>
      </c>
      <c r="G913" s="182">
        <v>8</v>
      </c>
      <c r="H913" s="185"/>
      <c r="I913" s="57" t="str">
        <f t="shared" si="167"/>
        <v>Q2</v>
      </c>
      <c r="J913" s="178" t="s">
        <v>1073</v>
      </c>
      <c r="K913" s="185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76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84">
        <v>0.1409</v>
      </c>
      <c r="AE913" s="183">
        <f t="shared" si="170"/>
        <v>0</v>
      </c>
      <c r="AF913" s="183" t="str">
        <f>IF(AND(COUNTIFS($J$18:J913,J913)=1,AE913=1),1,"")</f>
        <v/>
      </c>
      <c r="AG913" s="183">
        <f>IF(C913="","",IF(AND(COUNTIFS($J$18:J913,J913)=1,C913&lt;&gt;""),1,""))</f>
        <v>1</v>
      </c>
      <c r="AH913" s="183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82">
        <v>2020</v>
      </c>
      <c r="C914" s="182">
        <v>7</v>
      </c>
      <c r="D914" s="57" t="str">
        <f t="shared" si="165"/>
        <v>Q2</v>
      </c>
      <c r="E914" s="16" t="s">
        <v>35</v>
      </c>
      <c r="F914" s="182">
        <v>2020</v>
      </c>
      <c r="G914" s="182">
        <v>8</v>
      </c>
      <c r="H914" s="185"/>
      <c r="I914" s="57" t="str">
        <f t="shared" si="167"/>
        <v>Q2</v>
      </c>
      <c r="J914" s="178" t="s">
        <v>1073</v>
      </c>
      <c r="K914" s="185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76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84">
        <v>0.1409</v>
      </c>
      <c r="AE914" s="183">
        <f t="shared" si="170"/>
        <v>0</v>
      </c>
      <c r="AF914" s="183" t="str">
        <f>IF(AND(COUNTIFS($J$18:J914,J914)=1,AE914=1),1,"")</f>
        <v/>
      </c>
      <c r="AG914" s="183" t="str">
        <f>IF(C914="","",IF(AND(COUNTIFS($J$18:J914,J914)=1,C914&lt;&gt;""),1,""))</f>
        <v/>
      </c>
      <c r="AH914" s="183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82">
        <v>2020</v>
      </c>
      <c r="C915" s="182">
        <v>7</v>
      </c>
      <c r="D915" s="57" t="str">
        <f t="shared" si="165"/>
        <v>Q2</v>
      </c>
      <c r="E915" s="16" t="s">
        <v>35</v>
      </c>
      <c r="F915" s="182">
        <v>2020</v>
      </c>
      <c r="G915" s="182">
        <v>8</v>
      </c>
      <c r="H915" s="185"/>
      <c r="I915" s="57" t="str">
        <f t="shared" si="167"/>
        <v>Q2</v>
      </c>
      <c r="J915" s="178" t="s">
        <v>1073</v>
      </c>
      <c r="K915" s="185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76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84">
        <v>0.1409</v>
      </c>
      <c r="AE915" s="183">
        <f t="shared" si="170"/>
        <v>0</v>
      </c>
      <c r="AF915" s="183" t="str">
        <f>IF(AND(COUNTIFS($J$18:J915,J915)=1,AE915=1),1,"")</f>
        <v/>
      </c>
      <c r="AG915" s="183" t="str">
        <f>IF(C915="","",IF(AND(COUNTIFS($J$18:J915,J915)=1,C915&lt;&gt;""),1,""))</f>
        <v/>
      </c>
      <c r="AH915" s="183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82">
        <v>2020</v>
      </c>
      <c r="C916" s="182">
        <v>7</v>
      </c>
      <c r="D916" s="57" t="str">
        <f t="shared" si="165"/>
        <v>Q2</v>
      </c>
      <c r="E916" s="16" t="s">
        <v>35</v>
      </c>
      <c r="F916" s="182">
        <v>2020</v>
      </c>
      <c r="G916" s="182">
        <v>8</v>
      </c>
      <c r="H916" s="185"/>
      <c r="I916" s="57" t="str">
        <f t="shared" si="167"/>
        <v>Q2</v>
      </c>
      <c r="J916" s="178" t="s">
        <v>1073</v>
      </c>
      <c r="K916" s="185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76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84">
        <v>0.1409</v>
      </c>
      <c r="AE916" s="183">
        <f t="shared" si="170"/>
        <v>0</v>
      </c>
      <c r="AF916" s="183" t="str">
        <f>IF(AND(COUNTIFS($J$18:J916,J916)=1,AE916=1),1,"")</f>
        <v/>
      </c>
      <c r="AG916" s="183" t="str">
        <f>IF(C916="","",IF(AND(COUNTIFS($J$18:J916,J916)=1,C916&lt;&gt;""),1,""))</f>
        <v/>
      </c>
      <c r="AH916" s="183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82">
        <v>2020</v>
      </c>
      <c r="C917" s="182">
        <v>7</v>
      </c>
      <c r="D917" s="57" t="str">
        <f t="shared" si="165"/>
        <v>Q2</v>
      </c>
      <c r="E917" s="16" t="s">
        <v>35</v>
      </c>
      <c r="F917" s="182">
        <v>2020</v>
      </c>
      <c r="G917" s="182">
        <v>8</v>
      </c>
      <c r="H917" s="185"/>
      <c r="I917" s="57" t="str">
        <f t="shared" si="167"/>
        <v>Q2</v>
      </c>
      <c r="J917" s="178" t="s">
        <v>1073</v>
      </c>
      <c r="K917" s="185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76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84">
        <v>0.1409</v>
      </c>
      <c r="AE917" s="183">
        <f t="shared" si="170"/>
        <v>0</v>
      </c>
      <c r="AF917" s="183" t="str">
        <f>IF(AND(COUNTIFS($J$18:J917,J917)=1,AE917=1),1,"")</f>
        <v/>
      </c>
      <c r="AG917" s="183" t="str">
        <f>IF(C917="","",IF(AND(COUNTIFS($J$18:J917,J917)=1,C917&lt;&gt;""),1,""))</f>
        <v/>
      </c>
      <c r="AH917" s="183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82">
        <v>2020</v>
      </c>
      <c r="C918" s="182">
        <v>7</v>
      </c>
      <c r="D918" s="57" t="str">
        <f t="shared" si="165"/>
        <v>Q2</v>
      </c>
      <c r="E918" s="16" t="s">
        <v>35</v>
      </c>
      <c r="F918" s="182">
        <v>2020</v>
      </c>
      <c r="G918" s="182">
        <v>10</v>
      </c>
      <c r="H918" s="185"/>
      <c r="I918" s="57" t="str">
        <f t="shared" si="167"/>
        <v>Q3</v>
      </c>
      <c r="J918" s="178" t="s">
        <v>1076</v>
      </c>
      <c r="K918" s="185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76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84">
        <v>0.1178</v>
      </c>
      <c r="AE918" s="183">
        <f t="shared" si="170"/>
        <v>0</v>
      </c>
      <c r="AF918" s="183" t="str">
        <f>IF(AND(COUNTIFS($J$18:J918,J918)=1,AE918=1),1,"")</f>
        <v/>
      </c>
      <c r="AG918" s="183">
        <f>IF(C918="","",IF(AND(COUNTIFS($J$18:J918,J918)=1,C918&lt;&gt;""),1,""))</f>
        <v>1</v>
      </c>
      <c r="AH918" s="183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82">
        <v>2020</v>
      </c>
      <c r="C919" s="182">
        <v>7</v>
      </c>
      <c r="D919" s="57" t="str">
        <f t="shared" si="165"/>
        <v>Q2</v>
      </c>
      <c r="E919" s="16" t="s">
        <v>35</v>
      </c>
      <c r="F919" s="182">
        <v>2020</v>
      </c>
      <c r="G919" s="182">
        <v>12</v>
      </c>
      <c r="H919" s="185"/>
      <c r="I919" s="57" t="str">
        <f t="shared" si="167"/>
        <v>Q3</v>
      </c>
      <c r="J919" s="178" t="s">
        <v>1078</v>
      </c>
      <c r="K919" s="185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76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84">
        <v>0.122</v>
      </c>
      <c r="AE919" s="183">
        <f t="shared" si="170"/>
        <v>1</v>
      </c>
      <c r="AF919" s="183">
        <f>IF(AND(COUNTIFS($J$18:J919,J919)=1,AE919=1),1,"")</f>
        <v>1</v>
      </c>
      <c r="AG919" s="183">
        <f>IF(C919="","",IF(AND(COUNTIFS($J$18:J919,J919)=1,C919&lt;&gt;""),1,""))</f>
        <v>1</v>
      </c>
      <c r="AH919" s="183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82">
        <v>2020</v>
      </c>
      <c r="C920" s="182">
        <v>7</v>
      </c>
      <c r="D920" s="57" t="str">
        <f t="shared" si="165"/>
        <v>Q2</v>
      </c>
      <c r="E920" s="16" t="s">
        <v>35</v>
      </c>
      <c r="F920" s="182">
        <v>2020</v>
      </c>
      <c r="G920" s="182">
        <v>12</v>
      </c>
      <c r="H920" s="185"/>
      <c r="I920" s="57" t="str">
        <f t="shared" si="167"/>
        <v>Q3</v>
      </c>
      <c r="J920" s="178" t="s">
        <v>1078</v>
      </c>
      <c r="K920" s="185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76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84">
        <v>0.122</v>
      </c>
      <c r="AE920" s="183">
        <f t="shared" si="170"/>
        <v>1</v>
      </c>
      <c r="AF920" s="183" t="str">
        <f>IF(AND(COUNTIFS($J$18:J920,J920)=1,AE920=1),1,"")</f>
        <v/>
      </c>
      <c r="AG920" s="183" t="str">
        <f>IF(C920="","",IF(AND(COUNTIFS($J$18:J920,J920)=1,C920&lt;&gt;""),1,""))</f>
        <v/>
      </c>
      <c r="AH920" s="183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82">
        <v>2020</v>
      </c>
      <c r="C921" s="182">
        <v>8</v>
      </c>
      <c r="D921" s="57" t="str">
        <f t="shared" si="165"/>
        <v>Q2</v>
      </c>
      <c r="E921" s="16" t="s">
        <v>35</v>
      </c>
      <c r="F921" s="182">
        <v>2020</v>
      </c>
      <c r="G921" s="182">
        <v>10</v>
      </c>
      <c r="H921" s="185"/>
      <c r="I921" s="57" t="str">
        <f t="shared" si="167"/>
        <v>Q3</v>
      </c>
      <c r="J921" s="178" t="s">
        <v>1081</v>
      </c>
      <c r="K921" s="185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76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84">
        <v>0.1154</v>
      </c>
      <c r="AE921" s="183">
        <f t="shared" si="170"/>
        <v>0</v>
      </c>
      <c r="AF921" s="183" t="str">
        <f>IF(AND(COUNTIFS($J$18:J921,J921)=1,AE921=1),1,"")</f>
        <v/>
      </c>
      <c r="AG921" s="183">
        <f>IF(C921="","",IF(AND(COUNTIFS($J$18:J921,J921)=1,C921&lt;&gt;""),1,""))</f>
        <v>1</v>
      </c>
      <c r="AH921" s="183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82">
        <v>2020</v>
      </c>
      <c r="C922" s="182">
        <v>8</v>
      </c>
      <c r="D922" s="57" t="str">
        <f t="shared" si="165"/>
        <v>Q2</v>
      </c>
      <c r="E922" s="16" t="s">
        <v>35</v>
      </c>
      <c r="F922" s="182">
        <v>2020</v>
      </c>
      <c r="G922" s="182">
        <v>11</v>
      </c>
      <c r="H922" s="185"/>
      <c r="I922" s="57" t="str">
        <f t="shared" si="167"/>
        <v>Q3</v>
      </c>
      <c r="J922" s="178" t="s">
        <v>1083</v>
      </c>
      <c r="K922" s="185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76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84">
        <v>0.1275</v>
      </c>
      <c r="AE922" s="183">
        <f t="shared" si="170"/>
        <v>0</v>
      </c>
      <c r="AF922" s="183" t="str">
        <f>IF(AND(COUNTIFS($J$18:J922,J922)=1,AE922=1),1,"")</f>
        <v/>
      </c>
      <c r="AG922" s="183">
        <f>IF(C922="","",IF(AND(COUNTIFS($J$18:J922,J922)=1,C922&lt;&gt;""),1,""))</f>
        <v>1</v>
      </c>
      <c r="AH922" s="183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82">
        <v>2020</v>
      </c>
      <c r="C923" s="182">
        <v>8</v>
      </c>
      <c r="D923" s="57" t="str">
        <f t="shared" si="165"/>
        <v>Q2</v>
      </c>
      <c r="E923" s="16" t="s">
        <v>35</v>
      </c>
      <c r="F923" s="182">
        <v>2020</v>
      </c>
      <c r="G923" s="182">
        <v>10</v>
      </c>
      <c r="H923" s="185"/>
      <c r="I923" s="57" t="str">
        <f t="shared" si="167"/>
        <v>Q3</v>
      </c>
      <c r="J923" s="178" t="s">
        <v>1084</v>
      </c>
      <c r="K923" s="185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76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84">
        <v>0.1061</v>
      </c>
      <c r="AE923" s="183">
        <f t="shared" si="170"/>
        <v>1</v>
      </c>
      <c r="AF923" s="183">
        <f>IF(AND(COUNTIFS($J$18:J923,J923)=1,AE923=1),1,"")</f>
        <v>1</v>
      </c>
      <c r="AG923" s="183">
        <f>IF(C923="","",IF(AND(COUNTIFS($J$18:J923,J923)=1,C923&lt;&gt;""),1,""))</f>
        <v>1</v>
      </c>
      <c r="AH923" s="183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82">
        <v>2020</v>
      </c>
      <c r="C924" s="182">
        <v>8</v>
      </c>
      <c r="D924" s="57" t="str">
        <f t="shared" si="165"/>
        <v>Q2</v>
      </c>
      <c r="E924" s="16" t="s">
        <v>35</v>
      </c>
      <c r="F924" s="182">
        <v>2020</v>
      </c>
      <c r="G924" s="182">
        <v>9</v>
      </c>
      <c r="H924" s="185"/>
      <c r="I924" s="57" t="str">
        <f t="shared" si="167"/>
        <v>Q2</v>
      </c>
      <c r="J924" s="178" t="s">
        <v>1086</v>
      </c>
      <c r="K924" s="185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76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84">
        <v>0.1348</v>
      </c>
      <c r="AE924" s="183">
        <f t="shared" si="170"/>
        <v>0</v>
      </c>
      <c r="AF924" s="183" t="str">
        <f>IF(AND(COUNTIFS($J$18:J924,J924)=1,AE924=1),1,"")</f>
        <v/>
      </c>
      <c r="AG924" s="183">
        <f>IF(C924="","",IF(AND(COUNTIFS($J$18:J924,J924)=1,C924&lt;&gt;""),1,""))</f>
        <v>1</v>
      </c>
      <c r="AH924" s="183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82">
        <v>2020</v>
      </c>
      <c r="C925" s="182">
        <v>8</v>
      </c>
      <c r="D925" s="57" t="str">
        <f t="shared" si="165"/>
        <v>Q2</v>
      </c>
      <c r="E925" s="16" t="s">
        <v>35</v>
      </c>
      <c r="F925" s="182">
        <v>2020</v>
      </c>
      <c r="G925" s="182">
        <v>9</v>
      </c>
      <c r="H925" s="185"/>
      <c r="I925" s="57" t="str">
        <f t="shared" si="167"/>
        <v>Q2</v>
      </c>
      <c r="J925" s="178" t="s">
        <v>1086</v>
      </c>
      <c r="K925" s="185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76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84">
        <v>0.1348</v>
      </c>
      <c r="AE925" s="183">
        <f t="shared" si="170"/>
        <v>0</v>
      </c>
      <c r="AF925" s="183" t="str">
        <f>IF(AND(COUNTIFS($J$18:J925,J925)=1,AE925=1),1,"")</f>
        <v/>
      </c>
      <c r="AG925" s="183" t="str">
        <f>IF(C925="","",IF(AND(COUNTIFS($J$18:J925,J925)=1,C925&lt;&gt;""),1,""))</f>
        <v/>
      </c>
      <c r="AH925" s="183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82">
        <v>2020</v>
      </c>
      <c r="C926" s="182">
        <v>1</v>
      </c>
      <c r="D926" s="57" t="str">
        <f t="shared" si="165"/>
        <v>Q4</v>
      </c>
      <c r="E926" s="16" t="s">
        <v>34</v>
      </c>
      <c r="F926" s="182">
        <v>2020</v>
      </c>
      <c r="G926" s="182">
        <v>2</v>
      </c>
      <c r="H926" s="185"/>
      <c r="I926" s="57" t="str">
        <f t="shared" si="167"/>
        <v>Q4</v>
      </c>
      <c r="J926" s="178" t="s">
        <v>1088</v>
      </c>
      <c r="K926" s="185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76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84">
        <v>0.1154</v>
      </c>
      <c r="AE926" s="183">
        <f t="shared" si="170"/>
        <v>1</v>
      </c>
      <c r="AF926" s="183">
        <f>IF(AND(COUNTIFS($J$18:J926,J926)=1,AE926=1),1,"")</f>
        <v>1</v>
      </c>
      <c r="AG926" s="183">
        <f>IF(C926="","",IF(AND(COUNTIFS($J$18:J926,J926)=1,C926&lt;&gt;""),1,""))</f>
        <v>1</v>
      </c>
      <c r="AH926" s="183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82">
        <v>2020</v>
      </c>
      <c r="C927" s="182">
        <v>1</v>
      </c>
      <c r="D927" s="57" t="str">
        <f t="shared" si="165"/>
        <v>Q4</v>
      </c>
      <c r="E927" s="16" t="s">
        <v>34</v>
      </c>
      <c r="F927" s="182">
        <v>2020</v>
      </c>
      <c r="G927" s="182">
        <v>2</v>
      </c>
      <c r="H927" s="185"/>
      <c r="I927" s="57" t="str">
        <f t="shared" si="167"/>
        <v>Q4</v>
      </c>
      <c r="J927" s="178" t="s">
        <v>1088</v>
      </c>
      <c r="K927" s="185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76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84">
        <v>0.1154</v>
      </c>
      <c r="AE927" s="183">
        <f t="shared" si="170"/>
        <v>1</v>
      </c>
      <c r="AF927" s="183" t="str">
        <f>IF(AND(COUNTIFS($J$18:J927,J927)=1,AE927=1),1,"")</f>
        <v/>
      </c>
      <c r="AG927" s="183" t="str">
        <f>IF(C927="","",IF(AND(COUNTIFS($J$18:J927,J927)=1,C927&lt;&gt;""),1,""))</f>
        <v/>
      </c>
      <c r="AH927" s="183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82">
        <v>2020</v>
      </c>
      <c r="C928" s="182">
        <v>2</v>
      </c>
      <c r="D928" s="57" t="str">
        <f t="shared" si="165"/>
        <v>Q4</v>
      </c>
      <c r="E928" s="16" t="s">
        <v>34</v>
      </c>
      <c r="F928" s="182">
        <v>2020</v>
      </c>
      <c r="G928" s="182">
        <v>2</v>
      </c>
      <c r="H928" s="185"/>
      <c r="I928" s="57" t="str">
        <f t="shared" si="167"/>
        <v>Q4</v>
      </c>
      <c r="J928" s="178" t="s">
        <v>1090</v>
      </c>
      <c r="K928" s="185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76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84">
        <v>0.17680000000000001</v>
      </c>
      <c r="AE928" s="183">
        <f t="shared" si="170"/>
        <v>0</v>
      </c>
      <c r="AF928" s="183" t="str">
        <f>IF(AND(COUNTIFS($J$18:J928,J928)=1,AE928=1),1,"")</f>
        <v/>
      </c>
      <c r="AG928" s="183">
        <f>IF(C928="","",IF(AND(COUNTIFS($J$18:J928,J928)=1,C928&lt;&gt;""),1,""))</f>
        <v>1</v>
      </c>
      <c r="AH928" s="183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82">
        <v>2020</v>
      </c>
      <c r="C929" s="182">
        <v>1</v>
      </c>
      <c r="D929" s="57" t="str">
        <f t="shared" si="165"/>
        <v>Q4</v>
      </c>
      <c r="E929" s="16" t="s">
        <v>34</v>
      </c>
      <c r="F929" s="182">
        <v>2020</v>
      </c>
      <c r="G929" s="182">
        <v>1</v>
      </c>
      <c r="H929" s="185"/>
      <c r="I929" s="57" t="str">
        <f t="shared" si="167"/>
        <v>Q4</v>
      </c>
      <c r="J929" s="178" t="s">
        <v>1092</v>
      </c>
      <c r="K929" s="185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76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84">
        <v>0.187</v>
      </c>
      <c r="AE929" s="183">
        <f t="shared" si="170"/>
        <v>0</v>
      </c>
      <c r="AF929" s="183" t="str">
        <f>IF(AND(COUNTIFS($J$18:J929,J929)=1,AE929=1),1,"")</f>
        <v/>
      </c>
      <c r="AG929" s="183">
        <f>IF(C929="","",IF(AND(COUNTIFS($J$18:J929,J929)=1,C929&lt;&gt;""),1,""))</f>
        <v>1</v>
      </c>
      <c r="AH929" s="183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82">
        <v>2020</v>
      </c>
      <c r="C930" s="182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82">
        <v>2020</v>
      </c>
      <c r="G930" s="182">
        <v>1</v>
      </c>
      <c r="H930" s="185"/>
      <c r="I930" s="57" t="str">
        <f t="shared" si="167"/>
        <v>Q4</v>
      </c>
      <c r="J930" s="178" t="s">
        <v>1092</v>
      </c>
      <c r="K930" s="185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76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84">
        <v>0.187</v>
      </c>
      <c r="AE930" s="183">
        <f t="shared" si="170"/>
        <v>0</v>
      </c>
      <c r="AF930" s="183" t="str">
        <f>IF(AND(COUNTIFS($J$18:J930,J930)=1,AE930=1),1,"")</f>
        <v/>
      </c>
      <c r="AG930" s="183" t="str">
        <f>IF(C930="","",IF(AND(COUNTIFS($J$18:J930,J930)=1,C930&lt;&gt;""),1,""))</f>
        <v/>
      </c>
      <c r="AH930" s="183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82">
        <v>2020</v>
      </c>
      <c r="C931" s="182">
        <v>3</v>
      </c>
      <c r="D931" s="57" t="str">
        <f t="shared" si="177"/>
        <v>Q4</v>
      </c>
      <c r="E931" s="16" t="s">
        <v>35</v>
      </c>
      <c r="F931" s="182">
        <v>2020</v>
      </c>
      <c r="G931" s="182">
        <v>7</v>
      </c>
      <c r="H931" s="185"/>
      <c r="I931" s="57" t="str">
        <f t="shared" si="167"/>
        <v>Q2</v>
      </c>
      <c r="J931" s="178" t="s">
        <v>1094</v>
      </c>
      <c r="K931" s="185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76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84">
        <v>0.1009</v>
      </c>
      <c r="AE931" s="183">
        <f t="shared" si="170"/>
        <v>0</v>
      </c>
      <c r="AF931" s="183" t="str">
        <f>IF(AND(COUNTIFS($J$18:J931,J931)=1,AE931=1),1,"")</f>
        <v/>
      </c>
      <c r="AG931" s="183">
        <f>IF(C931="","",IF(AND(COUNTIFS($J$18:J931,J931)=1,C931&lt;&gt;""),1,""))</f>
        <v>1</v>
      </c>
      <c r="AH931" s="183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82">
        <v>2020</v>
      </c>
      <c r="C932" s="182">
        <v>6</v>
      </c>
      <c r="D932" s="57" t="str">
        <f t="shared" si="177"/>
        <v>Q1</v>
      </c>
      <c r="E932" s="16" t="s">
        <v>35</v>
      </c>
      <c r="F932" s="182">
        <v>2020</v>
      </c>
      <c r="G932" s="182">
        <v>7</v>
      </c>
      <c r="H932" s="185"/>
      <c r="I932" s="57" t="str">
        <f t="shared" si="167"/>
        <v>Q2</v>
      </c>
      <c r="J932" s="178" t="s">
        <v>1096</v>
      </c>
      <c r="K932" s="185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76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84">
        <v>9.3799999999999994E-2</v>
      </c>
      <c r="AE932" s="183">
        <f t="shared" si="170"/>
        <v>1</v>
      </c>
      <c r="AF932" s="183">
        <f>IF(AND(COUNTIFS($J$18:J932,J932)=1,AE932=1),1,"")</f>
        <v>1</v>
      </c>
      <c r="AG932" s="183">
        <f>IF(C932="","",IF(AND(COUNTIFS($J$18:J932,J932)=1,C932&lt;&gt;""),1,""))</f>
        <v>1</v>
      </c>
      <c r="AH932" s="183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82">
        <v>2020</v>
      </c>
      <c r="C933" s="182">
        <v>6</v>
      </c>
      <c r="D933" s="57" t="str">
        <f t="shared" si="177"/>
        <v>Q1</v>
      </c>
      <c r="E933" s="16" t="s">
        <v>35</v>
      </c>
      <c r="F933" s="182">
        <v>2020</v>
      </c>
      <c r="G933" s="182">
        <v>7</v>
      </c>
      <c r="H933" s="185"/>
      <c r="I933" s="57" t="str">
        <f t="shared" si="167"/>
        <v>Q2</v>
      </c>
      <c r="J933" s="178" t="s">
        <v>1098</v>
      </c>
      <c r="K933" s="185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76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84">
        <v>9.9699999999999997E-2</v>
      </c>
      <c r="AE933" s="183">
        <f t="shared" si="170"/>
        <v>1</v>
      </c>
      <c r="AF933" s="183">
        <f>IF(AND(COUNTIFS($J$18:J933,J933)=1,AE933=1),1,"")</f>
        <v>1</v>
      </c>
      <c r="AG933" s="183">
        <f>IF(C933="","",IF(AND(COUNTIFS($J$18:J933,J933)=1,C933&lt;&gt;""),1,""))</f>
        <v>1</v>
      </c>
      <c r="AH933" s="183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82">
        <v>2020</v>
      </c>
      <c r="C934" s="182">
        <v>6</v>
      </c>
      <c r="D934" s="57" t="str">
        <f t="shared" si="177"/>
        <v>Q1</v>
      </c>
      <c r="E934" s="16" t="s">
        <v>35</v>
      </c>
      <c r="F934" s="182">
        <v>2020</v>
      </c>
      <c r="G934" s="182">
        <v>7</v>
      </c>
      <c r="H934" s="185"/>
      <c r="I934" s="57" t="str">
        <f t="shared" si="167"/>
        <v>Q2</v>
      </c>
      <c r="J934" s="178" t="s">
        <v>1100</v>
      </c>
      <c r="K934" s="185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76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84">
        <v>0.13980000000000001</v>
      </c>
      <c r="AE934" s="183">
        <f t="shared" si="170"/>
        <v>0</v>
      </c>
      <c r="AF934" s="183" t="str">
        <f>IF(AND(COUNTIFS($J$18:J934,J934)=1,AE934=1),1,"")</f>
        <v/>
      </c>
      <c r="AG934" s="183">
        <f>IF(C934="","",IF(AND(COUNTIFS($J$18:J934,J934)=1,C934&lt;&gt;""),1,""))</f>
        <v>1</v>
      </c>
      <c r="AH934" s="183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82">
        <v>2020</v>
      </c>
      <c r="C935" s="182">
        <v>6</v>
      </c>
      <c r="D935" s="57" t="str">
        <f t="shared" si="177"/>
        <v>Q1</v>
      </c>
      <c r="E935" s="16" t="s">
        <v>35</v>
      </c>
      <c r="F935" s="182">
        <v>2020</v>
      </c>
      <c r="G935" s="182">
        <v>7</v>
      </c>
      <c r="H935" s="185"/>
      <c r="I935" s="57" t="str">
        <f t="shared" si="167"/>
        <v>Q2</v>
      </c>
      <c r="J935" s="178" t="s">
        <v>1100</v>
      </c>
      <c r="K935" s="185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76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84">
        <v>0.13980000000000001</v>
      </c>
      <c r="AE935" s="183">
        <f t="shared" si="170"/>
        <v>0</v>
      </c>
      <c r="AF935" s="183" t="str">
        <f>IF(AND(COUNTIFS($J$18:J935,J935)=1,AE935=1),1,"")</f>
        <v/>
      </c>
      <c r="AG935" s="183" t="str">
        <f>IF(C935="","",IF(AND(COUNTIFS($J$18:J935,J935)=1,C935&lt;&gt;""),1,""))</f>
        <v/>
      </c>
      <c r="AH935" s="183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82">
        <v>2020</v>
      </c>
      <c r="C936" s="182">
        <v>6</v>
      </c>
      <c r="D936" s="57" t="str">
        <f t="shared" si="177"/>
        <v>Q1</v>
      </c>
      <c r="E936" s="16" t="s">
        <v>35</v>
      </c>
      <c r="F936" s="182">
        <v>2020</v>
      </c>
      <c r="G936" s="182">
        <v>7</v>
      </c>
      <c r="H936" s="185"/>
      <c r="I936" s="57" t="str">
        <f t="shared" si="167"/>
        <v>Q2</v>
      </c>
      <c r="J936" s="178" t="s">
        <v>1100</v>
      </c>
      <c r="K936" s="185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76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84">
        <v>0.13980000000000001</v>
      </c>
      <c r="AE936" s="183">
        <f t="shared" si="170"/>
        <v>0</v>
      </c>
      <c r="AF936" s="183" t="str">
        <f>IF(AND(COUNTIFS($J$18:J936,J936)=1,AE936=1),1,"")</f>
        <v/>
      </c>
      <c r="AG936" s="183" t="str">
        <f>IF(C936="","",IF(AND(COUNTIFS($J$18:J936,J936)=1,C936&lt;&gt;""),1,""))</f>
        <v/>
      </c>
      <c r="AH936" s="183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82">
        <v>2020</v>
      </c>
      <c r="C937" s="182">
        <v>6</v>
      </c>
      <c r="D937" s="57" t="str">
        <f t="shared" si="177"/>
        <v>Q1</v>
      </c>
      <c r="E937" s="16" t="s">
        <v>35</v>
      </c>
      <c r="F937" s="182">
        <v>2020</v>
      </c>
      <c r="G937" s="182">
        <v>7</v>
      </c>
      <c r="H937" s="185"/>
      <c r="I937" s="57" t="str">
        <f t="shared" si="167"/>
        <v>Q2</v>
      </c>
      <c r="J937" s="178" t="s">
        <v>1101</v>
      </c>
      <c r="K937" s="185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76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84">
        <v>0.1646</v>
      </c>
      <c r="AE937" s="183">
        <f t="shared" si="170"/>
        <v>0</v>
      </c>
      <c r="AF937" s="183" t="str">
        <f>IF(AND(COUNTIFS($J$18:J937,J937)=1,AE937=1),1,"")</f>
        <v/>
      </c>
      <c r="AG937" s="183">
        <f>IF(C937="","",IF(AND(COUNTIFS($J$18:J937,J937)=1,C937&lt;&gt;""),1,""))</f>
        <v>1</v>
      </c>
      <c r="AH937" s="183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82">
        <v>2020</v>
      </c>
      <c r="C938" s="182">
        <v>6</v>
      </c>
      <c r="D938" s="57" t="str">
        <f t="shared" si="177"/>
        <v>Q1</v>
      </c>
      <c r="E938" s="16" t="s">
        <v>35</v>
      </c>
      <c r="F938" s="182">
        <v>2020</v>
      </c>
      <c r="G938" s="182">
        <v>7</v>
      </c>
      <c r="H938" s="185"/>
      <c r="I938" s="57" t="str">
        <f t="shared" si="167"/>
        <v>Q2</v>
      </c>
      <c r="J938" s="178" t="s">
        <v>1103</v>
      </c>
      <c r="K938" s="185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76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84">
        <v>0.16689999999999999</v>
      </c>
      <c r="AE938" s="183">
        <f t="shared" si="170"/>
        <v>0</v>
      </c>
      <c r="AF938" s="183" t="str">
        <f>IF(AND(COUNTIFS($J$18:J938,J938)=1,AE938=1),1,"")</f>
        <v/>
      </c>
      <c r="AG938" s="183">
        <f>IF(C938="","",IF(AND(COUNTIFS($J$18:J938,J938)=1,C938&lt;&gt;""),1,""))</f>
        <v>1</v>
      </c>
      <c r="AH938" s="183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82">
        <v>2020</v>
      </c>
      <c r="C939" s="182">
        <v>6</v>
      </c>
      <c r="D939" s="57" t="str">
        <f t="shared" si="177"/>
        <v>Q1</v>
      </c>
      <c r="E939" s="16" t="s">
        <v>35</v>
      </c>
      <c r="F939" s="182">
        <v>2020</v>
      </c>
      <c r="G939" s="182">
        <v>7</v>
      </c>
      <c r="H939" s="185"/>
      <c r="I939" s="57" t="str">
        <f t="shared" si="167"/>
        <v>Q2</v>
      </c>
      <c r="J939" s="178" t="s">
        <v>1104</v>
      </c>
      <c r="K939" s="185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76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84">
        <v>0.1009</v>
      </c>
      <c r="AE939" s="183">
        <f t="shared" si="170"/>
        <v>1</v>
      </c>
      <c r="AF939" s="183">
        <f>IF(AND(COUNTIFS($J$18:J939,J939)=1,AE939=1),1,"")</f>
        <v>1</v>
      </c>
      <c r="AG939" s="183">
        <f>IF(C939="","",IF(AND(COUNTIFS($J$18:J939,J939)=1,C939&lt;&gt;""),1,""))</f>
        <v>1</v>
      </c>
      <c r="AH939" s="183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82">
        <v>2020</v>
      </c>
      <c r="C940" s="182">
        <v>6</v>
      </c>
      <c r="D940" s="57" t="str">
        <f t="shared" si="177"/>
        <v>Q1</v>
      </c>
      <c r="E940" s="16" t="s">
        <v>35</v>
      </c>
      <c r="F940" s="182">
        <v>2020</v>
      </c>
      <c r="G940" s="182">
        <v>7</v>
      </c>
      <c r="H940" s="185"/>
      <c r="I940" s="57" t="str">
        <f t="shared" si="167"/>
        <v>Q2</v>
      </c>
      <c r="J940" s="178" t="s">
        <v>1106</v>
      </c>
      <c r="K940" s="185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76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84">
        <v>9.8900000000000002E-2</v>
      </c>
      <c r="AE940" s="183">
        <f t="shared" si="170"/>
        <v>0</v>
      </c>
      <c r="AF940" s="183" t="str">
        <f>IF(AND(COUNTIFS($J$18:J940,J940)=1,AE940=1),1,"")</f>
        <v/>
      </c>
      <c r="AG940" s="183">
        <f>IF(C940="","",IF(AND(COUNTIFS($J$18:J940,J940)=1,C940&lt;&gt;""),1,""))</f>
        <v>1</v>
      </c>
      <c r="AH940" s="183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82">
        <v>2020</v>
      </c>
      <c r="C941" s="182">
        <v>6</v>
      </c>
      <c r="D941" s="57" t="str">
        <f t="shared" si="177"/>
        <v>Q1</v>
      </c>
      <c r="E941" s="16" t="s">
        <v>35</v>
      </c>
      <c r="F941" s="182">
        <v>2020</v>
      </c>
      <c r="G941" s="182">
        <v>7</v>
      </c>
      <c r="H941" s="185"/>
      <c r="I941" s="57" t="str">
        <f t="shared" si="167"/>
        <v>Q2</v>
      </c>
      <c r="J941" s="178" t="s">
        <v>1028</v>
      </c>
      <c r="K941" s="185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76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84">
        <v>0.1169</v>
      </c>
      <c r="AE941" s="183">
        <f t="shared" si="170"/>
        <v>0</v>
      </c>
      <c r="AF941" s="183" t="str">
        <f>IF(AND(COUNTIFS($J$18:J941,J941)=1,AE941=1),1,"")</f>
        <v/>
      </c>
      <c r="AG941" s="183" t="str">
        <f>IF(C941="","",IF(AND(COUNTIFS($J$18:J941,J941)=1,C941&lt;&gt;""),1,""))</f>
        <v/>
      </c>
      <c r="AH941" s="183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82">
        <v>2020</v>
      </c>
      <c r="C942" s="182">
        <v>6</v>
      </c>
      <c r="D942" s="57" t="str">
        <f t="shared" si="177"/>
        <v>Q1</v>
      </c>
      <c r="E942" s="16" t="s">
        <v>35</v>
      </c>
      <c r="F942" s="182">
        <v>2020</v>
      </c>
      <c r="G942" s="182">
        <v>7</v>
      </c>
      <c r="H942" s="185"/>
      <c r="I942" s="57" t="str">
        <f t="shared" si="167"/>
        <v>Q2</v>
      </c>
      <c r="J942" s="178" t="s">
        <v>1108</v>
      </c>
      <c r="K942" s="185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76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84">
        <v>0.12770000000000001</v>
      </c>
      <c r="AE942" s="183">
        <f t="shared" si="170"/>
        <v>0</v>
      </c>
      <c r="AF942" s="183" t="str">
        <f>IF(AND(COUNTIFS($J$18:J942,J942)=1,AE942=1),1,"")</f>
        <v/>
      </c>
      <c r="AG942" s="183">
        <f>IF(C942="","",IF(AND(COUNTIFS($J$18:J942,J942)=1,C942&lt;&gt;""),1,""))</f>
        <v>1</v>
      </c>
      <c r="AH942" s="183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82">
        <v>2020</v>
      </c>
      <c r="C943" s="182">
        <v>6</v>
      </c>
      <c r="D943" s="57" t="str">
        <f t="shared" si="177"/>
        <v>Q1</v>
      </c>
      <c r="E943" s="16" t="s">
        <v>35</v>
      </c>
      <c r="F943" s="182">
        <v>2020</v>
      </c>
      <c r="G943" s="182">
        <v>7</v>
      </c>
      <c r="H943" s="185"/>
      <c r="I943" s="57" t="str">
        <f t="shared" si="167"/>
        <v>Q2</v>
      </c>
      <c r="J943" s="178" t="s">
        <v>1108</v>
      </c>
      <c r="K943" s="185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76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84">
        <v>0.12770000000000001</v>
      </c>
      <c r="AE943" s="183">
        <f t="shared" si="170"/>
        <v>0</v>
      </c>
      <c r="AF943" s="183" t="str">
        <f>IF(AND(COUNTIFS($J$18:J943,J943)=1,AE943=1),1,"")</f>
        <v/>
      </c>
      <c r="AG943" s="183" t="str">
        <f>IF(C943="","",IF(AND(COUNTIFS($J$18:J943,J943)=1,C943&lt;&gt;""),1,""))</f>
        <v/>
      </c>
      <c r="AH943" s="183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82">
        <v>2020</v>
      </c>
      <c r="C944" s="182">
        <v>6</v>
      </c>
      <c r="D944" s="57" t="str">
        <f t="shared" si="177"/>
        <v>Q1</v>
      </c>
      <c r="E944" s="16" t="s">
        <v>35</v>
      </c>
      <c r="F944" s="182">
        <v>2020</v>
      </c>
      <c r="G944" s="182">
        <v>7</v>
      </c>
      <c r="H944" s="185"/>
      <c r="I944" s="57" t="str">
        <f t="shared" si="167"/>
        <v>Q2</v>
      </c>
      <c r="J944" s="178" t="s">
        <v>1108</v>
      </c>
      <c r="K944" s="185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76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84">
        <v>0.12770000000000001</v>
      </c>
      <c r="AE944" s="183">
        <f t="shared" si="170"/>
        <v>0</v>
      </c>
      <c r="AF944" s="183" t="str">
        <f>IF(AND(COUNTIFS($J$18:J944,J944)=1,AE944=1),1,"")</f>
        <v/>
      </c>
      <c r="AG944" s="183" t="str">
        <f>IF(C944="","",IF(AND(COUNTIFS($J$18:J944,J944)=1,C944&lt;&gt;""),1,""))</f>
        <v/>
      </c>
      <c r="AH944" s="183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82">
        <v>2020</v>
      </c>
      <c r="C945" s="182">
        <v>6</v>
      </c>
      <c r="D945" s="57" t="str">
        <f t="shared" si="177"/>
        <v>Q1</v>
      </c>
      <c r="E945" s="16" t="s">
        <v>35</v>
      </c>
      <c r="F945" s="182">
        <v>2020</v>
      </c>
      <c r="G945" s="182">
        <v>7</v>
      </c>
      <c r="H945" s="185"/>
      <c r="I945" s="57" t="str">
        <f t="shared" si="167"/>
        <v>Q2</v>
      </c>
      <c r="J945" s="178" t="s">
        <v>1110</v>
      </c>
      <c r="K945" s="185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76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84">
        <v>9.2799999999999994E-2</v>
      </c>
      <c r="AE945" s="183">
        <f t="shared" si="170"/>
        <v>1</v>
      </c>
      <c r="AF945" s="183">
        <f>IF(AND(COUNTIFS($J$18:J945,J945)=1,AE945=1),1,"")</f>
        <v>1</v>
      </c>
      <c r="AG945" s="183">
        <f>IF(C945="","",IF(AND(COUNTIFS($J$18:J945,J945)=1,C945&lt;&gt;""),1,""))</f>
        <v>1</v>
      </c>
      <c r="AH945" s="183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82">
        <v>2020</v>
      </c>
      <c r="C946" s="182">
        <v>6</v>
      </c>
      <c r="D946" s="57" t="str">
        <f t="shared" si="177"/>
        <v>Q1</v>
      </c>
      <c r="E946" s="16" t="s">
        <v>35</v>
      </c>
      <c r="F946" s="182">
        <v>2020</v>
      </c>
      <c r="G946" s="182">
        <v>7</v>
      </c>
      <c r="H946" s="185"/>
      <c r="I946" s="57" t="str">
        <f t="shared" si="167"/>
        <v>Q2</v>
      </c>
      <c r="J946" s="178" t="s">
        <v>1032</v>
      </c>
      <c r="K946" s="185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76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84">
        <v>0.16439999999999999</v>
      </c>
      <c r="AE946" s="183">
        <f t="shared" si="170"/>
        <v>1</v>
      </c>
      <c r="AF946" s="183" t="str">
        <f>IF(AND(COUNTIFS($J$18:J946,J946)=1,AE946=1),1,"")</f>
        <v/>
      </c>
      <c r="AG946" s="183" t="str">
        <f>IF(C946="","",IF(AND(COUNTIFS($J$18:J946,J946)=1,C946&lt;&gt;""),1,""))</f>
        <v/>
      </c>
      <c r="AH946" s="183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82">
        <v>2020</v>
      </c>
      <c r="C947" s="182">
        <v>6</v>
      </c>
      <c r="D947" s="57" t="str">
        <f t="shared" si="177"/>
        <v>Q1</v>
      </c>
      <c r="E947" s="16" t="s">
        <v>35</v>
      </c>
      <c r="F947" s="182">
        <v>2020</v>
      </c>
      <c r="G947" s="182">
        <v>7</v>
      </c>
      <c r="H947" s="185"/>
      <c r="I947" s="57" t="str">
        <f t="shared" si="167"/>
        <v>Q2</v>
      </c>
      <c r="J947" s="178" t="s">
        <v>1114</v>
      </c>
      <c r="K947" s="185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76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84">
        <v>0.1661</v>
      </c>
      <c r="AE947" s="183">
        <f t="shared" si="170"/>
        <v>0</v>
      </c>
      <c r="AF947" s="183" t="str">
        <f>IF(AND(COUNTIFS($J$18:J947,J947)=1,AE947=1),1,"")</f>
        <v/>
      </c>
      <c r="AG947" s="183">
        <f>IF(C947="","",IF(AND(COUNTIFS($J$18:J947,J947)=1,C947&lt;&gt;""),1,""))</f>
        <v>1</v>
      </c>
      <c r="AH947" s="183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82">
        <v>2020</v>
      </c>
      <c r="C948" s="182">
        <v>6</v>
      </c>
      <c r="D948" s="57" t="str">
        <f t="shared" si="177"/>
        <v>Q1</v>
      </c>
      <c r="E948" s="16" t="s">
        <v>35</v>
      </c>
      <c r="F948" s="182">
        <v>2020</v>
      </c>
      <c r="G948" s="182">
        <v>7</v>
      </c>
      <c r="H948" s="185"/>
      <c r="I948" s="57" t="str">
        <f t="shared" si="167"/>
        <v>Q2</v>
      </c>
      <c r="J948" s="178" t="s">
        <v>1114</v>
      </c>
      <c r="K948" s="185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76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84">
        <v>0.1661</v>
      </c>
      <c r="AE948" s="183">
        <f t="shared" si="170"/>
        <v>0</v>
      </c>
      <c r="AF948" s="183" t="str">
        <f>IF(AND(COUNTIFS($J$18:J948,J948)=1,AE948=1),1,"")</f>
        <v/>
      </c>
      <c r="AG948" s="183" t="str">
        <f>IF(C948="","",IF(AND(COUNTIFS($J$18:J948,J948)=1,C948&lt;&gt;""),1,""))</f>
        <v/>
      </c>
      <c r="AH948" s="183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82">
        <v>2020</v>
      </c>
      <c r="C949" s="182">
        <v>6</v>
      </c>
      <c r="D949" s="57" t="str">
        <f t="shared" si="177"/>
        <v>Q1</v>
      </c>
      <c r="E949" s="16" t="s">
        <v>35</v>
      </c>
      <c r="F949" s="182">
        <v>2020</v>
      </c>
      <c r="G949" s="182">
        <v>7</v>
      </c>
      <c r="H949" s="185"/>
      <c r="I949" s="57" t="str">
        <f t="shared" si="167"/>
        <v>Q2</v>
      </c>
      <c r="J949" s="178" t="s">
        <v>1114</v>
      </c>
      <c r="K949" s="185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76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84">
        <v>0.1661</v>
      </c>
      <c r="AE949" s="183">
        <f t="shared" si="170"/>
        <v>0</v>
      </c>
      <c r="AF949" s="183" t="str">
        <f>IF(AND(COUNTIFS($J$18:J949,J949)=1,AE949=1),1,"")</f>
        <v/>
      </c>
      <c r="AG949" s="183" t="str">
        <f>IF(C949="","",IF(AND(COUNTIFS($J$18:J949,J949)=1,C949&lt;&gt;""),1,""))</f>
        <v/>
      </c>
      <c r="AH949" s="183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82">
        <v>2020</v>
      </c>
      <c r="C950" s="182">
        <v>6</v>
      </c>
      <c r="D950" s="57" t="str">
        <f t="shared" si="177"/>
        <v>Q1</v>
      </c>
      <c r="E950" s="16" t="s">
        <v>35</v>
      </c>
      <c r="F950" s="182">
        <v>2020</v>
      </c>
      <c r="G950" s="182">
        <v>7</v>
      </c>
      <c r="H950" s="185"/>
      <c r="I950" s="57" t="str">
        <f t="shared" si="167"/>
        <v>Q2</v>
      </c>
      <c r="J950" s="178" t="s">
        <v>1115</v>
      </c>
      <c r="K950" s="185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76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84">
        <v>0.16020000000000001</v>
      </c>
      <c r="AE950" s="183">
        <f t="shared" si="170"/>
        <v>0</v>
      </c>
      <c r="AF950" s="183" t="str">
        <f>IF(AND(COUNTIFS($J$18:J950,J950)=1,AE950=1),1,"")</f>
        <v/>
      </c>
      <c r="AG950" s="183">
        <f>IF(C950="","",IF(AND(COUNTIFS($J$18:J950,J950)=1,C950&lt;&gt;""),1,""))</f>
        <v>1</v>
      </c>
      <c r="AH950" s="183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82">
        <v>2020</v>
      </c>
      <c r="C951" s="182">
        <v>6</v>
      </c>
      <c r="D951" s="57" t="str">
        <f t="shared" si="177"/>
        <v>Q1</v>
      </c>
      <c r="E951" s="16" t="s">
        <v>35</v>
      </c>
      <c r="F951" s="182">
        <v>2020</v>
      </c>
      <c r="G951" s="182">
        <v>7</v>
      </c>
      <c r="H951" s="185"/>
      <c r="I951" s="57" t="str">
        <f t="shared" si="167"/>
        <v>Q2</v>
      </c>
      <c r="J951" s="178" t="s">
        <v>1115</v>
      </c>
      <c r="K951" s="185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76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84">
        <v>0.16020000000000001</v>
      </c>
      <c r="AE951" s="183">
        <f t="shared" si="170"/>
        <v>0</v>
      </c>
      <c r="AF951" s="183" t="str">
        <f>IF(AND(COUNTIFS($J$18:J951,J951)=1,AE951=1),1,"")</f>
        <v/>
      </c>
      <c r="AG951" s="183" t="str">
        <f>IF(C951="","",IF(AND(COUNTIFS($J$18:J951,J951)=1,C951&lt;&gt;""),1,""))</f>
        <v/>
      </c>
      <c r="AH951" s="183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82">
        <v>2020</v>
      </c>
      <c r="C952" s="182">
        <v>6</v>
      </c>
      <c r="D952" s="57" t="str">
        <f t="shared" si="177"/>
        <v>Q1</v>
      </c>
      <c r="E952" s="16" t="s">
        <v>35</v>
      </c>
      <c r="F952" s="182">
        <v>2020</v>
      </c>
      <c r="G952" s="182">
        <v>7</v>
      </c>
      <c r="H952" s="185"/>
      <c r="I952" s="57" t="str">
        <f t="shared" si="167"/>
        <v>Q2</v>
      </c>
      <c r="J952" s="178" t="s">
        <v>1117</v>
      </c>
      <c r="K952" s="185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76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84">
        <v>0.13500000000000001</v>
      </c>
      <c r="AE952" s="183">
        <f t="shared" si="170"/>
        <v>0</v>
      </c>
      <c r="AF952" s="183" t="str">
        <f>IF(AND(COUNTIFS($J$18:J952,J952)=1,AE952=1),1,"")</f>
        <v/>
      </c>
      <c r="AG952" s="183">
        <f>IF(C952="","",IF(AND(COUNTIFS($J$18:J952,J952)=1,C952&lt;&gt;""),1,""))</f>
        <v>1</v>
      </c>
      <c r="AH952" s="183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82">
        <v>2020</v>
      </c>
      <c r="C953" s="182">
        <v>6</v>
      </c>
      <c r="D953" s="57" t="str">
        <f t="shared" si="177"/>
        <v>Q1</v>
      </c>
      <c r="E953" s="16" t="s">
        <v>35</v>
      </c>
      <c r="F953" s="182">
        <v>2020</v>
      </c>
      <c r="G953" s="182">
        <v>7</v>
      </c>
      <c r="H953" s="185"/>
      <c r="I953" s="57" t="str">
        <f t="shared" si="167"/>
        <v>Q2</v>
      </c>
      <c r="J953" s="178" t="s">
        <v>1119</v>
      </c>
      <c r="K953" s="185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76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84">
        <v>0.1797</v>
      </c>
      <c r="AE953" s="183">
        <f t="shared" si="170"/>
        <v>0</v>
      </c>
      <c r="AF953" s="183" t="str">
        <f>IF(AND(COUNTIFS($J$18:J953,J953)=1,AE953=1),1,"")</f>
        <v/>
      </c>
      <c r="AG953" s="183">
        <f>IF(C953="","",IF(AND(COUNTIFS($J$18:J953,J953)=1,C953&lt;&gt;""),1,""))</f>
        <v>1</v>
      </c>
      <c r="AH953" s="183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82">
        <v>2020</v>
      </c>
      <c r="C954" s="182">
        <v>6</v>
      </c>
      <c r="D954" s="57" t="str">
        <f t="shared" si="177"/>
        <v>Q1</v>
      </c>
      <c r="E954" s="16" t="s">
        <v>35</v>
      </c>
      <c r="F954" s="182">
        <v>2020</v>
      </c>
      <c r="G954" s="182">
        <v>7</v>
      </c>
      <c r="H954" s="185"/>
      <c r="I954" s="57" t="str">
        <f t="shared" si="167"/>
        <v>Q2</v>
      </c>
      <c r="J954" s="178" t="s">
        <v>1119</v>
      </c>
      <c r="K954" s="185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76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84">
        <v>0.1797</v>
      </c>
      <c r="AE954" s="183">
        <f t="shared" si="170"/>
        <v>0</v>
      </c>
      <c r="AF954" s="183" t="str">
        <f>IF(AND(COUNTIFS($J$18:J954,J954)=1,AE954=1),1,"")</f>
        <v/>
      </c>
      <c r="AG954" s="183" t="str">
        <f>IF(C954="","",IF(AND(COUNTIFS($J$18:J954,J954)=1,C954&lt;&gt;""),1,""))</f>
        <v/>
      </c>
      <c r="AH954" s="183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82">
        <v>2020</v>
      </c>
      <c r="C955" s="182">
        <v>6</v>
      </c>
      <c r="D955" s="57" t="str">
        <f t="shared" si="177"/>
        <v>Q1</v>
      </c>
      <c r="E955" s="16" t="s">
        <v>35</v>
      </c>
      <c r="F955" s="182">
        <v>2020</v>
      </c>
      <c r="G955" s="182">
        <v>7</v>
      </c>
      <c r="H955" s="185"/>
      <c r="I955" s="57" t="str">
        <f t="shared" si="167"/>
        <v>Q2</v>
      </c>
      <c r="J955" s="178" t="s">
        <v>1119</v>
      </c>
      <c r="K955" s="185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76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84">
        <v>0.1797</v>
      </c>
      <c r="AE955" s="183">
        <f t="shared" si="170"/>
        <v>0</v>
      </c>
      <c r="AF955" s="183" t="str">
        <f>IF(AND(COUNTIFS($J$18:J955,J955)=1,AE955=1),1,"")</f>
        <v/>
      </c>
      <c r="AG955" s="183" t="str">
        <f>IF(C955="","",IF(AND(COUNTIFS($J$18:J955,J955)=1,C955&lt;&gt;""),1,""))</f>
        <v/>
      </c>
      <c r="AH955" s="183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82">
        <v>2020</v>
      </c>
      <c r="C956" s="182">
        <v>6</v>
      </c>
      <c r="D956" s="57" t="str">
        <f t="shared" si="177"/>
        <v>Q1</v>
      </c>
      <c r="E956" s="16" t="s">
        <v>35</v>
      </c>
      <c r="F956" s="182">
        <v>2020</v>
      </c>
      <c r="G956" s="182">
        <v>7</v>
      </c>
      <c r="H956" s="185"/>
      <c r="I956" s="57" t="str">
        <f t="shared" si="167"/>
        <v>Q2</v>
      </c>
      <c r="J956" s="178" t="s">
        <v>1119</v>
      </c>
      <c r="K956" s="185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76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84">
        <v>0.1797</v>
      </c>
      <c r="AE956" s="183">
        <f t="shared" si="170"/>
        <v>0</v>
      </c>
      <c r="AF956" s="183" t="str">
        <f>IF(AND(COUNTIFS($J$18:J956,J956)=1,AE956=1),1,"")</f>
        <v/>
      </c>
      <c r="AG956" s="183" t="str">
        <f>IF(C956="","",IF(AND(COUNTIFS($J$18:J956,J956)=1,C956&lt;&gt;""),1,""))</f>
        <v/>
      </c>
      <c r="AH956" s="183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82">
        <v>2020</v>
      </c>
      <c r="C957" s="182">
        <v>6</v>
      </c>
      <c r="D957" s="57" t="str">
        <f t="shared" si="177"/>
        <v>Q1</v>
      </c>
      <c r="E957" s="16" t="s">
        <v>35</v>
      </c>
      <c r="F957" s="182">
        <v>2020</v>
      </c>
      <c r="G957" s="182">
        <v>7</v>
      </c>
      <c r="H957" s="185"/>
      <c r="I957" s="57" t="str">
        <f t="shared" si="167"/>
        <v>Q2</v>
      </c>
      <c r="J957" s="178" t="s">
        <v>1120</v>
      </c>
      <c r="K957" s="185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76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84">
        <v>0.21299999999999999</v>
      </c>
      <c r="AE957" s="183">
        <f t="shared" si="170"/>
        <v>0</v>
      </c>
      <c r="AF957" s="183" t="str">
        <f>IF(AND(COUNTIFS($J$18:J957,J957)=1,AE957=1),1,"")</f>
        <v/>
      </c>
      <c r="AG957" s="183">
        <f>IF(C957="","",IF(AND(COUNTIFS($J$18:J957,J957)=1,C957&lt;&gt;""),1,""))</f>
        <v>1</v>
      </c>
      <c r="AH957" s="183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82">
        <v>2020</v>
      </c>
      <c r="C958" s="182">
        <v>6</v>
      </c>
      <c r="D958" s="57" t="str">
        <f t="shared" si="177"/>
        <v>Q1</v>
      </c>
      <c r="E958" s="16" t="s">
        <v>35</v>
      </c>
      <c r="F958" s="182">
        <v>2020</v>
      </c>
      <c r="G958" s="182">
        <v>7</v>
      </c>
      <c r="H958" s="185"/>
      <c r="I958" s="57" t="str">
        <f t="shared" si="167"/>
        <v>Q2</v>
      </c>
      <c r="J958" s="178" t="s">
        <v>1120</v>
      </c>
      <c r="K958" s="185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76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84">
        <v>0.21299999999999999</v>
      </c>
      <c r="AE958" s="183">
        <f t="shared" si="170"/>
        <v>0</v>
      </c>
      <c r="AF958" s="183" t="str">
        <f>IF(AND(COUNTIFS($J$18:J958,J958)=1,AE958=1),1,"")</f>
        <v/>
      </c>
      <c r="AG958" s="183" t="str">
        <f>IF(C958="","",IF(AND(COUNTIFS($J$18:J958,J958)=1,C958&lt;&gt;""),1,""))</f>
        <v/>
      </c>
      <c r="AH958" s="183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82">
        <v>2020</v>
      </c>
      <c r="C959" s="182">
        <v>6</v>
      </c>
      <c r="D959" s="57" t="str">
        <f t="shared" si="177"/>
        <v>Q1</v>
      </c>
      <c r="E959" s="16" t="s">
        <v>35</v>
      </c>
      <c r="F959" s="182">
        <v>2020</v>
      </c>
      <c r="G959" s="182">
        <v>7</v>
      </c>
      <c r="H959" s="185"/>
      <c r="I959" s="57" t="str">
        <f t="shared" si="167"/>
        <v>Q2</v>
      </c>
      <c r="J959" s="178" t="s">
        <v>1120</v>
      </c>
      <c r="K959" s="185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76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84">
        <v>0.21299999999999999</v>
      </c>
      <c r="AE959" s="183">
        <f t="shared" si="170"/>
        <v>0</v>
      </c>
      <c r="AF959" s="183" t="str">
        <f>IF(AND(COUNTIFS($J$18:J959,J959)=1,AE959=1),1,"")</f>
        <v/>
      </c>
      <c r="AG959" s="183" t="str">
        <f>IF(C959="","",IF(AND(COUNTIFS($J$18:J959,J959)=1,C959&lt;&gt;""),1,""))</f>
        <v/>
      </c>
      <c r="AH959" s="183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82">
        <v>2020</v>
      </c>
      <c r="C960" s="182">
        <v>6</v>
      </c>
      <c r="D960" s="57" t="str">
        <f t="shared" si="177"/>
        <v>Q1</v>
      </c>
      <c r="E960" s="16" t="s">
        <v>35</v>
      </c>
      <c r="F960" s="182">
        <v>2020</v>
      </c>
      <c r="G960" s="182">
        <v>7</v>
      </c>
      <c r="H960" s="185"/>
      <c r="I960" s="57" t="str">
        <f t="shared" si="167"/>
        <v>Q2</v>
      </c>
      <c r="J960" s="178" t="s">
        <v>1123</v>
      </c>
      <c r="K960" s="185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76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84">
        <v>0.1172</v>
      </c>
      <c r="AE960" s="183">
        <f t="shared" si="170"/>
        <v>0</v>
      </c>
      <c r="AF960" s="183" t="str">
        <f>IF(AND(COUNTIFS($J$18:J960,J960)=1,AE960=1),1,"")</f>
        <v/>
      </c>
      <c r="AG960" s="183">
        <f>IF(C960="","",IF(AND(COUNTIFS($J$18:J960,J960)=1,C960&lt;&gt;""),1,""))</f>
        <v>1</v>
      </c>
      <c r="AH960" s="183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82">
        <v>2020</v>
      </c>
      <c r="C961" s="182">
        <v>6</v>
      </c>
      <c r="D961" s="57" t="str">
        <f t="shared" si="177"/>
        <v>Q1</v>
      </c>
      <c r="E961" s="16" t="s">
        <v>35</v>
      </c>
      <c r="F961" s="182">
        <v>2020</v>
      </c>
      <c r="G961" s="182">
        <v>7</v>
      </c>
      <c r="H961" s="185"/>
      <c r="I961" s="57" t="str">
        <f t="shared" si="167"/>
        <v>Q2</v>
      </c>
      <c r="J961" s="178" t="s">
        <v>1125</v>
      </c>
      <c r="K961" s="185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76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84">
        <v>0.26040000000000002</v>
      </c>
      <c r="AE961" s="183">
        <f t="shared" si="170"/>
        <v>0</v>
      </c>
      <c r="AF961" s="183" t="str">
        <f>IF(AND(COUNTIFS($J$18:J961,J961)=1,AE961=1),1,"")</f>
        <v/>
      </c>
      <c r="AG961" s="183">
        <f>IF(C961="","",IF(AND(COUNTIFS($J$18:J961,J961)=1,C961&lt;&gt;""),1,""))</f>
        <v>1</v>
      </c>
      <c r="AH961" s="183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82">
        <v>2020</v>
      </c>
      <c r="C962" s="182">
        <v>7</v>
      </c>
      <c r="D962" s="57" t="str">
        <f t="shared" si="177"/>
        <v>Q2</v>
      </c>
      <c r="E962" s="16" t="s">
        <v>35</v>
      </c>
      <c r="F962" s="182">
        <v>2020</v>
      </c>
      <c r="G962" s="182">
        <v>7</v>
      </c>
      <c r="H962" s="185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8" t="s">
        <v>1127</v>
      </c>
      <c r="K962" s="185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76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84">
        <v>0.11269999999999999</v>
      </c>
      <c r="AE962" s="183">
        <f t="shared" ref="AE962:AE1025" si="182">IF(Q962="","",IF(Q962="Yes",1,0))</f>
        <v>0</v>
      </c>
      <c r="AF962" s="183" t="str">
        <f>IF(AND(COUNTIFS($J$18:J962,J962)=1,AE962=1),1,"")</f>
        <v/>
      </c>
      <c r="AG962" s="183">
        <f>IF(C962="","",IF(AND(COUNTIFS($J$18:J962,J962)=1,C962&lt;&gt;""),1,""))</f>
        <v>1</v>
      </c>
      <c r="AH962" s="183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82">
        <v>2020</v>
      </c>
      <c r="C963" s="182">
        <v>5</v>
      </c>
      <c r="D963" s="57" t="str">
        <f t="shared" si="177"/>
        <v>Q1</v>
      </c>
      <c r="E963" s="16" t="s">
        <v>35</v>
      </c>
      <c r="F963" s="182">
        <v>2020</v>
      </c>
      <c r="G963" s="182">
        <v>7</v>
      </c>
      <c r="H963" s="185"/>
      <c r="I963" s="57" t="str">
        <f t="shared" si="179"/>
        <v>Q2</v>
      </c>
      <c r="J963" s="178" t="s">
        <v>1129</v>
      </c>
      <c r="K963" s="185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76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84">
        <v>0.10539999999999999</v>
      </c>
      <c r="AE963" s="183">
        <f t="shared" si="182"/>
        <v>0</v>
      </c>
      <c r="AF963" s="183" t="str">
        <f>IF(AND(COUNTIFS($J$18:J963,J963)=1,AE963=1),1,"")</f>
        <v/>
      </c>
      <c r="AG963" s="183">
        <f>IF(C963="","",IF(AND(COUNTIFS($J$18:J963,J963)=1,C963&lt;&gt;""),1,""))</f>
        <v>1</v>
      </c>
      <c r="AH963" s="183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82">
        <v>2020</v>
      </c>
      <c r="C964" s="182">
        <v>7</v>
      </c>
      <c r="D964" s="57" t="str">
        <f t="shared" si="177"/>
        <v>Q2</v>
      </c>
      <c r="E964" s="16" t="s">
        <v>35</v>
      </c>
      <c r="F964" s="182">
        <v>2020</v>
      </c>
      <c r="G964" s="182">
        <v>7</v>
      </c>
      <c r="H964" s="185"/>
      <c r="I964" s="57" t="str">
        <f t="shared" si="179"/>
        <v>Q2</v>
      </c>
      <c r="J964" s="178" t="s">
        <v>1131</v>
      </c>
      <c r="K964" s="185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76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84">
        <v>0.15029999999999999</v>
      </c>
      <c r="AE964" s="183">
        <f t="shared" si="182"/>
        <v>0</v>
      </c>
      <c r="AF964" s="183" t="str">
        <f>IF(AND(COUNTIFS($J$18:J964,J964)=1,AE964=1),1,"")</f>
        <v/>
      </c>
      <c r="AG964" s="183">
        <f>IF(C964="","",IF(AND(COUNTIFS($J$18:J964,J964)=1,C964&lt;&gt;""),1,""))</f>
        <v>1</v>
      </c>
      <c r="AH964" s="183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82">
        <v>2020</v>
      </c>
      <c r="C965" s="182">
        <v>7</v>
      </c>
      <c r="D965" s="57" t="str">
        <f t="shared" si="177"/>
        <v>Q2</v>
      </c>
      <c r="E965" s="16" t="s">
        <v>35</v>
      </c>
      <c r="F965" s="182">
        <v>2020</v>
      </c>
      <c r="G965" s="182">
        <v>7</v>
      </c>
      <c r="H965" s="185"/>
      <c r="I965" s="57" t="str">
        <f t="shared" si="179"/>
        <v>Q2</v>
      </c>
      <c r="J965" s="178" t="s">
        <v>1133</v>
      </c>
      <c r="K965" s="185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76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84">
        <v>0.1318</v>
      </c>
      <c r="AE965" s="183">
        <f t="shared" si="182"/>
        <v>0</v>
      </c>
      <c r="AF965" s="183" t="str">
        <f>IF(AND(COUNTIFS($J$18:J965,J965)=1,AE965=1),1,"")</f>
        <v/>
      </c>
      <c r="AG965" s="183">
        <f>IF(C965="","",IF(AND(COUNTIFS($J$18:J965,J965)=1,C965&lt;&gt;""),1,""))</f>
        <v>1</v>
      </c>
      <c r="AH965" s="183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82">
        <v>2020</v>
      </c>
      <c r="C966" s="182">
        <v>7</v>
      </c>
      <c r="D966" s="57" t="str">
        <f t="shared" si="177"/>
        <v>Q2</v>
      </c>
      <c r="E966" s="16" t="s">
        <v>35</v>
      </c>
      <c r="F966" s="182">
        <v>2020</v>
      </c>
      <c r="G966" s="182">
        <v>7</v>
      </c>
      <c r="H966" s="185"/>
      <c r="I966" s="57" t="str">
        <f t="shared" si="179"/>
        <v>Q2</v>
      </c>
      <c r="J966" s="178" t="s">
        <v>1135</v>
      </c>
      <c r="K966" s="185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76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84">
        <v>0.109</v>
      </c>
      <c r="AE966" s="183">
        <f t="shared" si="182"/>
        <v>0</v>
      </c>
      <c r="AF966" s="183" t="str">
        <f>IF(AND(COUNTIFS($J$18:J966,J966)=1,AE966=1),1,"")</f>
        <v/>
      </c>
      <c r="AG966" s="183">
        <f>IF(C966="","",IF(AND(COUNTIFS($J$18:J966,J966)=1,C966&lt;&gt;""),1,""))</f>
        <v>1</v>
      </c>
      <c r="AH966" s="183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82">
        <v>2020</v>
      </c>
      <c r="C967" s="182">
        <v>7</v>
      </c>
      <c r="D967" s="57" t="str">
        <f t="shared" si="177"/>
        <v>Q2</v>
      </c>
      <c r="E967" s="16" t="s">
        <v>35</v>
      </c>
      <c r="F967" s="182">
        <v>2020</v>
      </c>
      <c r="G967" s="182">
        <v>7</v>
      </c>
      <c r="H967" s="185"/>
      <c r="I967" s="57" t="str">
        <f t="shared" si="179"/>
        <v>Q2</v>
      </c>
      <c r="J967" s="178" t="s">
        <v>1137</v>
      </c>
      <c r="K967" s="185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76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84">
        <v>0.16200000000000001</v>
      </c>
      <c r="AE967" s="183">
        <f t="shared" si="182"/>
        <v>1</v>
      </c>
      <c r="AF967" s="183">
        <f>IF(AND(COUNTIFS($J$18:J967,J967)=1,AE967=1),1,"")</f>
        <v>1</v>
      </c>
      <c r="AG967" s="183">
        <f>IF(C967="","",IF(AND(COUNTIFS($J$18:J967,J967)=1,C967&lt;&gt;""),1,""))</f>
        <v>1</v>
      </c>
      <c r="AH967" s="183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82">
        <v>2020</v>
      </c>
      <c r="C968" s="182">
        <v>2</v>
      </c>
      <c r="D968" s="57" t="str">
        <f t="shared" si="177"/>
        <v>Q4</v>
      </c>
      <c r="E968" s="16" t="s">
        <v>35</v>
      </c>
      <c r="F968" s="182">
        <v>2020</v>
      </c>
      <c r="G968" s="182">
        <v>6</v>
      </c>
      <c r="H968" s="185"/>
      <c r="I968" s="57" t="str">
        <f t="shared" si="179"/>
        <v>Q1</v>
      </c>
      <c r="J968" s="178" t="s">
        <v>1139</v>
      </c>
      <c r="K968" s="185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76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84">
        <v>0.1232</v>
      </c>
      <c r="AE968" s="183">
        <f t="shared" si="182"/>
        <v>1</v>
      </c>
      <c r="AF968" s="183">
        <f>IF(AND(COUNTIFS($J$18:J968,J968)=1,AE968=1),1,"")</f>
        <v>1</v>
      </c>
      <c r="AG968" s="183">
        <f>IF(C968="","",IF(AND(COUNTIFS($J$18:J968,J968)=1,C968&lt;&gt;""),1,""))</f>
        <v>1</v>
      </c>
      <c r="AH968" s="183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82">
        <v>2020</v>
      </c>
      <c r="C969" s="182">
        <v>3</v>
      </c>
      <c r="D969" s="57" t="str">
        <f t="shared" si="177"/>
        <v>Q4</v>
      </c>
      <c r="E969" s="16" t="s">
        <v>35</v>
      </c>
      <c r="F969" s="182">
        <v>2020</v>
      </c>
      <c r="G969" s="182">
        <v>6</v>
      </c>
      <c r="H969" s="185"/>
      <c r="I969" s="57" t="str">
        <f t="shared" si="179"/>
        <v>Q1</v>
      </c>
      <c r="J969" s="178" t="s">
        <v>1141</v>
      </c>
      <c r="K969" s="185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76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84">
        <v>0.16669999999999999</v>
      </c>
      <c r="AE969" s="183">
        <f t="shared" si="182"/>
        <v>1</v>
      </c>
      <c r="AF969" s="183">
        <f>IF(AND(COUNTIFS($J$18:J969,J969)=1,AE969=1),1,"")</f>
        <v>1</v>
      </c>
      <c r="AG969" s="183">
        <f>IF(C969="","",IF(AND(COUNTIFS($J$18:J969,J969)=1,C969&lt;&gt;""),1,""))</f>
        <v>1</v>
      </c>
      <c r="AH969" s="183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82">
        <v>2020</v>
      </c>
      <c r="C970" s="182">
        <v>3</v>
      </c>
      <c r="D970" s="57" t="str">
        <f t="shared" si="177"/>
        <v>Q4</v>
      </c>
      <c r="E970" s="16" t="s">
        <v>35</v>
      </c>
      <c r="F970" s="182">
        <v>2020</v>
      </c>
      <c r="G970" s="182">
        <v>6</v>
      </c>
      <c r="H970" s="185"/>
      <c r="I970" s="57" t="str">
        <f t="shared" si="179"/>
        <v>Q1</v>
      </c>
      <c r="J970" s="178" t="s">
        <v>1141</v>
      </c>
      <c r="K970" s="185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76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84">
        <v>0.16669999999999999</v>
      </c>
      <c r="AE970" s="183">
        <f t="shared" si="182"/>
        <v>1</v>
      </c>
      <c r="AF970" s="183" t="str">
        <f>IF(AND(COUNTIFS($J$18:J970,J970)=1,AE970=1),1,"")</f>
        <v/>
      </c>
      <c r="AG970" s="183" t="str">
        <f>IF(C970="","",IF(AND(COUNTIFS($J$18:J970,J970)=1,C970&lt;&gt;""),1,""))</f>
        <v/>
      </c>
      <c r="AH970" s="183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82">
        <v>2020</v>
      </c>
      <c r="C971" s="182">
        <v>3</v>
      </c>
      <c r="D971" s="57" t="str">
        <f t="shared" si="177"/>
        <v>Q4</v>
      </c>
      <c r="E971" s="16" t="s">
        <v>35</v>
      </c>
      <c r="F971" s="182">
        <v>2020</v>
      </c>
      <c r="G971" s="182">
        <v>6</v>
      </c>
      <c r="H971" s="185"/>
      <c r="I971" s="57" t="str">
        <f t="shared" si="179"/>
        <v>Q1</v>
      </c>
      <c r="J971" s="178" t="s">
        <v>1143</v>
      </c>
      <c r="K971" s="185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76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84">
        <v>0.16170000000000001</v>
      </c>
      <c r="AE971" s="183">
        <f t="shared" si="182"/>
        <v>0</v>
      </c>
      <c r="AF971" s="183" t="str">
        <f>IF(AND(COUNTIFS($J$18:J971,J971)=1,AE971=1),1,"")</f>
        <v/>
      </c>
      <c r="AG971" s="183">
        <f>IF(C971="","",IF(AND(COUNTIFS($J$18:J971,J971)=1,C971&lt;&gt;""),1,""))</f>
        <v>1</v>
      </c>
      <c r="AH971" s="183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82">
        <v>2020</v>
      </c>
      <c r="C972" s="182">
        <v>3</v>
      </c>
      <c r="D972" s="57" t="str">
        <f t="shared" si="177"/>
        <v>Q4</v>
      </c>
      <c r="E972" s="16" t="s">
        <v>35</v>
      </c>
      <c r="F972" s="182">
        <v>2020</v>
      </c>
      <c r="G972" s="182">
        <v>6</v>
      </c>
      <c r="H972" s="185"/>
      <c r="I972" s="57" t="str">
        <f t="shared" si="179"/>
        <v>Q1</v>
      </c>
      <c r="J972" s="178" t="s">
        <v>1143</v>
      </c>
      <c r="K972" s="185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76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84">
        <v>0.16170000000000001</v>
      </c>
      <c r="AE972" s="183">
        <f t="shared" si="182"/>
        <v>0</v>
      </c>
      <c r="AF972" s="183" t="str">
        <f>IF(AND(COUNTIFS($J$18:J972,J972)=1,AE972=1),1,"")</f>
        <v/>
      </c>
      <c r="AG972" s="183" t="str">
        <f>IF(C972="","",IF(AND(COUNTIFS($J$18:J972,J972)=1,C972&lt;&gt;""),1,""))</f>
        <v/>
      </c>
      <c r="AH972" s="183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82">
        <v>2020</v>
      </c>
      <c r="C973" s="182">
        <v>4</v>
      </c>
      <c r="D973" s="57" t="str">
        <f t="shared" si="177"/>
        <v>Q1</v>
      </c>
      <c r="E973" s="16" t="s">
        <v>35</v>
      </c>
      <c r="F973" s="182">
        <v>2020</v>
      </c>
      <c r="G973" s="182">
        <v>6</v>
      </c>
      <c r="H973" s="185"/>
      <c r="I973" s="57" t="str">
        <f t="shared" si="179"/>
        <v>Q1</v>
      </c>
      <c r="J973" s="178" t="s">
        <v>1144</v>
      </c>
      <c r="K973" s="185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76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84">
        <v>9.1700000000000004E-2</v>
      </c>
      <c r="AE973" s="183">
        <f t="shared" si="182"/>
        <v>0</v>
      </c>
      <c r="AF973" s="183" t="str">
        <f>IF(AND(COUNTIFS($J$18:J973,J973)=1,AE973=1),1,"")</f>
        <v/>
      </c>
      <c r="AG973" s="183">
        <f>IF(C973="","",IF(AND(COUNTIFS($J$18:J973,J973)=1,C973&lt;&gt;""),1,""))</f>
        <v>1</v>
      </c>
      <c r="AH973" s="183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82">
        <v>2020</v>
      </c>
      <c r="C974" s="182">
        <v>4</v>
      </c>
      <c r="D974" s="57" t="str">
        <f t="shared" si="177"/>
        <v>Q1</v>
      </c>
      <c r="E974" s="16" t="s">
        <v>35</v>
      </c>
      <c r="F974" s="182">
        <v>2020</v>
      </c>
      <c r="G974" s="182">
        <v>6</v>
      </c>
      <c r="H974" s="185"/>
      <c r="I974" s="57" t="str">
        <f t="shared" si="179"/>
        <v>Q1</v>
      </c>
      <c r="J974" s="178" t="s">
        <v>1146</v>
      </c>
      <c r="K974" s="185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76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84">
        <v>0.1439</v>
      </c>
      <c r="AE974" s="183">
        <f t="shared" si="182"/>
        <v>1</v>
      </c>
      <c r="AF974" s="183">
        <f>IF(AND(COUNTIFS($J$18:J974,J974)=1,AE974=1),1,"")</f>
        <v>1</v>
      </c>
      <c r="AG974" s="183">
        <f>IF(C974="","",IF(AND(COUNTIFS($J$18:J974,J974)=1,C974&lt;&gt;""),1,""))</f>
        <v>1</v>
      </c>
      <c r="AH974" s="183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82">
        <v>2020</v>
      </c>
      <c r="C975" s="182">
        <v>4</v>
      </c>
      <c r="D975" s="57" t="str">
        <f t="shared" si="177"/>
        <v>Q1</v>
      </c>
      <c r="E975" s="16" t="s">
        <v>35</v>
      </c>
      <c r="F975" s="182">
        <v>2020</v>
      </c>
      <c r="G975" s="182">
        <v>6</v>
      </c>
      <c r="H975" s="185"/>
      <c r="I975" s="57" t="str">
        <f t="shared" si="179"/>
        <v>Q1</v>
      </c>
      <c r="J975" s="178" t="s">
        <v>1149</v>
      </c>
      <c r="K975" s="185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76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84">
        <v>0.2341</v>
      </c>
      <c r="AE975" s="183">
        <f t="shared" si="182"/>
        <v>0</v>
      </c>
      <c r="AF975" s="183" t="str">
        <f>IF(AND(COUNTIFS($J$18:J975,J975)=1,AE975=1),1,"")</f>
        <v/>
      </c>
      <c r="AG975" s="183">
        <f>IF(C975="","",IF(AND(COUNTIFS($J$18:J975,J975)=1,C975&lt;&gt;""),1,""))</f>
        <v>1</v>
      </c>
      <c r="AH975" s="183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82">
        <v>2020</v>
      </c>
      <c r="C976" s="182">
        <v>4</v>
      </c>
      <c r="D976" s="57" t="str">
        <f t="shared" si="177"/>
        <v>Q1</v>
      </c>
      <c r="E976" s="16" t="s">
        <v>35</v>
      </c>
      <c r="F976" s="182">
        <v>2020</v>
      </c>
      <c r="G976" s="182">
        <v>6</v>
      </c>
      <c r="H976" s="185"/>
      <c r="I976" s="57" t="str">
        <f t="shared" si="179"/>
        <v>Q1</v>
      </c>
      <c r="J976" s="178" t="s">
        <v>1149</v>
      </c>
      <c r="K976" s="185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76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84">
        <v>0.2341</v>
      </c>
      <c r="AE976" s="183">
        <f t="shared" si="182"/>
        <v>0</v>
      </c>
      <c r="AF976" s="183" t="str">
        <f>IF(AND(COUNTIFS($J$18:J976,J976)=1,AE976=1),1,"")</f>
        <v/>
      </c>
      <c r="AG976" s="183" t="str">
        <f>IF(C976="","",IF(AND(COUNTIFS($J$18:J976,J976)=1,C976&lt;&gt;""),1,""))</f>
        <v/>
      </c>
      <c r="AH976" s="183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82">
        <v>2020</v>
      </c>
      <c r="C977" s="182">
        <v>4</v>
      </c>
      <c r="D977" s="57" t="str">
        <f t="shared" si="177"/>
        <v>Q1</v>
      </c>
      <c r="E977" s="16" t="s">
        <v>35</v>
      </c>
      <c r="F977" s="182">
        <v>2020</v>
      </c>
      <c r="G977" s="182">
        <v>6</v>
      </c>
      <c r="H977" s="185"/>
      <c r="I977" s="57" t="str">
        <f t="shared" si="179"/>
        <v>Q1</v>
      </c>
      <c r="J977" s="178" t="s">
        <v>1149</v>
      </c>
      <c r="K977" s="185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76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84">
        <v>0.2341</v>
      </c>
      <c r="AE977" s="183">
        <f t="shared" si="182"/>
        <v>0</v>
      </c>
      <c r="AF977" s="183" t="str">
        <f>IF(AND(COUNTIFS($J$18:J977,J977)=1,AE977=1),1,"")</f>
        <v/>
      </c>
      <c r="AG977" s="183" t="str">
        <f>IF(C977="","",IF(AND(COUNTIFS($J$18:J977,J977)=1,C977&lt;&gt;""),1,""))</f>
        <v/>
      </c>
      <c r="AH977" s="183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82">
        <v>2020</v>
      </c>
      <c r="C978" s="182">
        <v>4</v>
      </c>
      <c r="D978" s="57" t="str">
        <f t="shared" si="177"/>
        <v>Q1</v>
      </c>
      <c r="E978" s="16" t="s">
        <v>35</v>
      </c>
      <c r="F978" s="182">
        <v>2020</v>
      </c>
      <c r="G978" s="182">
        <v>6</v>
      </c>
      <c r="H978" s="185"/>
      <c r="I978" s="57" t="str">
        <f t="shared" si="179"/>
        <v>Q1</v>
      </c>
      <c r="J978" s="178" t="s">
        <v>1151</v>
      </c>
      <c r="K978" s="185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76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84">
        <v>0.1469</v>
      </c>
      <c r="AE978" s="183">
        <f t="shared" si="182"/>
        <v>1</v>
      </c>
      <c r="AF978" s="183">
        <f>IF(AND(COUNTIFS($J$18:J978,J978)=1,AE978=1),1,"")</f>
        <v>1</v>
      </c>
      <c r="AG978" s="183">
        <f>IF(C978="","",IF(AND(COUNTIFS($J$18:J978,J978)=1,C978&lt;&gt;""),1,""))</f>
        <v>1</v>
      </c>
      <c r="AH978" s="183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82">
        <v>2020</v>
      </c>
      <c r="C979" s="182">
        <v>4</v>
      </c>
      <c r="D979" s="57" t="str">
        <f t="shared" si="177"/>
        <v>Q1</v>
      </c>
      <c r="E979" s="16" t="s">
        <v>35</v>
      </c>
      <c r="F979" s="182">
        <v>2020</v>
      </c>
      <c r="G979" s="182">
        <v>6</v>
      </c>
      <c r="H979" s="185"/>
      <c r="I979" s="57" t="str">
        <f t="shared" si="179"/>
        <v>Q1</v>
      </c>
      <c r="J979" s="178" t="s">
        <v>1153</v>
      </c>
      <c r="K979" s="185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76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84">
        <v>0.11</v>
      </c>
      <c r="AE979" s="183">
        <f t="shared" si="182"/>
        <v>1</v>
      </c>
      <c r="AF979" s="183">
        <f>IF(AND(COUNTIFS($J$18:J979,J979)=1,AE979=1),1,"")</f>
        <v>1</v>
      </c>
      <c r="AG979" s="183">
        <f>IF(C979="","",IF(AND(COUNTIFS($J$18:J979,J979)=1,C979&lt;&gt;""),1,""))</f>
        <v>1</v>
      </c>
      <c r="AH979" s="183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82">
        <v>2020</v>
      </c>
      <c r="C980" s="182">
        <v>1</v>
      </c>
      <c r="D980" s="57" t="str">
        <f t="shared" si="177"/>
        <v>Q4</v>
      </c>
      <c r="E980" s="16" t="s">
        <v>35</v>
      </c>
      <c r="F980" s="182">
        <v>2020</v>
      </c>
      <c r="G980" s="182">
        <v>6</v>
      </c>
      <c r="H980" s="185"/>
      <c r="I980" s="57" t="str">
        <f t="shared" si="179"/>
        <v>Q1</v>
      </c>
      <c r="J980" s="178" t="s">
        <v>1156</v>
      </c>
      <c r="K980" s="185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76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84">
        <v>4.5699999999999998E-2</v>
      </c>
      <c r="AE980" s="183">
        <f t="shared" si="182"/>
        <v>0</v>
      </c>
      <c r="AF980" s="183" t="str">
        <f>IF(AND(COUNTIFS($J$18:J980,J980)=1,AE980=1),1,"")</f>
        <v/>
      </c>
      <c r="AG980" s="183">
        <f>IF(C980="","",IF(AND(COUNTIFS($J$18:J980,J980)=1,C980&lt;&gt;""),1,""))</f>
        <v>1</v>
      </c>
      <c r="AH980" s="183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82">
        <v>2020</v>
      </c>
      <c r="C981" s="182">
        <v>4</v>
      </c>
      <c r="D981" s="57" t="str">
        <f t="shared" si="177"/>
        <v>Q1</v>
      </c>
      <c r="E981" s="16" t="s">
        <v>35</v>
      </c>
      <c r="F981" s="182">
        <v>2020</v>
      </c>
      <c r="G981" s="182">
        <v>6</v>
      </c>
      <c r="H981" s="185"/>
      <c r="I981" s="57" t="str">
        <f t="shared" si="179"/>
        <v>Q1</v>
      </c>
      <c r="J981" s="178" t="s">
        <v>1158</v>
      </c>
      <c r="K981" s="185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76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84">
        <v>8.3799999999999999E-2</v>
      </c>
      <c r="AE981" s="183">
        <f t="shared" si="182"/>
        <v>1</v>
      </c>
      <c r="AF981" s="183">
        <f>IF(AND(COUNTIFS($J$18:J981,J981)=1,AE981=1),1,"")</f>
        <v>1</v>
      </c>
      <c r="AG981" s="183">
        <f>IF(C981="","",IF(AND(COUNTIFS($J$18:J981,J981)=1,C981&lt;&gt;""),1,""))</f>
        <v>1</v>
      </c>
      <c r="AH981" s="183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82">
        <v>2020</v>
      </c>
      <c r="C982" s="182">
        <v>4</v>
      </c>
      <c r="D982" s="57" t="str">
        <f t="shared" si="177"/>
        <v>Q1</v>
      </c>
      <c r="E982" s="16" t="s">
        <v>35</v>
      </c>
      <c r="F982" s="182">
        <v>2020</v>
      </c>
      <c r="G982" s="182">
        <v>6</v>
      </c>
      <c r="H982" s="185"/>
      <c r="I982" s="57" t="str">
        <f t="shared" si="179"/>
        <v>Q1</v>
      </c>
      <c r="J982" s="178" t="s">
        <v>1158</v>
      </c>
      <c r="K982" s="185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76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84">
        <v>8.3799999999999999E-2</v>
      </c>
      <c r="AE982" s="183">
        <f t="shared" si="182"/>
        <v>1</v>
      </c>
      <c r="AF982" s="183" t="str">
        <f>IF(AND(COUNTIFS($J$18:J982,J982)=1,AE982=1),1,"")</f>
        <v/>
      </c>
      <c r="AG982" s="183" t="str">
        <f>IF(C982="","",IF(AND(COUNTIFS($J$18:J982,J982)=1,C982&lt;&gt;""),1,""))</f>
        <v/>
      </c>
      <c r="AH982" s="183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82">
        <v>2020</v>
      </c>
      <c r="C983" s="182">
        <v>5</v>
      </c>
      <c r="D983" s="57" t="str">
        <f t="shared" si="177"/>
        <v>Q1</v>
      </c>
      <c r="E983" s="16" t="s">
        <v>35</v>
      </c>
      <c r="F983" s="182">
        <v>2020</v>
      </c>
      <c r="G983" s="182">
        <v>6</v>
      </c>
      <c r="H983" s="185"/>
      <c r="I983" s="57" t="str">
        <f t="shared" si="179"/>
        <v>Q1</v>
      </c>
      <c r="J983" s="178" t="s">
        <v>1161</v>
      </c>
      <c r="K983" s="185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76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84">
        <v>0.14419999999999999</v>
      </c>
      <c r="AE983" s="183">
        <f t="shared" si="182"/>
        <v>0</v>
      </c>
      <c r="AF983" s="183" t="str">
        <f>IF(AND(COUNTIFS($J$18:J983,J983)=1,AE983=1),1,"")</f>
        <v/>
      </c>
      <c r="AG983" s="183">
        <f>IF(C983="","",IF(AND(COUNTIFS($J$18:J983,J983)=1,C983&lt;&gt;""),1,""))</f>
        <v>1</v>
      </c>
      <c r="AH983" s="183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82">
        <v>2020</v>
      </c>
      <c r="C984" s="182">
        <v>5</v>
      </c>
      <c r="D984" s="57" t="str">
        <f t="shared" si="177"/>
        <v>Q1</v>
      </c>
      <c r="E984" s="16" t="s">
        <v>35</v>
      </c>
      <c r="F984" s="182">
        <v>2020</v>
      </c>
      <c r="G984" s="182">
        <v>6</v>
      </c>
      <c r="H984" s="185"/>
      <c r="I984" s="57" t="str">
        <f t="shared" si="179"/>
        <v>Q1</v>
      </c>
      <c r="J984" s="178" t="s">
        <v>1161</v>
      </c>
      <c r="K984" s="185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76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84">
        <v>0.14419999999999999</v>
      </c>
      <c r="AE984" s="183">
        <f t="shared" si="182"/>
        <v>0</v>
      </c>
      <c r="AF984" s="183" t="str">
        <f>IF(AND(COUNTIFS($J$18:J984,J984)=1,AE984=1),1,"")</f>
        <v/>
      </c>
      <c r="AG984" s="183" t="str">
        <f>IF(C984="","",IF(AND(COUNTIFS($J$18:J984,J984)=1,C984&lt;&gt;""),1,""))</f>
        <v/>
      </c>
      <c r="AH984" s="183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82">
        <v>2020</v>
      </c>
      <c r="C985" s="182">
        <v>5</v>
      </c>
      <c r="D985" s="57" t="str">
        <f t="shared" si="177"/>
        <v>Q1</v>
      </c>
      <c r="E985" s="16" t="s">
        <v>35</v>
      </c>
      <c r="F985" s="182">
        <v>2020</v>
      </c>
      <c r="G985" s="182">
        <v>6</v>
      </c>
      <c r="H985" s="185"/>
      <c r="I985" s="57" t="str">
        <f t="shared" si="179"/>
        <v>Q1</v>
      </c>
      <c r="J985" s="178" t="s">
        <v>1162</v>
      </c>
      <c r="K985" s="185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76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84">
        <v>0.1226</v>
      </c>
      <c r="AE985" s="183">
        <f t="shared" si="182"/>
        <v>1</v>
      </c>
      <c r="AF985" s="183">
        <f>IF(AND(COUNTIFS($J$18:J985,J985)=1,AE985=1),1,"")</f>
        <v>1</v>
      </c>
      <c r="AG985" s="183">
        <f>IF(C985="","",IF(AND(COUNTIFS($J$18:J985,J985)=1,C985&lt;&gt;""),1,""))</f>
        <v>1</v>
      </c>
      <c r="AH985" s="183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82">
        <v>2020</v>
      </c>
      <c r="C986" s="182">
        <v>5</v>
      </c>
      <c r="D986" s="57" t="str">
        <f t="shared" si="177"/>
        <v>Q1</v>
      </c>
      <c r="E986" s="16" t="s">
        <v>35</v>
      </c>
      <c r="F986" s="182">
        <v>2020</v>
      </c>
      <c r="G986" s="182">
        <v>6</v>
      </c>
      <c r="H986" s="185"/>
      <c r="I986" s="57" t="str">
        <f t="shared" si="179"/>
        <v>Q1</v>
      </c>
      <c r="J986" s="178" t="s">
        <v>1164</v>
      </c>
      <c r="K986" s="185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76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84">
        <v>8.4599999999999995E-2</v>
      </c>
      <c r="AE986" s="183">
        <f t="shared" si="182"/>
        <v>0</v>
      </c>
      <c r="AF986" s="183" t="str">
        <f>IF(AND(COUNTIFS($J$18:J986,J986)=1,AE986=1),1,"")</f>
        <v/>
      </c>
      <c r="AG986" s="183">
        <f>IF(C986="","",IF(AND(COUNTIFS($J$18:J986,J986)=1,C986&lt;&gt;""),1,""))</f>
        <v>1</v>
      </c>
      <c r="AH986" s="183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82">
        <v>2020</v>
      </c>
      <c r="C987" s="182">
        <v>5</v>
      </c>
      <c r="D987" s="57" t="str">
        <f t="shared" si="177"/>
        <v>Q1</v>
      </c>
      <c r="E987" s="16" t="s">
        <v>35</v>
      </c>
      <c r="F987" s="182">
        <v>2020</v>
      </c>
      <c r="G987" s="182">
        <v>6</v>
      </c>
      <c r="H987" s="185"/>
      <c r="I987" s="57" t="str">
        <f t="shared" si="179"/>
        <v>Q1</v>
      </c>
      <c r="J987" s="178" t="s">
        <v>1164</v>
      </c>
      <c r="K987" s="185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76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84">
        <v>8.4599999999999995E-2</v>
      </c>
      <c r="AE987" s="183">
        <f t="shared" si="182"/>
        <v>0</v>
      </c>
      <c r="AF987" s="183" t="str">
        <f>IF(AND(COUNTIFS($J$18:J987,J987)=1,AE987=1),1,"")</f>
        <v/>
      </c>
      <c r="AG987" s="183" t="str">
        <f>IF(C987="","",IF(AND(COUNTIFS($J$18:J987,J987)=1,C987&lt;&gt;""),1,""))</f>
        <v/>
      </c>
      <c r="AH987" s="183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82">
        <v>2020</v>
      </c>
      <c r="C988" s="182">
        <v>5</v>
      </c>
      <c r="D988" s="57" t="str">
        <f t="shared" si="177"/>
        <v>Q1</v>
      </c>
      <c r="E988" s="16" t="s">
        <v>35</v>
      </c>
      <c r="F988" s="182">
        <v>2020</v>
      </c>
      <c r="G988" s="182">
        <v>6</v>
      </c>
      <c r="H988" s="185"/>
      <c r="I988" s="57" t="str">
        <f t="shared" si="179"/>
        <v>Q1</v>
      </c>
      <c r="J988" s="178" t="s">
        <v>1164</v>
      </c>
      <c r="K988" s="185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76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84">
        <v>8.4599999999999995E-2</v>
      </c>
      <c r="AE988" s="183">
        <f t="shared" si="182"/>
        <v>0</v>
      </c>
      <c r="AF988" s="183" t="str">
        <f>IF(AND(COUNTIFS($J$18:J988,J988)=1,AE988=1),1,"")</f>
        <v/>
      </c>
      <c r="AG988" s="183" t="str">
        <f>IF(C988="","",IF(AND(COUNTIFS($J$18:J988,J988)=1,C988&lt;&gt;""),1,""))</f>
        <v/>
      </c>
      <c r="AH988" s="183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82">
        <v>2020</v>
      </c>
      <c r="C989" s="182">
        <v>5</v>
      </c>
      <c r="D989" s="57" t="str">
        <f t="shared" si="177"/>
        <v>Q1</v>
      </c>
      <c r="E989" s="16" t="s">
        <v>35</v>
      </c>
      <c r="F989" s="182">
        <v>2020</v>
      </c>
      <c r="G989" s="182">
        <v>6</v>
      </c>
      <c r="H989" s="185"/>
      <c r="I989" s="57" t="str">
        <f t="shared" si="179"/>
        <v>Q1</v>
      </c>
      <c r="J989" s="178" t="s">
        <v>1166</v>
      </c>
      <c r="K989" s="185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76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84">
        <v>0.12720000000000001</v>
      </c>
      <c r="AE989" s="183">
        <f t="shared" si="182"/>
        <v>0</v>
      </c>
      <c r="AF989" s="183" t="str">
        <f>IF(AND(COUNTIFS($J$18:J989,J989)=1,AE989=1),1,"")</f>
        <v/>
      </c>
      <c r="AG989" s="183">
        <f>IF(C989="","",IF(AND(COUNTIFS($J$18:J989,J989)=1,C989&lt;&gt;""),1,""))</f>
        <v>1</v>
      </c>
      <c r="AH989" s="183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82">
        <v>2020</v>
      </c>
      <c r="C990" s="182">
        <v>6</v>
      </c>
      <c r="D990" s="57" t="str">
        <f t="shared" si="177"/>
        <v>Q1</v>
      </c>
      <c r="E990" s="16" t="s">
        <v>35</v>
      </c>
      <c r="F990" s="182">
        <v>2020</v>
      </c>
      <c r="G990" s="182">
        <v>6</v>
      </c>
      <c r="H990" s="185"/>
      <c r="I990" s="57" t="str">
        <f t="shared" si="179"/>
        <v>Q1</v>
      </c>
      <c r="J990" s="178" t="s">
        <v>1167</v>
      </c>
      <c r="K990" s="185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76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84">
        <v>0.1056</v>
      </c>
      <c r="AE990" s="183">
        <f t="shared" si="182"/>
        <v>0</v>
      </c>
      <c r="AF990" s="183" t="str">
        <f>IF(AND(COUNTIFS($J$18:J990,J990)=1,AE990=1),1,"")</f>
        <v/>
      </c>
      <c r="AG990" s="183">
        <f>IF(C990="","",IF(AND(COUNTIFS($J$18:J990,J990)=1,C990&lt;&gt;""),1,""))</f>
        <v>1</v>
      </c>
      <c r="AH990" s="183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82">
        <v>2020</v>
      </c>
      <c r="C991" s="182">
        <v>6</v>
      </c>
      <c r="D991" s="57" t="str">
        <f t="shared" si="177"/>
        <v>Q1</v>
      </c>
      <c r="E991" s="16" t="s">
        <v>35</v>
      </c>
      <c r="F991" s="182">
        <v>2020</v>
      </c>
      <c r="G991" s="182">
        <v>6</v>
      </c>
      <c r="H991" s="185"/>
      <c r="I991" s="57" t="str">
        <f t="shared" si="179"/>
        <v>Q1</v>
      </c>
      <c r="J991" s="178" t="s">
        <v>1167</v>
      </c>
      <c r="K991" s="185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76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84">
        <v>0.1056</v>
      </c>
      <c r="AE991" s="183">
        <f t="shared" si="182"/>
        <v>0</v>
      </c>
      <c r="AF991" s="183" t="str">
        <f>IF(AND(COUNTIFS($J$18:J991,J991)=1,AE991=1),1,"")</f>
        <v/>
      </c>
      <c r="AG991" s="183" t="str">
        <f>IF(C991="","",IF(AND(COUNTIFS($J$18:J991,J991)=1,C991&lt;&gt;""),1,""))</f>
        <v/>
      </c>
      <c r="AH991" s="183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82">
        <v>2020</v>
      </c>
      <c r="C992" s="182">
        <v>6</v>
      </c>
      <c r="D992" s="57" t="str">
        <f t="shared" si="177"/>
        <v>Q1</v>
      </c>
      <c r="E992" s="16" t="s">
        <v>35</v>
      </c>
      <c r="F992" s="182">
        <v>2020</v>
      </c>
      <c r="G992" s="182">
        <v>6</v>
      </c>
      <c r="H992" s="185"/>
      <c r="I992" s="57" t="str">
        <f t="shared" si="179"/>
        <v>Q1</v>
      </c>
      <c r="J992" s="178" t="s">
        <v>1169</v>
      </c>
      <c r="K992" s="185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76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84">
        <v>8.1699999999999995E-2</v>
      </c>
      <c r="AE992" s="183">
        <f t="shared" si="182"/>
        <v>1</v>
      </c>
      <c r="AF992" s="183">
        <f>IF(AND(COUNTIFS($J$18:J992,J992)=1,AE992=1),1,"")</f>
        <v>1</v>
      </c>
      <c r="AG992" s="183">
        <f>IF(C992="","",IF(AND(COUNTIFS($J$18:J992,J992)=1,C992&lt;&gt;""),1,""))</f>
        <v>1</v>
      </c>
      <c r="AH992" s="183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82">
        <v>2020</v>
      </c>
      <c r="C993" s="182">
        <v>6</v>
      </c>
      <c r="D993" s="57" t="str">
        <f t="shared" si="177"/>
        <v>Q1</v>
      </c>
      <c r="E993" s="16" t="s">
        <v>35</v>
      </c>
      <c r="F993" s="182">
        <v>2020</v>
      </c>
      <c r="G993" s="182">
        <v>6</v>
      </c>
      <c r="H993" s="185"/>
      <c r="I993" s="57" t="str">
        <f t="shared" si="179"/>
        <v>Q1</v>
      </c>
      <c r="J993" s="178" t="s">
        <v>1169</v>
      </c>
      <c r="K993" s="185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76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84">
        <v>8.1699999999999995E-2</v>
      </c>
      <c r="AE993" s="183">
        <f t="shared" si="182"/>
        <v>1</v>
      </c>
      <c r="AF993" s="183" t="str">
        <f>IF(AND(COUNTIFS($J$18:J993,J993)=1,AE993=1),1,"")</f>
        <v/>
      </c>
      <c r="AG993" s="183" t="str">
        <f>IF(C993="","",IF(AND(COUNTIFS($J$18:J993,J993)=1,C993&lt;&gt;""),1,""))</f>
        <v/>
      </c>
      <c r="AH993" s="183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82">
        <v>2020</v>
      </c>
      <c r="C994" s="182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82">
        <v>2020</v>
      </c>
      <c r="G994" s="182">
        <v>6</v>
      </c>
      <c r="H994" s="185"/>
      <c r="I994" s="57" t="str">
        <f t="shared" si="179"/>
        <v>Q1</v>
      </c>
      <c r="J994" s="178" t="s">
        <v>1171</v>
      </c>
      <c r="K994" s="185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76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84">
        <v>0.1208</v>
      </c>
      <c r="AE994" s="183">
        <f t="shared" si="182"/>
        <v>0</v>
      </c>
      <c r="AF994" s="183" t="str">
        <f>IF(AND(COUNTIFS($J$18:J994,J994)=1,AE994=1),1,"")</f>
        <v/>
      </c>
      <c r="AG994" s="183">
        <f>IF(C994="","",IF(AND(COUNTIFS($J$18:J994,J994)=1,C994&lt;&gt;""),1,""))</f>
        <v>1</v>
      </c>
      <c r="AH994" s="183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82">
        <v>2020</v>
      </c>
      <c r="C995" s="182">
        <v>6</v>
      </c>
      <c r="D995" s="57" t="str">
        <f t="shared" si="189"/>
        <v>Q1</v>
      </c>
      <c r="E995" s="16" t="s">
        <v>35</v>
      </c>
      <c r="F995" s="182">
        <v>2020</v>
      </c>
      <c r="G995" s="182">
        <v>6</v>
      </c>
      <c r="H995" s="185"/>
      <c r="I995" s="57" t="str">
        <f t="shared" si="179"/>
        <v>Q1</v>
      </c>
      <c r="J995" s="178" t="s">
        <v>1173</v>
      </c>
      <c r="K995" s="185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76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84">
        <v>0.16350000000000001</v>
      </c>
      <c r="AE995" s="183">
        <f t="shared" si="182"/>
        <v>0</v>
      </c>
      <c r="AF995" s="183" t="str">
        <f>IF(AND(COUNTIFS($J$18:J995,J995)=1,AE995=1),1,"")</f>
        <v/>
      </c>
      <c r="AG995" s="183">
        <f>IF(C995="","",IF(AND(COUNTIFS($J$18:J995,J995)=1,C995&lt;&gt;""),1,""))</f>
        <v>1</v>
      </c>
      <c r="AH995" s="183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82">
        <v>2020</v>
      </c>
      <c r="C996" s="182">
        <v>6</v>
      </c>
      <c r="D996" s="57" t="str">
        <f t="shared" si="189"/>
        <v>Q1</v>
      </c>
      <c r="E996" s="16" t="s">
        <v>35</v>
      </c>
      <c r="F996" s="182">
        <v>2020</v>
      </c>
      <c r="G996" s="182">
        <v>6</v>
      </c>
      <c r="H996" s="185"/>
      <c r="I996" s="57" t="str">
        <f t="shared" si="179"/>
        <v>Q1</v>
      </c>
      <c r="J996" s="178" t="s">
        <v>1175</v>
      </c>
      <c r="K996" s="185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76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84">
        <v>0.12</v>
      </c>
      <c r="AE996" s="183">
        <f t="shared" si="182"/>
        <v>0</v>
      </c>
      <c r="AF996" s="183" t="str">
        <f>IF(AND(COUNTIFS($J$18:J996,J996)=1,AE996=1),1,"")</f>
        <v/>
      </c>
      <c r="AG996" s="183">
        <f>IF(C996="","",IF(AND(COUNTIFS($J$18:J996,J996)=1,C996&lt;&gt;""),1,""))</f>
        <v>1</v>
      </c>
      <c r="AH996" s="183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82">
        <v>2020</v>
      </c>
      <c r="C997" s="182">
        <v>6</v>
      </c>
      <c r="D997" s="57" t="str">
        <f t="shared" si="189"/>
        <v>Q1</v>
      </c>
      <c r="E997" s="16" t="s">
        <v>35</v>
      </c>
      <c r="F997" s="182">
        <v>2020</v>
      </c>
      <c r="G997" s="182">
        <v>6</v>
      </c>
      <c r="H997" s="185"/>
      <c r="I997" s="57" t="str">
        <f t="shared" si="179"/>
        <v>Q1</v>
      </c>
      <c r="J997" s="178" t="s">
        <v>1177</v>
      </c>
      <c r="K997" s="185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76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84">
        <v>0.113</v>
      </c>
      <c r="AE997" s="183">
        <f t="shared" si="182"/>
        <v>0</v>
      </c>
      <c r="AF997" s="183" t="str">
        <f>IF(AND(COUNTIFS($J$18:J997,J997)=1,AE997=1),1,"")</f>
        <v/>
      </c>
      <c r="AG997" s="183">
        <f>IF(C997="","",IF(AND(COUNTIFS($J$18:J997,J997)=1,C997&lt;&gt;""),1,""))</f>
        <v>1</v>
      </c>
      <c r="AH997" s="183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82">
        <v>2020</v>
      </c>
      <c r="C998" s="182">
        <v>6</v>
      </c>
      <c r="D998" s="57" t="str">
        <f t="shared" si="189"/>
        <v>Q1</v>
      </c>
      <c r="E998" s="16" t="s">
        <v>35</v>
      </c>
      <c r="F998" s="182">
        <v>2020</v>
      </c>
      <c r="G998" s="182">
        <v>6</v>
      </c>
      <c r="H998" s="185"/>
      <c r="I998" s="57" t="str">
        <f t="shared" si="179"/>
        <v>Q1</v>
      </c>
      <c r="J998" s="178" t="s">
        <v>1177</v>
      </c>
      <c r="K998" s="185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76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84">
        <v>0.113</v>
      </c>
      <c r="AE998" s="183">
        <f t="shared" si="182"/>
        <v>0</v>
      </c>
      <c r="AF998" s="183" t="str">
        <f>IF(AND(COUNTIFS($J$18:J998,J998)=1,AE998=1),1,"")</f>
        <v/>
      </c>
      <c r="AG998" s="183" t="str">
        <f>IF(C998="","",IF(AND(COUNTIFS($J$18:J998,J998)=1,C998&lt;&gt;""),1,""))</f>
        <v/>
      </c>
      <c r="AH998" s="183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82">
        <v>2020</v>
      </c>
      <c r="C999" s="182">
        <v>3</v>
      </c>
      <c r="D999" s="57" t="str">
        <f t="shared" si="189"/>
        <v>Q4</v>
      </c>
      <c r="E999" s="16" t="s">
        <v>34</v>
      </c>
      <c r="F999" s="182">
        <v>2020</v>
      </c>
      <c r="G999" s="182">
        <v>3</v>
      </c>
      <c r="H999" s="185"/>
      <c r="I999" s="57" t="str">
        <f t="shared" si="179"/>
        <v>Q4</v>
      </c>
      <c r="J999" s="178" t="s">
        <v>1179</v>
      </c>
      <c r="K999" s="185" t="s">
        <v>3176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76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84">
        <v>0.1187</v>
      </c>
      <c r="AE999" s="183">
        <f t="shared" si="182"/>
        <v>1</v>
      </c>
      <c r="AF999" s="183">
        <f>IF(AND(COUNTIFS($J$18:J999,J999)=1,AE999=1),1,"")</f>
        <v>1</v>
      </c>
      <c r="AG999" s="183">
        <f>IF(C999="","",IF(AND(COUNTIFS($J$18:J999,J999)=1,C999&lt;&gt;""),1,""))</f>
        <v>1</v>
      </c>
      <c r="AH999" s="183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82">
        <v>2020</v>
      </c>
      <c r="C1000" s="182">
        <v>3</v>
      </c>
      <c r="D1000" s="57" t="str">
        <f t="shared" si="189"/>
        <v>Q4</v>
      </c>
      <c r="E1000" s="16" t="s">
        <v>34</v>
      </c>
      <c r="F1000" s="182">
        <v>2020</v>
      </c>
      <c r="G1000" s="182">
        <v>3</v>
      </c>
      <c r="H1000" s="185"/>
      <c r="I1000" s="57" t="str">
        <f t="shared" si="179"/>
        <v>Q4</v>
      </c>
      <c r="J1000" s="178" t="s">
        <v>1180</v>
      </c>
      <c r="K1000" s="185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76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84">
        <v>0.13139999999999999</v>
      </c>
      <c r="AE1000" s="183">
        <f t="shared" si="182"/>
        <v>0</v>
      </c>
      <c r="AF1000" s="183" t="str">
        <f>IF(AND(COUNTIFS($J$18:J1000,J1000)=1,AE1000=1),1,"")</f>
        <v/>
      </c>
      <c r="AG1000" s="183">
        <f>IF(C1000="","",IF(AND(COUNTIFS($J$18:J1000,J1000)=1,C1000&lt;&gt;""),1,""))</f>
        <v>1</v>
      </c>
      <c r="AH1000" s="183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82">
        <v>2020</v>
      </c>
      <c r="C1001" s="182">
        <v>3</v>
      </c>
      <c r="D1001" s="57" t="str">
        <f t="shared" si="189"/>
        <v>Q4</v>
      </c>
      <c r="E1001" s="16" t="s">
        <v>34</v>
      </c>
      <c r="F1001" s="182">
        <v>2020</v>
      </c>
      <c r="G1001" s="182">
        <v>3</v>
      </c>
      <c r="H1001" s="185"/>
      <c r="I1001" s="57" t="str">
        <f t="shared" si="179"/>
        <v>Q4</v>
      </c>
      <c r="J1001" s="178" t="s">
        <v>1181</v>
      </c>
      <c r="K1001" s="185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76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84">
        <v>0.104</v>
      </c>
      <c r="AE1001" s="183">
        <f t="shared" si="182"/>
        <v>1</v>
      </c>
      <c r="AF1001" s="183">
        <f>IF(AND(COUNTIFS($J$18:J1001,J1001)=1,AE1001=1),1,"")</f>
        <v>1</v>
      </c>
      <c r="AG1001" s="183">
        <f>IF(C1001="","",IF(AND(COUNTIFS($J$18:J1001,J1001)=1,C1001&lt;&gt;""),1,""))</f>
        <v>1</v>
      </c>
      <c r="AH1001" s="183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82">
        <v>2020</v>
      </c>
      <c r="C1002" s="182">
        <v>3</v>
      </c>
      <c r="D1002" s="57" t="str">
        <f t="shared" si="189"/>
        <v>Q4</v>
      </c>
      <c r="E1002" s="16" t="s">
        <v>34</v>
      </c>
      <c r="F1002" s="182">
        <v>2020</v>
      </c>
      <c r="G1002" s="182">
        <v>3</v>
      </c>
      <c r="H1002" s="185"/>
      <c r="I1002" s="57" t="str">
        <f t="shared" si="179"/>
        <v>Q4</v>
      </c>
      <c r="J1002" s="178" t="s">
        <v>1183</v>
      </c>
      <c r="K1002" s="185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76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84">
        <v>0.2767</v>
      </c>
      <c r="AE1002" s="183">
        <f t="shared" si="182"/>
        <v>0</v>
      </c>
      <c r="AF1002" s="183" t="str">
        <f>IF(AND(COUNTIFS($J$18:J1002,J1002)=1,AE1002=1),1,"")</f>
        <v/>
      </c>
      <c r="AG1002" s="183">
        <f>IF(C1002="","",IF(AND(COUNTIFS($J$18:J1002,J1002)=1,C1002&lt;&gt;""),1,""))</f>
        <v>1</v>
      </c>
      <c r="AH1002" s="183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82">
        <v>2020</v>
      </c>
      <c r="C1003" s="182">
        <v>3</v>
      </c>
      <c r="D1003" s="57" t="str">
        <f t="shared" si="189"/>
        <v>Q4</v>
      </c>
      <c r="E1003" s="16" t="s">
        <v>34</v>
      </c>
      <c r="F1003" s="182">
        <v>2020</v>
      </c>
      <c r="G1003" s="182">
        <v>3</v>
      </c>
      <c r="H1003" s="185"/>
      <c r="I1003" s="57" t="str">
        <f t="shared" si="179"/>
        <v>Q4</v>
      </c>
      <c r="J1003" s="178" t="s">
        <v>1185</v>
      </c>
      <c r="K1003" s="185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76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84">
        <v>0.1133</v>
      </c>
      <c r="AE1003" s="183">
        <f t="shared" si="182"/>
        <v>1</v>
      </c>
      <c r="AF1003" s="183">
        <f>IF(AND(COUNTIFS($J$18:J1003,J1003)=1,AE1003=1),1,"")</f>
        <v>1</v>
      </c>
      <c r="AG1003" s="183">
        <f>IF(C1003="","",IF(AND(COUNTIFS($J$18:J1003,J1003)=1,C1003&lt;&gt;""),1,""))</f>
        <v>1</v>
      </c>
      <c r="AH1003" s="183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82">
        <v>2020</v>
      </c>
      <c r="C1004" s="182">
        <v>1</v>
      </c>
      <c r="D1004" s="57" t="str">
        <f t="shared" si="189"/>
        <v>Q4</v>
      </c>
      <c r="E1004" s="16" t="s">
        <v>34</v>
      </c>
      <c r="F1004" s="182">
        <v>2020</v>
      </c>
      <c r="G1004" s="182">
        <v>3</v>
      </c>
      <c r="H1004" s="185"/>
      <c r="I1004" s="57" t="str">
        <f t="shared" si="179"/>
        <v>Q4</v>
      </c>
      <c r="J1004" s="178" t="s">
        <v>1187</v>
      </c>
      <c r="K1004" s="185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76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84">
        <v>0.19009999999999999</v>
      </c>
      <c r="AE1004" s="183">
        <f t="shared" si="182"/>
        <v>1</v>
      </c>
      <c r="AF1004" s="183">
        <f>IF(AND(COUNTIFS($J$18:J1004,J1004)=1,AE1004=1),1,"")</f>
        <v>1</v>
      </c>
      <c r="AG1004" s="183">
        <f>IF(C1004="","",IF(AND(COUNTIFS($J$18:J1004,J1004)=1,C1004&lt;&gt;""),1,""))</f>
        <v>1</v>
      </c>
      <c r="AH1004" s="183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82">
        <v>2020</v>
      </c>
      <c r="C1005" s="182">
        <v>1</v>
      </c>
      <c r="D1005" s="57" t="str">
        <f t="shared" si="189"/>
        <v>Q4</v>
      </c>
      <c r="E1005" s="16" t="s">
        <v>34</v>
      </c>
      <c r="F1005" s="182">
        <v>2020</v>
      </c>
      <c r="G1005" s="182">
        <v>3</v>
      </c>
      <c r="H1005" s="185"/>
      <c r="I1005" s="57" t="str">
        <f t="shared" si="179"/>
        <v>Q4</v>
      </c>
      <c r="J1005" s="178" t="s">
        <v>1189</v>
      </c>
      <c r="K1005" s="185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76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84">
        <v>0.1172</v>
      </c>
      <c r="AE1005" s="183">
        <f t="shared" si="182"/>
        <v>1</v>
      </c>
      <c r="AF1005" s="183">
        <f>IF(AND(COUNTIFS($J$18:J1005,J1005)=1,AE1005=1),1,"")</f>
        <v>1</v>
      </c>
      <c r="AG1005" s="183">
        <f>IF(C1005="","",IF(AND(COUNTIFS($J$18:J1005,J1005)=1,C1005&lt;&gt;""),1,""))</f>
        <v>1</v>
      </c>
      <c r="AH1005" s="183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82">
        <v>2020</v>
      </c>
      <c r="C1006" s="182">
        <v>1</v>
      </c>
      <c r="D1006" s="57" t="str">
        <f t="shared" si="189"/>
        <v>Q4</v>
      </c>
      <c r="E1006" s="16" t="s">
        <v>34</v>
      </c>
      <c r="F1006" s="182">
        <v>2020</v>
      </c>
      <c r="G1006" s="182">
        <v>3</v>
      </c>
      <c r="H1006" s="185"/>
      <c r="I1006" s="57" t="str">
        <f t="shared" si="179"/>
        <v>Q4</v>
      </c>
      <c r="J1006" s="178" t="s">
        <v>1189</v>
      </c>
      <c r="K1006" s="185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76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84">
        <v>0.1172</v>
      </c>
      <c r="AE1006" s="183">
        <f t="shared" si="182"/>
        <v>1</v>
      </c>
      <c r="AF1006" s="183" t="str">
        <f>IF(AND(COUNTIFS($J$18:J1006,J1006)=1,AE1006=1),1,"")</f>
        <v/>
      </c>
      <c r="AG1006" s="183" t="str">
        <f>IF(C1006="","",IF(AND(COUNTIFS($J$18:J1006,J1006)=1,C1006&lt;&gt;""),1,""))</f>
        <v/>
      </c>
      <c r="AH1006" s="183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82">
        <v>2020</v>
      </c>
      <c r="C1007" s="182">
        <v>1</v>
      </c>
      <c r="D1007" s="57" t="str">
        <f t="shared" si="189"/>
        <v>Q4</v>
      </c>
      <c r="E1007" s="16" t="s">
        <v>34</v>
      </c>
      <c r="F1007" s="182">
        <v>2020</v>
      </c>
      <c r="G1007" s="182">
        <v>3</v>
      </c>
      <c r="H1007" s="185"/>
      <c r="I1007" s="57" t="str">
        <f t="shared" si="179"/>
        <v>Q4</v>
      </c>
      <c r="J1007" s="178" t="s">
        <v>1190</v>
      </c>
      <c r="K1007" s="185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76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84">
        <v>8.4099999999999994E-2</v>
      </c>
      <c r="AE1007" s="183">
        <f t="shared" si="182"/>
        <v>1</v>
      </c>
      <c r="AF1007" s="183">
        <f>IF(AND(COUNTIFS($J$18:J1007,J1007)=1,AE1007=1),1,"")</f>
        <v>1</v>
      </c>
      <c r="AG1007" s="183">
        <f>IF(C1007="","",IF(AND(COUNTIFS($J$18:J1007,J1007)=1,C1007&lt;&gt;""),1,""))</f>
        <v>1</v>
      </c>
      <c r="AH1007" s="183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82">
        <v>2020</v>
      </c>
      <c r="C1008" s="182">
        <v>1</v>
      </c>
      <c r="D1008" s="57" t="str">
        <f t="shared" si="189"/>
        <v>Q4</v>
      </c>
      <c r="E1008" s="16" t="s">
        <v>34</v>
      </c>
      <c r="F1008" s="182">
        <v>2020</v>
      </c>
      <c r="G1008" s="182">
        <v>3</v>
      </c>
      <c r="H1008" s="185"/>
      <c r="I1008" s="57" t="str">
        <f t="shared" si="179"/>
        <v>Q4</v>
      </c>
      <c r="J1008" s="178" t="s">
        <v>1192</v>
      </c>
      <c r="K1008" s="185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76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84">
        <v>0.16489999999999999</v>
      </c>
      <c r="AE1008" s="183">
        <f t="shared" si="182"/>
        <v>1</v>
      </c>
      <c r="AF1008" s="183">
        <f>IF(AND(COUNTIFS($J$18:J1008,J1008)=1,AE1008=1),1,"")</f>
        <v>1</v>
      </c>
      <c r="AG1008" s="183">
        <f>IF(C1008="","",IF(AND(COUNTIFS($J$18:J1008,J1008)=1,C1008&lt;&gt;""),1,""))</f>
        <v>1</v>
      </c>
      <c r="AH1008" s="183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82">
        <v>2020</v>
      </c>
      <c r="C1009" s="182">
        <v>1</v>
      </c>
      <c r="D1009" s="57" t="str">
        <f t="shared" si="189"/>
        <v>Q4</v>
      </c>
      <c r="E1009" s="16" t="s">
        <v>34</v>
      </c>
      <c r="F1009" s="182">
        <v>2020</v>
      </c>
      <c r="G1009" s="182">
        <v>3</v>
      </c>
      <c r="H1009" s="185"/>
      <c r="I1009" s="57" t="str">
        <f t="shared" si="179"/>
        <v>Q4</v>
      </c>
      <c r="J1009" s="178" t="s">
        <v>1192</v>
      </c>
      <c r="K1009" s="185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76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84">
        <v>0.16489999999999999</v>
      </c>
      <c r="AE1009" s="183">
        <f t="shared" si="182"/>
        <v>1</v>
      </c>
      <c r="AF1009" s="183" t="str">
        <f>IF(AND(COUNTIFS($J$18:J1009,J1009)=1,AE1009=1),1,"")</f>
        <v/>
      </c>
      <c r="AG1009" s="183" t="str">
        <f>IF(C1009="","",IF(AND(COUNTIFS($J$18:J1009,J1009)=1,C1009&lt;&gt;""),1,""))</f>
        <v/>
      </c>
      <c r="AH1009" s="183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82">
        <v>2020</v>
      </c>
      <c r="C1010" s="182">
        <v>1</v>
      </c>
      <c r="D1010" s="57" t="str">
        <f t="shared" si="189"/>
        <v>Q4</v>
      </c>
      <c r="E1010" s="16" t="s">
        <v>34</v>
      </c>
      <c r="F1010" s="182">
        <v>2020</v>
      </c>
      <c r="G1010" s="182">
        <v>3</v>
      </c>
      <c r="H1010" s="185"/>
      <c r="I1010" s="57" t="str">
        <f t="shared" si="179"/>
        <v>Q4</v>
      </c>
      <c r="J1010" s="178" t="s">
        <v>1194</v>
      </c>
      <c r="K1010" s="185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76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84">
        <v>0.1096</v>
      </c>
      <c r="AE1010" s="183">
        <f t="shared" si="182"/>
        <v>1</v>
      </c>
      <c r="AF1010" s="183">
        <f>IF(AND(COUNTIFS($J$18:J1010,J1010)=1,AE1010=1),1,"")</f>
        <v>1</v>
      </c>
      <c r="AG1010" s="183">
        <f>IF(C1010="","",IF(AND(COUNTIFS($J$18:J1010,J1010)=1,C1010&lt;&gt;""),1,""))</f>
        <v>1</v>
      </c>
      <c r="AH1010" s="183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82">
        <v>2020</v>
      </c>
      <c r="C1011" s="182">
        <v>1</v>
      </c>
      <c r="D1011" s="57" t="str">
        <f t="shared" si="189"/>
        <v>Q4</v>
      </c>
      <c r="E1011" s="16" t="s">
        <v>34</v>
      </c>
      <c r="F1011" s="182">
        <v>2020</v>
      </c>
      <c r="G1011" s="182">
        <v>3</v>
      </c>
      <c r="H1011" s="185"/>
      <c r="I1011" s="57" t="str">
        <f t="shared" si="179"/>
        <v>Q4</v>
      </c>
      <c r="J1011" s="178" t="s">
        <v>1194</v>
      </c>
      <c r="K1011" s="185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76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84">
        <v>0.1096</v>
      </c>
      <c r="AE1011" s="183">
        <f t="shared" si="182"/>
        <v>1</v>
      </c>
      <c r="AF1011" s="183" t="str">
        <f>IF(AND(COUNTIFS($J$18:J1011,J1011)=1,AE1011=1),1,"")</f>
        <v/>
      </c>
      <c r="AG1011" s="183" t="str">
        <f>IF(C1011="","",IF(AND(COUNTIFS($J$18:J1011,J1011)=1,C1011&lt;&gt;""),1,""))</f>
        <v/>
      </c>
      <c r="AH1011" s="183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82">
        <v>2020</v>
      </c>
      <c r="C1012" s="182">
        <v>2</v>
      </c>
      <c r="D1012" s="57" t="str">
        <f t="shared" si="189"/>
        <v>Q4</v>
      </c>
      <c r="E1012" s="16" t="s">
        <v>34</v>
      </c>
      <c r="F1012" s="182">
        <v>2020</v>
      </c>
      <c r="G1012" s="182">
        <v>3</v>
      </c>
      <c r="H1012" s="185"/>
      <c r="I1012" s="57" t="str">
        <f t="shared" si="179"/>
        <v>Q4</v>
      </c>
      <c r="J1012" s="178" t="s">
        <v>1196</v>
      </c>
      <c r="K1012" s="185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76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84">
        <v>9.0800000000000006E-2</v>
      </c>
      <c r="AE1012" s="183">
        <f t="shared" si="182"/>
        <v>1</v>
      </c>
      <c r="AF1012" s="183">
        <f>IF(AND(COUNTIFS($J$18:J1012,J1012)=1,AE1012=1),1,"")</f>
        <v>1</v>
      </c>
      <c r="AG1012" s="183">
        <f>IF(C1012="","",IF(AND(COUNTIFS($J$18:J1012,J1012)=1,C1012&lt;&gt;""),1,""))</f>
        <v>1</v>
      </c>
      <c r="AH1012" s="183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82">
        <v>2020</v>
      </c>
      <c r="C1013" s="182">
        <v>2</v>
      </c>
      <c r="D1013" s="57" t="str">
        <f t="shared" si="189"/>
        <v>Q4</v>
      </c>
      <c r="E1013" s="16" t="s">
        <v>34</v>
      </c>
      <c r="F1013" s="182">
        <v>2020</v>
      </c>
      <c r="G1013" s="182">
        <v>3</v>
      </c>
      <c r="H1013" s="185"/>
      <c r="I1013" s="57" t="str">
        <f t="shared" si="179"/>
        <v>Q4</v>
      </c>
      <c r="J1013" s="178" t="s">
        <v>1196</v>
      </c>
      <c r="K1013" s="185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76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84">
        <v>9.0800000000000006E-2</v>
      </c>
      <c r="AE1013" s="183">
        <f t="shared" si="182"/>
        <v>1</v>
      </c>
      <c r="AF1013" s="183" t="str">
        <f>IF(AND(COUNTIFS($J$18:J1013,J1013)=1,AE1013=1),1,"")</f>
        <v/>
      </c>
      <c r="AG1013" s="183" t="str">
        <f>IF(C1013="","",IF(AND(COUNTIFS($J$18:J1013,J1013)=1,C1013&lt;&gt;""),1,""))</f>
        <v/>
      </c>
      <c r="AH1013" s="183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82">
        <v>2020</v>
      </c>
      <c r="C1014" s="182">
        <v>1</v>
      </c>
      <c r="D1014" s="57" t="str">
        <f t="shared" si="189"/>
        <v>Q4</v>
      </c>
      <c r="E1014" s="16" t="s">
        <v>35</v>
      </c>
      <c r="F1014" s="182">
        <v>2020</v>
      </c>
      <c r="G1014" s="182">
        <v>5</v>
      </c>
      <c r="H1014" s="185"/>
      <c r="I1014" s="57" t="str">
        <f t="shared" si="179"/>
        <v>Q1</v>
      </c>
      <c r="J1014" s="178" t="s">
        <v>1198</v>
      </c>
      <c r="K1014" s="185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76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84">
        <v>0.1105</v>
      </c>
      <c r="AE1014" s="183">
        <f t="shared" si="182"/>
        <v>0</v>
      </c>
      <c r="AF1014" s="183" t="str">
        <f>IF(AND(COUNTIFS($J$18:J1014,J1014)=1,AE1014=1),1,"")</f>
        <v/>
      </c>
      <c r="AG1014" s="183">
        <f>IF(C1014="","",IF(AND(COUNTIFS($J$18:J1014,J1014)=1,C1014&lt;&gt;""),1,""))</f>
        <v>1</v>
      </c>
      <c r="AH1014" s="183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82">
        <v>2020</v>
      </c>
      <c r="C1015" s="182">
        <v>1</v>
      </c>
      <c r="D1015" s="57" t="str">
        <f t="shared" si="189"/>
        <v>Q4</v>
      </c>
      <c r="E1015" s="16" t="s">
        <v>35</v>
      </c>
      <c r="F1015" s="182">
        <v>2020</v>
      </c>
      <c r="G1015" s="182">
        <v>5</v>
      </c>
      <c r="H1015" s="185"/>
      <c r="I1015" s="57" t="str">
        <f t="shared" si="179"/>
        <v>Q1</v>
      </c>
      <c r="J1015" s="178" t="s">
        <v>1199</v>
      </c>
      <c r="K1015" s="185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76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84">
        <v>0.15939999999999999</v>
      </c>
      <c r="AE1015" s="183">
        <f t="shared" si="182"/>
        <v>1</v>
      </c>
      <c r="AF1015" s="183">
        <f>IF(AND(COUNTIFS($J$18:J1015,J1015)=1,AE1015=1),1,"")</f>
        <v>1</v>
      </c>
      <c r="AG1015" s="183">
        <f>IF(C1015="","",IF(AND(COUNTIFS($J$18:J1015,J1015)=1,C1015&lt;&gt;""),1,""))</f>
        <v>1</v>
      </c>
      <c r="AH1015" s="183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82">
        <v>2020</v>
      </c>
      <c r="C1016" s="182">
        <v>3</v>
      </c>
      <c r="D1016" s="57" t="str">
        <f t="shared" si="189"/>
        <v>Q4</v>
      </c>
      <c r="E1016" s="16" t="s">
        <v>35</v>
      </c>
      <c r="F1016" s="182">
        <v>2020</v>
      </c>
      <c r="G1016" s="182">
        <v>5</v>
      </c>
      <c r="H1016" s="185"/>
      <c r="I1016" s="57" t="str">
        <f t="shared" si="179"/>
        <v>Q1</v>
      </c>
      <c r="J1016" s="178" t="s">
        <v>1094</v>
      </c>
      <c r="K1016" s="185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76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84">
        <v>0.1009</v>
      </c>
      <c r="AE1016" s="183">
        <f t="shared" si="182"/>
        <v>1</v>
      </c>
      <c r="AF1016" s="183" t="str">
        <f>IF(AND(COUNTIFS($J$18:J1016,J1016)=1,AE1016=1),1,"")</f>
        <v/>
      </c>
      <c r="AG1016" s="183" t="str">
        <f>IF(C1016="","",IF(AND(COUNTIFS($J$18:J1016,J1016)=1,C1016&lt;&gt;""),1,""))</f>
        <v/>
      </c>
      <c r="AH1016" s="183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82">
        <v>2020</v>
      </c>
      <c r="C1017" s="182">
        <v>3</v>
      </c>
      <c r="D1017" s="57" t="str">
        <f t="shared" si="189"/>
        <v>Q4</v>
      </c>
      <c r="E1017" s="16" t="s">
        <v>35</v>
      </c>
      <c r="F1017" s="182">
        <v>2020</v>
      </c>
      <c r="G1017" s="182">
        <v>5</v>
      </c>
      <c r="H1017" s="185"/>
      <c r="I1017" s="57" t="str">
        <f t="shared" si="179"/>
        <v>Q1</v>
      </c>
      <c r="J1017" s="178" t="s">
        <v>1201</v>
      </c>
      <c r="K1017" s="185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76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84">
        <v>0.1263</v>
      </c>
      <c r="AE1017" s="183">
        <f t="shared" si="182"/>
        <v>0</v>
      </c>
      <c r="AF1017" s="183" t="str">
        <f>IF(AND(COUNTIFS($J$18:J1017,J1017)=1,AE1017=1),1,"")</f>
        <v/>
      </c>
      <c r="AG1017" s="183">
        <f>IF(C1017="","",IF(AND(COUNTIFS($J$18:J1017,J1017)=1,C1017&lt;&gt;""),1,""))</f>
        <v>1</v>
      </c>
      <c r="AH1017" s="183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82">
        <v>2020</v>
      </c>
      <c r="C1018" s="182">
        <v>3</v>
      </c>
      <c r="D1018" s="57" t="str">
        <f t="shared" si="189"/>
        <v>Q4</v>
      </c>
      <c r="E1018" s="16" t="s">
        <v>35</v>
      </c>
      <c r="F1018" s="182">
        <v>2020</v>
      </c>
      <c r="G1018" s="182">
        <v>5</v>
      </c>
      <c r="H1018" s="185"/>
      <c r="I1018" s="57" t="str">
        <f t="shared" si="179"/>
        <v>Q1</v>
      </c>
      <c r="J1018" s="178" t="s">
        <v>1202</v>
      </c>
      <c r="K1018" s="185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76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84">
        <v>0.14460000000000001</v>
      </c>
      <c r="AE1018" s="183">
        <f t="shared" si="182"/>
        <v>0</v>
      </c>
      <c r="AF1018" s="183" t="str">
        <f>IF(AND(COUNTIFS($J$18:J1018,J1018)=1,AE1018=1),1,"")</f>
        <v/>
      </c>
      <c r="AG1018" s="183">
        <f>IF(C1018="","",IF(AND(COUNTIFS($J$18:J1018,J1018)=1,C1018&lt;&gt;""),1,""))</f>
        <v>1</v>
      </c>
      <c r="AH1018" s="183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82">
        <v>2020</v>
      </c>
      <c r="C1019" s="182">
        <v>3</v>
      </c>
      <c r="D1019" s="57" t="str">
        <f t="shared" si="189"/>
        <v>Q4</v>
      </c>
      <c r="E1019" s="16" t="s">
        <v>35</v>
      </c>
      <c r="F1019" s="182">
        <v>2020</v>
      </c>
      <c r="G1019" s="182">
        <v>5</v>
      </c>
      <c r="H1019" s="185"/>
      <c r="I1019" s="57" t="str">
        <f t="shared" si="179"/>
        <v>Q1</v>
      </c>
      <c r="J1019" s="178" t="s">
        <v>1203</v>
      </c>
      <c r="K1019" s="185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76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84">
        <v>0.19070000000000001</v>
      </c>
      <c r="AE1019" s="183">
        <f t="shared" si="182"/>
        <v>0</v>
      </c>
      <c r="AF1019" s="183" t="str">
        <f>IF(AND(COUNTIFS($J$18:J1019,J1019)=1,AE1019=1),1,"")</f>
        <v/>
      </c>
      <c r="AG1019" s="183">
        <f>IF(C1019="","",IF(AND(COUNTIFS($J$18:J1019,J1019)=1,C1019&lt;&gt;""),1,""))</f>
        <v>1</v>
      </c>
      <c r="AH1019" s="183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82">
        <v>2020</v>
      </c>
      <c r="C1020" s="182">
        <v>3</v>
      </c>
      <c r="D1020" s="57" t="str">
        <f t="shared" si="189"/>
        <v>Q4</v>
      </c>
      <c r="E1020" s="16" t="s">
        <v>35</v>
      </c>
      <c r="F1020" s="182">
        <v>2020</v>
      </c>
      <c r="G1020" s="182">
        <v>5</v>
      </c>
      <c r="H1020" s="185"/>
      <c r="I1020" s="57" t="str">
        <f t="shared" si="179"/>
        <v>Q1</v>
      </c>
      <c r="J1020" s="178" t="s">
        <v>1203</v>
      </c>
      <c r="K1020" s="185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76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84">
        <v>0.19070000000000001</v>
      </c>
      <c r="AE1020" s="183">
        <f t="shared" si="182"/>
        <v>0</v>
      </c>
      <c r="AF1020" s="183" t="str">
        <f>IF(AND(COUNTIFS($J$18:J1020,J1020)=1,AE1020=1),1,"")</f>
        <v/>
      </c>
      <c r="AG1020" s="183" t="str">
        <f>IF(C1020="","",IF(AND(COUNTIFS($J$18:J1020,J1020)=1,C1020&lt;&gt;""),1,""))</f>
        <v/>
      </c>
      <c r="AH1020" s="183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82">
        <v>2020</v>
      </c>
      <c r="C1021" s="182">
        <v>3</v>
      </c>
      <c r="D1021" s="57" t="str">
        <f t="shared" si="189"/>
        <v>Q4</v>
      </c>
      <c r="E1021" s="16" t="s">
        <v>35</v>
      </c>
      <c r="F1021" s="182">
        <v>2020</v>
      </c>
      <c r="G1021" s="182">
        <v>5</v>
      </c>
      <c r="H1021" s="185"/>
      <c r="I1021" s="57" t="str">
        <f t="shared" si="179"/>
        <v>Q1</v>
      </c>
      <c r="J1021" s="178" t="s">
        <v>1203</v>
      </c>
      <c r="K1021" s="185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76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84">
        <v>0.19070000000000001</v>
      </c>
      <c r="AE1021" s="183">
        <f t="shared" si="182"/>
        <v>0</v>
      </c>
      <c r="AF1021" s="183" t="str">
        <f>IF(AND(COUNTIFS($J$18:J1021,J1021)=1,AE1021=1),1,"")</f>
        <v/>
      </c>
      <c r="AG1021" s="183" t="str">
        <f>IF(C1021="","",IF(AND(COUNTIFS($J$18:J1021,J1021)=1,C1021&lt;&gt;""),1,""))</f>
        <v/>
      </c>
      <c r="AH1021" s="183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82">
        <v>2020</v>
      </c>
      <c r="C1022" s="182">
        <v>3</v>
      </c>
      <c r="D1022" s="57" t="str">
        <f t="shared" si="189"/>
        <v>Q4</v>
      </c>
      <c r="E1022" s="16" t="s">
        <v>35</v>
      </c>
      <c r="F1022" s="182">
        <v>2020</v>
      </c>
      <c r="G1022" s="182">
        <v>5</v>
      </c>
      <c r="H1022" s="185"/>
      <c r="I1022" s="57" t="str">
        <f t="shared" si="179"/>
        <v>Q1</v>
      </c>
      <c r="J1022" s="178" t="s">
        <v>1203</v>
      </c>
      <c r="K1022" s="185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76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84">
        <v>0.19070000000000001</v>
      </c>
      <c r="AE1022" s="183">
        <f t="shared" si="182"/>
        <v>0</v>
      </c>
      <c r="AF1022" s="183" t="str">
        <f>IF(AND(COUNTIFS($J$18:J1022,J1022)=1,AE1022=1),1,"")</f>
        <v/>
      </c>
      <c r="AG1022" s="183" t="str">
        <f>IF(C1022="","",IF(AND(COUNTIFS($J$18:J1022,J1022)=1,C1022&lt;&gt;""),1,""))</f>
        <v/>
      </c>
      <c r="AH1022" s="183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82">
        <v>2020</v>
      </c>
      <c r="C1023" s="182">
        <v>4</v>
      </c>
      <c r="D1023" s="57" t="str">
        <f t="shared" si="189"/>
        <v>Q1</v>
      </c>
      <c r="E1023" s="16" t="s">
        <v>35</v>
      </c>
      <c r="F1023" s="182">
        <v>2020</v>
      </c>
      <c r="G1023" s="182">
        <v>5</v>
      </c>
      <c r="H1023" s="185"/>
      <c r="I1023" s="57" t="str">
        <f t="shared" si="179"/>
        <v>Q1</v>
      </c>
      <c r="J1023" s="178" t="s">
        <v>1204</v>
      </c>
      <c r="K1023" s="185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76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84">
        <v>0.1099</v>
      </c>
      <c r="AE1023" s="183">
        <f t="shared" si="182"/>
        <v>0</v>
      </c>
      <c r="AF1023" s="183" t="str">
        <f>IF(AND(COUNTIFS($J$18:J1023,J1023)=1,AE1023=1),1,"")</f>
        <v/>
      </c>
      <c r="AG1023" s="183">
        <f>IF(C1023="","",IF(AND(COUNTIFS($J$18:J1023,J1023)=1,C1023&lt;&gt;""),1,""))</f>
        <v>1</v>
      </c>
      <c r="AH1023" s="183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82">
        <v>2020</v>
      </c>
      <c r="C1024" s="182">
        <v>3</v>
      </c>
      <c r="D1024" s="57" t="str">
        <f t="shared" si="189"/>
        <v>Q4</v>
      </c>
      <c r="E1024" s="16" t="s">
        <v>35</v>
      </c>
      <c r="F1024" s="182">
        <v>2020</v>
      </c>
      <c r="G1024" s="182">
        <v>5</v>
      </c>
      <c r="H1024" s="185"/>
      <c r="I1024" s="57" t="str">
        <f t="shared" si="179"/>
        <v>Q1</v>
      </c>
      <c r="J1024" s="178" t="s">
        <v>1205</v>
      </c>
      <c r="K1024" s="185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76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84">
        <v>0.1615</v>
      </c>
      <c r="AE1024" s="183">
        <f t="shared" si="182"/>
        <v>0</v>
      </c>
      <c r="AF1024" s="183" t="str">
        <f>IF(AND(COUNTIFS($J$18:J1024,J1024)=1,AE1024=1),1,"")</f>
        <v/>
      </c>
      <c r="AG1024" s="183">
        <f>IF(C1024="","",IF(AND(COUNTIFS($J$18:J1024,J1024)=1,C1024&lt;&gt;""),1,""))</f>
        <v>1</v>
      </c>
      <c r="AH1024" s="183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82">
        <v>2020</v>
      </c>
      <c r="C1025" s="182">
        <v>3</v>
      </c>
      <c r="D1025" s="57" t="str">
        <f t="shared" si="189"/>
        <v>Q4</v>
      </c>
      <c r="E1025" s="16" t="s">
        <v>35</v>
      </c>
      <c r="F1025" s="182">
        <v>2020</v>
      </c>
      <c r="G1025" s="182">
        <v>5</v>
      </c>
      <c r="H1025" s="185"/>
      <c r="I1025" s="57" t="str">
        <f t="shared" si="179"/>
        <v>Q1</v>
      </c>
      <c r="J1025" s="178" t="s">
        <v>1207</v>
      </c>
      <c r="K1025" s="185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76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84">
        <v>0.1106</v>
      </c>
      <c r="AE1025" s="183">
        <f t="shared" si="182"/>
        <v>0</v>
      </c>
      <c r="AF1025" s="183" t="str">
        <f>IF(AND(COUNTIFS($J$18:J1025,J1025)=1,AE1025=1),1,"")</f>
        <v/>
      </c>
      <c r="AG1025" s="183">
        <f>IF(C1025="","",IF(AND(COUNTIFS($J$18:J1025,J1025)=1,C1025&lt;&gt;""),1,""))</f>
        <v>1</v>
      </c>
      <c r="AH1025" s="183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82">
        <v>2020</v>
      </c>
      <c r="C1026" s="182">
        <v>4</v>
      </c>
      <c r="D1026" s="57" t="str">
        <f t="shared" si="189"/>
        <v>Q1</v>
      </c>
      <c r="E1026" s="16" t="s">
        <v>35</v>
      </c>
      <c r="F1026" s="182">
        <v>2020</v>
      </c>
      <c r="G1026" s="182">
        <v>5</v>
      </c>
      <c r="H1026" s="185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8" t="s">
        <v>1209</v>
      </c>
      <c r="K1026" s="185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76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84">
        <v>0.13420000000000001</v>
      </c>
      <c r="AE1026" s="183">
        <f t="shared" ref="AE1026:AE1089" si="194">IF(Q1026="","",IF(Q1026="Yes",1,0))</f>
        <v>1</v>
      </c>
      <c r="AF1026" s="183">
        <f>IF(AND(COUNTIFS($J$18:J1026,J1026)=1,AE1026=1),1,"")</f>
        <v>1</v>
      </c>
      <c r="AG1026" s="183">
        <f>IF(C1026="","",IF(AND(COUNTIFS($J$18:J1026,J1026)=1,C1026&lt;&gt;""),1,""))</f>
        <v>1</v>
      </c>
      <c r="AH1026" s="183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82">
        <v>2020</v>
      </c>
      <c r="C1027" s="182">
        <v>4</v>
      </c>
      <c r="D1027" s="57" t="str">
        <f t="shared" si="189"/>
        <v>Q1</v>
      </c>
      <c r="E1027" s="16" t="s">
        <v>35</v>
      </c>
      <c r="F1027" s="182">
        <v>2020</v>
      </c>
      <c r="G1027" s="182">
        <v>5</v>
      </c>
      <c r="H1027" s="185"/>
      <c r="I1027" s="57" t="str">
        <f t="shared" si="191"/>
        <v>Q1</v>
      </c>
      <c r="J1027" s="178" t="s">
        <v>1211</v>
      </c>
      <c r="K1027" s="185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76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84">
        <v>0.1106</v>
      </c>
      <c r="AE1027" s="183">
        <f t="shared" si="194"/>
        <v>1</v>
      </c>
      <c r="AF1027" s="183">
        <f>IF(AND(COUNTIFS($J$18:J1027,J1027)=1,AE1027=1),1,"")</f>
        <v>1</v>
      </c>
      <c r="AG1027" s="183">
        <f>IF(C1027="","",IF(AND(COUNTIFS($J$18:J1027,J1027)=1,C1027&lt;&gt;""),1,""))</f>
        <v>1</v>
      </c>
      <c r="AH1027" s="183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82">
        <v>2020</v>
      </c>
      <c r="C1028" s="182">
        <v>4</v>
      </c>
      <c r="D1028" s="57" t="str">
        <f t="shared" si="189"/>
        <v>Q1</v>
      </c>
      <c r="E1028" s="16" t="s">
        <v>35</v>
      </c>
      <c r="F1028" s="182">
        <v>2020</v>
      </c>
      <c r="G1028" s="182">
        <v>5</v>
      </c>
      <c r="H1028" s="185"/>
      <c r="I1028" s="57" t="str">
        <f t="shared" si="191"/>
        <v>Q1</v>
      </c>
      <c r="J1028" s="178" t="s">
        <v>1211</v>
      </c>
      <c r="K1028" s="185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76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84">
        <v>0.1106</v>
      </c>
      <c r="AE1028" s="183">
        <f t="shared" si="194"/>
        <v>1</v>
      </c>
      <c r="AF1028" s="183" t="str">
        <f>IF(AND(COUNTIFS($J$18:J1028,J1028)=1,AE1028=1),1,"")</f>
        <v/>
      </c>
      <c r="AG1028" s="183" t="str">
        <f>IF(C1028="","",IF(AND(COUNTIFS($J$18:J1028,J1028)=1,C1028&lt;&gt;""),1,""))</f>
        <v/>
      </c>
      <c r="AH1028" s="183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82">
        <v>2020</v>
      </c>
      <c r="C1029" s="182">
        <v>4</v>
      </c>
      <c r="D1029" s="57" t="str">
        <f t="shared" si="189"/>
        <v>Q1</v>
      </c>
      <c r="E1029" s="16" t="s">
        <v>35</v>
      </c>
      <c r="F1029" s="182">
        <v>2020</v>
      </c>
      <c r="G1029" s="182">
        <v>5</v>
      </c>
      <c r="H1029" s="185"/>
      <c r="I1029" s="57" t="str">
        <f t="shared" si="191"/>
        <v>Q1</v>
      </c>
      <c r="J1029" s="178" t="s">
        <v>1211</v>
      </c>
      <c r="K1029" s="185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76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84">
        <v>0.1106</v>
      </c>
      <c r="AE1029" s="183">
        <f t="shared" si="194"/>
        <v>1</v>
      </c>
      <c r="AF1029" s="183" t="str">
        <f>IF(AND(COUNTIFS($J$18:J1029,J1029)=1,AE1029=1),1,"")</f>
        <v/>
      </c>
      <c r="AG1029" s="183" t="str">
        <f>IF(C1029="","",IF(AND(COUNTIFS($J$18:J1029,J1029)=1,C1029&lt;&gt;""),1,""))</f>
        <v/>
      </c>
      <c r="AH1029" s="183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82">
        <v>2020</v>
      </c>
      <c r="C1030" s="182">
        <v>4</v>
      </c>
      <c r="D1030" s="57" t="str">
        <f t="shared" si="189"/>
        <v>Q1</v>
      </c>
      <c r="E1030" s="16" t="s">
        <v>35</v>
      </c>
      <c r="F1030" s="182">
        <v>2020</v>
      </c>
      <c r="G1030" s="182">
        <v>5</v>
      </c>
      <c r="H1030" s="185"/>
      <c r="I1030" s="57" t="str">
        <f t="shared" si="191"/>
        <v>Q1</v>
      </c>
      <c r="J1030" s="178" t="s">
        <v>1211</v>
      </c>
      <c r="K1030" s="185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76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84">
        <v>0.1106</v>
      </c>
      <c r="AE1030" s="183">
        <f t="shared" si="194"/>
        <v>1</v>
      </c>
      <c r="AF1030" s="183" t="str">
        <f>IF(AND(COUNTIFS($J$18:J1030,J1030)=1,AE1030=1),1,"")</f>
        <v/>
      </c>
      <c r="AG1030" s="183" t="str">
        <f>IF(C1030="","",IF(AND(COUNTIFS($J$18:J1030,J1030)=1,C1030&lt;&gt;""),1,""))</f>
        <v/>
      </c>
      <c r="AH1030" s="183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82">
        <v>2020</v>
      </c>
      <c r="C1031" s="182">
        <v>4</v>
      </c>
      <c r="D1031" s="57" t="str">
        <f t="shared" si="189"/>
        <v>Q1</v>
      </c>
      <c r="E1031" s="16" t="s">
        <v>35</v>
      </c>
      <c r="F1031" s="182">
        <v>2020</v>
      </c>
      <c r="G1031" s="182">
        <v>5</v>
      </c>
      <c r="H1031" s="185"/>
      <c r="I1031" s="57" t="str">
        <f t="shared" si="191"/>
        <v>Q1</v>
      </c>
      <c r="J1031" s="178" t="s">
        <v>1213</v>
      </c>
      <c r="K1031" s="185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76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84">
        <v>0.2049</v>
      </c>
      <c r="AE1031" s="183">
        <f t="shared" si="194"/>
        <v>1</v>
      </c>
      <c r="AF1031" s="183">
        <f>IF(AND(COUNTIFS($J$18:J1031,J1031)=1,AE1031=1),1,"")</f>
        <v>1</v>
      </c>
      <c r="AG1031" s="183">
        <f>IF(C1031="","",IF(AND(COUNTIFS($J$18:J1031,J1031)=1,C1031&lt;&gt;""),1,""))</f>
        <v>1</v>
      </c>
      <c r="AH1031" s="183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82">
        <v>2020</v>
      </c>
      <c r="C1032" s="182">
        <v>4</v>
      </c>
      <c r="D1032" s="57" t="str">
        <f t="shared" si="189"/>
        <v>Q1</v>
      </c>
      <c r="E1032" s="16" t="s">
        <v>35</v>
      </c>
      <c r="F1032" s="182">
        <v>2020</v>
      </c>
      <c r="G1032" s="182">
        <v>5</v>
      </c>
      <c r="H1032" s="185"/>
      <c r="I1032" s="57" t="str">
        <f t="shared" si="191"/>
        <v>Q1</v>
      </c>
      <c r="J1032" s="178" t="s">
        <v>1213</v>
      </c>
      <c r="K1032" s="185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76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84">
        <v>0.2049</v>
      </c>
      <c r="AE1032" s="183">
        <f t="shared" si="194"/>
        <v>1</v>
      </c>
      <c r="AF1032" s="183" t="str">
        <f>IF(AND(COUNTIFS($J$18:J1032,J1032)=1,AE1032=1),1,"")</f>
        <v/>
      </c>
      <c r="AG1032" s="183" t="str">
        <f>IF(C1032="","",IF(AND(COUNTIFS($J$18:J1032,J1032)=1,C1032&lt;&gt;""),1,""))</f>
        <v/>
      </c>
      <c r="AH1032" s="183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82">
        <v>2020</v>
      </c>
      <c r="C1033" s="182">
        <v>4</v>
      </c>
      <c r="D1033" s="57" t="str">
        <f t="shared" si="189"/>
        <v>Q1</v>
      </c>
      <c r="E1033" s="16" t="s">
        <v>35</v>
      </c>
      <c r="F1033" s="182">
        <v>2020</v>
      </c>
      <c r="G1033" s="182">
        <v>5</v>
      </c>
      <c r="H1033" s="185"/>
      <c r="I1033" s="57" t="str">
        <f t="shared" si="191"/>
        <v>Q1</v>
      </c>
      <c r="J1033" s="178" t="s">
        <v>1216</v>
      </c>
      <c r="K1033" s="185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76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84">
        <v>0.23150000000000001</v>
      </c>
      <c r="AE1033" s="183">
        <f t="shared" si="194"/>
        <v>0</v>
      </c>
      <c r="AF1033" s="183" t="str">
        <f>IF(AND(COUNTIFS($J$18:J1033,J1033)=1,AE1033=1),1,"")</f>
        <v/>
      </c>
      <c r="AG1033" s="183">
        <f>IF(C1033="","",IF(AND(COUNTIFS($J$18:J1033,J1033)=1,C1033&lt;&gt;""),1,""))</f>
        <v>1</v>
      </c>
      <c r="AH1033" s="183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82">
        <v>2020</v>
      </c>
      <c r="C1034" s="182">
        <v>4</v>
      </c>
      <c r="D1034" s="57" t="str">
        <f t="shared" si="189"/>
        <v>Q1</v>
      </c>
      <c r="E1034" s="16" t="s">
        <v>35</v>
      </c>
      <c r="F1034" s="182">
        <v>2020</v>
      </c>
      <c r="G1034" s="182">
        <v>5</v>
      </c>
      <c r="H1034" s="185"/>
      <c r="I1034" s="57" t="str">
        <f t="shared" si="191"/>
        <v>Q1</v>
      </c>
      <c r="J1034" s="178" t="s">
        <v>1218</v>
      </c>
      <c r="K1034" s="185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76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84">
        <v>0.15240000000000001</v>
      </c>
      <c r="AE1034" s="183">
        <f t="shared" si="194"/>
        <v>1</v>
      </c>
      <c r="AF1034" s="183">
        <f>IF(AND(COUNTIFS($J$18:J1034,J1034)=1,AE1034=1),1,"")</f>
        <v>1</v>
      </c>
      <c r="AG1034" s="183">
        <f>IF(C1034="","",IF(AND(COUNTIFS($J$18:J1034,J1034)=1,C1034&lt;&gt;""),1,""))</f>
        <v>1</v>
      </c>
      <c r="AH1034" s="183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82">
        <v>2020</v>
      </c>
      <c r="C1035" s="182">
        <v>4</v>
      </c>
      <c r="D1035" s="57" t="str">
        <f t="shared" si="189"/>
        <v>Q1</v>
      </c>
      <c r="E1035" s="16" t="s">
        <v>35</v>
      </c>
      <c r="F1035" s="182">
        <v>2020</v>
      </c>
      <c r="G1035" s="182">
        <v>5</v>
      </c>
      <c r="H1035" s="185"/>
      <c r="I1035" s="57" t="str">
        <f t="shared" si="191"/>
        <v>Q1</v>
      </c>
      <c r="J1035" s="178" t="s">
        <v>1218</v>
      </c>
      <c r="K1035" s="185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76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84">
        <v>0.15240000000000001</v>
      </c>
      <c r="AE1035" s="183">
        <f t="shared" si="194"/>
        <v>1</v>
      </c>
      <c r="AF1035" s="183" t="str">
        <f>IF(AND(COUNTIFS($J$18:J1035,J1035)=1,AE1035=1),1,"")</f>
        <v/>
      </c>
      <c r="AG1035" s="183" t="str">
        <f>IF(C1035="","",IF(AND(COUNTIFS($J$18:J1035,J1035)=1,C1035&lt;&gt;""),1,""))</f>
        <v/>
      </c>
      <c r="AH1035" s="183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82">
        <v>2020</v>
      </c>
      <c r="C1036" s="182">
        <v>4</v>
      </c>
      <c r="D1036" s="57" t="str">
        <f t="shared" si="189"/>
        <v>Q1</v>
      </c>
      <c r="E1036" s="16" t="s">
        <v>35</v>
      </c>
      <c r="F1036" s="182">
        <v>2020</v>
      </c>
      <c r="G1036" s="182">
        <v>5</v>
      </c>
      <c r="H1036" s="185"/>
      <c r="I1036" s="57" t="str">
        <f t="shared" si="191"/>
        <v>Q1</v>
      </c>
      <c r="J1036" s="178" t="s">
        <v>1222</v>
      </c>
      <c r="K1036" s="185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76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84">
        <v>0.11700000000000001</v>
      </c>
      <c r="AE1036" s="183">
        <f t="shared" si="194"/>
        <v>0</v>
      </c>
      <c r="AF1036" s="183" t="str">
        <f>IF(AND(COUNTIFS($J$18:J1036,J1036)=1,AE1036=1),1,"")</f>
        <v/>
      </c>
      <c r="AG1036" s="183">
        <f>IF(C1036="","",IF(AND(COUNTIFS($J$18:J1036,J1036)=1,C1036&lt;&gt;""),1,""))</f>
        <v>1</v>
      </c>
      <c r="AH1036" s="183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82">
        <v>2020</v>
      </c>
      <c r="C1037" s="182">
        <v>4</v>
      </c>
      <c r="D1037" s="57" t="str">
        <f t="shared" si="189"/>
        <v>Q1</v>
      </c>
      <c r="E1037" s="16" t="s">
        <v>35</v>
      </c>
      <c r="F1037" s="182">
        <v>2020</v>
      </c>
      <c r="G1037" s="182">
        <v>5</v>
      </c>
      <c r="H1037" s="185"/>
      <c r="I1037" s="57" t="str">
        <f t="shared" si="191"/>
        <v>Q1</v>
      </c>
      <c r="J1037" s="178" t="s">
        <v>1224</v>
      </c>
      <c r="K1037" s="185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76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84">
        <v>0.11509999999999999</v>
      </c>
      <c r="AE1037" s="183">
        <f t="shared" si="194"/>
        <v>1</v>
      </c>
      <c r="AF1037" s="183">
        <f>IF(AND(COUNTIFS($J$18:J1037,J1037)=1,AE1037=1),1,"")</f>
        <v>1</v>
      </c>
      <c r="AG1037" s="183">
        <f>IF(C1037="","",IF(AND(COUNTIFS($J$18:J1037,J1037)=1,C1037&lt;&gt;""),1,""))</f>
        <v>1</v>
      </c>
      <c r="AH1037" s="183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82">
        <v>2020</v>
      </c>
      <c r="C1038" s="182">
        <v>4</v>
      </c>
      <c r="D1038" s="57" t="str">
        <f t="shared" si="189"/>
        <v>Q1</v>
      </c>
      <c r="E1038" s="16" t="s">
        <v>35</v>
      </c>
      <c r="F1038" s="182">
        <v>2020</v>
      </c>
      <c r="G1038" s="182">
        <v>5</v>
      </c>
      <c r="H1038" s="185"/>
      <c r="I1038" s="57" t="str">
        <f t="shared" si="191"/>
        <v>Q1</v>
      </c>
      <c r="J1038" s="178" t="s">
        <v>1224</v>
      </c>
      <c r="K1038" s="185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76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84">
        <v>0.11509999999999999</v>
      </c>
      <c r="AE1038" s="183">
        <f t="shared" si="194"/>
        <v>1</v>
      </c>
      <c r="AF1038" s="183" t="str">
        <f>IF(AND(COUNTIFS($J$18:J1038,J1038)=1,AE1038=1),1,"")</f>
        <v/>
      </c>
      <c r="AG1038" s="183" t="str">
        <f>IF(C1038="","",IF(AND(COUNTIFS($J$18:J1038,J1038)=1,C1038&lt;&gt;""),1,""))</f>
        <v/>
      </c>
      <c r="AH1038" s="183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82">
        <v>2020</v>
      </c>
      <c r="C1039" s="182">
        <v>5</v>
      </c>
      <c r="D1039" s="57" t="str">
        <f t="shared" si="189"/>
        <v>Q1</v>
      </c>
      <c r="E1039" s="16" t="s">
        <v>35</v>
      </c>
      <c r="F1039" s="182">
        <v>2020</v>
      </c>
      <c r="G1039" s="182">
        <v>5</v>
      </c>
      <c r="H1039" s="185"/>
      <c r="I1039" s="57" t="str">
        <f t="shared" si="191"/>
        <v>Q1</v>
      </c>
      <c r="J1039" s="178" t="s">
        <v>1226</v>
      </c>
      <c r="K1039" s="185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76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84">
        <v>0.1147</v>
      </c>
      <c r="AE1039" s="183">
        <f t="shared" si="194"/>
        <v>0</v>
      </c>
      <c r="AF1039" s="183" t="str">
        <f>IF(AND(COUNTIFS($J$18:J1039,J1039)=1,AE1039=1),1,"")</f>
        <v/>
      </c>
      <c r="AG1039" s="183">
        <f>IF(C1039="","",IF(AND(COUNTIFS($J$18:J1039,J1039)=1,C1039&lt;&gt;""),1,""))</f>
        <v>1</v>
      </c>
      <c r="AH1039" s="183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82">
        <v>2020</v>
      </c>
      <c r="C1040" s="182">
        <v>5</v>
      </c>
      <c r="D1040" s="57" t="str">
        <f t="shared" si="189"/>
        <v>Q1</v>
      </c>
      <c r="E1040" s="16" t="s">
        <v>35</v>
      </c>
      <c r="F1040" s="182">
        <v>2020</v>
      </c>
      <c r="G1040" s="182">
        <v>5</v>
      </c>
      <c r="H1040" s="185"/>
      <c r="I1040" s="57" t="str">
        <f t="shared" si="191"/>
        <v>Q1</v>
      </c>
      <c r="J1040" s="178" t="s">
        <v>1226</v>
      </c>
      <c r="K1040" s="185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76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84">
        <v>0.1147</v>
      </c>
      <c r="AE1040" s="183">
        <f t="shared" si="194"/>
        <v>0</v>
      </c>
      <c r="AF1040" s="183" t="str">
        <f>IF(AND(COUNTIFS($J$18:J1040,J1040)=1,AE1040=1),1,"")</f>
        <v/>
      </c>
      <c r="AG1040" s="183" t="str">
        <f>IF(C1040="","",IF(AND(COUNTIFS($J$18:J1040,J1040)=1,C1040&lt;&gt;""),1,""))</f>
        <v/>
      </c>
      <c r="AH1040" s="183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82">
        <v>2020</v>
      </c>
      <c r="C1041" s="182">
        <v>5</v>
      </c>
      <c r="D1041" s="57" t="str">
        <f t="shared" si="189"/>
        <v>Q1</v>
      </c>
      <c r="E1041" s="16" t="s">
        <v>35</v>
      </c>
      <c r="F1041" s="182">
        <v>2020</v>
      </c>
      <c r="G1041" s="182">
        <v>5</v>
      </c>
      <c r="H1041" s="185"/>
      <c r="I1041" s="57" t="str">
        <f t="shared" si="191"/>
        <v>Q1</v>
      </c>
      <c r="J1041" s="178" t="s">
        <v>1227</v>
      </c>
      <c r="K1041" s="185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76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84">
        <v>0.12570000000000001</v>
      </c>
      <c r="AE1041" s="183">
        <f t="shared" si="194"/>
        <v>0</v>
      </c>
      <c r="AF1041" s="183" t="str">
        <f>IF(AND(COUNTIFS($J$18:J1041,J1041)=1,AE1041=1),1,"")</f>
        <v/>
      </c>
      <c r="AG1041" s="183">
        <f>IF(C1041="","",IF(AND(COUNTIFS($J$18:J1041,J1041)=1,C1041&lt;&gt;""),1,""))</f>
        <v>1</v>
      </c>
      <c r="AH1041" s="183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82">
        <v>2020</v>
      </c>
      <c r="C1042" s="182">
        <v>5</v>
      </c>
      <c r="D1042" s="57" t="str">
        <f t="shared" si="189"/>
        <v>Q1</v>
      </c>
      <c r="E1042" s="16" t="s">
        <v>35</v>
      </c>
      <c r="F1042" s="182">
        <v>2020</v>
      </c>
      <c r="G1042" s="182">
        <v>5</v>
      </c>
      <c r="H1042" s="185"/>
      <c r="I1042" s="57" t="str">
        <f t="shared" si="191"/>
        <v>Q1</v>
      </c>
      <c r="J1042" s="178" t="s">
        <v>1228</v>
      </c>
      <c r="K1042" s="185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76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84">
        <v>0.13270000000000001</v>
      </c>
      <c r="AE1042" s="183">
        <f t="shared" si="194"/>
        <v>0</v>
      </c>
      <c r="AF1042" s="183" t="str">
        <f>IF(AND(COUNTIFS($J$18:J1042,J1042)=1,AE1042=1),1,"")</f>
        <v/>
      </c>
      <c r="AG1042" s="183">
        <f>IF(C1042="","",IF(AND(COUNTIFS($J$18:J1042,J1042)=1,C1042&lt;&gt;""),1,""))</f>
        <v>1</v>
      </c>
      <c r="AH1042" s="183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82">
        <v>2020</v>
      </c>
      <c r="C1043" s="182">
        <v>5</v>
      </c>
      <c r="D1043" s="57" t="str">
        <f t="shared" si="189"/>
        <v>Q1</v>
      </c>
      <c r="E1043" s="16" t="s">
        <v>35</v>
      </c>
      <c r="F1043" s="182">
        <v>2020</v>
      </c>
      <c r="G1043" s="182">
        <v>5</v>
      </c>
      <c r="H1043" s="185"/>
      <c r="I1043" s="57" t="str">
        <f t="shared" si="191"/>
        <v>Q1</v>
      </c>
      <c r="J1043" s="178" t="s">
        <v>1230</v>
      </c>
      <c r="K1043" s="185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76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84">
        <v>0.2346</v>
      </c>
      <c r="AE1043" s="183">
        <f t="shared" si="194"/>
        <v>0</v>
      </c>
      <c r="AF1043" s="183" t="str">
        <f>IF(AND(COUNTIFS($J$18:J1043,J1043)=1,AE1043=1),1,"")</f>
        <v/>
      </c>
      <c r="AG1043" s="183">
        <f>IF(C1043="","",IF(AND(COUNTIFS($J$18:J1043,J1043)=1,C1043&lt;&gt;""),1,""))</f>
        <v>1</v>
      </c>
      <c r="AH1043" s="183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82">
        <v>2020</v>
      </c>
      <c r="C1044" s="182">
        <v>5</v>
      </c>
      <c r="D1044" s="57" t="str">
        <f t="shared" si="189"/>
        <v>Q1</v>
      </c>
      <c r="E1044" s="16" t="s">
        <v>35</v>
      </c>
      <c r="F1044" s="182">
        <v>2020</v>
      </c>
      <c r="G1044" s="182">
        <v>5</v>
      </c>
      <c r="H1044" s="185"/>
      <c r="I1044" s="57" t="str">
        <f t="shared" si="191"/>
        <v>Q1</v>
      </c>
      <c r="J1044" s="178" t="s">
        <v>1230</v>
      </c>
      <c r="K1044" s="185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76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84">
        <v>0.2346</v>
      </c>
      <c r="AE1044" s="183">
        <f t="shared" si="194"/>
        <v>0</v>
      </c>
      <c r="AF1044" s="183" t="str">
        <f>IF(AND(COUNTIFS($J$18:J1044,J1044)=1,AE1044=1),1,"")</f>
        <v/>
      </c>
      <c r="AG1044" s="183" t="str">
        <f>IF(C1044="","",IF(AND(COUNTIFS($J$18:J1044,J1044)=1,C1044&lt;&gt;""),1,""))</f>
        <v/>
      </c>
      <c r="AH1044" s="183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82">
        <v>2020</v>
      </c>
      <c r="C1045" s="182">
        <v>7</v>
      </c>
      <c r="D1045" s="57" t="str">
        <f t="shared" si="189"/>
        <v>Q2</v>
      </c>
      <c r="E1045" s="16" t="s">
        <v>35</v>
      </c>
      <c r="F1045" s="182">
        <v>2020</v>
      </c>
      <c r="G1045" s="182">
        <v>10</v>
      </c>
      <c r="H1045" s="185"/>
      <c r="I1045" s="57" t="str">
        <f t="shared" si="191"/>
        <v>Q3</v>
      </c>
      <c r="J1045" s="178" t="s">
        <v>1234</v>
      </c>
      <c r="K1045" s="185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76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84">
        <v>0.16189999999999999</v>
      </c>
      <c r="AE1045" s="183">
        <f t="shared" si="194"/>
        <v>1</v>
      </c>
      <c r="AF1045" s="183">
        <f>IF(AND(COUNTIFS($J$18:J1045,J1045)=1,AE1045=1),1,"")</f>
        <v>1</v>
      </c>
      <c r="AG1045" s="183">
        <f>IF(C1045="","",IF(AND(COUNTIFS($J$18:J1045,J1045)=1,C1045&lt;&gt;""),1,""))</f>
        <v>1</v>
      </c>
      <c r="AH1045" s="183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82">
        <v>2020</v>
      </c>
      <c r="C1046" s="182">
        <v>8</v>
      </c>
      <c r="D1046" s="57" t="str">
        <f t="shared" si="189"/>
        <v>Q2</v>
      </c>
      <c r="E1046" s="16" t="s">
        <v>35</v>
      </c>
      <c r="F1046" s="182">
        <v>2020</v>
      </c>
      <c r="G1046" s="182">
        <v>11</v>
      </c>
      <c r="H1046" s="185"/>
      <c r="I1046" s="57" t="str">
        <f t="shared" si="191"/>
        <v>Q3</v>
      </c>
      <c r="J1046" s="178" t="s">
        <v>1238</v>
      </c>
      <c r="K1046" s="185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76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84">
        <v>0.1255</v>
      </c>
      <c r="AE1046" s="183">
        <f t="shared" si="194"/>
        <v>1</v>
      </c>
      <c r="AF1046" s="183">
        <f>IF(AND(COUNTIFS($J$18:J1046,J1046)=1,AE1046=1),1,"")</f>
        <v>1</v>
      </c>
      <c r="AG1046" s="183">
        <f>IF(C1046="","",IF(AND(COUNTIFS($J$18:J1046,J1046)=1,C1046&lt;&gt;""),1,""))</f>
        <v>1</v>
      </c>
      <c r="AH1046" s="183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82">
        <v>2020</v>
      </c>
      <c r="C1047" s="182">
        <v>8</v>
      </c>
      <c r="D1047" s="57" t="str">
        <f t="shared" si="189"/>
        <v>Q2</v>
      </c>
      <c r="E1047" s="16" t="s">
        <v>35</v>
      </c>
      <c r="F1047" s="182">
        <v>2020</v>
      </c>
      <c r="G1047" s="182">
        <v>11</v>
      </c>
      <c r="H1047" s="185"/>
      <c r="I1047" s="57" t="str">
        <f t="shared" si="191"/>
        <v>Q3</v>
      </c>
      <c r="J1047" s="178" t="s">
        <v>1238</v>
      </c>
      <c r="K1047" s="185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76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84">
        <v>0.1255</v>
      </c>
      <c r="AE1047" s="183">
        <f t="shared" si="194"/>
        <v>1</v>
      </c>
      <c r="AF1047" s="183" t="str">
        <f>IF(AND(COUNTIFS($J$18:J1047,J1047)=1,AE1047=1),1,"")</f>
        <v/>
      </c>
      <c r="AG1047" s="183" t="str">
        <f>IF(C1047="","",IF(AND(COUNTIFS($J$18:J1047,J1047)=1,C1047&lt;&gt;""),1,""))</f>
        <v/>
      </c>
      <c r="AH1047" s="183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82">
        <v>2020</v>
      </c>
      <c r="C1048" s="182">
        <v>8</v>
      </c>
      <c r="D1048" s="57" t="str">
        <f t="shared" si="189"/>
        <v>Q2</v>
      </c>
      <c r="E1048" s="16" t="s">
        <v>35</v>
      </c>
      <c r="F1048" s="182">
        <v>2020</v>
      </c>
      <c r="G1048" s="182">
        <v>10</v>
      </c>
      <c r="H1048" s="185"/>
      <c r="I1048" s="57" t="str">
        <f t="shared" si="191"/>
        <v>Q3</v>
      </c>
      <c r="J1048" s="178" t="s">
        <v>1240</v>
      </c>
      <c r="K1048" s="185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76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84">
        <v>0.1225</v>
      </c>
      <c r="AE1048" s="183">
        <f t="shared" si="194"/>
        <v>0</v>
      </c>
      <c r="AF1048" s="183" t="str">
        <f>IF(AND(COUNTIFS($J$18:J1048,J1048)=1,AE1048=1),1,"")</f>
        <v/>
      </c>
      <c r="AG1048" s="183">
        <f>IF(C1048="","",IF(AND(COUNTIFS($J$18:J1048,J1048)=1,C1048&lt;&gt;""),1,""))</f>
        <v>1</v>
      </c>
      <c r="AH1048" s="183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82">
        <v>2020</v>
      </c>
      <c r="C1049" s="182">
        <v>8</v>
      </c>
      <c r="D1049" s="57" t="str">
        <f t="shared" si="189"/>
        <v>Q2</v>
      </c>
      <c r="E1049" s="16" t="s">
        <v>35</v>
      </c>
      <c r="F1049" s="182">
        <v>2020</v>
      </c>
      <c r="G1049" s="182">
        <v>11</v>
      </c>
      <c r="H1049" s="185"/>
      <c r="I1049" s="57" t="str">
        <f t="shared" si="191"/>
        <v>Q3</v>
      </c>
      <c r="J1049" s="178" t="s">
        <v>1244</v>
      </c>
      <c r="K1049" s="185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76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84">
        <v>0.1241</v>
      </c>
      <c r="AE1049" s="183">
        <f t="shared" si="194"/>
        <v>0</v>
      </c>
      <c r="AF1049" s="183" t="str">
        <f>IF(AND(COUNTIFS($J$18:J1049,J1049)=1,AE1049=1),1,"")</f>
        <v/>
      </c>
      <c r="AG1049" s="183">
        <f>IF(C1049="","",IF(AND(COUNTIFS($J$18:J1049,J1049)=1,C1049&lt;&gt;""),1,""))</f>
        <v>1</v>
      </c>
      <c r="AH1049" s="183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82">
        <v>2020</v>
      </c>
      <c r="C1050" s="182">
        <v>8</v>
      </c>
      <c r="D1050" s="57" t="str">
        <f t="shared" si="189"/>
        <v>Q2</v>
      </c>
      <c r="E1050" s="16" t="s">
        <v>35</v>
      </c>
      <c r="F1050" s="182">
        <v>2020</v>
      </c>
      <c r="G1050" s="182">
        <v>11</v>
      </c>
      <c r="H1050" s="185"/>
      <c r="I1050" s="57" t="str">
        <f t="shared" si="191"/>
        <v>Q3</v>
      </c>
      <c r="J1050" s="178" t="s">
        <v>1247</v>
      </c>
      <c r="K1050" s="185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76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84">
        <v>0.128</v>
      </c>
      <c r="AE1050" s="183">
        <f t="shared" si="194"/>
        <v>0</v>
      </c>
      <c r="AF1050" s="183" t="str">
        <f>IF(AND(COUNTIFS($J$18:J1050,J1050)=1,AE1050=1),1,"")</f>
        <v/>
      </c>
      <c r="AG1050" s="183">
        <f>IF(C1050="","",IF(AND(COUNTIFS($J$18:J1050,J1050)=1,C1050&lt;&gt;""),1,""))</f>
        <v>1</v>
      </c>
      <c r="AH1050" s="183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82">
        <v>2020</v>
      </c>
      <c r="C1051" s="182">
        <v>8</v>
      </c>
      <c r="D1051" s="57" t="str">
        <f t="shared" si="189"/>
        <v>Q2</v>
      </c>
      <c r="E1051" s="16" t="s">
        <v>35</v>
      </c>
      <c r="F1051" s="182">
        <v>2020</v>
      </c>
      <c r="G1051" s="182">
        <v>11</v>
      </c>
      <c r="H1051" s="185"/>
      <c r="I1051" s="57" t="str">
        <f t="shared" si="191"/>
        <v>Q3</v>
      </c>
      <c r="J1051" s="178" t="s">
        <v>1248</v>
      </c>
      <c r="K1051" s="185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76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84">
        <v>0.21729999999999999</v>
      </c>
      <c r="AE1051" s="183">
        <f t="shared" si="194"/>
        <v>0</v>
      </c>
      <c r="AF1051" s="183" t="str">
        <f>IF(AND(COUNTIFS($J$18:J1051,J1051)=1,AE1051=1),1,"")</f>
        <v/>
      </c>
      <c r="AG1051" s="183">
        <f>IF(C1051="","",IF(AND(COUNTIFS($J$18:J1051,J1051)=1,C1051&lt;&gt;""),1,""))</f>
        <v>1</v>
      </c>
      <c r="AH1051" s="183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82">
        <v>2020</v>
      </c>
      <c r="C1052" s="182">
        <v>9</v>
      </c>
      <c r="D1052" s="57" t="str">
        <f t="shared" si="189"/>
        <v>Q2</v>
      </c>
      <c r="E1052" s="16" t="s">
        <v>35</v>
      </c>
      <c r="F1052" s="182">
        <v>2020</v>
      </c>
      <c r="G1052" s="182">
        <v>11</v>
      </c>
      <c r="H1052" s="185"/>
      <c r="I1052" s="57" t="str">
        <f t="shared" si="191"/>
        <v>Q3</v>
      </c>
      <c r="J1052" s="178" t="s">
        <v>1250</v>
      </c>
      <c r="K1052" s="185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87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84">
        <v>0.1246</v>
      </c>
      <c r="AE1052" s="183">
        <f t="shared" si="194"/>
        <v>1</v>
      </c>
      <c r="AF1052" s="183">
        <f>IF(AND(COUNTIFS($J$18:J1052,J1052)=1,AE1052=1),1,"")</f>
        <v>1</v>
      </c>
      <c r="AG1052" s="183">
        <f>IF(C1052="","",IF(AND(COUNTIFS($J$18:J1052,J1052)=1,C1052&lt;&gt;""),1,""))</f>
        <v>1</v>
      </c>
      <c r="AH1052" s="183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82">
        <v>2020</v>
      </c>
      <c r="C1053" s="182">
        <v>3</v>
      </c>
      <c r="D1053" s="57" t="str">
        <f t="shared" si="189"/>
        <v>Q4</v>
      </c>
      <c r="E1053" s="16" t="s">
        <v>35</v>
      </c>
      <c r="F1053" s="182">
        <v>2020</v>
      </c>
      <c r="G1053" s="182">
        <v>10</v>
      </c>
      <c r="H1053" s="185"/>
      <c r="I1053" s="57" t="str">
        <f t="shared" si="191"/>
        <v>Q3</v>
      </c>
      <c r="J1053" s="178" t="s">
        <v>1253</v>
      </c>
      <c r="K1053" s="185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76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84">
        <v>0.12790000000000001</v>
      </c>
      <c r="AE1053" s="183">
        <f t="shared" si="194"/>
        <v>0</v>
      </c>
      <c r="AF1053" s="183" t="str">
        <f>IF(AND(COUNTIFS($J$18:J1053,J1053)=1,AE1053=1),1,"")</f>
        <v/>
      </c>
      <c r="AG1053" s="183">
        <f>IF(C1053="","",IF(AND(COUNTIFS($J$18:J1053,J1053)=1,C1053&lt;&gt;""),1,""))</f>
        <v>1</v>
      </c>
      <c r="AH1053" s="183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82">
        <v>2020</v>
      </c>
      <c r="C1054" s="182">
        <v>3</v>
      </c>
      <c r="D1054" s="57" t="str">
        <f t="shared" si="189"/>
        <v>Q4</v>
      </c>
      <c r="E1054" s="16" t="s">
        <v>35</v>
      </c>
      <c r="F1054" s="182">
        <v>2020</v>
      </c>
      <c r="G1054" s="182">
        <v>10</v>
      </c>
      <c r="H1054" s="185"/>
      <c r="I1054" s="57" t="str">
        <f t="shared" si="191"/>
        <v>Q3</v>
      </c>
      <c r="J1054" s="178" t="s">
        <v>1253</v>
      </c>
      <c r="K1054" s="185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76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84">
        <v>0.12790000000000001</v>
      </c>
      <c r="AE1054" s="183">
        <f t="shared" si="194"/>
        <v>0</v>
      </c>
      <c r="AF1054" s="183" t="str">
        <f>IF(AND(COUNTIFS($J$18:J1054,J1054)=1,AE1054=1),1,"")</f>
        <v/>
      </c>
      <c r="AG1054" s="183" t="str">
        <f>IF(C1054="","",IF(AND(COUNTIFS($J$18:J1054,J1054)=1,C1054&lt;&gt;""),1,""))</f>
        <v/>
      </c>
      <c r="AH1054" s="183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82">
        <v>2020</v>
      </c>
      <c r="C1055" s="182">
        <v>4</v>
      </c>
      <c r="D1055" s="57" t="str">
        <f t="shared" si="189"/>
        <v>Q1</v>
      </c>
      <c r="E1055" s="16" t="s">
        <v>35</v>
      </c>
      <c r="F1055" s="182">
        <v>2020</v>
      </c>
      <c r="G1055" s="182">
        <v>12</v>
      </c>
      <c r="H1055" s="185"/>
      <c r="I1055" s="57" t="str">
        <f t="shared" si="191"/>
        <v>Q3</v>
      </c>
      <c r="J1055" s="178" t="s">
        <v>1255</v>
      </c>
      <c r="K1055" s="185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76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84">
        <v>9.8699999999999996E-2</v>
      </c>
      <c r="AE1055" s="183">
        <f t="shared" si="194"/>
        <v>1</v>
      </c>
      <c r="AF1055" s="183">
        <f>IF(AND(COUNTIFS($J$18:J1055,J1055)=1,AE1055=1),1,"")</f>
        <v>1</v>
      </c>
      <c r="AG1055" s="183">
        <f>IF(C1055="","",IF(AND(COUNTIFS($J$18:J1055,J1055)=1,C1055&lt;&gt;""),1,""))</f>
        <v>1</v>
      </c>
      <c r="AH1055" s="183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82">
        <v>2020</v>
      </c>
      <c r="C1056" s="182">
        <v>4</v>
      </c>
      <c r="D1056" s="57" t="str">
        <f t="shared" si="189"/>
        <v>Q1</v>
      </c>
      <c r="E1056" s="16" t="s">
        <v>35</v>
      </c>
      <c r="F1056" s="182">
        <v>2020</v>
      </c>
      <c r="G1056" s="182">
        <v>12</v>
      </c>
      <c r="H1056" s="185"/>
      <c r="I1056" s="57" t="str">
        <f t="shared" si="191"/>
        <v>Q3</v>
      </c>
      <c r="J1056" s="178" t="s">
        <v>1255</v>
      </c>
      <c r="K1056" s="185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76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84">
        <v>9.8699999999999996E-2</v>
      </c>
      <c r="AE1056" s="183">
        <f t="shared" si="194"/>
        <v>1</v>
      </c>
      <c r="AF1056" s="183" t="str">
        <f>IF(AND(COUNTIFS($J$18:J1056,J1056)=1,AE1056=1),1,"")</f>
        <v/>
      </c>
      <c r="AG1056" s="183" t="str">
        <f>IF(C1056="","",IF(AND(COUNTIFS($J$18:J1056,J1056)=1,C1056&lt;&gt;""),1,""))</f>
        <v/>
      </c>
      <c r="AH1056" s="183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82">
        <v>2020</v>
      </c>
      <c r="C1057" s="182">
        <v>7</v>
      </c>
      <c r="D1057" s="57" t="str">
        <f t="shared" si="189"/>
        <v>Q2</v>
      </c>
      <c r="E1057" s="16" t="s">
        <v>35</v>
      </c>
      <c r="F1057" s="182">
        <v>2020</v>
      </c>
      <c r="G1057" s="182">
        <v>10</v>
      </c>
      <c r="H1057" s="185"/>
      <c r="I1057" s="57" t="str">
        <f t="shared" si="191"/>
        <v>Q3</v>
      </c>
      <c r="J1057" s="178" t="s">
        <v>1257</v>
      </c>
      <c r="K1057" s="185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87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84">
        <v>0.1013</v>
      </c>
      <c r="AE1057" s="183">
        <f t="shared" si="194"/>
        <v>0</v>
      </c>
      <c r="AF1057" s="183" t="str">
        <f>IF(AND(COUNTIFS($J$18:J1057,J1057)=1,AE1057=1),1,"")</f>
        <v/>
      </c>
      <c r="AG1057" s="183">
        <f>IF(C1057="","",IF(AND(COUNTIFS($J$18:J1057,J1057)=1,C1057&lt;&gt;""),1,""))</f>
        <v>1</v>
      </c>
      <c r="AH1057" s="183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82">
        <v>2020</v>
      </c>
      <c r="C1058" s="182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82">
        <v>2020</v>
      </c>
      <c r="G1058" s="182">
        <v>9</v>
      </c>
      <c r="H1058" s="185"/>
      <c r="I1058" s="57" t="str">
        <f t="shared" si="191"/>
        <v>Q2</v>
      </c>
      <c r="J1058" s="178" t="s">
        <v>1259</v>
      </c>
      <c r="K1058" s="185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76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84">
        <v>0.1145</v>
      </c>
      <c r="AE1058" s="183">
        <f t="shared" si="194"/>
        <v>0</v>
      </c>
      <c r="AF1058" s="183" t="str">
        <f>IF(AND(COUNTIFS($J$18:J1058,J1058)=1,AE1058=1),1,"")</f>
        <v/>
      </c>
      <c r="AG1058" s="183">
        <f>IF(C1058="","",IF(AND(COUNTIFS($J$18:J1058,J1058)=1,C1058&lt;&gt;""),1,""))</f>
        <v>1</v>
      </c>
      <c r="AH1058" s="183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82">
        <v>2020</v>
      </c>
      <c r="C1059" s="182">
        <v>7</v>
      </c>
      <c r="D1059" s="57" t="str">
        <f t="shared" si="201"/>
        <v>Q2</v>
      </c>
      <c r="E1059" s="16" t="s">
        <v>35</v>
      </c>
      <c r="F1059" s="182">
        <v>2020</v>
      </c>
      <c r="G1059" s="182">
        <v>9</v>
      </c>
      <c r="H1059" s="185"/>
      <c r="I1059" s="57" t="str">
        <f t="shared" si="191"/>
        <v>Q2</v>
      </c>
      <c r="J1059" s="178" t="s">
        <v>1259</v>
      </c>
      <c r="K1059" s="185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76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84">
        <v>0.1145</v>
      </c>
      <c r="AE1059" s="183">
        <f t="shared" si="194"/>
        <v>0</v>
      </c>
      <c r="AF1059" s="183" t="str">
        <f>IF(AND(COUNTIFS($J$18:J1059,J1059)=1,AE1059=1),1,"")</f>
        <v/>
      </c>
      <c r="AG1059" s="183" t="str">
        <f>IF(C1059="","",IF(AND(COUNTIFS($J$18:J1059,J1059)=1,C1059&lt;&gt;""),1,""))</f>
        <v/>
      </c>
      <c r="AH1059" s="183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82">
        <v>2020</v>
      </c>
      <c r="C1060" s="182">
        <v>7</v>
      </c>
      <c r="D1060" s="57" t="str">
        <f t="shared" si="201"/>
        <v>Q2</v>
      </c>
      <c r="E1060" s="16" t="s">
        <v>35</v>
      </c>
      <c r="F1060" s="182">
        <v>2020</v>
      </c>
      <c r="G1060" s="182">
        <v>9</v>
      </c>
      <c r="H1060" s="185"/>
      <c r="I1060" s="57" t="str">
        <f t="shared" si="191"/>
        <v>Q2</v>
      </c>
      <c r="J1060" s="178" t="s">
        <v>1261</v>
      </c>
      <c r="K1060" s="185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76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84">
        <v>0.1232</v>
      </c>
      <c r="AE1060" s="183">
        <f t="shared" si="194"/>
        <v>0</v>
      </c>
      <c r="AF1060" s="183" t="str">
        <f>IF(AND(COUNTIFS($J$18:J1060,J1060)=1,AE1060=1),1,"")</f>
        <v/>
      </c>
      <c r="AG1060" s="183">
        <f>IF(C1060="","",IF(AND(COUNTIFS($J$18:J1060,J1060)=1,C1060&lt;&gt;""),1,""))</f>
        <v>1</v>
      </c>
      <c r="AH1060" s="183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82">
        <v>2020</v>
      </c>
      <c r="C1061" s="182">
        <v>7</v>
      </c>
      <c r="D1061" s="57" t="str">
        <f t="shared" si="201"/>
        <v>Q2</v>
      </c>
      <c r="E1061" s="16" t="s">
        <v>35</v>
      </c>
      <c r="F1061" s="182">
        <v>2020</v>
      </c>
      <c r="G1061" s="182">
        <v>9</v>
      </c>
      <c r="H1061" s="185"/>
      <c r="I1061" s="57" t="str">
        <f t="shared" si="191"/>
        <v>Q2</v>
      </c>
      <c r="J1061" s="178" t="s">
        <v>1261</v>
      </c>
      <c r="K1061" s="185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76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84">
        <v>0.1232</v>
      </c>
      <c r="AE1061" s="183">
        <f t="shared" si="194"/>
        <v>0</v>
      </c>
      <c r="AF1061" s="183" t="str">
        <f>IF(AND(COUNTIFS($J$18:J1061,J1061)=1,AE1061=1),1,"")</f>
        <v/>
      </c>
      <c r="AG1061" s="183" t="str">
        <f>IF(C1061="","",IF(AND(COUNTIFS($J$18:J1061,J1061)=1,C1061&lt;&gt;""),1,""))</f>
        <v/>
      </c>
      <c r="AH1061" s="183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82">
        <v>2020</v>
      </c>
      <c r="C1062" s="182">
        <v>7</v>
      </c>
      <c r="D1062" s="57" t="str">
        <f t="shared" si="201"/>
        <v>Q2</v>
      </c>
      <c r="E1062" s="16" t="s">
        <v>35</v>
      </c>
      <c r="F1062" s="182">
        <v>2020</v>
      </c>
      <c r="G1062" s="182">
        <v>9</v>
      </c>
      <c r="H1062" s="185"/>
      <c r="I1062" s="57" t="str">
        <f t="shared" si="191"/>
        <v>Q2</v>
      </c>
      <c r="J1062" s="178" t="s">
        <v>1263</v>
      </c>
      <c r="K1062" s="185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76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84">
        <v>0.1232</v>
      </c>
      <c r="AE1062" s="183">
        <f t="shared" si="194"/>
        <v>0</v>
      </c>
      <c r="AF1062" s="183" t="str">
        <f>IF(AND(COUNTIFS($J$18:J1062,J1062)=1,AE1062=1),1,"")</f>
        <v/>
      </c>
      <c r="AG1062" s="183">
        <f>IF(C1062="","",IF(AND(COUNTIFS($J$18:J1062,J1062)=1,C1062&lt;&gt;""),1,""))</f>
        <v>1</v>
      </c>
      <c r="AH1062" s="183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82">
        <v>2020</v>
      </c>
      <c r="C1063" s="182">
        <v>7</v>
      </c>
      <c r="D1063" s="57" t="str">
        <f t="shared" si="201"/>
        <v>Q2</v>
      </c>
      <c r="E1063" s="16" t="s">
        <v>35</v>
      </c>
      <c r="F1063" s="182">
        <v>2020</v>
      </c>
      <c r="G1063" s="182">
        <v>9</v>
      </c>
      <c r="H1063" s="185"/>
      <c r="I1063" s="57" t="str">
        <f t="shared" si="191"/>
        <v>Q2</v>
      </c>
      <c r="J1063" s="178" t="s">
        <v>1263</v>
      </c>
      <c r="K1063" s="185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76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84">
        <v>0.1232</v>
      </c>
      <c r="AE1063" s="183">
        <f t="shared" si="194"/>
        <v>0</v>
      </c>
      <c r="AF1063" s="183" t="str">
        <f>IF(AND(COUNTIFS($J$18:J1063,J1063)=1,AE1063=1),1,"")</f>
        <v/>
      </c>
      <c r="AG1063" s="183" t="str">
        <f>IF(C1063="","",IF(AND(COUNTIFS($J$18:J1063,J1063)=1,C1063&lt;&gt;""),1,""))</f>
        <v/>
      </c>
      <c r="AH1063" s="183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82">
        <v>2020</v>
      </c>
      <c r="C1064" s="182">
        <v>7</v>
      </c>
      <c r="D1064" s="57" t="str">
        <f t="shared" si="201"/>
        <v>Q2</v>
      </c>
      <c r="E1064" s="16" t="s">
        <v>35</v>
      </c>
      <c r="F1064" s="182">
        <v>2020</v>
      </c>
      <c r="G1064" s="182">
        <v>9</v>
      </c>
      <c r="H1064" s="185"/>
      <c r="I1064" s="57" t="str">
        <f t="shared" si="191"/>
        <v>Q2</v>
      </c>
      <c r="J1064" s="178" t="s">
        <v>1261</v>
      </c>
      <c r="K1064" s="185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76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84">
        <v>0.1232</v>
      </c>
      <c r="AE1064" s="183">
        <f t="shared" si="194"/>
        <v>0</v>
      </c>
      <c r="AF1064" s="183" t="str">
        <f>IF(AND(COUNTIFS($J$18:J1064,J1064)=1,AE1064=1),1,"")</f>
        <v/>
      </c>
      <c r="AG1064" s="183" t="str">
        <f>IF(C1064="","",IF(AND(COUNTIFS($J$18:J1064,J1064)=1,C1064&lt;&gt;""),1,""))</f>
        <v/>
      </c>
      <c r="AH1064" s="183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82">
        <v>2020</v>
      </c>
      <c r="C1065" s="182">
        <v>7</v>
      </c>
      <c r="D1065" s="57" t="str">
        <f t="shared" si="201"/>
        <v>Q2</v>
      </c>
      <c r="E1065" s="16" t="s">
        <v>35</v>
      </c>
      <c r="F1065" s="182">
        <v>2020</v>
      </c>
      <c r="G1065" s="182">
        <v>9</v>
      </c>
      <c r="H1065" s="185"/>
      <c r="I1065" s="57" t="str">
        <f t="shared" si="191"/>
        <v>Q2</v>
      </c>
      <c r="J1065" s="178" t="s">
        <v>1261</v>
      </c>
      <c r="K1065" s="185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76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84">
        <v>0.1232</v>
      </c>
      <c r="AE1065" s="183">
        <f t="shared" si="194"/>
        <v>0</v>
      </c>
      <c r="AF1065" s="183" t="str">
        <f>IF(AND(COUNTIFS($J$18:J1065,J1065)=1,AE1065=1),1,"")</f>
        <v/>
      </c>
      <c r="AG1065" s="183" t="str">
        <f>IF(C1065="","",IF(AND(COUNTIFS($J$18:J1065,J1065)=1,C1065&lt;&gt;""),1,""))</f>
        <v/>
      </c>
      <c r="AH1065" s="183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82">
        <v>2020</v>
      </c>
      <c r="C1066" s="182">
        <v>7</v>
      </c>
      <c r="D1066" s="57" t="str">
        <f t="shared" si="201"/>
        <v>Q2</v>
      </c>
      <c r="E1066" s="16" t="s">
        <v>35</v>
      </c>
      <c r="F1066" s="182">
        <v>2020</v>
      </c>
      <c r="G1066" s="182">
        <v>9</v>
      </c>
      <c r="H1066" s="185"/>
      <c r="I1066" s="57" t="str">
        <f t="shared" si="191"/>
        <v>Q2</v>
      </c>
      <c r="J1066" s="178" t="s">
        <v>1263</v>
      </c>
      <c r="K1066" s="185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76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84">
        <v>0.1232</v>
      </c>
      <c r="AE1066" s="183">
        <f t="shared" si="194"/>
        <v>0</v>
      </c>
      <c r="AF1066" s="183" t="str">
        <f>IF(AND(COUNTIFS($J$18:J1066,J1066)=1,AE1066=1),1,"")</f>
        <v/>
      </c>
      <c r="AG1066" s="183" t="str">
        <f>IF(C1066="","",IF(AND(COUNTIFS($J$18:J1066,J1066)=1,C1066&lt;&gt;""),1,""))</f>
        <v/>
      </c>
      <c r="AH1066" s="183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82">
        <v>2020</v>
      </c>
      <c r="C1067" s="182">
        <v>7</v>
      </c>
      <c r="D1067" s="57" t="str">
        <f t="shared" si="201"/>
        <v>Q2</v>
      </c>
      <c r="E1067" s="16" t="s">
        <v>35</v>
      </c>
      <c r="F1067" s="182">
        <v>2020</v>
      </c>
      <c r="G1067" s="182">
        <v>9</v>
      </c>
      <c r="H1067" s="185"/>
      <c r="I1067" s="57" t="str">
        <f t="shared" si="191"/>
        <v>Q2</v>
      </c>
      <c r="J1067" s="178" t="s">
        <v>1263</v>
      </c>
      <c r="K1067" s="185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76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84">
        <v>0.1232</v>
      </c>
      <c r="AE1067" s="183">
        <f t="shared" si="194"/>
        <v>0</v>
      </c>
      <c r="AF1067" s="183" t="str">
        <f>IF(AND(COUNTIFS($J$18:J1067,J1067)=1,AE1067=1),1,"")</f>
        <v/>
      </c>
      <c r="AG1067" s="183" t="str">
        <f>IF(C1067="","",IF(AND(COUNTIFS($J$18:J1067,J1067)=1,C1067&lt;&gt;""),1,""))</f>
        <v/>
      </c>
      <c r="AH1067" s="183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82">
        <v>2020</v>
      </c>
      <c r="C1068" s="182">
        <v>7</v>
      </c>
      <c r="D1068" s="57" t="str">
        <f t="shared" si="201"/>
        <v>Q2</v>
      </c>
      <c r="E1068" s="16" t="s">
        <v>35</v>
      </c>
      <c r="F1068" s="182">
        <v>2020</v>
      </c>
      <c r="G1068" s="182">
        <v>9</v>
      </c>
      <c r="H1068" s="185"/>
      <c r="I1068" s="57" t="str">
        <f t="shared" si="191"/>
        <v>Q2</v>
      </c>
      <c r="J1068" s="178" t="s">
        <v>1265</v>
      </c>
      <c r="K1068" s="185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76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84">
        <v>0.1234</v>
      </c>
      <c r="AE1068" s="183">
        <f t="shared" si="194"/>
        <v>0</v>
      </c>
      <c r="AF1068" s="183" t="str">
        <f>IF(AND(COUNTIFS($J$18:J1068,J1068)=1,AE1068=1),1,"")</f>
        <v/>
      </c>
      <c r="AG1068" s="183">
        <f>IF(C1068="","",IF(AND(COUNTIFS($J$18:J1068,J1068)=1,C1068&lt;&gt;""),1,""))</f>
        <v>1</v>
      </c>
      <c r="AH1068" s="183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82">
        <v>2020</v>
      </c>
      <c r="C1069" s="182">
        <v>7</v>
      </c>
      <c r="D1069" s="57" t="str">
        <f t="shared" si="201"/>
        <v>Q2</v>
      </c>
      <c r="E1069" s="16" t="s">
        <v>35</v>
      </c>
      <c r="F1069" s="182">
        <v>2020</v>
      </c>
      <c r="G1069" s="182">
        <v>11</v>
      </c>
      <c r="H1069" s="185"/>
      <c r="I1069" s="57" t="str">
        <f t="shared" si="191"/>
        <v>Q3</v>
      </c>
      <c r="J1069" s="178" t="s">
        <v>1267</v>
      </c>
      <c r="K1069" s="185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76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84">
        <v>0.16539999999999999</v>
      </c>
      <c r="AE1069" s="183">
        <f t="shared" si="194"/>
        <v>0</v>
      </c>
      <c r="AF1069" s="183" t="str">
        <f>IF(AND(COUNTIFS($J$18:J1069,J1069)=1,AE1069=1),1,"")</f>
        <v/>
      </c>
      <c r="AG1069" s="183">
        <f>IF(C1069="","",IF(AND(COUNTIFS($J$18:J1069,J1069)=1,C1069&lt;&gt;""),1,""))</f>
        <v>1</v>
      </c>
      <c r="AH1069" s="183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82">
        <v>2020</v>
      </c>
      <c r="C1070" s="182">
        <v>7</v>
      </c>
      <c r="D1070" s="57" t="str">
        <f t="shared" si="201"/>
        <v>Q2</v>
      </c>
      <c r="E1070" s="16" t="s">
        <v>35</v>
      </c>
      <c r="F1070" s="182">
        <v>2020</v>
      </c>
      <c r="G1070" s="182">
        <v>10</v>
      </c>
      <c r="H1070" s="185"/>
      <c r="I1070" s="57" t="str">
        <f t="shared" si="191"/>
        <v>Q3</v>
      </c>
      <c r="J1070" s="178" t="s">
        <v>1269</v>
      </c>
      <c r="K1070" s="185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87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84">
        <v>0.11169999999999999</v>
      </c>
      <c r="AE1070" s="183">
        <f t="shared" si="194"/>
        <v>0</v>
      </c>
      <c r="AF1070" s="183" t="str">
        <f>IF(AND(COUNTIFS($J$18:J1070,J1070)=1,AE1070=1),1,"")</f>
        <v/>
      </c>
      <c r="AG1070" s="183">
        <f>IF(C1070="","",IF(AND(COUNTIFS($J$18:J1070,J1070)=1,C1070&lt;&gt;""),1,""))</f>
        <v>1</v>
      </c>
      <c r="AH1070" s="183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82">
        <v>2020</v>
      </c>
      <c r="C1071" s="182">
        <v>8</v>
      </c>
      <c r="D1071" s="57" t="str">
        <f t="shared" si="201"/>
        <v>Q2</v>
      </c>
      <c r="E1071" s="16" t="s">
        <v>35</v>
      </c>
      <c r="F1071" s="182">
        <v>2020</v>
      </c>
      <c r="G1071" s="182">
        <v>10</v>
      </c>
      <c r="H1071" s="185"/>
      <c r="I1071" s="57" t="str">
        <f t="shared" si="191"/>
        <v>Q3</v>
      </c>
      <c r="J1071" s="178" t="s">
        <v>1271</v>
      </c>
      <c r="K1071" s="185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76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84">
        <v>0.12839999999999999</v>
      </c>
      <c r="AE1071" s="183">
        <f t="shared" si="194"/>
        <v>0</v>
      </c>
      <c r="AF1071" s="183" t="str">
        <f>IF(AND(COUNTIFS($J$18:J1071,J1071)=1,AE1071=1),1,"")</f>
        <v/>
      </c>
      <c r="AG1071" s="183">
        <f>IF(C1071="","",IF(AND(COUNTIFS($J$18:J1071,J1071)=1,C1071&lt;&gt;""),1,""))</f>
        <v>1</v>
      </c>
      <c r="AH1071" s="183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82">
        <v>2020</v>
      </c>
      <c r="C1072" s="182">
        <v>8</v>
      </c>
      <c r="D1072" s="57" t="str">
        <f t="shared" si="201"/>
        <v>Q2</v>
      </c>
      <c r="E1072" s="16" t="s">
        <v>35</v>
      </c>
      <c r="F1072" s="182">
        <v>2020</v>
      </c>
      <c r="G1072" s="182">
        <v>10</v>
      </c>
      <c r="H1072" s="185"/>
      <c r="I1072" s="57" t="str">
        <f t="shared" si="191"/>
        <v>Q3</v>
      </c>
      <c r="J1072" s="178" t="s">
        <v>1271</v>
      </c>
      <c r="K1072" s="185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76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84">
        <v>0.12839999999999999</v>
      </c>
      <c r="AE1072" s="183">
        <f t="shared" si="194"/>
        <v>0</v>
      </c>
      <c r="AF1072" s="183" t="str">
        <f>IF(AND(COUNTIFS($J$18:J1072,J1072)=1,AE1072=1),1,"")</f>
        <v/>
      </c>
      <c r="AG1072" s="183" t="str">
        <f>IF(C1072="","",IF(AND(COUNTIFS($J$18:J1072,J1072)=1,C1072&lt;&gt;""),1,""))</f>
        <v/>
      </c>
      <c r="AH1072" s="183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82">
        <v>2020</v>
      </c>
      <c r="C1073" s="182">
        <v>8</v>
      </c>
      <c r="D1073" s="57" t="str">
        <f t="shared" si="201"/>
        <v>Q2</v>
      </c>
      <c r="E1073" s="16" t="s">
        <v>35</v>
      </c>
      <c r="F1073" s="182">
        <v>2020</v>
      </c>
      <c r="G1073" s="182">
        <v>10</v>
      </c>
      <c r="H1073" s="185"/>
      <c r="I1073" s="57" t="str">
        <f t="shared" si="191"/>
        <v>Q3</v>
      </c>
      <c r="J1073" s="178" t="s">
        <v>1273</v>
      </c>
      <c r="K1073" s="185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87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84">
        <v>0.14360000000000001</v>
      </c>
      <c r="AE1073" s="183">
        <f t="shared" si="194"/>
        <v>0</v>
      </c>
      <c r="AF1073" s="183" t="str">
        <f>IF(AND(COUNTIFS($J$18:J1073,J1073)=1,AE1073=1),1,"")</f>
        <v/>
      </c>
      <c r="AG1073" s="183">
        <f>IF(C1073="","",IF(AND(COUNTIFS($J$18:J1073,J1073)=1,C1073&lt;&gt;""),1,""))</f>
        <v>1</v>
      </c>
      <c r="AH1073" s="183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82">
        <v>2020</v>
      </c>
      <c r="C1074" s="182">
        <v>8</v>
      </c>
      <c r="D1074" s="57" t="str">
        <f t="shared" si="201"/>
        <v>Q2</v>
      </c>
      <c r="E1074" s="16" t="s">
        <v>35</v>
      </c>
      <c r="F1074" s="182">
        <v>2020</v>
      </c>
      <c r="G1074" s="182">
        <v>10</v>
      </c>
      <c r="H1074" s="185"/>
      <c r="I1074" s="57" t="str">
        <f t="shared" si="191"/>
        <v>Q3</v>
      </c>
      <c r="J1074" s="178" t="s">
        <v>1273</v>
      </c>
      <c r="K1074" s="185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87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84">
        <v>0.14360000000000001</v>
      </c>
      <c r="AE1074" s="183">
        <f t="shared" si="194"/>
        <v>0</v>
      </c>
      <c r="AF1074" s="183" t="str">
        <f>IF(AND(COUNTIFS($J$18:J1074,J1074)=1,AE1074=1),1,"")</f>
        <v/>
      </c>
      <c r="AG1074" s="183" t="str">
        <f>IF(C1074="","",IF(AND(COUNTIFS($J$18:J1074,J1074)=1,C1074&lt;&gt;""),1,""))</f>
        <v/>
      </c>
      <c r="AH1074" s="183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82">
        <v>2020</v>
      </c>
      <c r="C1075" s="182">
        <v>8</v>
      </c>
      <c r="D1075" s="57" t="str">
        <f t="shared" si="201"/>
        <v>Q2</v>
      </c>
      <c r="E1075" s="16" t="s">
        <v>35</v>
      </c>
      <c r="F1075" s="182">
        <v>2020</v>
      </c>
      <c r="G1075" s="182">
        <v>10</v>
      </c>
      <c r="H1075" s="185"/>
      <c r="I1075" s="57" t="str">
        <f t="shared" si="191"/>
        <v>Q3</v>
      </c>
      <c r="J1075" s="178" t="s">
        <v>1273</v>
      </c>
      <c r="K1075" s="185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87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84">
        <v>0.14360000000000001</v>
      </c>
      <c r="AE1075" s="183">
        <f t="shared" si="194"/>
        <v>0</v>
      </c>
      <c r="AF1075" s="183" t="str">
        <f>IF(AND(COUNTIFS($J$18:J1075,J1075)=1,AE1075=1),1,"")</f>
        <v/>
      </c>
      <c r="AG1075" s="183" t="str">
        <f>IF(C1075="","",IF(AND(COUNTIFS($J$18:J1075,J1075)=1,C1075&lt;&gt;""),1,""))</f>
        <v/>
      </c>
      <c r="AH1075" s="183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82">
        <v>2020</v>
      </c>
      <c r="C1076" s="182">
        <v>8</v>
      </c>
      <c r="D1076" s="57" t="str">
        <f t="shared" si="201"/>
        <v>Q2</v>
      </c>
      <c r="E1076" s="16" t="s">
        <v>35</v>
      </c>
      <c r="F1076" s="182">
        <v>2020</v>
      </c>
      <c r="G1076" s="182">
        <v>9</v>
      </c>
      <c r="H1076" s="185"/>
      <c r="I1076" s="57" t="str">
        <f t="shared" si="191"/>
        <v>Q2</v>
      </c>
      <c r="J1076" s="178" t="s">
        <v>1277</v>
      </c>
      <c r="K1076" s="185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76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84">
        <v>0.1226</v>
      </c>
      <c r="AE1076" s="183">
        <f t="shared" si="194"/>
        <v>1</v>
      </c>
      <c r="AF1076" s="183">
        <f>IF(AND(COUNTIFS($J$18:J1076,J1076)=1,AE1076=1),1,"")</f>
        <v>1</v>
      </c>
      <c r="AG1076" s="183">
        <f>IF(C1076="","",IF(AND(COUNTIFS($J$18:J1076,J1076)=1,C1076&lt;&gt;""),1,""))</f>
        <v>1</v>
      </c>
      <c r="AH1076" s="183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82">
        <v>2020</v>
      </c>
      <c r="C1077" s="182">
        <v>8</v>
      </c>
      <c r="D1077" s="57" t="str">
        <f t="shared" si="201"/>
        <v>Q2</v>
      </c>
      <c r="E1077" s="16" t="s">
        <v>35</v>
      </c>
      <c r="F1077" s="182">
        <v>2020</v>
      </c>
      <c r="G1077" s="182">
        <v>9</v>
      </c>
      <c r="H1077" s="185"/>
      <c r="I1077" s="57" t="str">
        <f t="shared" si="191"/>
        <v>Q2</v>
      </c>
      <c r="J1077" s="178" t="s">
        <v>1280</v>
      </c>
      <c r="K1077" s="185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76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84">
        <v>0.1173</v>
      </c>
      <c r="AE1077" s="183">
        <f t="shared" si="194"/>
        <v>1</v>
      </c>
      <c r="AF1077" s="183">
        <f>IF(AND(COUNTIFS($J$18:J1077,J1077)=1,AE1077=1),1,"")</f>
        <v>1</v>
      </c>
      <c r="AG1077" s="183">
        <f>IF(C1077="","",IF(AND(COUNTIFS($J$18:J1077,J1077)=1,C1077&lt;&gt;""),1,""))</f>
        <v>1</v>
      </c>
      <c r="AH1077" s="183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82">
        <v>2020</v>
      </c>
      <c r="C1078" s="182">
        <v>8</v>
      </c>
      <c r="D1078" s="57" t="str">
        <f t="shared" si="201"/>
        <v>Q2</v>
      </c>
      <c r="E1078" s="16" t="s">
        <v>35</v>
      </c>
      <c r="F1078" s="182">
        <v>2020</v>
      </c>
      <c r="G1078" s="182">
        <v>9</v>
      </c>
      <c r="H1078" s="185"/>
      <c r="I1078" s="57" t="str">
        <f t="shared" si="191"/>
        <v>Q2</v>
      </c>
      <c r="J1078" s="178" t="s">
        <v>1280</v>
      </c>
      <c r="K1078" s="185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76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84">
        <v>0.1173</v>
      </c>
      <c r="AE1078" s="183">
        <f t="shared" si="194"/>
        <v>1</v>
      </c>
      <c r="AF1078" s="183" t="str">
        <f>IF(AND(COUNTIFS($J$18:J1078,J1078)=1,AE1078=1),1,"")</f>
        <v/>
      </c>
      <c r="AG1078" s="183" t="str">
        <f>IF(C1078="","",IF(AND(COUNTIFS($J$18:J1078,J1078)=1,C1078&lt;&gt;""),1,""))</f>
        <v/>
      </c>
      <c r="AH1078" s="183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82">
        <v>2020</v>
      </c>
      <c r="C1079" s="182">
        <v>8</v>
      </c>
      <c r="D1079" s="57" t="str">
        <f t="shared" si="201"/>
        <v>Q2</v>
      </c>
      <c r="E1079" s="16" t="s">
        <v>35</v>
      </c>
      <c r="F1079" s="182">
        <v>2020</v>
      </c>
      <c r="G1079" s="182">
        <v>10</v>
      </c>
      <c r="H1079" s="185"/>
      <c r="I1079" s="57" t="str">
        <f t="shared" si="191"/>
        <v>Q3</v>
      </c>
      <c r="J1079" s="178" t="s">
        <v>1282</v>
      </c>
      <c r="K1079" s="185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87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84">
        <v>8.3400000000000002E-2</v>
      </c>
      <c r="AE1079" s="183">
        <f t="shared" si="194"/>
        <v>0</v>
      </c>
      <c r="AF1079" s="183" t="str">
        <f>IF(AND(COUNTIFS($J$18:J1079,J1079)=1,AE1079=1),1,"")</f>
        <v/>
      </c>
      <c r="AG1079" s="183">
        <f>IF(C1079="","",IF(AND(COUNTIFS($J$18:J1079,J1079)=1,C1079&lt;&gt;""),1,""))</f>
        <v>1</v>
      </c>
      <c r="AH1079" s="183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82">
        <v>2020</v>
      </c>
      <c r="C1080" s="182">
        <v>8</v>
      </c>
      <c r="D1080" s="57" t="str">
        <f t="shared" si="201"/>
        <v>Q2</v>
      </c>
      <c r="E1080" s="16" t="s">
        <v>35</v>
      </c>
      <c r="F1080" s="182">
        <v>2020</v>
      </c>
      <c r="G1080" s="182">
        <v>10</v>
      </c>
      <c r="H1080" s="185"/>
      <c r="I1080" s="57" t="str">
        <f t="shared" si="191"/>
        <v>Q3</v>
      </c>
      <c r="J1080" s="178" t="s">
        <v>1282</v>
      </c>
      <c r="K1080" s="185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87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84">
        <v>8.3400000000000002E-2</v>
      </c>
      <c r="AE1080" s="183">
        <f t="shared" si="194"/>
        <v>0</v>
      </c>
      <c r="AF1080" s="183" t="str">
        <f>IF(AND(COUNTIFS($J$18:J1080,J1080)=1,AE1080=1),1,"")</f>
        <v/>
      </c>
      <c r="AG1080" s="183" t="str">
        <f>IF(C1080="","",IF(AND(COUNTIFS($J$18:J1080,J1080)=1,C1080&lt;&gt;""),1,""))</f>
        <v/>
      </c>
      <c r="AH1080" s="183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82">
        <v>2020</v>
      </c>
      <c r="C1081" s="182">
        <v>8</v>
      </c>
      <c r="D1081" s="57" t="str">
        <f t="shared" si="201"/>
        <v>Q2</v>
      </c>
      <c r="E1081" s="16" t="s">
        <v>35</v>
      </c>
      <c r="F1081" s="182">
        <v>2020</v>
      </c>
      <c r="G1081" s="182">
        <v>10</v>
      </c>
      <c r="H1081" s="185"/>
      <c r="I1081" s="57" t="str">
        <f t="shared" si="191"/>
        <v>Q3</v>
      </c>
      <c r="J1081" s="178" t="s">
        <v>1284</v>
      </c>
      <c r="K1081" s="185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87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84">
        <v>0.1003</v>
      </c>
      <c r="AE1081" s="183">
        <f t="shared" si="194"/>
        <v>0</v>
      </c>
      <c r="AF1081" s="183" t="str">
        <f>IF(AND(COUNTIFS($J$18:J1081,J1081)=1,AE1081=1),1,"")</f>
        <v/>
      </c>
      <c r="AG1081" s="183">
        <f>IF(C1081="","",IF(AND(COUNTIFS($J$18:J1081,J1081)=1,C1081&lt;&gt;""),1,""))</f>
        <v>1</v>
      </c>
      <c r="AH1081" s="183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82">
        <v>2020</v>
      </c>
      <c r="C1082" s="182">
        <v>8</v>
      </c>
      <c r="D1082" s="57" t="str">
        <f t="shared" si="201"/>
        <v>Q2</v>
      </c>
      <c r="E1082" s="16" t="s">
        <v>35</v>
      </c>
      <c r="F1082" s="182">
        <v>2020</v>
      </c>
      <c r="G1082" s="182">
        <v>10</v>
      </c>
      <c r="H1082" s="185"/>
      <c r="I1082" s="57" t="str">
        <f t="shared" si="191"/>
        <v>Q3</v>
      </c>
      <c r="J1082" s="178" t="s">
        <v>1287</v>
      </c>
      <c r="K1082" s="185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87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84">
        <v>0.1003</v>
      </c>
      <c r="AE1082" s="183">
        <f t="shared" si="194"/>
        <v>0</v>
      </c>
      <c r="AF1082" s="183" t="str">
        <f>IF(AND(COUNTIFS($J$18:J1082,J1082)=1,AE1082=1),1,"")</f>
        <v/>
      </c>
      <c r="AG1082" s="183" t="str">
        <f>IF(C1082="","",IF(AND(COUNTIFS($J$18:J1082,J1082)=1,C1082&lt;&gt;""),1,""))</f>
        <v/>
      </c>
      <c r="AH1082" s="183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82">
        <v>2020</v>
      </c>
      <c r="C1083" s="182">
        <v>8</v>
      </c>
      <c r="D1083" s="57" t="str">
        <f t="shared" si="201"/>
        <v>Q2</v>
      </c>
      <c r="E1083" s="16" t="s">
        <v>35</v>
      </c>
      <c r="F1083" s="182">
        <v>2020</v>
      </c>
      <c r="G1083" s="182">
        <v>11</v>
      </c>
      <c r="H1083" s="185"/>
      <c r="I1083" s="57" t="str">
        <f t="shared" si="191"/>
        <v>Q3</v>
      </c>
      <c r="J1083" s="178" t="s">
        <v>1284</v>
      </c>
      <c r="K1083" s="185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76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84">
        <v>0.1003</v>
      </c>
      <c r="AE1083" s="183">
        <f t="shared" si="194"/>
        <v>0</v>
      </c>
      <c r="AF1083" s="183" t="str">
        <f>IF(AND(COUNTIFS($J$18:J1083,J1083)=1,AE1083=1),1,"")</f>
        <v/>
      </c>
      <c r="AG1083" s="183" t="str">
        <f>IF(C1083="","",IF(AND(COUNTIFS($J$18:J1083,J1083)=1,C1083&lt;&gt;""),1,""))</f>
        <v/>
      </c>
      <c r="AH1083" s="183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82">
        <v>2020</v>
      </c>
      <c r="C1084" s="182">
        <v>8</v>
      </c>
      <c r="D1084" s="57" t="str">
        <f t="shared" si="201"/>
        <v>Q2</v>
      </c>
      <c r="E1084" s="16" t="s">
        <v>35</v>
      </c>
      <c r="F1084" s="182">
        <v>2020</v>
      </c>
      <c r="G1084" s="182">
        <v>11</v>
      </c>
      <c r="H1084" s="185"/>
      <c r="I1084" s="57" t="str">
        <f t="shared" si="191"/>
        <v>Q3</v>
      </c>
      <c r="J1084" s="178" t="s">
        <v>1284</v>
      </c>
      <c r="K1084" s="185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76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84">
        <v>0.1003</v>
      </c>
      <c r="AE1084" s="183">
        <f t="shared" si="194"/>
        <v>0</v>
      </c>
      <c r="AF1084" s="183" t="str">
        <f>IF(AND(COUNTIFS($J$18:J1084,J1084)=1,AE1084=1),1,"")</f>
        <v/>
      </c>
      <c r="AG1084" s="183" t="str">
        <f>IF(C1084="","",IF(AND(COUNTIFS($J$18:J1084,J1084)=1,C1084&lt;&gt;""),1,""))</f>
        <v/>
      </c>
      <c r="AH1084" s="183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82">
        <v>2020</v>
      </c>
      <c r="C1085" s="182">
        <v>8</v>
      </c>
      <c r="D1085" s="57" t="str">
        <f t="shared" si="201"/>
        <v>Q2</v>
      </c>
      <c r="E1085" s="16" t="s">
        <v>35</v>
      </c>
      <c r="F1085" s="182">
        <v>2020</v>
      </c>
      <c r="G1085" s="182">
        <v>11</v>
      </c>
      <c r="H1085" s="185"/>
      <c r="I1085" s="57" t="str">
        <f t="shared" si="191"/>
        <v>Q3</v>
      </c>
      <c r="J1085" s="178" t="s">
        <v>1284</v>
      </c>
      <c r="K1085" s="185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76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84">
        <v>0.1003</v>
      </c>
      <c r="AE1085" s="183">
        <f t="shared" si="194"/>
        <v>0</v>
      </c>
      <c r="AF1085" s="183" t="str">
        <f>IF(AND(COUNTIFS($J$18:J1085,J1085)=1,AE1085=1),1,"")</f>
        <v/>
      </c>
      <c r="AG1085" s="183" t="str">
        <f>IF(C1085="","",IF(AND(COUNTIFS($J$18:J1085,J1085)=1,C1085&lt;&gt;""),1,""))</f>
        <v/>
      </c>
      <c r="AH1085" s="183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82">
        <v>2020</v>
      </c>
      <c r="C1086" s="182">
        <v>8</v>
      </c>
      <c r="D1086" s="57" t="str">
        <f t="shared" si="201"/>
        <v>Q2</v>
      </c>
      <c r="E1086" s="16" t="s">
        <v>35</v>
      </c>
      <c r="F1086" s="182">
        <v>2020</v>
      </c>
      <c r="G1086" s="182">
        <v>10</v>
      </c>
      <c r="H1086" s="185"/>
      <c r="I1086" s="57" t="str">
        <f t="shared" si="191"/>
        <v>Q3</v>
      </c>
      <c r="J1086" s="178" t="s">
        <v>1288</v>
      </c>
      <c r="K1086" s="185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76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84">
        <v>0.13120000000000001</v>
      </c>
      <c r="AE1086" s="183">
        <f t="shared" si="194"/>
        <v>1</v>
      </c>
      <c r="AF1086" s="183">
        <f>IF(AND(COUNTIFS($J$18:J1086,J1086)=1,AE1086=1),1,"")</f>
        <v>1</v>
      </c>
      <c r="AG1086" s="183">
        <f>IF(C1086="","",IF(AND(COUNTIFS($J$18:J1086,J1086)=1,C1086&lt;&gt;""),1,""))</f>
        <v>1</v>
      </c>
      <c r="AH1086" s="183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82">
        <v>2020</v>
      </c>
      <c r="C1087" s="182">
        <v>8</v>
      </c>
      <c r="D1087" s="57" t="str">
        <f t="shared" si="201"/>
        <v>Q2</v>
      </c>
      <c r="E1087" s="16" t="s">
        <v>35</v>
      </c>
      <c r="F1087" s="182">
        <v>2020</v>
      </c>
      <c r="G1087" s="182">
        <v>11</v>
      </c>
      <c r="H1087" s="185"/>
      <c r="I1087" s="57" t="str">
        <f t="shared" si="191"/>
        <v>Q3</v>
      </c>
      <c r="J1087" s="178" t="s">
        <v>1290</v>
      </c>
      <c r="K1087" s="185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76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84">
        <v>9.98E-2</v>
      </c>
      <c r="AE1087" s="183">
        <f t="shared" si="194"/>
        <v>0</v>
      </c>
      <c r="AF1087" s="183" t="str">
        <f>IF(AND(COUNTIFS($J$18:J1087,J1087)=1,AE1087=1),1,"")</f>
        <v/>
      </c>
      <c r="AG1087" s="183">
        <f>IF(C1087="","",IF(AND(COUNTIFS($J$18:J1087,J1087)=1,C1087&lt;&gt;""),1,""))</f>
        <v>1</v>
      </c>
      <c r="AH1087" s="183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82">
        <v>2020</v>
      </c>
      <c r="C1088" s="182">
        <v>8</v>
      </c>
      <c r="D1088" s="57" t="str">
        <f t="shared" si="201"/>
        <v>Q2</v>
      </c>
      <c r="E1088" s="16" t="s">
        <v>35</v>
      </c>
      <c r="F1088" s="182">
        <v>2020</v>
      </c>
      <c r="G1088" s="182">
        <v>9</v>
      </c>
      <c r="H1088" s="185"/>
      <c r="I1088" s="57" t="str">
        <f t="shared" si="191"/>
        <v>Q2</v>
      </c>
      <c r="J1088" s="178" t="s">
        <v>1291</v>
      </c>
      <c r="K1088" s="185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76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84">
        <v>0.14360000000000001</v>
      </c>
      <c r="AE1088" s="183">
        <f t="shared" si="194"/>
        <v>0</v>
      </c>
      <c r="AF1088" s="183" t="str">
        <f>IF(AND(COUNTIFS($J$18:J1088,J1088)=1,AE1088=1),1,"")</f>
        <v/>
      </c>
      <c r="AG1088" s="183">
        <f>IF(C1088="","",IF(AND(COUNTIFS($J$18:J1088,J1088)=1,C1088&lt;&gt;""),1,""))</f>
        <v>1</v>
      </c>
      <c r="AH1088" s="183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82">
        <v>2020</v>
      </c>
      <c r="C1089" s="182">
        <v>8</v>
      </c>
      <c r="D1089" s="57" t="str">
        <f t="shared" si="201"/>
        <v>Q2</v>
      </c>
      <c r="E1089" s="16" t="s">
        <v>35</v>
      </c>
      <c r="F1089" s="182">
        <v>2020</v>
      </c>
      <c r="G1089" s="182">
        <v>9</v>
      </c>
      <c r="H1089" s="185"/>
      <c r="I1089" s="57" t="str">
        <f t="shared" si="191"/>
        <v>Q2</v>
      </c>
      <c r="J1089" s="178" t="s">
        <v>1291</v>
      </c>
      <c r="K1089" s="185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76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84">
        <v>0.14360000000000001</v>
      </c>
      <c r="AE1089" s="183">
        <f t="shared" si="194"/>
        <v>0</v>
      </c>
      <c r="AF1089" s="183" t="str">
        <f>IF(AND(COUNTIFS($J$18:J1089,J1089)=1,AE1089=1),1,"")</f>
        <v/>
      </c>
      <c r="AG1089" s="183" t="str">
        <f>IF(C1089="","",IF(AND(COUNTIFS($J$18:J1089,J1089)=1,C1089&lt;&gt;""),1,""))</f>
        <v/>
      </c>
      <c r="AH1089" s="183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82">
        <v>2020</v>
      </c>
      <c r="C1090" s="182">
        <v>8</v>
      </c>
      <c r="D1090" s="57" t="str">
        <f t="shared" si="201"/>
        <v>Q2</v>
      </c>
      <c r="E1090" s="16" t="s">
        <v>35</v>
      </c>
      <c r="F1090" s="182">
        <v>2020</v>
      </c>
      <c r="G1090" s="182">
        <v>9</v>
      </c>
      <c r="H1090" s="185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8" t="s">
        <v>1291</v>
      </c>
      <c r="K1090" s="185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76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84">
        <v>0.14360000000000001</v>
      </c>
      <c r="AE1090" s="183">
        <f t="shared" ref="AE1090:AE1153" si="206">IF(Q1090="","",IF(Q1090="Yes",1,0))</f>
        <v>0</v>
      </c>
      <c r="AF1090" s="183" t="str">
        <f>IF(AND(COUNTIFS($J$18:J1090,J1090)=1,AE1090=1),1,"")</f>
        <v/>
      </c>
      <c r="AG1090" s="183" t="str">
        <f>IF(C1090="","",IF(AND(COUNTIFS($J$18:J1090,J1090)=1,C1090&lt;&gt;""),1,""))</f>
        <v/>
      </c>
      <c r="AH1090" s="183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82">
        <v>2020</v>
      </c>
      <c r="C1091" s="182">
        <v>8</v>
      </c>
      <c r="D1091" s="57" t="str">
        <f t="shared" si="201"/>
        <v>Q2</v>
      </c>
      <c r="E1091" s="16" t="s">
        <v>35</v>
      </c>
      <c r="F1091" s="182">
        <v>2020</v>
      </c>
      <c r="G1091" s="182">
        <v>9</v>
      </c>
      <c r="H1091" s="185"/>
      <c r="I1091" s="57" t="str">
        <f t="shared" si="203"/>
        <v>Q2</v>
      </c>
      <c r="J1091" s="178" t="s">
        <v>1291</v>
      </c>
      <c r="K1091" s="185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76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84">
        <v>0.14360000000000001</v>
      </c>
      <c r="AE1091" s="183">
        <f t="shared" si="206"/>
        <v>0</v>
      </c>
      <c r="AF1091" s="183" t="str">
        <f>IF(AND(COUNTIFS($J$18:J1091,J1091)=1,AE1091=1),1,"")</f>
        <v/>
      </c>
      <c r="AG1091" s="183" t="str">
        <f>IF(C1091="","",IF(AND(COUNTIFS($J$18:J1091,J1091)=1,C1091&lt;&gt;""),1,""))</f>
        <v/>
      </c>
      <c r="AH1091" s="183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82">
        <v>2020</v>
      </c>
      <c r="C1092" s="182">
        <v>6</v>
      </c>
      <c r="D1092" s="57" t="str">
        <f t="shared" si="201"/>
        <v>Q1</v>
      </c>
      <c r="E1092" s="16" t="s">
        <v>35</v>
      </c>
      <c r="F1092" s="182">
        <v>2020</v>
      </c>
      <c r="G1092" s="182">
        <v>9</v>
      </c>
      <c r="H1092" s="185"/>
      <c r="I1092" s="57" t="str">
        <f t="shared" si="203"/>
        <v>Q2</v>
      </c>
      <c r="J1092" s="178" t="s">
        <v>1292</v>
      </c>
      <c r="K1092" s="185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76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84">
        <v>0.10440000000000001</v>
      </c>
      <c r="AE1092" s="183">
        <f t="shared" si="206"/>
        <v>0</v>
      </c>
      <c r="AF1092" s="183" t="str">
        <f>IF(AND(COUNTIFS($J$18:J1092,J1092)=1,AE1092=1),1,"")</f>
        <v/>
      </c>
      <c r="AG1092" s="183">
        <f>IF(C1092="","",IF(AND(COUNTIFS($J$18:J1092,J1092)=1,C1092&lt;&gt;""),1,""))</f>
        <v>1</v>
      </c>
      <c r="AH1092" s="183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82">
        <v>2020</v>
      </c>
      <c r="C1093" s="182">
        <v>6</v>
      </c>
      <c r="D1093" s="57" t="str">
        <f t="shared" si="201"/>
        <v>Q1</v>
      </c>
      <c r="E1093" s="16" t="s">
        <v>35</v>
      </c>
      <c r="F1093" s="182">
        <v>2020</v>
      </c>
      <c r="G1093" s="182">
        <v>9</v>
      </c>
      <c r="H1093" s="185"/>
      <c r="I1093" s="57" t="str">
        <f t="shared" si="203"/>
        <v>Q2</v>
      </c>
      <c r="J1093" s="178" t="s">
        <v>1292</v>
      </c>
      <c r="K1093" s="185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76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84">
        <v>0.10440000000000001</v>
      </c>
      <c r="AE1093" s="183">
        <f t="shared" si="206"/>
        <v>0</v>
      </c>
      <c r="AF1093" s="183" t="str">
        <f>IF(AND(COUNTIFS($J$18:J1093,J1093)=1,AE1093=1),1,"")</f>
        <v/>
      </c>
      <c r="AG1093" s="183" t="str">
        <f>IF(C1093="","",IF(AND(COUNTIFS($J$18:J1093,J1093)=1,C1093&lt;&gt;""),1,""))</f>
        <v/>
      </c>
      <c r="AH1093" s="183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82">
        <v>2020</v>
      </c>
      <c r="C1094" s="182">
        <v>6</v>
      </c>
      <c r="D1094" s="57" t="str">
        <f t="shared" si="201"/>
        <v>Q1</v>
      </c>
      <c r="E1094" s="16" t="s">
        <v>35</v>
      </c>
      <c r="F1094" s="182">
        <v>2020</v>
      </c>
      <c r="G1094" s="182">
        <v>9</v>
      </c>
      <c r="H1094" s="185"/>
      <c r="I1094" s="57" t="str">
        <f t="shared" si="203"/>
        <v>Q2</v>
      </c>
      <c r="J1094" s="178" t="s">
        <v>1292</v>
      </c>
      <c r="K1094" s="185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76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84">
        <v>0.10440000000000001</v>
      </c>
      <c r="AE1094" s="183">
        <f t="shared" si="206"/>
        <v>0</v>
      </c>
      <c r="AF1094" s="183" t="str">
        <f>IF(AND(COUNTIFS($J$18:J1094,J1094)=1,AE1094=1),1,"")</f>
        <v/>
      </c>
      <c r="AG1094" s="183" t="str">
        <f>IF(C1094="","",IF(AND(COUNTIFS($J$18:J1094,J1094)=1,C1094&lt;&gt;""),1,""))</f>
        <v/>
      </c>
      <c r="AH1094" s="183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82">
        <v>2020</v>
      </c>
      <c r="C1095" s="182">
        <v>6</v>
      </c>
      <c r="D1095" s="57" t="str">
        <f t="shared" si="201"/>
        <v>Q1</v>
      </c>
      <c r="E1095" s="16" t="s">
        <v>35</v>
      </c>
      <c r="F1095" s="182">
        <v>2020</v>
      </c>
      <c r="G1095" s="182">
        <v>9</v>
      </c>
      <c r="H1095" s="185"/>
      <c r="I1095" s="57" t="str">
        <f t="shared" si="203"/>
        <v>Q2</v>
      </c>
      <c r="J1095" s="178" t="s">
        <v>1292</v>
      </c>
      <c r="K1095" s="185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76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84">
        <v>0.10440000000000001</v>
      </c>
      <c r="AE1095" s="183">
        <f t="shared" si="206"/>
        <v>0</v>
      </c>
      <c r="AF1095" s="183" t="str">
        <f>IF(AND(COUNTIFS($J$18:J1095,J1095)=1,AE1095=1),1,"")</f>
        <v/>
      </c>
      <c r="AG1095" s="183" t="str">
        <f>IF(C1095="","",IF(AND(COUNTIFS($J$18:J1095,J1095)=1,C1095&lt;&gt;""),1,""))</f>
        <v/>
      </c>
      <c r="AH1095" s="183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82">
        <v>2020</v>
      </c>
      <c r="C1096" s="182">
        <v>6</v>
      </c>
      <c r="D1096" s="57" t="str">
        <f t="shared" si="201"/>
        <v>Q1</v>
      </c>
      <c r="E1096" s="16" t="s">
        <v>35</v>
      </c>
      <c r="F1096" s="182">
        <v>2020</v>
      </c>
      <c r="G1096" s="182">
        <v>9</v>
      </c>
      <c r="H1096" s="185"/>
      <c r="I1096" s="57" t="str">
        <f t="shared" si="203"/>
        <v>Q2</v>
      </c>
      <c r="J1096" s="178" t="s">
        <v>1292</v>
      </c>
      <c r="K1096" s="185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76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84">
        <v>0.10440000000000001</v>
      </c>
      <c r="AE1096" s="183">
        <f t="shared" si="206"/>
        <v>0</v>
      </c>
      <c r="AF1096" s="183" t="str">
        <f>IF(AND(COUNTIFS($J$18:J1096,J1096)=1,AE1096=1),1,"")</f>
        <v/>
      </c>
      <c r="AG1096" s="183" t="str">
        <f>IF(C1096="","",IF(AND(COUNTIFS($J$18:J1096,J1096)=1,C1096&lt;&gt;""),1,""))</f>
        <v/>
      </c>
      <c r="AH1096" s="183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82">
        <v>2020</v>
      </c>
      <c r="C1097" s="182">
        <v>6</v>
      </c>
      <c r="D1097" s="57" t="str">
        <f t="shared" si="201"/>
        <v>Q1</v>
      </c>
      <c r="E1097" s="16" t="s">
        <v>35</v>
      </c>
      <c r="F1097" s="182">
        <v>2020</v>
      </c>
      <c r="G1097" s="182">
        <v>9</v>
      </c>
      <c r="H1097" s="185"/>
      <c r="I1097" s="57" t="str">
        <f t="shared" si="203"/>
        <v>Q2</v>
      </c>
      <c r="J1097" s="178" t="s">
        <v>1292</v>
      </c>
      <c r="K1097" s="185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76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84">
        <v>0.10440000000000001</v>
      </c>
      <c r="AE1097" s="183">
        <f t="shared" si="206"/>
        <v>0</v>
      </c>
      <c r="AF1097" s="183" t="str">
        <f>IF(AND(COUNTIFS($J$18:J1097,J1097)=1,AE1097=1),1,"")</f>
        <v/>
      </c>
      <c r="AG1097" s="183" t="str">
        <f>IF(C1097="","",IF(AND(COUNTIFS($J$18:J1097,J1097)=1,C1097&lt;&gt;""),1,""))</f>
        <v/>
      </c>
      <c r="AH1097" s="183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82">
        <v>2020</v>
      </c>
      <c r="C1098" s="182">
        <v>7</v>
      </c>
      <c r="D1098" s="57" t="str">
        <f t="shared" si="201"/>
        <v>Q2</v>
      </c>
      <c r="E1098" s="16" t="s">
        <v>35</v>
      </c>
      <c r="F1098" s="182">
        <v>2020</v>
      </c>
      <c r="G1098" s="182">
        <v>9</v>
      </c>
      <c r="H1098" s="185"/>
      <c r="I1098" s="57" t="str">
        <f t="shared" si="203"/>
        <v>Q2</v>
      </c>
      <c r="J1098" s="178" t="s">
        <v>1293</v>
      </c>
      <c r="K1098" s="185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76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84">
        <v>0.11559999999999999</v>
      </c>
      <c r="AE1098" s="183">
        <f t="shared" si="206"/>
        <v>1</v>
      </c>
      <c r="AF1098" s="183">
        <f>IF(AND(COUNTIFS($J$18:J1098,J1098)=1,AE1098=1),1,"")</f>
        <v>1</v>
      </c>
      <c r="AG1098" s="183">
        <f>IF(C1098="","",IF(AND(COUNTIFS($J$18:J1098,J1098)=1,C1098&lt;&gt;""),1,""))</f>
        <v>1</v>
      </c>
      <c r="AH1098" s="183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82">
        <v>2020</v>
      </c>
      <c r="C1099" s="182">
        <v>7</v>
      </c>
      <c r="D1099" s="57" t="str">
        <f t="shared" si="201"/>
        <v>Q2</v>
      </c>
      <c r="E1099" s="16" t="s">
        <v>35</v>
      </c>
      <c r="F1099" s="182">
        <v>2020</v>
      </c>
      <c r="G1099" s="182">
        <v>9</v>
      </c>
      <c r="H1099" s="185"/>
      <c r="I1099" s="57" t="str">
        <f t="shared" si="203"/>
        <v>Q2</v>
      </c>
      <c r="J1099" s="178" t="s">
        <v>1293</v>
      </c>
      <c r="K1099" s="185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76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84">
        <v>0.11559999999999999</v>
      </c>
      <c r="AE1099" s="183">
        <f t="shared" si="206"/>
        <v>1</v>
      </c>
      <c r="AF1099" s="183" t="str">
        <f>IF(AND(COUNTIFS($J$18:J1099,J1099)=1,AE1099=1),1,"")</f>
        <v/>
      </c>
      <c r="AG1099" s="183" t="str">
        <f>IF(C1099="","",IF(AND(COUNTIFS($J$18:J1099,J1099)=1,C1099&lt;&gt;""),1,""))</f>
        <v/>
      </c>
      <c r="AH1099" s="183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82">
        <v>2020</v>
      </c>
      <c r="C1100" s="182">
        <v>7</v>
      </c>
      <c r="D1100" s="57" t="str">
        <f t="shared" si="201"/>
        <v>Q2</v>
      </c>
      <c r="E1100" s="16" t="s">
        <v>35</v>
      </c>
      <c r="F1100" s="182">
        <v>2020</v>
      </c>
      <c r="G1100" s="182">
        <v>9</v>
      </c>
      <c r="H1100" s="185"/>
      <c r="I1100" s="57" t="str">
        <f t="shared" si="203"/>
        <v>Q2</v>
      </c>
      <c r="J1100" s="178" t="s">
        <v>1293</v>
      </c>
      <c r="K1100" s="185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76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84">
        <v>0.11559999999999999</v>
      </c>
      <c r="AE1100" s="183">
        <f t="shared" si="206"/>
        <v>1</v>
      </c>
      <c r="AF1100" s="183" t="str">
        <f>IF(AND(COUNTIFS($J$18:J1100,J1100)=1,AE1100=1),1,"")</f>
        <v/>
      </c>
      <c r="AG1100" s="183" t="str">
        <f>IF(C1100="","",IF(AND(COUNTIFS($J$18:J1100,J1100)=1,C1100&lt;&gt;""),1,""))</f>
        <v/>
      </c>
      <c r="AH1100" s="183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82">
        <v>2020</v>
      </c>
      <c r="C1101" s="182">
        <v>7</v>
      </c>
      <c r="D1101" s="57" t="str">
        <f t="shared" si="201"/>
        <v>Q2</v>
      </c>
      <c r="E1101" s="16" t="s">
        <v>35</v>
      </c>
      <c r="F1101" s="182">
        <v>2020</v>
      </c>
      <c r="G1101" s="182">
        <v>10</v>
      </c>
      <c r="H1101" s="185"/>
      <c r="I1101" s="57" t="str">
        <f t="shared" si="203"/>
        <v>Q3</v>
      </c>
      <c r="J1101" s="178" t="s">
        <v>1295</v>
      </c>
      <c r="K1101" s="185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76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84">
        <v>0.16020000000000001</v>
      </c>
      <c r="AE1101" s="183">
        <f t="shared" si="206"/>
        <v>0</v>
      </c>
      <c r="AF1101" s="183" t="str">
        <f>IF(AND(COUNTIFS($J$18:J1101,J1101)=1,AE1101=1),1,"")</f>
        <v/>
      </c>
      <c r="AG1101" s="183">
        <f>IF(C1101="","",IF(AND(COUNTIFS($J$18:J1101,J1101)=1,C1101&lt;&gt;""),1,""))</f>
        <v>1</v>
      </c>
      <c r="AH1101" s="183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82">
        <v>2020</v>
      </c>
      <c r="C1102" s="182">
        <v>7</v>
      </c>
      <c r="D1102" s="57" t="str">
        <f t="shared" si="201"/>
        <v>Q2</v>
      </c>
      <c r="E1102" s="16" t="s">
        <v>35</v>
      </c>
      <c r="F1102" s="182">
        <v>2020</v>
      </c>
      <c r="G1102" s="182">
        <v>9</v>
      </c>
      <c r="H1102" s="185"/>
      <c r="I1102" s="57" t="str">
        <f t="shared" si="203"/>
        <v>Q2</v>
      </c>
      <c r="J1102" s="178" t="s">
        <v>1298</v>
      </c>
      <c r="K1102" s="185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76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84">
        <v>0.1215</v>
      </c>
      <c r="AE1102" s="183">
        <f t="shared" si="206"/>
        <v>0</v>
      </c>
      <c r="AF1102" s="183" t="str">
        <f>IF(AND(COUNTIFS($J$18:J1102,J1102)=1,AE1102=1),1,"")</f>
        <v/>
      </c>
      <c r="AG1102" s="183">
        <f>IF(C1102="","",IF(AND(COUNTIFS($J$18:J1102,J1102)=1,C1102&lt;&gt;""),1,""))</f>
        <v>1</v>
      </c>
      <c r="AH1102" s="183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82">
        <v>2020</v>
      </c>
      <c r="C1103" s="182">
        <v>7</v>
      </c>
      <c r="D1103" s="57" t="str">
        <f t="shared" si="201"/>
        <v>Q2</v>
      </c>
      <c r="E1103" s="16" t="s">
        <v>35</v>
      </c>
      <c r="F1103" s="182">
        <v>2020</v>
      </c>
      <c r="G1103" s="182">
        <v>9</v>
      </c>
      <c r="H1103" s="185"/>
      <c r="I1103" s="57" t="str">
        <f t="shared" si="203"/>
        <v>Q2</v>
      </c>
      <c r="J1103" s="178" t="s">
        <v>1298</v>
      </c>
      <c r="K1103" s="185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76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84">
        <v>0.1215</v>
      </c>
      <c r="AE1103" s="183">
        <f t="shared" si="206"/>
        <v>0</v>
      </c>
      <c r="AF1103" s="183" t="str">
        <f>IF(AND(COUNTIFS($J$18:J1103,J1103)=1,AE1103=1),1,"")</f>
        <v/>
      </c>
      <c r="AG1103" s="183" t="str">
        <f>IF(C1103="","",IF(AND(COUNTIFS($J$18:J1103,J1103)=1,C1103&lt;&gt;""),1,""))</f>
        <v/>
      </c>
      <c r="AH1103" s="183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82">
        <v>2020</v>
      </c>
      <c r="C1104" s="182">
        <v>7</v>
      </c>
      <c r="D1104" s="57" t="str">
        <f t="shared" si="201"/>
        <v>Q2</v>
      </c>
      <c r="E1104" s="16" t="s">
        <v>35</v>
      </c>
      <c r="F1104" s="182">
        <v>2020</v>
      </c>
      <c r="G1104" s="182">
        <v>9</v>
      </c>
      <c r="H1104" s="185"/>
      <c r="I1104" s="57" t="str">
        <f t="shared" si="203"/>
        <v>Q2</v>
      </c>
      <c r="J1104" s="178" t="s">
        <v>1298</v>
      </c>
      <c r="K1104" s="185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76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84">
        <v>0.1215</v>
      </c>
      <c r="AE1104" s="183">
        <f t="shared" si="206"/>
        <v>0</v>
      </c>
      <c r="AF1104" s="183" t="str">
        <f>IF(AND(COUNTIFS($J$18:J1104,J1104)=1,AE1104=1),1,"")</f>
        <v/>
      </c>
      <c r="AG1104" s="183" t="str">
        <f>IF(C1104="","",IF(AND(COUNTIFS($J$18:J1104,J1104)=1,C1104&lt;&gt;""),1,""))</f>
        <v/>
      </c>
      <c r="AH1104" s="183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82">
        <v>2020</v>
      </c>
      <c r="C1105" s="182">
        <v>7</v>
      </c>
      <c r="D1105" s="57" t="str">
        <f t="shared" si="201"/>
        <v>Q2</v>
      </c>
      <c r="E1105" s="16" t="s">
        <v>35</v>
      </c>
      <c r="F1105" s="182">
        <v>2020</v>
      </c>
      <c r="G1105" s="182">
        <v>9</v>
      </c>
      <c r="H1105" s="185"/>
      <c r="I1105" s="57" t="str">
        <f t="shared" si="203"/>
        <v>Q2</v>
      </c>
      <c r="J1105" s="178" t="s">
        <v>1301</v>
      </c>
      <c r="K1105" s="185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76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84">
        <v>0.14649999999999999</v>
      </c>
      <c r="AE1105" s="183">
        <f t="shared" si="206"/>
        <v>0</v>
      </c>
      <c r="AF1105" s="183" t="str">
        <f>IF(AND(COUNTIFS($J$18:J1105,J1105)=1,AE1105=1),1,"")</f>
        <v/>
      </c>
      <c r="AG1105" s="183">
        <f>IF(C1105="","",IF(AND(COUNTIFS($J$18:J1105,J1105)=1,C1105&lt;&gt;""),1,""))</f>
        <v>1</v>
      </c>
      <c r="AH1105" s="183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82">
        <v>2020</v>
      </c>
      <c r="C1106" s="182">
        <v>7</v>
      </c>
      <c r="D1106" s="57" t="str">
        <f t="shared" si="201"/>
        <v>Q2</v>
      </c>
      <c r="E1106" s="16" t="s">
        <v>35</v>
      </c>
      <c r="F1106" s="182">
        <v>2020</v>
      </c>
      <c r="G1106" s="182">
        <v>9</v>
      </c>
      <c r="H1106" s="185"/>
      <c r="I1106" s="57" t="str">
        <f t="shared" si="203"/>
        <v>Q2</v>
      </c>
      <c r="J1106" s="178" t="s">
        <v>1302</v>
      </c>
      <c r="K1106" s="185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76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84">
        <v>0.1077</v>
      </c>
      <c r="AE1106" s="183">
        <f t="shared" si="206"/>
        <v>0</v>
      </c>
      <c r="AF1106" s="183" t="str">
        <f>IF(AND(COUNTIFS($J$18:J1106,J1106)=1,AE1106=1),1,"")</f>
        <v/>
      </c>
      <c r="AG1106" s="183">
        <f>IF(C1106="","",IF(AND(COUNTIFS($J$18:J1106,J1106)=1,C1106&lt;&gt;""),1,""))</f>
        <v>1</v>
      </c>
      <c r="AH1106" s="183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82">
        <v>2020</v>
      </c>
      <c r="C1107" s="182">
        <v>7</v>
      </c>
      <c r="D1107" s="57" t="str">
        <f t="shared" si="201"/>
        <v>Q2</v>
      </c>
      <c r="E1107" s="16" t="s">
        <v>35</v>
      </c>
      <c r="F1107" s="182">
        <v>2020</v>
      </c>
      <c r="G1107" s="182">
        <v>9</v>
      </c>
      <c r="H1107" s="185"/>
      <c r="I1107" s="57" t="str">
        <f t="shared" si="203"/>
        <v>Q2</v>
      </c>
      <c r="J1107" s="178" t="s">
        <v>1302</v>
      </c>
      <c r="K1107" s="185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76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84">
        <v>0.1077</v>
      </c>
      <c r="AE1107" s="183">
        <f t="shared" si="206"/>
        <v>0</v>
      </c>
      <c r="AF1107" s="183" t="str">
        <f>IF(AND(COUNTIFS($J$18:J1107,J1107)=1,AE1107=1),1,"")</f>
        <v/>
      </c>
      <c r="AG1107" s="183" t="str">
        <f>IF(C1107="","",IF(AND(COUNTIFS($J$18:J1107,J1107)=1,C1107&lt;&gt;""),1,""))</f>
        <v/>
      </c>
      <c r="AH1107" s="183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82">
        <v>2020</v>
      </c>
      <c r="C1108" s="182">
        <v>7</v>
      </c>
      <c r="D1108" s="57" t="str">
        <f t="shared" si="201"/>
        <v>Q2</v>
      </c>
      <c r="E1108" s="16" t="s">
        <v>35</v>
      </c>
      <c r="F1108" s="182">
        <v>2020</v>
      </c>
      <c r="G1108" s="182">
        <v>9</v>
      </c>
      <c r="H1108" s="185"/>
      <c r="I1108" s="57" t="str">
        <f t="shared" si="203"/>
        <v>Q2</v>
      </c>
      <c r="J1108" s="178" t="s">
        <v>1302</v>
      </c>
      <c r="K1108" s="185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76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84">
        <v>0.1077</v>
      </c>
      <c r="AE1108" s="183">
        <f t="shared" si="206"/>
        <v>0</v>
      </c>
      <c r="AF1108" s="183" t="str">
        <f>IF(AND(COUNTIFS($J$18:J1108,J1108)=1,AE1108=1),1,"")</f>
        <v/>
      </c>
      <c r="AG1108" s="183" t="str">
        <f>IF(C1108="","",IF(AND(COUNTIFS($J$18:J1108,J1108)=1,C1108&lt;&gt;""),1,""))</f>
        <v/>
      </c>
      <c r="AH1108" s="183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82">
        <v>2020</v>
      </c>
      <c r="C1109" s="182">
        <v>7</v>
      </c>
      <c r="D1109" s="57" t="str">
        <f t="shared" si="201"/>
        <v>Q2</v>
      </c>
      <c r="E1109" s="16" t="s">
        <v>35</v>
      </c>
      <c r="F1109" s="182">
        <v>2020</v>
      </c>
      <c r="G1109" s="182">
        <v>9</v>
      </c>
      <c r="H1109" s="185"/>
      <c r="I1109" s="57" t="str">
        <f t="shared" si="203"/>
        <v>Q2</v>
      </c>
      <c r="J1109" s="178" t="s">
        <v>1302</v>
      </c>
      <c r="K1109" s="185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76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84">
        <v>0.1077</v>
      </c>
      <c r="AE1109" s="183">
        <f t="shared" si="206"/>
        <v>0</v>
      </c>
      <c r="AF1109" s="183" t="str">
        <f>IF(AND(COUNTIFS($J$18:J1109,J1109)=1,AE1109=1),1,"")</f>
        <v/>
      </c>
      <c r="AG1109" s="183" t="str">
        <f>IF(C1109="","",IF(AND(COUNTIFS($J$18:J1109,J1109)=1,C1109&lt;&gt;""),1,""))</f>
        <v/>
      </c>
      <c r="AH1109" s="183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82">
        <v>2020</v>
      </c>
      <c r="C1110" s="182">
        <v>7</v>
      </c>
      <c r="D1110" s="57" t="str">
        <f t="shared" si="201"/>
        <v>Q2</v>
      </c>
      <c r="E1110" s="16" t="s">
        <v>35</v>
      </c>
      <c r="F1110" s="182">
        <v>2020</v>
      </c>
      <c r="G1110" s="182">
        <v>9</v>
      </c>
      <c r="H1110" s="185"/>
      <c r="I1110" s="57" t="str">
        <f t="shared" si="203"/>
        <v>Q2</v>
      </c>
      <c r="J1110" s="178" t="s">
        <v>1303</v>
      </c>
      <c r="K1110" s="185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76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84">
        <v>9.2299999999999993E-2</v>
      </c>
      <c r="AE1110" s="183">
        <f t="shared" si="206"/>
        <v>0</v>
      </c>
      <c r="AF1110" s="183" t="str">
        <f>IF(AND(COUNTIFS($J$18:J1110,J1110)=1,AE1110=1),1,"")</f>
        <v/>
      </c>
      <c r="AG1110" s="183">
        <f>IF(C1110="","",IF(AND(COUNTIFS($J$18:J1110,J1110)=1,C1110&lt;&gt;""),1,""))</f>
        <v>1</v>
      </c>
      <c r="AH1110" s="183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82">
        <v>2020</v>
      </c>
      <c r="C1111" s="182">
        <v>7</v>
      </c>
      <c r="D1111" s="57" t="str">
        <f t="shared" si="201"/>
        <v>Q2</v>
      </c>
      <c r="E1111" s="16" t="s">
        <v>35</v>
      </c>
      <c r="F1111" s="182">
        <v>2020</v>
      </c>
      <c r="G1111" s="182">
        <v>9</v>
      </c>
      <c r="H1111" s="185"/>
      <c r="I1111" s="57" t="str">
        <f t="shared" si="203"/>
        <v>Q2</v>
      </c>
      <c r="J1111" s="178" t="s">
        <v>1305</v>
      </c>
      <c r="K1111" s="185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76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84">
        <v>0.1517</v>
      </c>
      <c r="AE1111" s="183">
        <f t="shared" si="206"/>
        <v>0</v>
      </c>
      <c r="AF1111" s="183" t="str">
        <f>IF(AND(COUNTIFS($J$18:J1111,J1111)=1,AE1111=1),1,"")</f>
        <v/>
      </c>
      <c r="AG1111" s="183">
        <f>IF(C1111="","",IF(AND(COUNTIFS($J$18:J1111,J1111)=1,C1111&lt;&gt;""),1,""))</f>
        <v>1</v>
      </c>
      <c r="AH1111" s="183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82">
        <v>2020</v>
      </c>
      <c r="C1112" s="182">
        <v>7</v>
      </c>
      <c r="D1112" s="57" t="str">
        <f t="shared" si="201"/>
        <v>Q2</v>
      </c>
      <c r="E1112" s="16" t="s">
        <v>35</v>
      </c>
      <c r="F1112" s="182">
        <v>2020</v>
      </c>
      <c r="G1112" s="182">
        <v>9</v>
      </c>
      <c r="H1112" s="185"/>
      <c r="I1112" s="57" t="str">
        <f t="shared" si="203"/>
        <v>Q2</v>
      </c>
      <c r="J1112" s="178" t="s">
        <v>1305</v>
      </c>
      <c r="K1112" s="185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76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84">
        <v>0.1517</v>
      </c>
      <c r="AE1112" s="183">
        <f t="shared" si="206"/>
        <v>0</v>
      </c>
      <c r="AF1112" s="183" t="str">
        <f>IF(AND(COUNTIFS($J$18:J1112,J1112)=1,AE1112=1),1,"")</f>
        <v/>
      </c>
      <c r="AG1112" s="183" t="str">
        <f>IF(C1112="","",IF(AND(COUNTIFS($J$18:J1112,J1112)=1,C1112&lt;&gt;""),1,""))</f>
        <v/>
      </c>
      <c r="AH1112" s="183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82">
        <v>2020</v>
      </c>
      <c r="C1113" s="182">
        <v>7</v>
      </c>
      <c r="D1113" s="57" t="str">
        <f t="shared" si="201"/>
        <v>Q2</v>
      </c>
      <c r="E1113" s="16" t="s">
        <v>35</v>
      </c>
      <c r="F1113" s="182">
        <v>2020</v>
      </c>
      <c r="G1113" s="182">
        <v>9</v>
      </c>
      <c r="H1113" s="185"/>
      <c r="I1113" s="57" t="str">
        <f t="shared" si="203"/>
        <v>Q2</v>
      </c>
      <c r="J1113" s="178" t="s">
        <v>1307</v>
      </c>
      <c r="K1113" s="185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76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84">
        <v>0.1605</v>
      </c>
      <c r="AE1113" s="183">
        <f t="shared" si="206"/>
        <v>1</v>
      </c>
      <c r="AF1113" s="183">
        <f>IF(AND(COUNTIFS($J$18:J1113,J1113)=1,AE1113=1),1,"")</f>
        <v>1</v>
      </c>
      <c r="AG1113" s="183">
        <f>IF(C1113="","",IF(AND(COUNTIFS($J$18:J1113,J1113)=1,C1113&lt;&gt;""),1,""))</f>
        <v>1</v>
      </c>
      <c r="AH1113" s="183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82">
        <v>2020</v>
      </c>
      <c r="C1114" s="182">
        <v>7</v>
      </c>
      <c r="D1114" s="57" t="str">
        <f t="shared" si="201"/>
        <v>Q2</v>
      </c>
      <c r="E1114" s="16" t="s">
        <v>35</v>
      </c>
      <c r="F1114" s="182">
        <v>2020</v>
      </c>
      <c r="G1114" s="182">
        <v>9</v>
      </c>
      <c r="H1114" s="185"/>
      <c r="I1114" s="57" t="str">
        <f t="shared" si="203"/>
        <v>Q2</v>
      </c>
      <c r="J1114" s="178" t="s">
        <v>1309</v>
      </c>
      <c r="K1114" s="185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76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84">
        <v>9.5399999999999999E-2</v>
      </c>
      <c r="AE1114" s="183">
        <f t="shared" si="206"/>
        <v>0</v>
      </c>
      <c r="AF1114" s="183" t="str">
        <f>IF(AND(COUNTIFS($J$18:J1114,J1114)=1,AE1114=1),1,"")</f>
        <v/>
      </c>
      <c r="AG1114" s="183">
        <f>IF(C1114="","",IF(AND(COUNTIFS($J$18:J1114,J1114)=1,C1114&lt;&gt;""),1,""))</f>
        <v>1</v>
      </c>
      <c r="AH1114" s="183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82">
        <v>2020</v>
      </c>
      <c r="C1115" s="182">
        <v>7</v>
      </c>
      <c r="D1115" s="57" t="str">
        <f t="shared" si="201"/>
        <v>Q2</v>
      </c>
      <c r="E1115" s="16" t="s">
        <v>35</v>
      </c>
      <c r="F1115" s="182">
        <v>2020</v>
      </c>
      <c r="G1115" s="182">
        <v>10</v>
      </c>
      <c r="H1115" s="185"/>
      <c r="I1115" s="57" t="str">
        <f t="shared" si="203"/>
        <v>Q3</v>
      </c>
      <c r="J1115" s="178" t="s">
        <v>1311</v>
      </c>
      <c r="K1115" s="185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87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84">
        <v>9.0499999999999997E-2</v>
      </c>
      <c r="AE1115" s="183">
        <f t="shared" si="206"/>
        <v>0</v>
      </c>
      <c r="AF1115" s="183" t="str">
        <f>IF(AND(COUNTIFS($J$18:J1115,J1115)=1,AE1115=1),1,"")</f>
        <v/>
      </c>
      <c r="AG1115" s="183">
        <f>IF(C1115="","",IF(AND(COUNTIFS($J$18:J1115,J1115)=1,C1115&lt;&gt;""),1,""))</f>
        <v>1</v>
      </c>
      <c r="AH1115" s="183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82">
        <v>2020</v>
      </c>
      <c r="C1116" s="182">
        <v>7</v>
      </c>
      <c r="D1116" s="57" t="str">
        <f t="shared" si="201"/>
        <v>Q2</v>
      </c>
      <c r="E1116" s="16" t="s">
        <v>35</v>
      </c>
      <c r="F1116" s="182">
        <v>2020</v>
      </c>
      <c r="G1116" s="182">
        <v>9</v>
      </c>
      <c r="H1116" s="185"/>
      <c r="I1116" s="57" t="str">
        <f t="shared" si="203"/>
        <v>Q2</v>
      </c>
      <c r="J1116" s="178" t="s">
        <v>1313</v>
      </c>
      <c r="K1116" s="185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76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84">
        <v>0.121</v>
      </c>
      <c r="AE1116" s="183">
        <f t="shared" si="206"/>
        <v>0</v>
      </c>
      <c r="AF1116" s="183" t="str">
        <f>IF(AND(COUNTIFS($J$18:J1116,J1116)=1,AE1116=1),1,"")</f>
        <v/>
      </c>
      <c r="AG1116" s="183">
        <f>IF(C1116="","",IF(AND(COUNTIFS($J$18:J1116,J1116)=1,C1116&lt;&gt;""),1,""))</f>
        <v>1</v>
      </c>
      <c r="AH1116" s="183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82">
        <v>2020</v>
      </c>
      <c r="C1117" s="182">
        <v>7</v>
      </c>
      <c r="D1117" s="57" t="str">
        <f t="shared" si="201"/>
        <v>Q2</v>
      </c>
      <c r="E1117" s="16" t="s">
        <v>35</v>
      </c>
      <c r="F1117" s="182">
        <v>2020</v>
      </c>
      <c r="G1117" s="182">
        <v>9</v>
      </c>
      <c r="H1117" s="185"/>
      <c r="I1117" s="57" t="str">
        <f t="shared" si="203"/>
        <v>Q2</v>
      </c>
      <c r="J1117" s="178" t="s">
        <v>1315</v>
      </c>
      <c r="K1117" s="185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76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84">
        <v>6.6799999999999998E-2</v>
      </c>
      <c r="AE1117" s="183">
        <f t="shared" si="206"/>
        <v>1</v>
      </c>
      <c r="AF1117" s="183">
        <f>IF(AND(COUNTIFS($J$18:J1117,J1117)=1,AE1117=1),1,"")</f>
        <v>1</v>
      </c>
      <c r="AG1117" s="183">
        <f>IF(C1117="","",IF(AND(COUNTIFS($J$18:J1117,J1117)=1,C1117&lt;&gt;""),1,""))</f>
        <v>1</v>
      </c>
      <c r="AH1117" s="183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82">
        <v>2020</v>
      </c>
      <c r="C1118" s="182">
        <v>7</v>
      </c>
      <c r="D1118" s="57" t="str">
        <f t="shared" si="201"/>
        <v>Q2</v>
      </c>
      <c r="E1118" s="16" t="s">
        <v>35</v>
      </c>
      <c r="F1118" s="182">
        <v>2020</v>
      </c>
      <c r="G1118" s="182">
        <v>9</v>
      </c>
      <c r="H1118" s="185"/>
      <c r="I1118" s="57" t="str">
        <f t="shared" si="203"/>
        <v>Q2</v>
      </c>
      <c r="J1118" s="178" t="s">
        <v>1315</v>
      </c>
      <c r="K1118" s="185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76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84">
        <v>6.6799999999999998E-2</v>
      </c>
      <c r="AE1118" s="183">
        <f t="shared" si="206"/>
        <v>1</v>
      </c>
      <c r="AF1118" s="183" t="str">
        <f>IF(AND(COUNTIFS($J$18:J1118,J1118)=1,AE1118=1),1,"")</f>
        <v/>
      </c>
      <c r="AG1118" s="183" t="str">
        <f>IF(C1118="","",IF(AND(COUNTIFS($J$18:J1118,J1118)=1,C1118&lt;&gt;""),1,""))</f>
        <v/>
      </c>
      <c r="AH1118" s="183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82">
        <v>2020</v>
      </c>
      <c r="C1119" s="182">
        <v>7</v>
      </c>
      <c r="D1119" s="57" t="str">
        <f t="shared" si="201"/>
        <v>Q2</v>
      </c>
      <c r="E1119" s="16" t="s">
        <v>35</v>
      </c>
      <c r="F1119" s="182">
        <v>2020</v>
      </c>
      <c r="G1119" s="182">
        <v>11</v>
      </c>
      <c r="H1119" s="185"/>
      <c r="I1119" s="57" t="str">
        <f t="shared" si="203"/>
        <v>Q3</v>
      </c>
      <c r="J1119" s="178" t="s">
        <v>1317</v>
      </c>
      <c r="K1119" s="185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76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84">
        <v>0.1255</v>
      </c>
      <c r="AE1119" s="183">
        <f t="shared" si="206"/>
        <v>0</v>
      </c>
      <c r="AF1119" s="183" t="str">
        <f>IF(AND(COUNTIFS($J$18:J1119,J1119)=1,AE1119=1),1,"")</f>
        <v/>
      </c>
      <c r="AG1119" s="183">
        <f>IF(C1119="","",IF(AND(COUNTIFS($J$18:J1119,J1119)=1,C1119&lt;&gt;""),1,""))</f>
        <v>1</v>
      </c>
      <c r="AH1119" s="183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82">
        <v>2020</v>
      </c>
      <c r="C1120" s="182">
        <v>8</v>
      </c>
      <c r="D1120" s="57" t="str">
        <f t="shared" si="201"/>
        <v>Q2</v>
      </c>
      <c r="E1120" s="16" t="s">
        <v>35</v>
      </c>
      <c r="F1120" s="182">
        <v>2020</v>
      </c>
      <c r="G1120" s="182">
        <v>9</v>
      </c>
      <c r="H1120" s="185"/>
      <c r="I1120" s="57" t="str">
        <f t="shared" si="203"/>
        <v>Q2</v>
      </c>
      <c r="J1120" s="178" t="s">
        <v>1319</v>
      </c>
      <c r="K1120" s="185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76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84">
        <v>0.1021</v>
      </c>
      <c r="AE1120" s="183">
        <f t="shared" si="206"/>
        <v>1</v>
      </c>
      <c r="AF1120" s="183">
        <f>IF(AND(COUNTIFS($J$18:J1120,J1120)=1,AE1120=1),1,"")</f>
        <v>1</v>
      </c>
      <c r="AG1120" s="183">
        <f>IF(C1120="","",IF(AND(COUNTIFS($J$18:J1120,J1120)=1,C1120&lt;&gt;""),1,""))</f>
        <v>1</v>
      </c>
      <c r="AH1120" s="183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82">
        <v>2020</v>
      </c>
      <c r="C1121" s="182">
        <v>8</v>
      </c>
      <c r="D1121" s="57" t="str">
        <f t="shared" si="201"/>
        <v>Q2</v>
      </c>
      <c r="E1121" s="16" t="s">
        <v>35</v>
      </c>
      <c r="F1121" s="182">
        <v>2020</v>
      </c>
      <c r="G1121" s="182">
        <v>9</v>
      </c>
      <c r="H1121" s="185"/>
      <c r="I1121" s="57" t="str">
        <f t="shared" si="203"/>
        <v>Q2</v>
      </c>
      <c r="J1121" s="178" t="s">
        <v>1319</v>
      </c>
      <c r="K1121" s="185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76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84">
        <v>0.1021</v>
      </c>
      <c r="AE1121" s="183">
        <f t="shared" si="206"/>
        <v>1</v>
      </c>
      <c r="AF1121" s="183" t="str">
        <f>IF(AND(COUNTIFS($J$18:J1121,J1121)=1,AE1121=1),1,"")</f>
        <v/>
      </c>
      <c r="AG1121" s="183" t="str">
        <f>IF(C1121="","",IF(AND(COUNTIFS($J$18:J1121,J1121)=1,C1121&lt;&gt;""),1,""))</f>
        <v/>
      </c>
      <c r="AH1121" s="183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82">
        <v>2020</v>
      </c>
      <c r="C1122" s="182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82">
        <v>2020</v>
      </c>
      <c r="G1122" s="182">
        <v>9</v>
      </c>
      <c r="H1122" s="185"/>
      <c r="I1122" s="57" t="str">
        <f t="shared" si="203"/>
        <v>Q2</v>
      </c>
      <c r="J1122" s="178" t="s">
        <v>1321</v>
      </c>
      <c r="K1122" s="185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76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84">
        <v>0.1028</v>
      </c>
      <c r="AE1122" s="183">
        <f t="shared" si="206"/>
        <v>1</v>
      </c>
      <c r="AF1122" s="183">
        <f>IF(AND(COUNTIFS($J$18:J1122,J1122)=1,AE1122=1),1,"")</f>
        <v>1</v>
      </c>
      <c r="AG1122" s="183">
        <f>IF(C1122="","",IF(AND(COUNTIFS($J$18:J1122,J1122)=1,C1122&lt;&gt;""),1,""))</f>
        <v>1</v>
      </c>
      <c r="AH1122" s="183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82">
        <v>2020</v>
      </c>
      <c r="C1123" s="182">
        <v>8</v>
      </c>
      <c r="D1123" s="57" t="str">
        <f t="shared" si="213"/>
        <v>Q2</v>
      </c>
      <c r="E1123" s="16" t="s">
        <v>35</v>
      </c>
      <c r="F1123" s="182">
        <v>2020</v>
      </c>
      <c r="G1123" s="182">
        <v>9</v>
      </c>
      <c r="H1123" s="185"/>
      <c r="I1123" s="57" t="str">
        <f t="shared" si="203"/>
        <v>Q2</v>
      </c>
      <c r="J1123" s="178" t="s">
        <v>1321</v>
      </c>
      <c r="K1123" s="185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76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84">
        <v>0.1028</v>
      </c>
      <c r="AE1123" s="183">
        <f t="shared" si="206"/>
        <v>1</v>
      </c>
      <c r="AF1123" s="183" t="str">
        <f>IF(AND(COUNTIFS($J$18:J1123,J1123)=1,AE1123=1),1,"")</f>
        <v/>
      </c>
      <c r="AG1123" s="183" t="str">
        <f>IF(C1123="","",IF(AND(COUNTIFS($J$18:J1123,J1123)=1,C1123&lt;&gt;""),1,""))</f>
        <v/>
      </c>
      <c r="AH1123" s="183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82">
        <v>2020</v>
      </c>
      <c r="C1124" s="182">
        <v>8</v>
      </c>
      <c r="D1124" s="57" t="str">
        <f t="shared" si="213"/>
        <v>Q2</v>
      </c>
      <c r="E1124" s="16" t="s">
        <v>35</v>
      </c>
      <c r="F1124" s="182">
        <v>2020</v>
      </c>
      <c r="G1124" s="182">
        <v>9</v>
      </c>
      <c r="H1124" s="185"/>
      <c r="I1124" s="57" t="str">
        <f t="shared" si="203"/>
        <v>Q2</v>
      </c>
      <c r="J1124" s="178" t="s">
        <v>1273</v>
      </c>
      <c r="K1124" s="185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76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84">
        <v>0.14360000000000001</v>
      </c>
      <c r="AE1124" s="183">
        <f t="shared" si="206"/>
        <v>1</v>
      </c>
      <c r="AF1124" s="183" t="str">
        <f>IF(AND(COUNTIFS($J$18:J1124,J1124)=1,AE1124=1),1,"")</f>
        <v/>
      </c>
      <c r="AG1124" s="183" t="str">
        <f>IF(C1124="","",IF(AND(COUNTIFS($J$18:J1124,J1124)=1,C1124&lt;&gt;""),1,""))</f>
        <v/>
      </c>
      <c r="AH1124" s="183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82">
        <v>2020</v>
      </c>
      <c r="C1125" s="182">
        <v>8</v>
      </c>
      <c r="D1125" s="57" t="str">
        <f t="shared" si="213"/>
        <v>Q2</v>
      </c>
      <c r="E1125" s="16" t="s">
        <v>35</v>
      </c>
      <c r="F1125" s="182">
        <v>2020</v>
      </c>
      <c r="G1125" s="182">
        <v>9</v>
      </c>
      <c r="H1125" s="185"/>
      <c r="I1125" s="57" t="str">
        <f t="shared" si="203"/>
        <v>Q2</v>
      </c>
      <c r="J1125" s="178" t="s">
        <v>1273</v>
      </c>
      <c r="K1125" s="185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76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84">
        <v>0.14360000000000001</v>
      </c>
      <c r="AE1125" s="183">
        <f t="shared" si="206"/>
        <v>1</v>
      </c>
      <c r="AF1125" s="183" t="str">
        <f>IF(AND(COUNTIFS($J$18:J1125,J1125)=1,AE1125=1),1,"")</f>
        <v/>
      </c>
      <c r="AG1125" s="183" t="str">
        <f>IF(C1125="","",IF(AND(COUNTIFS($J$18:J1125,J1125)=1,C1125&lt;&gt;""),1,""))</f>
        <v/>
      </c>
      <c r="AH1125" s="183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82">
        <v>2020</v>
      </c>
      <c r="C1126" s="182">
        <v>8</v>
      </c>
      <c r="D1126" s="57" t="str">
        <f t="shared" si="213"/>
        <v>Q2</v>
      </c>
      <c r="E1126" s="16" t="s">
        <v>35</v>
      </c>
      <c r="F1126" s="182">
        <v>2020</v>
      </c>
      <c r="G1126" s="182">
        <v>9</v>
      </c>
      <c r="H1126" s="185"/>
      <c r="I1126" s="57" t="str">
        <f t="shared" si="203"/>
        <v>Q2</v>
      </c>
      <c r="J1126" s="178" t="s">
        <v>1273</v>
      </c>
      <c r="K1126" s="185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76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84">
        <v>0.14360000000000001</v>
      </c>
      <c r="AE1126" s="183">
        <f t="shared" si="206"/>
        <v>1</v>
      </c>
      <c r="AF1126" s="183" t="str">
        <f>IF(AND(COUNTIFS($J$18:J1126,J1126)=1,AE1126=1),1,"")</f>
        <v/>
      </c>
      <c r="AG1126" s="183" t="str">
        <f>IF(C1126="","",IF(AND(COUNTIFS($J$18:J1126,J1126)=1,C1126&lt;&gt;""),1,""))</f>
        <v/>
      </c>
      <c r="AH1126" s="183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82">
        <v>2020</v>
      </c>
      <c r="C1127" s="182">
        <v>8</v>
      </c>
      <c r="D1127" s="57" t="str">
        <f t="shared" si="213"/>
        <v>Q2</v>
      </c>
      <c r="E1127" s="16" t="s">
        <v>35</v>
      </c>
      <c r="F1127" s="182">
        <v>2020</v>
      </c>
      <c r="G1127" s="182">
        <v>9</v>
      </c>
      <c r="H1127" s="185"/>
      <c r="I1127" s="57" t="str">
        <f t="shared" si="203"/>
        <v>Q2</v>
      </c>
      <c r="J1127" s="178" t="s">
        <v>1324</v>
      </c>
      <c r="K1127" s="185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76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84">
        <v>0.23669999999999999</v>
      </c>
      <c r="AE1127" s="183">
        <f t="shared" si="206"/>
        <v>0</v>
      </c>
      <c r="AF1127" s="183" t="str">
        <f>IF(AND(COUNTIFS($J$18:J1127,J1127)=1,AE1127=1),1,"")</f>
        <v/>
      </c>
      <c r="AG1127" s="183">
        <f>IF(C1127="","",IF(AND(COUNTIFS($J$18:J1127,J1127)=1,C1127&lt;&gt;""),1,""))</f>
        <v>1</v>
      </c>
      <c r="AH1127" s="183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82">
        <v>2020</v>
      </c>
      <c r="C1128" s="182">
        <v>8</v>
      </c>
      <c r="D1128" s="57" t="str">
        <f t="shared" si="213"/>
        <v>Q2</v>
      </c>
      <c r="E1128" s="16" t="s">
        <v>35</v>
      </c>
      <c r="F1128" s="182">
        <v>2020</v>
      </c>
      <c r="G1128" s="182">
        <v>9</v>
      </c>
      <c r="H1128" s="185"/>
      <c r="I1128" s="57" t="str">
        <f t="shared" si="203"/>
        <v>Q2</v>
      </c>
      <c r="J1128" s="178" t="s">
        <v>1324</v>
      </c>
      <c r="K1128" s="185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76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84">
        <v>0.23669999999999999</v>
      </c>
      <c r="AE1128" s="183">
        <f t="shared" si="206"/>
        <v>0</v>
      </c>
      <c r="AF1128" s="183" t="str">
        <f>IF(AND(COUNTIFS($J$18:J1128,J1128)=1,AE1128=1),1,"")</f>
        <v/>
      </c>
      <c r="AG1128" s="183" t="str">
        <f>IF(C1128="","",IF(AND(COUNTIFS($J$18:J1128,J1128)=1,C1128&lt;&gt;""),1,""))</f>
        <v/>
      </c>
      <c r="AH1128" s="183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82">
        <v>2020</v>
      </c>
      <c r="C1129" s="182">
        <v>8</v>
      </c>
      <c r="D1129" s="57" t="str">
        <f t="shared" si="213"/>
        <v>Q2</v>
      </c>
      <c r="E1129" s="16" t="s">
        <v>35</v>
      </c>
      <c r="F1129" s="182">
        <v>2020</v>
      </c>
      <c r="G1129" s="182">
        <v>9</v>
      </c>
      <c r="H1129" s="185"/>
      <c r="I1129" s="57" t="str">
        <f t="shared" si="203"/>
        <v>Q2</v>
      </c>
      <c r="J1129" s="178" t="s">
        <v>1324</v>
      </c>
      <c r="K1129" s="185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76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84">
        <v>0.23669999999999999</v>
      </c>
      <c r="AE1129" s="183">
        <f t="shared" si="206"/>
        <v>0</v>
      </c>
      <c r="AF1129" s="183" t="str">
        <f>IF(AND(COUNTIFS($J$18:J1129,J1129)=1,AE1129=1),1,"")</f>
        <v/>
      </c>
      <c r="AG1129" s="183" t="str">
        <f>IF(C1129="","",IF(AND(COUNTIFS($J$18:J1129,J1129)=1,C1129&lt;&gt;""),1,""))</f>
        <v/>
      </c>
      <c r="AH1129" s="183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82">
        <v>2020</v>
      </c>
      <c r="C1130" s="182">
        <v>8</v>
      </c>
      <c r="D1130" s="57" t="str">
        <f t="shared" si="213"/>
        <v>Q2</v>
      </c>
      <c r="E1130" s="16" t="s">
        <v>35</v>
      </c>
      <c r="F1130" s="182">
        <v>2020</v>
      </c>
      <c r="G1130" s="182">
        <v>9</v>
      </c>
      <c r="H1130" s="185"/>
      <c r="I1130" s="57" t="str">
        <f t="shared" si="203"/>
        <v>Q2</v>
      </c>
      <c r="J1130" s="178" t="s">
        <v>1282</v>
      </c>
      <c r="K1130" s="185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76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84">
        <v>8.3400000000000002E-2</v>
      </c>
      <c r="AE1130" s="183">
        <f t="shared" si="206"/>
        <v>1</v>
      </c>
      <c r="AF1130" s="183" t="str">
        <f>IF(AND(COUNTIFS($J$18:J1130,J1130)=1,AE1130=1),1,"")</f>
        <v/>
      </c>
      <c r="AG1130" s="183" t="str">
        <f>IF(C1130="","",IF(AND(COUNTIFS($J$18:J1130,J1130)=1,C1130&lt;&gt;""),1,""))</f>
        <v/>
      </c>
      <c r="AH1130" s="183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82">
        <v>2020</v>
      </c>
      <c r="C1131" s="182">
        <v>8</v>
      </c>
      <c r="D1131" s="57" t="str">
        <f t="shared" si="213"/>
        <v>Q2</v>
      </c>
      <c r="E1131" s="16" t="s">
        <v>35</v>
      </c>
      <c r="F1131" s="182">
        <v>2020</v>
      </c>
      <c r="G1131" s="182">
        <v>9</v>
      </c>
      <c r="H1131" s="185"/>
      <c r="I1131" s="57" t="str">
        <f t="shared" si="203"/>
        <v>Q2</v>
      </c>
      <c r="J1131" s="178" t="s">
        <v>1282</v>
      </c>
      <c r="K1131" s="185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76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84">
        <v>8.3400000000000002E-2</v>
      </c>
      <c r="AE1131" s="183">
        <f t="shared" si="206"/>
        <v>1</v>
      </c>
      <c r="AF1131" s="183" t="str">
        <f>IF(AND(COUNTIFS($J$18:J1131,J1131)=1,AE1131=1),1,"")</f>
        <v/>
      </c>
      <c r="AG1131" s="183" t="str">
        <f>IF(C1131="","",IF(AND(COUNTIFS($J$18:J1131,J1131)=1,C1131&lt;&gt;""),1,""))</f>
        <v/>
      </c>
      <c r="AH1131" s="183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82">
        <v>2020</v>
      </c>
      <c r="C1132" s="182">
        <v>8</v>
      </c>
      <c r="D1132" s="57" t="str">
        <f t="shared" si="213"/>
        <v>Q2</v>
      </c>
      <c r="E1132" s="16" t="s">
        <v>35</v>
      </c>
      <c r="F1132" s="182">
        <v>2020</v>
      </c>
      <c r="G1132" s="182">
        <v>9</v>
      </c>
      <c r="H1132" s="185"/>
      <c r="I1132" s="57" t="str">
        <f t="shared" si="203"/>
        <v>Q2</v>
      </c>
      <c r="J1132" s="178" t="s">
        <v>1327</v>
      </c>
      <c r="K1132" s="185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76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84">
        <v>0.1172</v>
      </c>
      <c r="AE1132" s="183">
        <f t="shared" si="206"/>
        <v>1</v>
      </c>
      <c r="AF1132" s="183">
        <f>IF(AND(COUNTIFS($J$18:J1132,J1132)=1,AE1132=1),1,"")</f>
        <v>1</v>
      </c>
      <c r="AG1132" s="183">
        <f>IF(C1132="","",IF(AND(COUNTIFS($J$18:J1132,J1132)=1,C1132&lt;&gt;""),1,""))</f>
        <v>1</v>
      </c>
      <c r="AH1132" s="183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82">
        <v>2020</v>
      </c>
      <c r="C1133" s="182">
        <v>8</v>
      </c>
      <c r="D1133" s="57" t="str">
        <f t="shared" si="213"/>
        <v>Q2</v>
      </c>
      <c r="E1133" s="16" t="s">
        <v>35</v>
      </c>
      <c r="F1133" s="182">
        <v>2020</v>
      </c>
      <c r="G1133" s="182">
        <v>9</v>
      </c>
      <c r="H1133" s="185"/>
      <c r="I1133" s="57" t="str">
        <f t="shared" si="203"/>
        <v>Q2</v>
      </c>
      <c r="J1133" s="178" t="s">
        <v>1330</v>
      </c>
      <c r="K1133" s="185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76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84">
        <v>0.12690000000000001</v>
      </c>
      <c r="AE1133" s="183">
        <f t="shared" si="206"/>
        <v>1</v>
      </c>
      <c r="AF1133" s="183">
        <f>IF(AND(COUNTIFS($J$18:J1133,J1133)=1,AE1133=1),1,"")</f>
        <v>1</v>
      </c>
      <c r="AG1133" s="183">
        <f>IF(C1133="","",IF(AND(COUNTIFS($J$18:J1133,J1133)=1,C1133&lt;&gt;""),1,""))</f>
        <v>1</v>
      </c>
      <c r="AH1133" s="183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82">
        <v>2020</v>
      </c>
      <c r="C1134" s="182">
        <v>8</v>
      </c>
      <c r="D1134" s="57" t="str">
        <f t="shared" si="213"/>
        <v>Q2</v>
      </c>
      <c r="E1134" s="16" t="s">
        <v>35</v>
      </c>
      <c r="F1134" s="182">
        <v>2020</v>
      </c>
      <c r="G1134" s="182">
        <v>9</v>
      </c>
      <c r="H1134" s="185"/>
      <c r="I1134" s="57" t="str">
        <f t="shared" si="203"/>
        <v>Q2</v>
      </c>
      <c r="J1134" s="178" t="s">
        <v>1332</v>
      </c>
      <c r="K1134" s="185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76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84">
        <v>0.111</v>
      </c>
      <c r="AE1134" s="183">
        <f t="shared" si="206"/>
        <v>0</v>
      </c>
      <c r="AF1134" s="183" t="str">
        <f>IF(AND(COUNTIFS($J$18:J1134,J1134)=1,AE1134=1),1,"")</f>
        <v/>
      </c>
      <c r="AG1134" s="183">
        <f>IF(C1134="","",IF(AND(COUNTIFS($J$18:J1134,J1134)=1,C1134&lt;&gt;""),1,""))</f>
        <v>1</v>
      </c>
      <c r="AH1134" s="183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82">
        <v>2020</v>
      </c>
      <c r="C1135" s="182">
        <v>9</v>
      </c>
      <c r="D1135" s="57" t="str">
        <f t="shared" si="213"/>
        <v>Q2</v>
      </c>
      <c r="E1135" s="16" t="s">
        <v>35</v>
      </c>
      <c r="F1135" s="182">
        <v>2020</v>
      </c>
      <c r="G1135" s="182">
        <v>11</v>
      </c>
      <c r="H1135" s="185"/>
      <c r="I1135" s="57" t="str">
        <f t="shared" si="203"/>
        <v>Q3</v>
      </c>
      <c r="J1135" s="178" t="s">
        <v>1250</v>
      </c>
      <c r="K1135" s="185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87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84">
        <v>0.1246</v>
      </c>
      <c r="AE1135" s="183">
        <f t="shared" si="206"/>
        <v>1</v>
      </c>
      <c r="AF1135" s="183" t="str">
        <f>IF(AND(COUNTIFS($J$18:J1135,J1135)=1,AE1135=1),1,"")</f>
        <v/>
      </c>
      <c r="AG1135" s="183" t="str">
        <f>IF(C1135="","",IF(AND(COUNTIFS($J$18:J1135,J1135)=1,C1135&lt;&gt;""),1,""))</f>
        <v/>
      </c>
      <c r="AH1135" s="183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82">
        <v>2020</v>
      </c>
      <c r="C1136" s="182">
        <v>9</v>
      </c>
      <c r="D1136" s="57" t="str">
        <f t="shared" si="213"/>
        <v>Q2</v>
      </c>
      <c r="E1136" s="16" t="s">
        <v>35</v>
      </c>
      <c r="F1136" s="182">
        <v>2020</v>
      </c>
      <c r="G1136" s="182">
        <v>11</v>
      </c>
      <c r="H1136" s="185"/>
      <c r="I1136" s="57" t="str">
        <f t="shared" si="203"/>
        <v>Q3</v>
      </c>
      <c r="J1136" s="178" t="s">
        <v>1250</v>
      </c>
      <c r="K1136" s="185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87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84">
        <v>0.1246</v>
      </c>
      <c r="AE1136" s="183">
        <f t="shared" si="206"/>
        <v>1</v>
      </c>
      <c r="AF1136" s="183" t="str">
        <f>IF(AND(COUNTIFS($J$18:J1136,J1136)=1,AE1136=1),1,"")</f>
        <v/>
      </c>
      <c r="AG1136" s="183" t="str">
        <f>IF(C1136="","",IF(AND(COUNTIFS($J$18:J1136,J1136)=1,C1136&lt;&gt;""),1,""))</f>
        <v/>
      </c>
      <c r="AH1136" s="183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82">
        <v>2020</v>
      </c>
      <c r="C1137" s="182">
        <v>9</v>
      </c>
      <c r="D1137" s="57" t="str">
        <f t="shared" si="213"/>
        <v>Q2</v>
      </c>
      <c r="E1137" s="16" t="s">
        <v>35</v>
      </c>
      <c r="F1137" s="182">
        <v>2020</v>
      </c>
      <c r="G1137" s="182">
        <v>11</v>
      </c>
      <c r="H1137" s="185"/>
      <c r="I1137" s="57" t="str">
        <f t="shared" si="203"/>
        <v>Q3</v>
      </c>
      <c r="J1137" s="178" t="s">
        <v>1250</v>
      </c>
      <c r="K1137" s="185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87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84">
        <v>0.1246</v>
      </c>
      <c r="AE1137" s="183">
        <f t="shared" si="206"/>
        <v>1</v>
      </c>
      <c r="AF1137" s="183" t="str">
        <f>IF(AND(COUNTIFS($J$18:J1137,J1137)=1,AE1137=1),1,"")</f>
        <v/>
      </c>
      <c r="AG1137" s="183" t="str">
        <f>IF(C1137="","",IF(AND(COUNTIFS($J$18:J1137,J1137)=1,C1137&lt;&gt;""),1,""))</f>
        <v/>
      </c>
      <c r="AH1137" s="183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82">
        <v>2020</v>
      </c>
      <c r="C1138" s="182">
        <v>9</v>
      </c>
      <c r="D1138" s="57" t="str">
        <f t="shared" si="213"/>
        <v>Q2</v>
      </c>
      <c r="E1138" s="16" t="s">
        <v>35</v>
      </c>
      <c r="F1138" s="182">
        <v>2020</v>
      </c>
      <c r="G1138" s="182">
        <v>11</v>
      </c>
      <c r="H1138" s="185"/>
      <c r="I1138" s="57" t="str">
        <f t="shared" si="203"/>
        <v>Q3</v>
      </c>
      <c r="J1138" s="178" t="s">
        <v>1334</v>
      </c>
      <c r="K1138" s="185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87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84">
        <v>0.11260000000000001</v>
      </c>
      <c r="AE1138" s="183">
        <f t="shared" si="206"/>
        <v>1</v>
      </c>
      <c r="AF1138" s="183">
        <f>IF(AND(COUNTIFS($J$18:J1138,J1138)=1,AE1138=1),1,"")</f>
        <v>1</v>
      </c>
      <c r="AG1138" s="183">
        <f>IF(C1138="","",IF(AND(COUNTIFS($J$18:J1138,J1138)=1,C1138&lt;&gt;""),1,""))</f>
        <v>1</v>
      </c>
      <c r="AH1138" s="183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82">
        <v>2020</v>
      </c>
      <c r="C1139" s="182">
        <v>9</v>
      </c>
      <c r="D1139" s="57" t="str">
        <f t="shared" si="213"/>
        <v>Q2</v>
      </c>
      <c r="E1139" s="16" t="s">
        <v>35</v>
      </c>
      <c r="F1139" s="182">
        <v>2020</v>
      </c>
      <c r="G1139" s="182">
        <v>11</v>
      </c>
      <c r="H1139" s="185"/>
      <c r="I1139" s="57" t="str">
        <f t="shared" si="203"/>
        <v>Q3</v>
      </c>
      <c r="J1139" s="178" t="s">
        <v>1334</v>
      </c>
      <c r="K1139" s="185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87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84">
        <v>0.11260000000000001</v>
      </c>
      <c r="AE1139" s="183">
        <f t="shared" si="206"/>
        <v>1</v>
      </c>
      <c r="AF1139" s="183" t="str">
        <f>IF(AND(COUNTIFS($J$18:J1139,J1139)=1,AE1139=1),1,"")</f>
        <v/>
      </c>
      <c r="AG1139" s="183" t="str">
        <f>IF(C1139="","",IF(AND(COUNTIFS($J$18:J1139,J1139)=1,C1139&lt;&gt;""),1,""))</f>
        <v/>
      </c>
      <c r="AH1139" s="183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82">
        <v>2020</v>
      </c>
      <c r="C1140" s="182">
        <v>9</v>
      </c>
      <c r="D1140" s="57" t="str">
        <f t="shared" si="213"/>
        <v>Q2</v>
      </c>
      <c r="E1140" s="16" t="s">
        <v>35</v>
      </c>
      <c r="F1140" s="182">
        <v>2020</v>
      </c>
      <c r="G1140" s="182">
        <v>11</v>
      </c>
      <c r="H1140" s="185"/>
      <c r="I1140" s="57" t="str">
        <f t="shared" si="203"/>
        <v>Q3</v>
      </c>
      <c r="J1140" s="178" t="s">
        <v>1334</v>
      </c>
      <c r="K1140" s="185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87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84">
        <v>0.11260000000000001</v>
      </c>
      <c r="AE1140" s="183">
        <f t="shared" si="206"/>
        <v>1</v>
      </c>
      <c r="AF1140" s="183" t="str">
        <f>IF(AND(COUNTIFS($J$18:J1140,J1140)=1,AE1140=1),1,"")</f>
        <v/>
      </c>
      <c r="AG1140" s="183" t="str">
        <f>IF(C1140="","",IF(AND(COUNTIFS($J$18:J1140,J1140)=1,C1140&lt;&gt;""),1,""))</f>
        <v/>
      </c>
      <c r="AH1140" s="183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82">
        <v>2020</v>
      </c>
      <c r="C1141" s="182">
        <v>9</v>
      </c>
      <c r="D1141" s="57" t="str">
        <f t="shared" si="213"/>
        <v>Q2</v>
      </c>
      <c r="E1141" s="16" t="s">
        <v>35</v>
      </c>
      <c r="F1141" s="182">
        <v>2020</v>
      </c>
      <c r="G1141" s="182">
        <v>11</v>
      </c>
      <c r="H1141" s="185"/>
      <c r="I1141" s="57" t="str">
        <f t="shared" si="203"/>
        <v>Q3</v>
      </c>
      <c r="J1141" s="178" t="s">
        <v>1334</v>
      </c>
      <c r="K1141" s="185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87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84">
        <v>0.11260000000000001</v>
      </c>
      <c r="AE1141" s="183">
        <f t="shared" si="206"/>
        <v>1</v>
      </c>
      <c r="AF1141" s="183" t="str">
        <f>IF(AND(COUNTIFS($J$18:J1141,J1141)=1,AE1141=1),1,"")</f>
        <v/>
      </c>
      <c r="AG1141" s="183" t="str">
        <f>IF(C1141="","",IF(AND(COUNTIFS($J$18:J1141,J1141)=1,C1141&lt;&gt;""),1,""))</f>
        <v/>
      </c>
      <c r="AH1141" s="183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82">
        <v>2020</v>
      </c>
      <c r="C1142" s="182">
        <v>9</v>
      </c>
      <c r="D1142" s="57" t="str">
        <f t="shared" si="213"/>
        <v>Q2</v>
      </c>
      <c r="E1142" s="16" t="s">
        <v>35</v>
      </c>
      <c r="F1142" s="182">
        <v>2020</v>
      </c>
      <c r="G1142" s="182">
        <v>11</v>
      </c>
      <c r="H1142" s="185"/>
      <c r="I1142" s="57" t="str">
        <f t="shared" si="203"/>
        <v>Q3</v>
      </c>
      <c r="J1142" s="178" t="s">
        <v>1334</v>
      </c>
      <c r="K1142" s="185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87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84">
        <v>0.11260000000000001</v>
      </c>
      <c r="AE1142" s="183">
        <f t="shared" si="206"/>
        <v>1</v>
      </c>
      <c r="AF1142" s="183" t="str">
        <f>IF(AND(COUNTIFS($J$18:J1142,J1142)=1,AE1142=1),1,"")</f>
        <v/>
      </c>
      <c r="AG1142" s="183" t="str">
        <f>IF(C1142="","",IF(AND(COUNTIFS($J$18:J1142,J1142)=1,C1142&lt;&gt;""),1,""))</f>
        <v/>
      </c>
      <c r="AH1142" s="183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82">
        <v>2020</v>
      </c>
      <c r="C1143" s="182">
        <v>9</v>
      </c>
      <c r="D1143" s="57" t="str">
        <f t="shared" si="213"/>
        <v>Q2</v>
      </c>
      <c r="E1143" s="16" t="s">
        <v>35</v>
      </c>
      <c r="F1143" s="182">
        <v>2020</v>
      </c>
      <c r="G1143" s="182">
        <v>11</v>
      </c>
      <c r="H1143" s="185"/>
      <c r="I1143" s="57" t="str">
        <f t="shared" si="203"/>
        <v>Q3</v>
      </c>
      <c r="J1143" s="178" t="s">
        <v>1337</v>
      </c>
      <c r="K1143" s="185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87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84">
        <v>0.1489</v>
      </c>
      <c r="AE1143" s="183">
        <f t="shared" si="206"/>
        <v>1</v>
      </c>
      <c r="AF1143" s="183">
        <f>IF(AND(COUNTIFS($J$18:J1143,J1143)=1,AE1143=1),1,"")</f>
        <v>1</v>
      </c>
      <c r="AG1143" s="183">
        <f>IF(C1143="","",IF(AND(COUNTIFS($J$18:J1143,J1143)=1,C1143&lt;&gt;""),1,""))</f>
        <v>1</v>
      </c>
      <c r="AH1143" s="183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82">
        <v>2020</v>
      </c>
      <c r="C1144" s="182">
        <v>9</v>
      </c>
      <c r="D1144" s="57" t="str">
        <f t="shared" si="213"/>
        <v>Q2</v>
      </c>
      <c r="E1144" s="16" t="s">
        <v>35</v>
      </c>
      <c r="F1144" s="182">
        <v>2020</v>
      </c>
      <c r="G1144" s="182">
        <v>11</v>
      </c>
      <c r="H1144" s="185"/>
      <c r="I1144" s="57" t="str">
        <f t="shared" si="203"/>
        <v>Q3</v>
      </c>
      <c r="J1144" s="178" t="s">
        <v>1339</v>
      </c>
      <c r="K1144" s="185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87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84">
        <v>0.10349999999999999</v>
      </c>
      <c r="AE1144" s="183">
        <f t="shared" si="206"/>
        <v>1</v>
      </c>
      <c r="AF1144" s="183">
        <f>IF(AND(COUNTIFS($J$18:J1144,J1144)=1,AE1144=1),1,"")</f>
        <v>1</v>
      </c>
      <c r="AG1144" s="183">
        <f>IF(C1144="","",IF(AND(COUNTIFS($J$18:J1144,J1144)=1,C1144&lt;&gt;""),1,""))</f>
        <v>1</v>
      </c>
      <c r="AH1144" s="183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82">
        <v>2020</v>
      </c>
      <c r="C1145" s="182">
        <v>9</v>
      </c>
      <c r="D1145" s="57" t="str">
        <f t="shared" si="213"/>
        <v>Q2</v>
      </c>
      <c r="E1145" s="16" t="s">
        <v>35</v>
      </c>
      <c r="F1145" s="182">
        <v>2020</v>
      </c>
      <c r="G1145" s="182">
        <v>11</v>
      </c>
      <c r="H1145" s="185"/>
      <c r="I1145" s="57" t="str">
        <f t="shared" si="203"/>
        <v>Q3</v>
      </c>
      <c r="J1145" s="178" t="s">
        <v>1339</v>
      </c>
      <c r="K1145" s="185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87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84">
        <v>0.10349999999999999</v>
      </c>
      <c r="AE1145" s="183">
        <f t="shared" si="206"/>
        <v>1</v>
      </c>
      <c r="AF1145" s="183" t="str">
        <f>IF(AND(COUNTIFS($J$18:J1145,J1145)=1,AE1145=1),1,"")</f>
        <v/>
      </c>
      <c r="AG1145" s="183" t="str">
        <f>IF(C1145="","",IF(AND(COUNTIFS($J$18:J1145,J1145)=1,C1145&lt;&gt;""),1,""))</f>
        <v/>
      </c>
      <c r="AH1145" s="183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82">
        <v>2020</v>
      </c>
      <c r="C1146" s="182">
        <v>9</v>
      </c>
      <c r="D1146" s="57" t="str">
        <f t="shared" si="213"/>
        <v>Q2</v>
      </c>
      <c r="E1146" s="16" t="s">
        <v>35</v>
      </c>
      <c r="F1146" s="182">
        <v>2020</v>
      </c>
      <c r="G1146" s="182">
        <v>11</v>
      </c>
      <c r="H1146" s="185"/>
      <c r="I1146" s="57" t="str">
        <f t="shared" si="203"/>
        <v>Q3</v>
      </c>
      <c r="J1146" s="178" t="s">
        <v>1339</v>
      </c>
      <c r="K1146" s="185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87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84">
        <v>0.10349999999999999</v>
      </c>
      <c r="AE1146" s="183">
        <f t="shared" si="206"/>
        <v>1</v>
      </c>
      <c r="AF1146" s="183" t="str">
        <f>IF(AND(COUNTIFS($J$18:J1146,J1146)=1,AE1146=1),1,"")</f>
        <v/>
      </c>
      <c r="AG1146" s="183" t="str">
        <f>IF(C1146="","",IF(AND(COUNTIFS($J$18:J1146,J1146)=1,C1146&lt;&gt;""),1,""))</f>
        <v/>
      </c>
      <c r="AH1146" s="183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82">
        <v>2020</v>
      </c>
      <c r="C1147" s="182">
        <v>9</v>
      </c>
      <c r="D1147" s="57" t="str">
        <f t="shared" si="213"/>
        <v>Q2</v>
      </c>
      <c r="E1147" s="16" t="s">
        <v>35</v>
      </c>
      <c r="F1147" s="182">
        <v>2020</v>
      </c>
      <c r="G1147" s="182">
        <v>11</v>
      </c>
      <c r="H1147" s="185"/>
      <c r="I1147" s="57" t="str">
        <f t="shared" si="203"/>
        <v>Q3</v>
      </c>
      <c r="J1147" s="178" t="s">
        <v>1339</v>
      </c>
      <c r="K1147" s="185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87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84">
        <v>0.10349999999999999</v>
      </c>
      <c r="AE1147" s="183">
        <f t="shared" si="206"/>
        <v>1</v>
      </c>
      <c r="AF1147" s="183" t="str">
        <f>IF(AND(COUNTIFS($J$18:J1147,J1147)=1,AE1147=1),1,"")</f>
        <v/>
      </c>
      <c r="AG1147" s="183" t="str">
        <f>IF(C1147="","",IF(AND(COUNTIFS($J$18:J1147,J1147)=1,C1147&lt;&gt;""),1,""))</f>
        <v/>
      </c>
      <c r="AH1147" s="183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82">
        <v>2020</v>
      </c>
      <c r="C1148" s="182">
        <v>9</v>
      </c>
      <c r="D1148" s="57" t="str">
        <f t="shared" si="213"/>
        <v>Q2</v>
      </c>
      <c r="E1148" s="16" t="s">
        <v>35</v>
      </c>
      <c r="F1148" s="182">
        <v>2020</v>
      </c>
      <c r="G1148" s="182">
        <v>12</v>
      </c>
      <c r="H1148" s="185"/>
      <c r="I1148" s="57" t="str">
        <f t="shared" si="203"/>
        <v>Q3</v>
      </c>
      <c r="J1148" s="178" t="s">
        <v>1339</v>
      </c>
      <c r="K1148" s="185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87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84">
        <v>0.10349999999999999</v>
      </c>
      <c r="AE1148" s="183">
        <f t="shared" si="206"/>
        <v>0</v>
      </c>
      <c r="AF1148" s="183" t="str">
        <f>IF(AND(COUNTIFS($J$18:J1148,J1148)=1,AE1148=1),1,"")</f>
        <v/>
      </c>
      <c r="AG1148" s="183" t="str">
        <f>IF(C1148="","",IF(AND(COUNTIFS($J$18:J1148,J1148)=1,C1148&lt;&gt;""),1,""))</f>
        <v/>
      </c>
      <c r="AH1148" s="183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82">
        <v>2020</v>
      </c>
      <c r="C1149" s="182">
        <v>9</v>
      </c>
      <c r="D1149" s="57" t="str">
        <f t="shared" si="213"/>
        <v>Q2</v>
      </c>
      <c r="E1149" s="16" t="s">
        <v>35</v>
      </c>
      <c r="F1149" s="182">
        <v>2020</v>
      </c>
      <c r="G1149" s="182">
        <v>12</v>
      </c>
      <c r="H1149" s="185"/>
      <c r="I1149" s="57" t="str">
        <f t="shared" si="203"/>
        <v>Q3</v>
      </c>
      <c r="J1149" s="178" t="s">
        <v>1339</v>
      </c>
      <c r="K1149" s="185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87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84">
        <v>0.10349999999999999</v>
      </c>
      <c r="AE1149" s="183">
        <f t="shared" si="206"/>
        <v>0</v>
      </c>
      <c r="AF1149" s="183" t="str">
        <f>IF(AND(COUNTIFS($J$18:J1149,J1149)=1,AE1149=1),1,"")</f>
        <v/>
      </c>
      <c r="AG1149" s="183" t="str">
        <f>IF(C1149="","",IF(AND(COUNTIFS($J$18:J1149,J1149)=1,C1149&lt;&gt;""),1,""))</f>
        <v/>
      </c>
      <c r="AH1149" s="183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82">
        <v>2020</v>
      </c>
      <c r="C1150" s="182">
        <v>9</v>
      </c>
      <c r="D1150" s="57" t="str">
        <f t="shared" si="213"/>
        <v>Q2</v>
      </c>
      <c r="E1150" s="16" t="s">
        <v>35</v>
      </c>
      <c r="F1150" s="182">
        <v>2020</v>
      </c>
      <c r="G1150" s="182">
        <v>12</v>
      </c>
      <c r="H1150" s="185"/>
      <c r="I1150" s="57" t="str">
        <f t="shared" si="203"/>
        <v>Q3</v>
      </c>
      <c r="J1150" s="178" t="s">
        <v>1339</v>
      </c>
      <c r="K1150" s="185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87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84">
        <v>0.10349999999999999</v>
      </c>
      <c r="AE1150" s="183">
        <f t="shared" si="206"/>
        <v>0</v>
      </c>
      <c r="AF1150" s="183" t="str">
        <f>IF(AND(COUNTIFS($J$18:J1150,J1150)=1,AE1150=1),1,"")</f>
        <v/>
      </c>
      <c r="AG1150" s="183" t="str">
        <f>IF(C1150="","",IF(AND(COUNTIFS($J$18:J1150,J1150)=1,C1150&lt;&gt;""),1,""))</f>
        <v/>
      </c>
      <c r="AH1150" s="183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82">
        <v>2020</v>
      </c>
      <c r="C1151" s="182">
        <v>9</v>
      </c>
      <c r="D1151" s="57" t="str">
        <f t="shared" si="213"/>
        <v>Q2</v>
      </c>
      <c r="E1151" s="16" t="s">
        <v>35</v>
      </c>
      <c r="F1151" s="182">
        <v>2020</v>
      </c>
      <c r="G1151" s="182">
        <v>12</v>
      </c>
      <c r="H1151" s="185"/>
      <c r="I1151" s="57" t="str">
        <f t="shared" si="203"/>
        <v>Q3</v>
      </c>
      <c r="J1151" s="178" t="s">
        <v>1339</v>
      </c>
      <c r="K1151" s="185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87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84">
        <v>0.10349999999999999</v>
      </c>
      <c r="AE1151" s="183">
        <f t="shared" si="206"/>
        <v>0</v>
      </c>
      <c r="AF1151" s="183" t="str">
        <f>IF(AND(COUNTIFS($J$18:J1151,J1151)=1,AE1151=1),1,"")</f>
        <v/>
      </c>
      <c r="AG1151" s="183" t="str">
        <f>IF(C1151="","",IF(AND(COUNTIFS($J$18:J1151,J1151)=1,C1151&lt;&gt;""),1,""))</f>
        <v/>
      </c>
      <c r="AH1151" s="183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82">
        <v>2020</v>
      </c>
      <c r="C1152" s="182">
        <v>9</v>
      </c>
      <c r="D1152" s="57" t="str">
        <f t="shared" si="213"/>
        <v>Q2</v>
      </c>
      <c r="E1152" s="16" t="s">
        <v>35</v>
      </c>
      <c r="F1152" s="182">
        <v>2020</v>
      </c>
      <c r="G1152" s="182">
        <v>11</v>
      </c>
      <c r="H1152" s="185"/>
      <c r="I1152" s="57" t="str">
        <f t="shared" si="203"/>
        <v>Q3</v>
      </c>
      <c r="J1152" s="178" t="s">
        <v>1341</v>
      </c>
      <c r="K1152" s="185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76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84">
        <v>0.11990000000000001</v>
      </c>
      <c r="AE1152" s="183">
        <f t="shared" si="206"/>
        <v>1</v>
      </c>
      <c r="AF1152" s="183">
        <f>IF(AND(COUNTIFS($J$18:J1152,J1152)=1,AE1152=1),1,"")</f>
        <v>1</v>
      </c>
      <c r="AG1152" s="183">
        <f>IF(C1152="","",IF(AND(COUNTIFS($J$18:J1152,J1152)=1,C1152&lt;&gt;""),1,""))</f>
        <v>1</v>
      </c>
      <c r="AH1152" s="183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82">
        <v>2020</v>
      </c>
      <c r="C1153" s="182">
        <v>9</v>
      </c>
      <c r="D1153" s="57" t="str">
        <f t="shared" si="213"/>
        <v>Q2</v>
      </c>
      <c r="E1153" s="16" t="s">
        <v>35</v>
      </c>
      <c r="F1153" s="182">
        <v>2020</v>
      </c>
      <c r="G1153" s="182">
        <v>12</v>
      </c>
      <c r="H1153" s="185"/>
      <c r="I1153" s="57" t="str">
        <f t="shared" si="203"/>
        <v>Q3</v>
      </c>
      <c r="J1153" s="178" t="s">
        <v>1344</v>
      </c>
      <c r="K1153" s="185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87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84">
        <v>0.1134</v>
      </c>
      <c r="AE1153" s="183">
        <f t="shared" si="206"/>
        <v>1</v>
      </c>
      <c r="AF1153" s="183">
        <f>IF(AND(COUNTIFS($J$18:J1153,J1153)=1,AE1153=1),1,"")</f>
        <v>1</v>
      </c>
      <c r="AG1153" s="183">
        <f>IF(C1153="","",IF(AND(COUNTIFS($J$18:J1153,J1153)=1,C1153&lt;&gt;""),1,""))</f>
        <v>1</v>
      </c>
      <c r="AH1153" s="183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82">
        <v>2020</v>
      </c>
      <c r="C1154" s="182">
        <v>9</v>
      </c>
      <c r="D1154" s="57" t="str">
        <f t="shared" si="213"/>
        <v>Q2</v>
      </c>
      <c r="E1154" s="16" t="s">
        <v>35</v>
      </c>
      <c r="F1154" s="182">
        <v>2020</v>
      </c>
      <c r="G1154" s="182">
        <v>12</v>
      </c>
      <c r="H1154" s="185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8" t="s">
        <v>1344</v>
      </c>
      <c r="K1154" s="185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87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84">
        <v>0.1134</v>
      </c>
      <c r="AE1154" s="183">
        <f t="shared" ref="AE1154:AE1217" si="220">IF(Q1154="","",IF(Q1154="Yes",1,0))</f>
        <v>1</v>
      </c>
      <c r="AF1154" s="183" t="str">
        <f>IF(AND(COUNTIFS($J$18:J1154,J1154)=1,AE1154=1),1,"")</f>
        <v/>
      </c>
      <c r="AG1154" s="183" t="str">
        <f>IF(C1154="","",IF(AND(COUNTIFS($J$18:J1154,J1154)=1,C1154&lt;&gt;""),1,""))</f>
        <v/>
      </c>
      <c r="AH1154" s="183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82">
        <v>2020</v>
      </c>
      <c r="C1155" s="182">
        <v>9</v>
      </c>
      <c r="D1155" s="57" t="str">
        <f t="shared" si="213"/>
        <v>Q2</v>
      </c>
      <c r="E1155" s="16" t="s">
        <v>35</v>
      </c>
      <c r="F1155" s="182">
        <v>2020</v>
      </c>
      <c r="G1155" s="182">
        <v>10</v>
      </c>
      <c r="H1155" s="185"/>
      <c r="I1155" s="57" t="str">
        <f t="shared" si="217"/>
        <v>Q3</v>
      </c>
      <c r="J1155" s="178" t="s">
        <v>1346</v>
      </c>
      <c r="K1155" s="185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87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84">
        <v>0.13189999999999999</v>
      </c>
      <c r="AE1155" s="183">
        <f t="shared" si="220"/>
        <v>1</v>
      </c>
      <c r="AF1155" s="183">
        <f>IF(AND(COUNTIFS($J$18:J1155,J1155)=1,AE1155=1),1,"")</f>
        <v>1</v>
      </c>
      <c r="AG1155" s="183">
        <f>IF(C1155="","",IF(AND(COUNTIFS($J$18:J1155,J1155)=1,C1155&lt;&gt;""),1,""))</f>
        <v>1</v>
      </c>
      <c r="AH1155" s="183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82">
        <v>2020</v>
      </c>
      <c r="C1156" s="182">
        <v>9</v>
      </c>
      <c r="D1156" s="57" t="str">
        <f t="shared" si="213"/>
        <v>Q2</v>
      </c>
      <c r="E1156" s="16" t="s">
        <v>35</v>
      </c>
      <c r="F1156" s="182">
        <v>2020</v>
      </c>
      <c r="G1156" s="182">
        <v>11</v>
      </c>
      <c r="H1156" s="185"/>
      <c r="I1156" s="57" t="str">
        <f t="shared" si="217"/>
        <v>Q3</v>
      </c>
      <c r="J1156" s="178" t="s">
        <v>1348</v>
      </c>
      <c r="K1156" s="185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87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84">
        <v>9.01E-2</v>
      </c>
      <c r="AE1156" s="183">
        <f t="shared" si="220"/>
        <v>1</v>
      </c>
      <c r="AF1156" s="183">
        <f>IF(AND(COUNTIFS($J$18:J1156,J1156)=1,AE1156=1),1,"")</f>
        <v>1</v>
      </c>
      <c r="AG1156" s="183">
        <f>IF(C1156="","",IF(AND(COUNTIFS($J$18:J1156,J1156)=1,C1156&lt;&gt;""),1,""))</f>
        <v>1</v>
      </c>
      <c r="AH1156" s="183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82">
        <v>2020</v>
      </c>
      <c r="C1157" s="182">
        <v>9</v>
      </c>
      <c r="D1157" s="57" t="str">
        <f t="shared" si="213"/>
        <v>Q2</v>
      </c>
      <c r="E1157" s="16" t="s">
        <v>35</v>
      </c>
      <c r="F1157" s="182">
        <v>2020</v>
      </c>
      <c r="G1157" s="182">
        <v>11</v>
      </c>
      <c r="H1157" s="185"/>
      <c r="I1157" s="57" t="str">
        <f t="shared" si="217"/>
        <v>Q3</v>
      </c>
      <c r="J1157" s="178" t="s">
        <v>1348</v>
      </c>
      <c r="K1157" s="185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87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84">
        <v>9.01E-2</v>
      </c>
      <c r="AE1157" s="183">
        <f t="shared" si="220"/>
        <v>1</v>
      </c>
      <c r="AF1157" s="183" t="str">
        <f>IF(AND(COUNTIFS($J$18:J1157,J1157)=1,AE1157=1),1,"")</f>
        <v/>
      </c>
      <c r="AG1157" s="183" t="str">
        <f>IF(C1157="","",IF(AND(COUNTIFS($J$18:J1157,J1157)=1,C1157&lt;&gt;""),1,""))</f>
        <v/>
      </c>
      <c r="AH1157" s="183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82">
        <v>2020</v>
      </c>
      <c r="C1158" s="182">
        <v>9</v>
      </c>
      <c r="D1158" s="57" t="str">
        <f t="shared" si="213"/>
        <v>Q2</v>
      </c>
      <c r="E1158" s="16" t="s">
        <v>35</v>
      </c>
      <c r="F1158" s="182">
        <v>2020</v>
      </c>
      <c r="G1158" s="182">
        <v>10</v>
      </c>
      <c r="H1158" s="185"/>
      <c r="I1158" s="57" t="str">
        <f t="shared" si="217"/>
        <v>Q3</v>
      </c>
      <c r="J1158" s="178" t="s">
        <v>1350</v>
      </c>
      <c r="K1158" s="185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87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84">
        <v>0.16200000000000001</v>
      </c>
      <c r="AE1158" s="183">
        <f t="shared" si="220"/>
        <v>0</v>
      </c>
      <c r="AF1158" s="183" t="str">
        <f>IF(AND(COUNTIFS($J$18:J1158,J1158)=1,AE1158=1),1,"")</f>
        <v/>
      </c>
      <c r="AG1158" s="183">
        <f>IF(C1158="","",IF(AND(COUNTIFS($J$18:J1158,J1158)=1,C1158&lt;&gt;""),1,""))</f>
        <v>1</v>
      </c>
      <c r="AH1158" s="183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82">
        <v>2020</v>
      </c>
      <c r="C1159" s="182">
        <v>9</v>
      </c>
      <c r="D1159" s="57" t="str">
        <f t="shared" si="213"/>
        <v>Q2</v>
      </c>
      <c r="E1159" s="16" t="s">
        <v>35</v>
      </c>
      <c r="F1159" s="182">
        <v>2020</v>
      </c>
      <c r="G1159" s="182">
        <v>10</v>
      </c>
      <c r="H1159" s="185"/>
      <c r="I1159" s="57" t="str">
        <f t="shared" si="217"/>
        <v>Q3</v>
      </c>
      <c r="J1159" s="178" t="s">
        <v>1352</v>
      </c>
      <c r="K1159" s="185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87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84">
        <v>0.12839999999999999</v>
      </c>
      <c r="AE1159" s="183">
        <f t="shared" si="220"/>
        <v>0</v>
      </c>
      <c r="AF1159" s="183" t="str">
        <f>IF(AND(COUNTIFS($J$18:J1159,J1159)=1,AE1159=1),1,"")</f>
        <v/>
      </c>
      <c r="AG1159" s="183">
        <f>IF(C1159="","",IF(AND(COUNTIFS($J$18:J1159,J1159)=1,C1159&lt;&gt;""),1,""))</f>
        <v>1</v>
      </c>
      <c r="AH1159" s="183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82">
        <v>2020</v>
      </c>
      <c r="C1160" s="182">
        <v>9</v>
      </c>
      <c r="D1160" s="57" t="str">
        <f t="shared" si="213"/>
        <v>Q2</v>
      </c>
      <c r="E1160" s="16" t="s">
        <v>35</v>
      </c>
      <c r="F1160" s="182">
        <v>2020</v>
      </c>
      <c r="G1160" s="182">
        <v>12</v>
      </c>
      <c r="H1160" s="185"/>
      <c r="I1160" s="57" t="str">
        <f t="shared" si="217"/>
        <v>Q3</v>
      </c>
      <c r="J1160" s="178" t="s">
        <v>1354</v>
      </c>
      <c r="K1160" s="185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87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84">
        <v>0.1633</v>
      </c>
      <c r="AE1160" s="183">
        <f t="shared" si="220"/>
        <v>0</v>
      </c>
      <c r="AF1160" s="183" t="str">
        <f>IF(AND(COUNTIFS($J$18:J1160,J1160)=1,AE1160=1),1,"")</f>
        <v/>
      </c>
      <c r="AG1160" s="183">
        <f>IF(C1160="","",IF(AND(COUNTIFS($J$18:J1160,J1160)=1,C1160&lt;&gt;""),1,""))</f>
        <v>1</v>
      </c>
      <c r="AH1160" s="183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82">
        <v>2020</v>
      </c>
      <c r="C1161" s="182">
        <v>9</v>
      </c>
      <c r="D1161" s="57" t="str">
        <f t="shared" si="213"/>
        <v>Q2</v>
      </c>
      <c r="E1161" s="16" t="s">
        <v>35</v>
      </c>
      <c r="F1161" s="182">
        <v>2020</v>
      </c>
      <c r="G1161" s="182">
        <v>10</v>
      </c>
      <c r="H1161" s="185"/>
      <c r="I1161" s="57" t="str">
        <f t="shared" si="217"/>
        <v>Q3</v>
      </c>
      <c r="J1161" s="178" t="s">
        <v>1356</v>
      </c>
      <c r="K1161" s="185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87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84">
        <v>9.7500000000000003E-2</v>
      </c>
      <c r="AE1161" s="183">
        <f t="shared" si="220"/>
        <v>0</v>
      </c>
      <c r="AF1161" s="183" t="str">
        <f>IF(AND(COUNTIFS($J$18:J1161,J1161)=1,AE1161=1),1,"")</f>
        <v/>
      </c>
      <c r="AG1161" s="183">
        <f>IF(C1161="","",IF(AND(COUNTIFS($J$18:J1161,J1161)=1,C1161&lt;&gt;""),1,""))</f>
        <v>1</v>
      </c>
      <c r="AH1161" s="183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82">
        <v>2020</v>
      </c>
      <c r="C1162" s="182">
        <v>9</v>
      </c>
      <c r="D1162" s="57" t="str">
        <f t="shared" si="213"/>
        <v>Q2</v>
      </c>
      <c r="E1162" s="16" t="s">
        <v>35</v>
      </c>
      <c r="F1162" s="182">
        <v>2020</v>
      </c>
      <c r="G1162" s="182">
        <v>10</v>
      </c>
      <c r="H1162" s="185"/>
      <c r="I1162" s="57" t="str">
        <f t="shared" si="217"/>
        <v>Q3</v>
      </c>
      <c r="J1162" s="178" t="s">
        <v>1356</v>
      </c>
      <c r="K1162" s="185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87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84">
        <v>9.7500000000000003E-2</v>
      </c>
      <c r="AE1162" s="183">
        <f t="shared" si="220"/>
        <v>0</v>
      </c>
      <c r="AF1162" s="183" t="str">
        <f>IF(AND(COUNTIFS($J$18:J1162,J1162)=1,AE1162=1),1,"")</f>
        <v/>
      </c>
      <c r="AG1162" s="183" t="str">
        <f>IF(C1162="","",IF(AND(COUNTIFS($J$18:J1162,J1162)=1,C1162&lt;&gt;""),1,""))</f>
        <v/>
      </c>
      <c r="AH1162" s="183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82">
        <v>2020</v>
      </c>
      <c r="C1163" s="182">
        <v>9</v>
      </c>
      <c r="D1163" s="57" t="str">
        <f t="shared" si="213"/>
        <v>Q2</v>
      </c>
      <c r="E1163" s="16" t="s">
        <v>35</v>
      </c>
      <c r="F1163" s="182">
        <v>2020</v>
      </c>
      <c r="G1163" s="182">
        <v>12</v>
      </c>
      <c r="H1163" s="185"/>
      <c r="I1163" s="57" t="str">
        <f t="shared" si="217"/>
        <v>Q3</v>
      </c>
      <c r="J1163" s="178" t="s">
        <v>1357</v>
      </c>
      <c r="K1163" s="185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87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84">
        <v>9.7500000000000003E-2</v>
      </c>
      <c r="AE1163" s="183">
        <f t="shared" si="220"/>
        <v>0</v>
      </c>
      <c r="AF1163" s="183" t="str">
        <f>IF(AND(COUNTIFS($J$18:J1163,J1163)=1,AE1163=1),1,"")</f>
        <v/>
      </c>
      <c r="AG1163" s="183" t="str">
        <f>IF(C1163="","",IF(AND(COUNTIFS($J$18:J1163,J1163)=1,C1163&lt;&gt;""),1,""))</f>
        <v/>
      </c>
      <c r="AH1163" s="183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82">
        <v>2020</v>
      </c>
      <c r="C1164" s="182">
        <v>9</v>
      </c>
      <c r="D1164" s="57" t="str">
        <f t="shared" si="213"/>
        <v>Q2</v>
      </c>
      <c r="E1164" s="16" t="s">
        <v>35</v>
      </c>
      <c r="F1164" s="182">
        <v>2020</v>
      </c>
      <c r="G1164" s="182">
        <v>11</v>
      </c>
      <c r="H1164" s="185"/>
      <c r="I1164" s="57" t="str">
        <f t="shared" si="217"/>
        <v>Q3</v>
      </c>
      <c r="J1164" s="178" t="s">
        <v>1359</v>
      </c>
      <c r="K1164" s="185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87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84">
        <v>0.1835</v>
      </c>
      <c r="AE1164" s="183">
        <f t="shared" si="220"/>
        <v>0</v>
      </c>
      <c r="AF1164" s="183" t="str">
        <f>IF(AND(COUNTIFS($J$18:J1164,J1164)=1,AE1164=1),1,"")</f>
        <v/>
      </c>
      <c r="AG1164" s="183">
        <f>IF(C1164="","",IF(AND(COUNTIFS($J$18:J1164,J1164)=1,C1164&lt;&gt;""),1,""))</f>
        <v>1</v>
      </c>
      <c r="AH1164" s="183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82">
        <v>2020</v>
      </c>
      <c r="C1165" s="182">
        <v>9</v>
      </c>
      <c r="D1165" s="57" t="str">
        <f t="shared" si="213"/>
        <v>Q2</v>
      </c>
      <c r="E1165" s="16" t="s">
        <v>35</v>
      </c>
      <c r="F1165" s="182">
        <v>2020</v>
      </c>
      <c r="G1165" s="182">
        <v>11</v>
      </c>
      <c r="H1165" s="185"/>
      <c r="I1165" s="57" t="str">
        <f t="shared" si="217"/>
        <v>Q3</v>
      </c>
      <c r="J1165" s="178" t="s">
        <v>1361</v>
      </c>
      <c r="K1165" s="185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76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84">
        <v>0.1704</v>
      </c>
      <c r="AE1165" s="183">
        <f t="shared" si="220"/>
        <v>0</v>
      </c>
      <c r="AF1165" s="183" t="str">
        <f>IF(AND(COUNTIFS($J$18:J1165,J1165)=1,AE1165=1),1,"")</f>
        <v/>
      </c>
      <c r="AG1165" s="183">
        <f>IF(C1165="","",IF(AND(COUNTIFS($J$18:J1165,J1165)=1,C1165&lt;&gt;""),1,""))</f>
        <v>1</v>
      </c>
      <c r="AH1165" s="183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82">
        <v>2020</v>
      </c>
      <c r="C1166" s="182">
        <v>9</v>
      </c>
      <c r="D1166" s="57" t="str">
        <f t="shared" si="213"/>
        <v>Q2</v>
      </c>
      <c r="E1166" s="16" t="s">
        <v>35</v>
      </c>
      <c r="F1166" s="182">
        <v>2020</v>
      </c>
      <c r="G1166" s="182">
        <v>11</v>
      </c>
      <c r="H1166" s="185"/>
      <c r="I1166" s="57" t="str">
        <f t="shared" si="217"/>
        <v>Q3</v>
      </c>
      <c r="J1166" s="178" t="s">
        <v>1361</v>
      </c>
      <c r="K1166" s="185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76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84">
        <v>0.1704</v>
      </c>
      <c r="AE1166" s="183">
        <f t="shared" si="220"/>
        <v>0</v>
      </c>
      <c r="AF1166" s="183" t="str">
        <f>IF(AND(COUNTIFS($J$18:J1166,J1166)=1,AE1166=1),1,"")</f>
        <v/>
      </c>
      <c r="AG1166" s="183" t="str">
        <f>IF(C1166="","",IF(AND(COUNTIFS($J$18:J1166,J1166)=1,C1166&lt;&gt;""),1,""))</f>
        <v/>
      </c>
      <c r="AH1166" s="183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82">
        <v>2020</v>
      </c>
      <c r="C1167" s="182">
        <v>9</v>
      </c>
      <c r="D1167" s="57" t="str">
        <f t="shared" si="213"/>
        <v>Q2</v>
      </c>
      <c r="E1167" s="16" t="s">
        <v>35</v>
      </c>
      <c r="F1167" s="182">
        <v>2020</v>
      </c>
      <c r="G1167" s="182">
        <v>11</v>
      </c>
      <c r="H1167" s="185"/>
      <c r="I1167" s="57" t="str">
        <f t="shared" si="217"/>
        <v>Q3</v>
      </c>
      <c r="J1167" s="178" t="s">
        <v>1361</v>
      </c>
      <c r="K1167" s="185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76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84">
        <v>0.1704</v>
      </c>
      <c r="AE1167" s="183">
        <f t="shared" si="220"/>
        <v>0</v>
      </c>
      <c r="AF1167" s="183" t="str">
        <f>IF(AND(COUNTIFS($J$18:J1167,J1167)=1,AE1167=1),1,"")</f>
        <v/>
      </c>
      <c r="AG1167" s="183" t="str">
        <f>IF(C1167="","",IF(AND(COUNTIFS($J$18:J1167,J1167)=1,C1167&lt;&gt;""),1,""))</f>
        <v/>
      </c>
      <c r="AH1167" s="183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82">
        <v>2020</v>
      </c>
      <c r="C1168" s="182">
        <v>9</v>
      </c>
      <c r="D1168" s="57" t="str">
        <f t="shared" si="213"/>
        <v>Q2</v>
      </c>
      <c r="E1168" s="16" t="s">
        <v>35</v>
      </c>
      <c r="F1168" s="182">
        <v>2020</v>
      </c>
      <c r="G1168" s="182">
        <v>11</v>
      </c>
      <c r="H1168" s="185"/>
      <c r="I1168" s="57" t="str">
        <f t="shared" si="217"/>
        <v>Q3</v>
      </c>
      <c r="J1168" s="178" t="s">
        <v>1363</v>
      </c>
      <c r="K1168" s="185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87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84">
        <v>0.16020000000000001</v>
      </c>
      <c r="AE1168" s="183">
        <f t="shared" si="220"/>
        <v>0</v>
      </c>
      <c r="AF1168" s="183" t="str">
        <f>IF(AND(COUNTIFS($J$18:J1168,J1168)=1,AE1168=1),1,"")</f>
        <v/>
      </c>
      <c r="AG1168" s="183">
        <f>IF(C1168="","",IF(AND(COUNTIFS($J$18:J1168,J1168)=1,C1168&lt;&gt;""),1,""))</f>
        <v>1</v>
      </c>
      <c r="AH1168" s="183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82">
        <v>2020</v>
      </c>
      <c r="C1169" s="182">
        <v>9</v>
      </c>
      <c r="D1169" s="57" t="str">
        <f t="shared" si="213"/>
        <v>Q2</v>
      </c>
      <c r="E1169" s="16" t="s">
        <v>35</v>
      </c>
      <c r="F1169" s="182">
        <v>2020</v>
      </c>
      <c r="G1169" s="182">
        <v>11</v>
      </c>
      <c r="H1169" s="185"/>
      <c r="I1169" s="57" t="str">
        <f t="shared" si="217"/>
        <v>Q3</v>
      </c>
      <c r="J1169" s="178" t="s">
        <v>1365</v>
      </c>
      <c r="K1169" s="185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76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84">
        <v>0.16270000000000001</v>
      </c>
      <c r="AE1169" s="183">
        <f t="shared" si="220"/>
        <v>0</v>
      </c>
      <c r="AF1169" s="183" t="str">
        <f>IF(AND(COUNTIFS($J$18:J1169,J1169)=1,AE1169=1),1,"")</f>
        <v/>
      </c>
      <c r="AG1169" s="183">
        <f>IF(C1169="","",IF(AND(COUNTIFS($J$18:J1169,J1169)=1,C1169&lt;&gt;""),1,""))</f>
        <v>1</v>
      </c>
      <c r="AH1169" s="183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82">
        <v>2020</v>
      </c>
      <c r="C1170" s="182">
        <v>9</v>
      </c>
      <c r="D1170" s="57" t="str">
        <f t="shared" si="213"/>
        <v>Q2</v>
      </c>
      <c r="E1170" s="16" t="s">
        <v>35</v>
      </c>
      <c r="F1170" s="182">
        <v>2020</v>
      </c>
      <c r="G1170" s="182">
        <v>11</v>
      </c>
      <c r="H1170" s="185"/>
      <c r="I1170" s="57" t="str">
        <f t="shared" si="217"/>
        <v>Q3</v>
      </c>
      <c r="J1170" s="178" t="s">
        <v>1365</v>
      </c>
      <c r="K1170" s="185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76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84">
        <v>0.16270000000000001</v>
      </c>
      <c r="AE1170" s="183">
        <f t="shared" si="220"/>
        <v>0</v>
      </c>
      <c r="AF1170" s="183" t="str">
        <f>IF(AND(COUNTIFS($J$18:J1170,J1170)=1,AE1170=1),1,"")</f>
        <v/>
      </c>
      <c r="AG1170" s="183" t="str">
        <f>IF(C1170="","",IF(AND(COUNTIFS($J$18:J1170,J1170)=1,C1170&lt;&gt;""),1,""))</f>
        <v/>
      </c>
      <c r="AH1170" s="183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82">
        <v>2020</v>
      </c>
      <c r="C1171" s="182">
        <v>9</v>
      </c>
      <c r="D1171" s="57" t="str">
        <f t="shared" si="213"/>
        <v>Q2</v>
      </c>
      <c r="E1171" s="16" t="s">
        <v>35</v>
      </c>
      <c r="F1171" s="182">
        <v>2020</v>
      </c>
      <c r="G1171" s="182">
        <v>11</v>
      </c>
      <c r="H1171" s="185"/>
      <c r="I1171" s="57" t="str">
        <f t="shared" si="217"/>
        <v>Q3</v>
      </c>
      <c r="J1171" s="178" t="s">
        <v>1366</v>
      </c>
      <c r="K1171" s="185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87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84">
        <v>0.1421</v>
      </c>
      <c r="AE1171" s="183">
        <f t="shared" si="220"/>
        <v>0</v>
      </c>
      <c r="AF1171" s="183" t="str">
        <f>IF(AND(COUNTIFS($J$18:J1171,J1171)=1,AE1171=1),1,"")</f>
        <v/>
      </c>
      <c r="AG1171" s="183">
        <f>IF(C1171="","",IF(AND(COUNTIFS($J$18:J1171,J1171)=1,C1171&lt;&gt;""),1,""))</f>
        <v>1</v>
      </c>
      <c r="AH1171" s="183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82">
        <v>2020</v>
      </c>
      <c r="C1172" s="182">
        <v>9</v>
      </c>
      <c r="D1172" s="57" t="str">
        <f t="shared" si="213"/>
        <v>Q2</v>
      </c>
      <c r="E1172" s="16" t="s">
        <v>35</v>
      </c>
      <c r="F1172" s="182">
        <v>2020</v>
      </c>
      <c r="G1172" s="182">
        <v>12</v>
      </c>
      <c r="H1172" s="185"/>
      <c r="I1172" s="57" t="str">
        <f t="shared" si="217"/>
        <v>Q3</v>
      </c>
      <c r="J1172" s="178" t="s">
        <v>1367</v>
      </c>
      <c r="K1172" s="185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87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84">
        <v>0.1183</v>
      </c>
      <c r="AE1172" s="183">
        <f t="shared" si="220"/>
        <v>0</v>
      </c>
      <c r="AF1172" s="183" t="str">
        <f>IF(AND(COUNTIFS($J$18:J1172,J1172)=1,AE1172=1),1,"")</f>
        <v/>
      </c>
      <c r="AG1172" s="183">
        <f>IF(C1172="","",IF(AND(COUNTIFS($J$18:J1172,J1172)=1,C1172&lt;&gt;""),1,""))</f>
        <v>1</v>
      </c>
      <c r="AH1172" s="183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82">
        <v>2020</v>
      </c>
      <c r="C1173" s="182">
        <v>9</v>
      </c>
      <c r="D1173" s="57" t="str">
        <f t="shared" si="213"/>
        <v>Q2</v>
      </c>
      <c r="E1173" s="16" t="s">
        <v>35</v>
      </c>
      <c r="F1173" s="182">
        <v>2020</v>
      </c>
      <c r="G1173" s="182">
        <v>12</v>
      </c>
      <c r="H1173" s="185"/>
      <c r="I1173" s="57" t="str">
        <f t="shared" si="217"/>
        <v>Q3</v>
      </c>
      <c r="J1173" s="178" t="s">
        <v>1367</v>
      </c>
      <c r="K1173" s="185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87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84">
        <v>0.1183</v>
      </c>
      <c r="AE1173" s="183">
        <f t="shared" si="220"/>
        <v>0</v>
      </c>
      <c r="AF1173" s="183" t="str">
        <f>IF(AND(COUNTIFS($J$18:J1173,J1173)=1,AE1173=1),1,"")</f>
        <v/>
      </c>
      <c r="AG1173" s="183" t="str">
        <f>IF(C1173="","",IF(AND(COUNTIFS($J$18:J1173,J1173)=1,C1173&lt;&gt;""),1,""))</f>
        <v/>
      </c>
      <c r="AH1173" s="183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82">
        <v>2020</v>
      </c>
      <c r="C1174" s="182">
        <v>9</v>
      </c>
      <c r="D1174" s="57" t="str">
        <f t="shared" si="213"/>
        <v>Q2</v>
      </c>
      <c r="E1174" s="16" t="s">
        <v>35</v>
      </c>
      <c r="F1174" s="182">
        <v>2020</v>
      </c>
      <c r="G1174" s="182">
        <v>11</v>
      </c>
      <c r="H1174" s="185"/>
      <c r="I1174" s="57" t="str">
        <f t="shared" si="217"/>
        <v>Q3</v>
      </c>
      <c r="J1174" s="178" t="s">
        <v>1369</v>
      </c>
      <c r="K1174" s="185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76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84">
        <v>0.1181</v>
      </c>
      <c r="AE1174" s="183">
        <f t="shared" si="220"/>
        <v>0</v>
      </c>
      <c r="AF1174" s="183" t="str">
        <f>IF(AND(COUNTIFS($J$18:J1174,J1174)=1,AE1174=1),1,"")</f>
        <v/>
      </c>
      <c r="AG1174" s="183">
        <f>IF(C1174="","",IF(AND(COUNTIFS($J$18:J1174,J1174)=1,C1174&lt;&gt;""),1,""))</f>
        <v>1</v>
      </c>
      <c r="AH1174" s="183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82">
        <v>2020</v>
      </c>
      <c r="C1175" s="182">
        <v>9</v>
      </c>
      <c r="D1175" s="57" t="str">
        <f t="shared" si="213"/>
        <v>Q2</v>
      </c>
      <c r="E1175" s="16" t="s">
        <v>35</v>
      </c>
      <c r="F1175" s="182">
        <v>2020</v>
      </c>
      <c r="G1175" s="182">
        <v>11</v>
      </c>
      <c r="H1175" s="185"/>
      <c r="I1175" s="57" t="str">
        <f t="shared" si="217"/>
        <v>Q3</v>
      </c>
      <c r="J1175" s="178" t="s">
        <v>1371</v>
      </c>
      <c r="K1175" s="185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87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84">
        <v>0.16109999999999999</v>
      </c>
      <c r="AE1175" s="183">
        <f t="shared" si="220"/>
        <v>0</v>
      </c>
      <c r="AF1175" s="183" t="str">
        <f>IF(AND(COUNTIFS($J$18:J1175,J1175)=1,AE1175=1),1,"")</f>
        <v/>
      </c>
      <c r="AG1175" s="183">
        <f>IF(C1175="","",IF(AND(COUNTIFS($J$18:J1175,J1175)=1,C1175&lt;&gt;""),1,""))</f>
        <v>1</v>
      </c>
      <c r="AH1175" s="183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82">
        <v>2020</v>
      </c>
      <c r="C1176" s="182">
        <v>9</v>
      </c>
      <c r="D1176" s="57" t="str">
        <f t="shared" si="213"/>
        <v>Q2</v>
      </c>
      <c r="E1176" s="16" t="s">
        <v>35</v>
      </c>
      <c r="F1176" s="182">
        <v>2020</v>
      </c>
      <c r="G1176" s="182">
        <v>12</v>
      </c>
      <c r="H1176" s="185"/>
      <c r="I1176" s="57" t="str">
        <f t="shared" si="217"/>
        <v>Q3</v>
      </c>
      <c r="J1176" s="178" t="s">
        <v>1372</v>
      </c>
      <c r="K1176" s="185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87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84">
        <v>0.125</v>
      </c>
      <c r="AE1176" s="183">
        <f t="shared" si="220"/>
        <v>0</v>
      </c>
      <c r="AF1176" s="183" t="str">
        <f>IF(AND(COUNTIFS($J$18:J1176,J1176)=1,AE1176=1),1,"")</f>
        <v/>
      </c>
      <c r="AG1176" s="183">
        <f>IF(C1176="","",IF(AND(COUNTIFS($J$18:J1176,J1176)=1,C1176&lt;&gt;""),1,""))</f>
        <v>1</v>
      </c>
      <c r="AH1176" s="183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82">
        <v>2020</v>
      </c>
      <c r="C1177" s="182">
        <v>9</v>
      </c>
      <c r="D1177" s="57" t="str">
        <f t="shared" si="213"/>
        <v>Q2</v>
      </c>
      <c r="E1177" s="16" t="s">
        <v>35</v>
      </c>
      <c r="F1177" s="182">
        <v>2020</v>
      </c>
      <c r="G1177" s="182">
        <v>12</v>
      </c>
      <c r="H1177" s="185"/>
      <c r="I1177" s="57" t="str">
        <f t="shared" si="217"/>
        <v>Q3</v>
      </c>
      <c r="J1177" s="178" t="s">
        <v>1372</v>
      </c>
      <c r="K1177" s="185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87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84">
        <v>0.125</v>
      </c>
      <c r="AE1177" s="183">
        <f t="shared" si="220"/>
        <v>0</v>
      </c>
      <c r="AF1177" s="183" t="str">
        <f>IF(AND(COUNTIFS($J$18:J1177,J1177)=1,AE1177=1),1,"")</f>
        <v/>
      </c>
      <c r="AG1177" s="183" t="str">
        <f>IF(C1177="","",IF(AND(COUNTIFS($J$18:J1177,J1177)=1,C1177&lt;&gt;""),1,""))</f>
        <v/>
      </c>
      <c r="AH1177" s="183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82">
        <v>2020</v>
      </c>
      <c r="C1178" s="182">
        <v>9</v>
      </c>
      <c r="D1178" s="57" t="str">
        <f t="shared" si="213"/>
        <v>Q2</v>
      </c>
      <c r="E1178" s="16" t="s">
        <v>35</v>
      </c>
      <c r="F1178" s="182">
        <v>2020</v>
      </c>
      <c r="G1178" s="182">
        <v>12</v>
      </c>
      <c r="H1178" s="185"/>
      <c r="I1178" s="57" t="str">
        <f t="shared" si="217"/>
        <v>Q3</v>
      </c>
      <c r="J1178" s="178" t="s">
        <v>1372</v>
      </c>
      <c r="K1178" s="185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87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84">
        <v>0.125</v>
      </c>
      <c r="AE1178" s="183">
        <f t="shared" si="220"/>
        <v>0</v>
      </c>
      <c r="AF1178" s="183" t="str">
        <f>IF(AND(COUNTIFS($J$18:J1178,J1178)=1,AE1178=1),1,"")</f>
        <v/>
      </c>
      <c r="AG1178" s="183" t="str">
        <f>IF(C1178="","",IF(AND(COUNTIFS($J$18:J1178,J1178)=1,C1178&lt;&gt;""),1,""))</f>
        <v/>
      </c>
      <c r="AH1178" s="183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82">
        <v>2020</v>
      </c>
      <c r="C1179" s="182">
        <v>9</v>
      </c>
      <c r="D1179" s="57" t="str">
        <f t="shared" si="213"/>
        <v>Q2</v>
      </c>
      <c r="E1179" s="16" t="s">
        <v>35</v>
      </c>
      <c r="F1179" s="182">
        <v>2020</v>
      </c>
      <c r="G1179" s="182">
        <v>12</v>
      </c>
      <c r="H1179" s="185"/>
      <c r="I1179" s="57" t="str">
        <f t="shared" si="217"/>
        <v>Q3</v>
      </c>
      <c r="J1179" s="178" t="s">
        <v>1374</v>
      </c>
      <c r="K1179" s="185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87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84">
        <v>0.1061</v>
      </c>
      <c r="AE1179" s="183">
        <f t="shared" si="220"/>
        <v>0</v>
      </c>
      <c r="AF1179" s="183" t="str">
        <f>IF(AND(COUNTIFS($J$18:J1179,J1179)=1,AE1179=1),1,"")</f>
        <v/>
      </c>
      <c r="AG1179" s="183">
        <f>IF(C1179="","",IF(AND(COUNTIFS($J$18:J1179,J1179)=1,C1179&lt;&gt;""),1,""))</f>
        <v>1</v>
      </c>
      <c r="AH1179" s="183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82">
        <v>2020</v>
      </c>
      <c r="C1180" s="182">
        <v>9</v>
      </c>
      <c r="D1180" s="57" t="str">
        <f t="shared" si="213"/>
        <v>Q2</v>
      </c>
      <c r="E1180" s="16" t="s">
        <v>35</v>
      </c>
      <c r="F1180" s="182">
        <v>2020</v>
      </c>
      <c r="G1180" s="182">
        <v>12</v>
      </c>
      <c r="H1180" s="185"/>
      <c r="I1180" s="57" t="str">
        <f t="shared" si="217"/>
        <v>Q3</v>
      </c>
      <c r="J1180" s="178" t="s">
        <v>1377</v>
      </c>
      <c r="K1180" s="185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87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84">
        <v>0.16070000000000001</v>
      </c>
      <c r="AE1180" s="183">
        <f t="shared" si="220"/>
        <v>0</v>
      </c>
      <c r="AF1180" s="183" t="str">
        <f>IF(AND(COUNTIFS($J$18:J1180,J1180)=1,AE1180=1),1,"")</f>
        <v/>
      </c>
      <c r="AG1180" s="183">
        <f>IF(C1180="","",IF(AND(COUNTIFS($J$18:J1180,J1180)=1,C1180&lt;&gt;""),1,""))</f>
        <v>1</v>
      </c>
      <c r="AH1180" s="183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82">
        <v>2020</v>
      </c>
      <c r="C1181" s="182">
        <v>9</v>
      </c>
      <c r="D1181" s="57" t="str">
        <f t="shared" si="213"/>
        <v>Q2</v>
      </c>
      <c r="E1181" s="16" t="s">
        <v>35</v>
      </c>
      <c r="F1181" s="182">
        <v>2020</v>
      </c>
      <c r="G1181" s="182">
        <v>12</v>
      </c>
      <c r="H1181" s="185"/>
      <c r="I1181" s="57" t="str">
        <f t="shared" si="217"/>
        <v>Q3</v>
      </c>
      <c r="J1181" s="178" t="s">
        <v>1377</v>
      </c>
      <c r="K1181" s="185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87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84">
        <v>0.16070000000000001</v>
      </c>
      <c r="AE1181" s="183">
        <f t="shared" si="220"/>
        <v>0</v>
      </c>
      <c r="AF1181" s="183" t="str">
        <f>IF(AND(COUNTIFS($J$18:J1181,J1181)=1,AE1181=1),1,"")</f>
        <v/>
      </c>
      <c r="AG1181" s="183" t="str">
        <f>IF(C1181="","",IF(AND(COUNTIFS($J$18:J1181,J1181)=1,C1181&lt;&gt;""),1,""))</f>
        <v/>
      </c>
      <c r="AH1181" s="183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82">
        <v>2020</v>
      </c>
      <c r="C1182" s="182">
        <v>9</v>
      </c>
      <c r="D1182" s="57" t="str">
        <f t="shared" si="213"/>
        <v>Q2</v>
      </c>
      <c r="E1182" s="16" t="s">
        <v>35</v>
      </c>
      <c r="F1182" s="182">
        <v>2020</v>
      </c>
      <c r="G1182" s="182">
        <v>12</v>
      </c>
      <c r="H1182" s="185"/>
      <c r="I1182" s="57" t="str">
        <f t="shared" si="217"/>
        <v>Q3</v>
      </c>
      <c r="J1182" s="178" t="s">
        <v>1377</v>
      </c>
      <c r="K1182" s="185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87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84">
        <v>0.16070000000000001</v>
      </c>
      <c r="AE1182" s="183">
        <f t="shared" si="220"/>
        <v>0</v>
      </c>
      <c r="AF1182" s="183" t="str">
        <f>IF(AND(COUNTIFS($J$18:J1182,J1182)=1,AE1182=1),1,"")</f>
        <v/>
      </c>
      <c r="AG1182" s="183" t="str">
        <f>IF(C1182="","",IF(AND(COUNTIFS($J$18:J1182,J1182)=1,C1182&lt;&gt;""),1,""))</f>
        <v/>
      </c>
      <c r="AH1182" s="183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82">
        <v>2020</v>
      </c>
      <c r="C1183" s="182">
        <v>9</v>
      </c>
      <c r="D1183" s="57" t="str">
        <f t="shared" si="213"/>
        <v>Q2</v>
      </c>
      <c r="E1183" s="16" t="s">
        <v>35</v>
      </c>
      <c r="F1183" s="182">
        <v>2020</v>
      </c>
      <c r="G1183" s="182">
        <v>12</v>
      </c>
      <c r="H1183" s="185"/>
      <c r="I1183" s="57" t="str">
        <f t="shared" si="217"/>
        <v>Q3</v>
      </c>
      <c r="J1183" s="178" t="s">
        <v>1377</v>
      </c>
      <c r="K1183" s="185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87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84">
        <v>0.16070000000000001</v>
      </c>
      <c r="AE1183" s="183">
        <f t="shared" si="220"/>
        <v>0</v>
      </c>
      <c r="AF1183" s="183" t="str">
        <f>IF(AND(COUNTIFS($J$18:J1183,J1183)=1,AE1183=1),1,"")</f>
        <v/>
      </c>
      <c r="AG1183" s="183" t="str">
        <f>IF(C1183="","",IF(AND(COUNTIFS($J$18:J1183,J1183)=1,C1183&lt;&gt;""),1,""))</f>
        <v/>
      </c>
      <c r="AH1183" s="183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82">
        <v>2020</v>
      </c>
      <c r="C1184" s="182">
        <v>9</v>
      </c>
      <c r="D1184" s="57" t="str">
        <f t="shared" si="213"/>
        <v>Q2</v>
      </c>
      <c r="E1184" s="16" t="s">
        <v>35</v>
      </c>
      <c r="F1184" s="182">
        <v>2020</v>
      </c>
      <c r="G1184" s="182">
        <v>11</v>
      </c>
      <c r="H1184" s="185"/>
      <c r="I1184" s="57" t="str">
        <f t="shared" si="217"/>
        <v>Q3</v>
      </c>
      <c r="J1184" s="178" t="s">
        <v>1378</v>
      </c>
      <c r="K1184" s="185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76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84">
        <v>0.1241</v>
      </c>
      <c r="AE1184" s="183">
        <f t="shared" si="220"/>
        <v>0</v>
      </c>
      <c r="AF1184" s="183" t="str">
        <f>IF(AND(COUNTIFS($J$18:J1184,J1184)=1,AE1184=1),1,"")</f>
        <v/>
      </c>
      <c r="AG1184" s="183">
        <f>IF(C1184="","",IF(AND(COUNTIFS($J$18:J1184,J1184)=1,C1184&lt;&gt;""),1,""))</f>
        <v>1</v>
      </c>
      <c r="AH1184" s="183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82">
        <v>2020</v>
      </c>
      <c r="C1185" s="182">
        <v>9</v>
      </c>
      <c r="D1185" s="57" t="str">
        <f t="shared" si="213"/>
        <v>Q2</v>
      </c>
      <c r="E1185" s="16" t="s">
        <v>35</v>
      </c>
      <c r="F1185" s="182">
        <v>2020</v>
      </c>
      <c r="G1185" s="182">
        <v>12</v>
      </c>
      <c r="H1185" s="185"/>
      <c r="I1185" s="57" t="str">
        <f t="shared" si="217"/>
        <v>Q3</v>
      </c>
      <c r="J1185" s="178" t="s">
        <v>1379</v>
      </c>
      <c r="K1185" s="185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87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84">
        <v>0.1241</v>
      </c>
      <c r="AE1185" s="183">
        <f t="shared" si="220"/>
        <v>0</v>
      </c>
      <c r="AF1185" s="183" t="str">
        <f>IF(AND(COUNTIFS($J$18:J1185,J1185)=1,AE1185=1),1,"")</f>
        <v/>
      </c>
      <c r="AG1185" s="183">
        <f>IF(C1185="","",IF(AND(COUNTIFS($J$18:J1185,J1185)=1,C1185&lt;&gt;""),1,""))</f>
        <v>1</v>
      </c>
      <c r="AH1185" s="183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82">
        <v>2020</v>
      </c>
      <c r="C1186" s="182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82">
        <v>2020</v>
      </c>
      <c r="G1186" s="182">
        <v>12</v>
      </c>
      <c r="H1186" s="185"/>
      <c r="I1186" s="57" t="str">
        <f t="shared" si="217"/>
        <v>Q3</v>
      </c>
      <c r="J1186" s="178" t="s">
        <v>1379</v>
      </c>
      <c r="K1186" s="185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87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84">
        <v>0.1241</v>
      </c>
      <c r="AE1186" s="183">
        <f t="shared" si="220"/>
        <v>0</v>
      </c>
      <c r="AF1186" s="183" t="str">
        <f>IF(AND(COUNTIFS($J$18:J1186,J1186)=1,AE1186=1),1,"")</f>
        <v/>
      </c>
      <c r="AG1186" s="183" t="str">
        <f>IF(C1186="","",IF(AND(COUNTIFS($J$18:J1186,J1186)=1,C1186&lt;&gt;""),1,""))</f>
        <v/>
      </c>
      <c r="AH1186" s="183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82">
        <v>2020</v>
      </c>
      <c r="C1187" s="182">
        <v>9</v>
      </c>
      <c r="D1187" s="57" t="str">
        <f t="shared" si="229"/>
        <v>Q2</v>
      </c>
      <c r="E1187" s="16" t="s">
        <v>35</v>
      </c>
      <c r="F1187" s="182">
        <v>2020</v>
      </c>
      <c r="G1187" s="182">
        <v>11</v>
      </c>
      <c r="H1187" s="185"/>
      <c r="I1187" s="57" t="str">
        <f t="shared" si="217"/>
        <v>Q3</v>
      </c>
      <c r="J1187" s="178" t="s">
        <v>1380</v>
      </c>
      <c r="K1187" s="185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87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84">
        <v>0.28649999999999998</v>
      </c>
      <c r="AE1187" s="183">
        <f t="shared" si="220"/>
        <v>0</v>
      </c>
      <c r="AF1187" s="183" t="str">
        <f>IF(AND(COUNTIFS($J$18:J1187,J1187)=1,AE1187=1),1,"")</f>
        <v/>
      </c>
      <c r="AG1187" s="183">
        <f>IF(C1187="","",IF(AND(COUNTIFS($J$18:J1187,J1187)=1,C1187&lt;&gt;""),1,""))</f>
        <v>1</v>
      </c>
      <c r="AH1187" s="183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82">
        <v>2020</v>
      </c>
      <c r="C1188" s="182">
        <v>9</v>
      </c>
      <c r="D1188" s="57" t="str">
        <f t="shared" si="229"/>
        <v>Q2</v>
      </c>
      <c r="E1188" s="16" t="s">
        <v>35</v>
      </c>
      <c r="F1188" s="182">
        <v>2020</v>
      </c>
      <c r="G1188" s="182">
        <v>12</v>
      </c>
      <c r="H1188" s="185"/>
      <c r="I1188" s="57" t="str">
        <f t="shared" si="217"/>
        <v>Q3</v>
      </c>
      <c r="J1188" s="178" t="s">
        <v>1380</v>
      </c>
      <c r="K1188" s="185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87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84">
        <v>0.28649999999999998</v>
      </c>
      <c r="AE1188" s="183">
        <f t="shared" si="220"/>
        <v>0</v>
      </c>
      <c r="AF1188" s="183" t="str">
        <f>IF(AND(COUNTIFS($J$18:J1188,J1188)=1,AE1188=1),1,"")</f>
        <v/>
      </c>
      <c r="AG1188" s="183" t="str">
        <f>IF(C1188="","",IF(AND(COUNTIFS($J$18:J1188,J1188)=1,C1188&lt;&gt;""),1,""))</f>
        <v/>
      </c>
      <c r="AH1188" s="183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82">
        <v>2020</v>
      </c>
      <c r="C1189" s="182">
        <v>9</v>
      </c>
      <c r="D1189" s="57" t="str">
        <f t="shared" si="229"/>
        <v>Q2</v>
      </c>
      <c r="E1189" s="16" t="s">
        <v>35</v>
      </c>
      <c r="F1189" s="182">
        <v>2020</v>
      </c>
      <c r="G1189" s="182">
        <v>11</v>
      </c>
      <c r="H1189" s="185"/>
      <c r="I1189" s="57" t="str">
        <f t="shared" si="217"/>
        <v>Q3</v>
      </c>
      <c r="J1189" s="178" t="s">
        <v>1381</v>
      </c>
      <c r="K1189" s="185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87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84">
        <v>0.1171</v>
      </c>
      <c r="AE1189" s="183">
        <f t="shared" si="220"/>
        <v>0</v>
      </c>
      <c r="AF1189" s="183" t="str">
        <f>IF(AND(COUNTIFS($J$18:J1189,J1189)=1,AE1189=1),1,"")</f>
        <v/>
      </c>
      <c r="AG1189" s="183">
        <f>IF(C1189="","",IF(AND(COUNTIFS($J$18:J1189,J1189)=1,C1189&lt;&gt;""),1,""))</f>
        <v>1</v>
      </c>
      <c r="AH1189" s="183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82">
        <v>2020</v>
      </c>
      <c r="C1190" s="182">
        <v>10</v>
      </c>
      <c r="D1190" s="57" t="str">
        <f t="shared" si="229"/>
        <v>Q3</v>
      </c>
      <c r="E1190" s="16" t="s">
        <v>35</v>
      </c>
      <c r="F1190" s="182">
        <v>2020</v>
      </c>
      <c r="G1190" s="182">
        <v>12</v>
      </c>
      <c r="H1190" s="185"/>
      <c r="I1190" s="57" t="str">
        <f t="shared" si="217"/>
        <v>Q3</v>
      </c>
      <c r="J1190" s="178" t="s">
        <v>1383</v>
      </c>
      <c r="K1190" s="185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87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84">
        <v>9.0200000000000002E-2</v>
      </c>
      <c r="AE1190" s="183">
        <f t="shared" si="220"/>
        <v>0</v>
      </c>
      <c r="AF1190" s="183" t="str">
        <f>IF(AND(COUNTIFS($J$18:J1190,J1190)=1,AE1190=1),1,"")</f>
        <v/>
      </c>
      <c r="AG1190" s="183">
        <f>IF(C1190="","",IF(AND(COUNTIFS($J$18:J1190,J1190)=1,C1190&lt;&gt;""),1,""))</f>
        <v>1</v>
      </c>
      <c r="AH1190" s="183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82">
        <v>2020</v>
      </c>
      <c r="C1191" s="182">
        <v>10</v>
      </c>
      <c r="D1191" s="57" t="str">
        <f t="shared" si="229"/>
        <v>Q3</v>
      </c>
      <c r="E1191" s="16" t="s">
        <v>35</v>
      </c>
      <c r="F1191" s="182">
        <v>2020</v>
      </c>
      <c r="G1191" s="182">
        <v>12</v>
      </c>
      <c r="H1191" s="185"/>
      <c r="I1191" s="57" t="str">
        <f t="shared" si="217"/>
        <v>Q3</v>
      </c>
      <c r="J1191" s="178" t="s">
        <v>1383</v>
      </c>
      <c r="K1191" s="185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87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84">
        <v>9.0200000000000002E-2</v>
      </c>
      <c r="AE1191" s="183">
        <f t="shared" si="220"/>
        <v>0</v>
      </c>
      <c r="AF1191" s="183" t="str">
        <f>IF(AND(COUNTIFS($J$18:J1191,J1191)=1,AE1191=1),1,"")</f>
        <v/>
      </c>
      <c r="AG1191" s="183" t="str">
        <f>IF(C1191="","",IF(AND(COUNTIFS($J$18:J1191,J1191)=1,C1191&lt;&gt;""),1,""))</f>
        <v/>
      </c>
      <c r="AH1191" s="183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82">
        <v>2020</v>
      </c>
      <c r="C1192" s="182">
        <v>10</v>
      </c>
      <c r="D1192" s="57" t="str">
        <f t="shared" si="229"/>
        <v>Q3</v>
      </c>
      <c r="E1192" s="16" t="s">
        <v>35</v>
      </c>
      <c r="F1192" s="182">
        <v>2020</v>
      </c>
      <c r="G1192" s="182">
        <v>12</v>
      </c>
      <c r="H1192" s="185"/>
      <c r="I1192" s="57" t="str">
        <f t="shared" si="217"/>
        <v>Q3</v>
      </c>
      <c r="J1192" s="178" t="s">
        <v>1383</v>
      </c>
      <c r="K1192" s="185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87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84">
        <v>9.0200000000000002E-2</v>
      </c>
      <c r="AE1192" s="183">
        <f t="shared" si="220"/>
        <v>0</v>
      </c>
      <c r="AF1192" s="183" t="str">
        <f>IF(AND(COUNTIFS($J$18:J1192,J1192)=1,AE1192=1),1,"")</f>
        <v/>
      </c>
      <c r="AG1192" s="183" t="str">
        <f>IF(C1192="","",IF(AND(COUNTIFS($J$18:J1192,J1192)=1,C1192&lt;&gt;""),1,""))</f>
        <v/>
      </c>
      <c r="AH1192" s="183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82">
        <v>2020</v>
      </c>
      <c r="C1193" s="182">
        <v>10</v>
      </c>
      <c r="D1193" s="57" t="str">
        <f t="shared" si="229"/>
        <v>Q3</v>
      </c>
      <c r="E1193" s="16" t="s">
        <v>35</v>
      </c>
      <c r="F1193" s="182">
        <v>2020</v>
      </c>
      <c r="G1193" s="182">
        <v>12</v>
      </c>
      <c r="H1193" s="185"/>
      <c r="I1193" s="57" t="str">
        <f t="shared" si="217"/>
        <v>Q3</v>
      </c>
      <c r="J1193" s="178" t="s">
        <v>1383</v>
      </c>
      <c r="K1193" s="185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87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84">
        <v>9.0200000000000002E-2</v>
      </c>
      <c r="AE1193" s="183">
        <f t="shared" si="220"/>
        <v>0</v>
      </c>
      <c r="AF1193" s="183" t="str">
        <f>IF(AND(COUNTIFS($J$18:J1193,J1193)=1,AE1193=1),1,"")</f>
        <v/>
      </c>
      <c r="AG1193" s="183" t="str">
        <f>IF(C1193="","",IF(AND(COUNTIFS($J$18:J1193,J1193)=1,C1193&lt;&gt;""),1,""))</f>
        <v/>
      </c>
      <c r="AH1193" s="183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82">
        <v>2020</v>
      </c>
      <c r="C1194" s="182">
        <v>10</v>
      </c>
      <c r="D1194" s="57" t="str">
        <f t="shared" si="229"/>
        <v>Q3</v>
      </c>
      <c r="E1194" s="16" t="s">
        <v>35</v>
      </c>
      <c r="F1194" s="182">
        <v>2020</v>
      </c>
      <c r="G1194" s="182">
        <v>12</v>
      </c>
      <c r="H1194" s="185"/>
      <c r="I1194" s="57" t="str">
        <f t="shared" si="217"/>
        <v>Q3</v>
      </c>
      <c r="J1194" s="178" t="s">
        <v>1383</v>
      </c>
      <c r="K1194" s="185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87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84">
        <v>9.0200000000000002E-2</v>
      </c>
      <c r="AE1194" s="183">
        <f t="shared" si="220"/>
        <v>0</v>
      </c>
      <c r="AF1194" s="183" t="str">
        <f>IF(AND(COUNTIFS($J$18:J1194,J1194)=1,AE1194=1),1,"")</f>
        <v/>
      </c>
      <c r="AG1194" s="183" t="str">
        <f>IF(C1194="","",IF(AND(COUNTIFS($J$18:J1194,J1194)=1,C1194&lt;&gt;""),1,""))</f>
        <v/>
      </c>
      <c r="AH1194" s="183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82">
        <v>2020</v>
      </c>
      <c r="C1195" s="182">
        <v>10</v>
      </c>
      <c r="D1195" s="57" t="str">
        <f t="shared" si="229"/>
        <v>Q3</v>
      </c>
      <c r="E1195" s="16" t="s">
        <v>35</v>
      </c>
      <c r="F1195" s="182">
        <v>2020</v>
      </c>
      <c r="G1195" s="182">
        <v>12</v>
      </c>
      <c r="H1195" s="185"/>
      <c r="I1195" s="57" t="str">
        <f t="shared" si="217"/>
        <v>Q3</v>
      </c>
      <c r="J1195" s="178" t="s">
        <v>1385</v>
      </c>
      <c r="K1195" s="185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87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84">
        <v>0.1017</v>
      </c>
      <c r="AE1195" s="183">
        <f t="shared" si="220"/>
        <v>0</v>
      </c>
      <c r="AF1195" s="183" t="str">
        <f>IF(AND(COUNTIFS($J$18:J1195,J1195)=1,AE1195=1),1,"")</f>
        <v/>
      </c>
      <c r="AG1195" s="183">
        <f>IF(C1195="","",IF(AND(COUNTIFS($J$18:J1195,J1195)=1,C1195&lt;&gt;""),1,""))</f>
        <v>1</v>
      </c>
      <c r="AH1195" s="183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82">
        <v>2020</v>
      </c>
      <c r="C1196" s="182">
        <v>10</v>
      </c>
      <c r="D1196" s="57" t="str">
        <f t="shared" si="229"/>
        <v>Q3</v>
      </c>
      <c r="E1196" s="16" t="s">
        <v>35</v>
      </c>
      <c r="F1196" s="182">
        <v>2020</v>
      </c>
      <c r="G1196" s="182">
        <v>12</v>
      </c>
      <c r="H1196" s="185"/>
      <c r="I1196" s="57" t="str">
        <f t="shared" si="217"/>
        <v>Q3</v>
      </c>
      <c r="J1196" s="178" t="s">
        <v>1387</v>
      </c>
      <c r="K1196" s="185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87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84">
        <v>0.12180000000000001</v>
      </c>
      <c r="AE1196" s="183">
        <f t="shared" si="220"/>
        <v>1</v>
      </c>
      <c r="AF1196" s="183">
        <f>IF(AND(COUNTIFS($J$18:J1196,J1196)=1,AE1196=1),1,"")</f>
        <v>1</v>
      </c>
      <c r="AG1196" s="183">
        <f>IF(C1196="","",IF(AND(COUNTIFS($J$18:J1196,J1196)=1,C1196&lt;&gt;""),1,""))</f>
        <v>1</v>
      </c>
      <c r="AH1196" s="183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82">
        <v>2020</v>
      </c>
      <c r="C1197" s="182">
        <v>10</v>
      </c>
      <c r="D1197" s="57" t="str">
        <f t="shared" si="229"/>
        <v>Q3</v>
      </c>
      <c r="E1197" s="16" t="s">
        <v>35</v>
      </c>
      <c r="F1197" s="182">
        <v>2020</v>
      </c>
      <c r="G1197" s="182">
        <v>12</v>
      </c>
      <c r="H1197" s="185"/>
      <c r="I1197" s="57" t="str">
        <f t="shared" si="217"/>
        <v>Q3</v>
      </c>
      <c r="J1197" s="178" t="s">
        <v>1387</v>
      </c>
      <c r="K1197" s="185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87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84">
        <v>0.12180000000000001</v>
      </c>
      <c r="AE1197" s="183">
        <f t="shared" si="220"/>
        <v>1</v>
      </c>
      <c r="AF1197" s="183" t="str">
        <f>IF(AND(COUNTIFS($J$18:J1197,J1197)=1,AE1197=1),1,"")</f>
        <v/>
      </c>
      <c r="AG1197" s="183" t="str">
        <f>IF(C1197="","",IF(AND(COUNTIFS($J$18:J1197,J1197)=1,C1197&lt;&gt;""),1,""))</f>
        <v/>
      </c>
      <c r="AH1197" s="183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82">
        <v>2020</v>
      </c>
      <c r="C1198" s="182">
        <v>10</v>
      </c>
      <c r="D1198" s="57" t="str">
        <f t="shared" si="229"/>
        <v>Q3</v>
      </c>
      <c r="E1198" s="16" t="s">
        <v>35</v>
      </c>
      <c r="F1198" s="182">
        <v>2020</v>
      </c>
      <c r="G1198" s="182">
        <v>12</v>
      </c>
      <c r="H1198" s="185"/>
      <c r="I1198" s="57" t="str">
        <f t="shared" si="217"/>
        <v>Q3</v>
      </c>
      <c r="J1198" s="178" t="s">
        <v>1389</v>
      </c>
      <c r="K1198" s="185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87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84">
        <v>0.13389999999999999</v>
      </c>
      <c r="AE1198" s="183">
        <f t="shared" si="220"/>
        <v>0</v>
      </c>
      <c r="AF1198" s="183" t="str">
        <f>IF(AND(COUNTIFS($J$18:J1198,J1198)=1,AE1198=1),1,"")</f>
        <v/>
      </c>
      <c r="AG1198" s="183">
        <f>IF(C1198="","",IF(AND(COUNTIFS($J$18:J1198,J1198)=1,C1198&lt;&gt;""),1,""))</f>
        <v>1</v>
      </c>
      <c r="AH1198" s="183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82">
        <v>2020</v>
      </c>
      <c r="C1199" s="182">
        <v>10</v>
      </c>
      <c r="D1199" s="57" t="str">
        <f t="shared" si="229"/>
        <v>Q3</v>
      </c>
      <c r="E1199" s="16" t="s">
        <v>35</v>
      </c>
      <c r="F1199" s="182">
        <v>2020</v>
      </c>
      <c r="G1199" s="182">
        <v>12</v>
      </c>
      <c r="H1199" s="185"/>
      <c r="I1199" s="57" t="str">
        <f t="shared" si="217"/>
        <v>Q3</v>
      </c>
      <c r="J1199" s="178" t="s">
        <v>1389</v>
      </c>
      <c r="K1199" s="185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87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84">
        <v>0.13389999999999999</v>
      </c>
      <c r="AE1199" s="183">
        <f t="shared" si="220"/>
        <v>0</v>
      </c>
      <c r="AF1199" s="183" t="str">
        <f>IF(AND(COUNTIFS($J$18:J1199,J1199)=1,AE1199=1),1,"")</f>
        <v/>
      </c>
      <c r="AG1199" s="183" t="str">
        <f>IF(C1199="","",IF(AND(COUNTIFS($J$18:J1199,J1199)=1,C1199&lt;&gt;""),1,""))</f>
        <v/>
      </c>
      <c r="AH1199" s="183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82">
        <v>2020</v>
      </c>
      <c r="C1200" s="182">
        <v>10</v>
      </c>
      <c r="D1200" s="57" t="str">
        <f t="shared" si="229"/>
        <v>Q3</v>
      </c>
      <c r="E1200" s="16" t="s">
        <v>35</v>
      </c>
      <c r="F1200" s="182">
        <v>2020</v>
      </c>
      <c r="G1200" s="182">
        <v>12</v>
      </c>
      <c r="H1200" s="185"/>
      <c r="I1200" s="57" t="str">
        <f t="shared" si="217"/>
        <v>Q3</v>
      </c>
      <c r="J1200" s="178" t="s">
        <v>1390</v>
      </c>
      <c r="K1200" s="185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87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84">
        <v>9.2299999999999993E-2</v>
      </c>
      <c r="AE1200" s="183">
        <f t="shared" si="220"/>
        <v>1</v>
      </c>
      <c r="AF1200" s="183">
        <f>IF(AND(COUNTIFS($J$18:J1200,J1200)=1,AE1200=1),1,"")</f>
        <v>1</v>
      </c>
      <c r="AG1200" s="183">
        <f>IF(C1200="","",IF(AND(COUNTIFS($J$18:J1200,J1200)=1,C1200&lt;&gt;""),1,""))</f>
        <v>1</v>
      </c>
      <c r="AH1200" s="183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82">
        <v>2020</v>
      </c>
      <c r="C1201" s="182">
        <v>10</v>
      </c>
      <c r="D1201" s="57" t="str">
        <f t="shared" si="229"/>
        <v>Q3</v>
      </c>
      <c r="E1201" s="16" t="s">
        <v>35</v>
      </c>
      <c r="F1201" s="182">
        <v>2020</v>
      </c>
      <c r="G1201" s="182">
        <v>12</v>
      </c>
      <c r="H1201" s="185"/>
      <c r="I1201" s="57" t="str">
        <f t="shared" si="217"/>
        <v>Q3</v>
      </c>
      <c r="J1201" s="178" t="s">
        <v>1390</v>
      </c>
      <c r="K1201" s="185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87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84">
        <v>9.2299999999999993E-2</v>
      </c>
      <c r="AE1201" s="183">
        <f t="shared" si="220"/>
        <v>1</v>
      </c>
      <c r="AF1201" s="183" t="str">
        <f>IF(AND(COUNTIFS($J$18:J1201,J1201)=1,AE1201=1),1,"")</f>
        <v/>
      </c>
      <c r="AG1201" s="183" t="str">
        <f>IF(C1201="","",IF(AND(COUNTIFS($J$18:J1201,J1201)=1,C1201&lt;&gt;""),1,""))</f>
        <v/>
      </c>
      <c r="AH1201" s="183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82">
        <v>2020</v>
      </c>
      <c r="C1202" s="182">
        <v>10</v>
      </c>
      <c r="D1202" s="57" t="str">
        <f t="shared" si="229"/>
        <v>Q3</v>
      </c>
      <c r="E1202" s="16" t="s">
        <v>35</v>
      </c>
      <c r="F1202" s="182">
        <v>2020</v>
      </c>
      <c r="G1202" s="182">
        <v>12</v>
      </c>
      <c r="H1202" s="185"/>
      <c r="I1202" s="57" t="str">
        <f t="shared" si="217"/>
        <v>Q3</v>
      </c>
      <c r="J1202" s="178" t="s">
        <v>1390</v>
      </c>
      <c r="K1202" s="185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87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84">
        <v>9.2299999999999993E-2</v>
      </c>
      <c r="AE1202" s="183">
        <f t="shared" si="220"/>
        <v>1</v>
      </c>
      <c r="AF1202" s="183" t="str">
        <f>IF(AND(COUNTIFS($J$18:J1202,J1202)=1,AE1202=1),1,"")</f>
        <v/>
      </c>
      <c r="AG1202" s="183" t="str">
        <f>IF(C1202="","",IF(AND(COUNTIFS($J$18:J1202,J1202)=1,C1202&lt;&gt;""),1,""))</f>
        <v/>
      </c>
      <c r="AH1202" s="183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82">
        <v>2020</v>
      </c>
      <c r="C1203" s="182">
        <v>10</v>
      </c>
      <c r="D1203" s="57" t="str">
        <f t="shared" si="229"/>
        <v>Q3</v>
      </c>
      <c r="E1203" s="16" t="s">
        <v>35</v>
      </c>
      <c r="F1203" s="182">
        <v>2020</v>
      </c>
      <c r="G1203" s="182">
        <v>11</v>
      </c>
      <c r="H1203" s="185"/>
      <c r="I1203" s="57" t="str">
        <f t="shared" si="217"/>
        <v>Q3</v>
      </c>
      <c r="J1203" s="178" t="s">
        <v>1392</v>
      </c>
      <c r="K1203" s="185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87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84">
        <v>8.0199999999999994E-2</v>
      </c>
      <c r="AE1203" s="183">
        <f t="shared" si="220"/>
        <v>1</v>
      </c>
      <c r="AF1203" s="183">
        <f>IF(AND(COUNTIFS($J$18:J1203,J1203)=1,AE1203=1),1,"")</f>
        <v>1</v>
      </c>
      <c r="AG1203" s="183">
        <f>IF(C1203="","",IF(AND(COUNTIFS($J$18:J1203,J1203)=1,C1203&lt;&gt;""),1,""))</f>
        <v>1</v>
      </c>
      <c r="AH1203" s="183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82">
        <v>2020</v>
      </c>
      <c r="C1204" s="182">
        <v>10</v>
      </c>
      <c r="D1204" s="57" t="str">
        <f t="shared" si="229"/>
        <v>Q3</v>
      </c>
      <c r="E1204" s="16" t="s">
        <v>35</v>
      </c>
      <c r="F1204" s="182">
        <v>2020</v>
      </c>
      <c r="G1204" s="182">
        <v>11</v>
      </c>
      <c r="H1204" s="185"/>
      <c r="I1204" s="57" t="str">
        <f t="shared" si="217"/>
        <v>Q3</v>
      </c>
      <c r="J1204" s="178" t="s">
        <v>1392</v>
      </c>
      <c r="K1204" s="185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87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84">
        <v>8.0199999999999994E-2</v>
      </c>
      <c r="AE1204" s="183">
        <f t="shared" si="220"/>
        <v>1</v>
      </c>
      <c r="AF1204" s="183" t="str">
        <f>IF(AND(COUNTIFS($J$18:J1204,J1204)=1,AE1204=1),1,"")</f>
        <v/>
      </c>
      <c r="AG1204" s="183" t="str">
        <f>IF(C1204="","",IF(AND(COUNTIFS($J$18:J1204,J1204)=1,C1204&lt;&gt;""),1,""))</f>
        <v/>
      </c>
      <c r="AH1204" s="183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82">
        <v>2020</v>
      </c>
      <c r="C1205" s="182">
        <v>10</v>
      </c>
      <c r="D1205" s="57" t="str">
        <f t="shared" si="229"/>
        <v>Q3</v>
      </c>
      <c r="E1205" s="16" t="s">
        <v>35</v>
      </c>
      <c r="F1205" s="182">
        <v>2020</v>
      </c>
      <c r="G1205" s="182">
        <v>12</v>
      </c>
      <c r="H1205" s="185"/>
      <c r="I1205" s="57" t="str">
        <f t="shared" si="217"/>
        <v>Q3</v>
      </c>
      <c r="J1205" s="178" t="s">
        <v>1394</v>
      </c>
      <c r="K1205" s="185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87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84">
        <v>0.13139999999999999</v>
      </c>
      <c r="AE1205" s="183">
        <f t="shared" si="220"/>
        <v>1</v>
      </c>
      <c r="AF1205" s="183">
        <f>IF(AND(COUNTIFS($J$18:J1205,J1205)=1,AE1205=1),1,"")</f>
        <v>1</v>
      </c>
      <c r="AG1205" s="183">
        <f>IF(C1205="","",IF(AND(COUNTIFS($J$18:J1205,J1205)=1,C1205&lt;&gt;""),1,""))</f>
        <v>1</v>
      </c>
      <c r="AH1205" s="183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82">
        <v>2020</v>
      </c>
      <c r="C1206" s="182">
        <v>10</v>
      </c>
      <c r="D1206" s="57" t="str">
        <f t="shared" si="229"/>
        <v>Q3</v>
      </c>
      <c r="E1206" s="16" t="s">
        <v>35</v>
      </c>
      <c r="F1206" s="182">
        <v>2020</v>
      </c>
      <c r="G1206" s="182">
        <v>12</v>
      </c>
      <c r="H1206" s="185"/>
      <c r="I1206" s="57" t="str">
        <f t="shared" si="217"/>
        <v>Q3</v>
      </c>
      <c r="J1206" s="178" t="s">
        <v>1394</v>
      </c>
      <c r="K1206" s="185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87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84">
        <v>0.13139999999999999</v>
      </c>
      <c r="AE1206" s="183">
        <f t="shared" si="220"/>
        <v>1</v>
      </c>
      <c r="AF1206" s="183" t="str">
        <f>IF(AND(COUNTIFS($J$18:J1206,J1206)=1,AE1206=1),1,"")</f>
        <v/>
      </c>
      <c r="AG1206" s="183" t="str">
        <f>IF(C1206="","",IF(AND(COUNTIFS($J$18:J1206,J1206)=1,C1206&lt;&gt;""),1,""))</f>
        <v/>
      </c>
      <c r="AH1206" s="183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82">
        <v>2020</v>
      </c>
      <c r="C1207" s="182">
        <v>10</v>
      </c>
      <c r="D1207" s="57" t="str">
        <f t="shared" si="229"/>
        <v>Q3</v>
      </c>
      <c r="E1207" s="16" t="s">
        <v>35</v>
      </c>
      <c r="F1207" s="182">
        <v>2020</v>
      </c>
      <c r="G1207" s="182">
        <v>12</v>
      </c>
      <c r="H1207" s="185"/>
      <c r="I1207" s="57" t="str">
        <f t="shared" si="217"/>
        <v>Q3</v>
      </c>
      <c r="J1207" s="178" t="s">
        <v>1394</v>
      </c>
      <c r="K1207" s="185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87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84">
        <v>0.13139999999999999</v>
      </c>
      <c r="AE1207" s="183">
        <f t="shared" si="220"/>
        <v>1</v>
      </c>
      <c r="AF1207" s="183" t="str">
        <f>IF(AND(COUNTIFS($J$18:J1207,J1207)=1,AE1207=1),1,"")</f>
        <v/>
      </c>
      <c r="AG1207" s="183" t="str">
        <f>IF(C1207="","",IF(AND(COUNTIFS($J$18:J1207,J1207)=1,C1207&lt;&gt;""),1,""))</f>
        <v/>
      </c>
      <c r="AH1207" s="183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82">
        <v>2020</v>
      </c>
      <c r="C1208" s="182">
        <v>10</v>
      </c>
      <c r="D1208" s="57" t="str">
        <f t="shared" si="229"/>
        <v>Q3</v>
      </c>
      <c r="E1208" s="16" t="s">
        <v>35</v>
      </c>
      <c r="F1208" s="182">
        <v>2020</v>
      </c>
      <c r="G1208" s="182">
        <v>12</v>
      </c>
      <c r="H1208" s="185"/>
      <c r="I1208" s="57" t="str">
        <f t="shared" si="217"/>
        <v>Q3</v>
      </c>
      <c r="J1208" s="178" t="s">
        <v>1396</v>
      </c>
      <c r="K1208" s="185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87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84">
        <v>9.9199999999999997E-2</v>
      </c>
      <c r="AE1208" s="183">
        <f t="shared" si="220"/>
        <v>0</v>
      </c>
      <c r="AF1208" s="183" t="str">
        <f>IF(AND(COUNTIFS($J$18:J1208,J1208)=1,AE1208=1),1,"")</f>
        <v/>
      </c>
      <c r="AG1208" s="183">
        <f>IF(C1208="","",IF(AND(COUNTIFS($J$18:J1208,J1208)=1,C1208&lt;&gt;""),1,""))</f>
        <v>1</v>
      </c>
      <c r="AH1208" s="183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82">
        <v>2020</v>
      </c>
      <c r="C1209" s="182">
        <v>10</v>
      </c>
      <c r="D1209" s="57" t="str">
        <f t="shared" si="229"/>
        <v>Q3</v>
      </c>
      <c r="E1209" s="16" t="s">
        <v>35</v>
      </c>
      <c r="F1209" s="182">
        <v>2020</v>
      </c>
      <c r="G1209" s="182">
        <v>10</v>
      </c>
      <c r="H1209" s="185"/>
      <c r="I1209" s="57" t="str">
        <f t="shared" si="217"/>
        <v>Q3</v>
      </c>
      <c r="J1209" s="178" t="s">
        <v>1397</v>
      </c>
      <c r="K1209" s="185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87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84">
        <v>0.115</v>
      </c>
      <c r="AE1209" s="183">
        <f t="shared" si="220"/>
        <v>0</v>
      </c>
      <c r="AF1209" s="183" t="str">
        <f>IF(AND(COUNTIFS($J$18:J1209,J1209)=1,AE1209=1),1,"")</f>
        <v/>
      </c>
      <c r="AG1209" s="183">
        <f>IF(C1209="","",IF(AND(COUNTIFS($J$18:J1209,J1209)=1,C1209&lt;&gt;""),1,""))</f>
        <v>1</v>
      </c>
      <c r="AH1209" s="183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82">
        <v>2020</v>
      </c>
      <c r="C1210" s="182">
        <v>10</v>
      </c>
      <c r="D1210" s="57" t="str">
        <f t="shared" si="229"/>
        <v>Q3</v>
      </c>
      <c r="E1210" s="16" t="s">
        <v>35</v>
      </c>
      <c r="F1210" s="182">
        <v>2020</v>
      </c>
      <c r="G1210" s="182">
        <v>11</v>
      </c>
      <c r="H1210" s="185"/>
      <c r="I1210" s="57" t="str">
        <f t="shared" si="217"/>
        <v>Q3</v>
      </c>
      <c r="J1210" s="178" t="s">
        <v>1399</v>
      </c>
      <c r="K1210" s="185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87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84">
        <v>0.1236</v>
      </c>
      <c r="AE1210" s="183">
        <f t="shared" si="220"/>
        <v>1</v>
      </c>
      <c r="AF1210" s="183">
        <f>IF(AND(COUNTIFS($J$18:J1210,J1210)=1,AE1210=1),1,"")</f>
        <v>1</v>
      </c>
      <c r="AG1210" s="183">
        <f>IF(C1210="","",IF(AND(COUNTIFS($J$18:J1210,J1210)=1,C1210&lt;&gt;""),1,""))</f>
        <v>1</v>
      </c>
      <c r="AH1210" s="183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82">
        <v>2020</v>
      </c>
      <c r="C1211" s="182">
        <v>10</v>
      </c>
      <c r="D1211" s="57" t="str">
        <f t="shared" si="229"/>
        <v>Q3</v>
      </c>
      <c r="E1211" s="16" t="s">
        <v>35</v>
      </c>
      <c r="F1211" s="182">
        <v>2020</v>
      </c>
      <c r="G1211" s="182">
        <v>12</v>
      </c>
      <c r="H1211" s="185"/>
      <c r="I1211" s="57" t="str">
        <f t="shared" si="217"/>
        <v>Q3</v>
      </c>
      <c r="J1211" s="178" t="s">
        <v>1401</v>
      </c>
      <c r="K1211" s="185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87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84">
        <v>0.1022</v>
      </c>
      <c r="AE1211" s="183">
        <f t="shared" si="220"/>
        <v>1</v>
      </c>
      <c r="AF1211" s="183">
        <f>IF(AND(COUNTIFS($J$18:J1211,J1211)=1,AE1211=1),1,"")</f>
        <v>1</v>
      </c>
      <c r="AG1211" s="183">
        <f>IF(C1211="","",IF(AND(COUNTIFS($J$18:J1211,J1211)=1,C1211&lt;&gt;""),1,""))</f>
        <v>1</v>
      </c>
      <c r="AH1211" s="183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82">
        <v>2020</v>
      </c>
      <c r="C1212" s="182">
        <v>10</v>
      </c>
      <c r="D1212" s="57" t="str">
        <f t="shared" si="229"/>
        <v>Q3</v>
      </c>
      <c r="E1212" s="16" t="s">
        <v>35</v>
      </c>
      <c r="F1212" s="182">
        <v>2020</v>
      </c>
      <c r="G1212" s="182">
        <v>12</v>
      </c>
      <c r="H1212" s="185"/>
      <c r="I1212" s="57" t="str">
        <f t="shared" si="217"/>
        <v>Q3</v>
      </c>
      <c r="J1212" s="178" t="s">
        <v>1401</v>
      </c>
      <c r="K1212" s="185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87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84">
        <v>0.1022</v>
      </c>
      <c r="AE1212" s="183">
        <f t="shared" si="220"/>
        <v>1</v>
      </c>
      <c r="AF1212" s="183" t="str">
        <f>IF(AND(COUNTIFS($J$18:J1212,J1212)=1,AE1212=1),1,"")</f>
        <v/>
      </c>
      <c r="AG1212" s="183" t="str">
        <f>IF(C1212="","",IF(AND(COUNTIFS($J$18:J1212,J1212)=1,C1212&lt;&gt;""),1,""))</f>
        <v/>
      </c>
      <c r="AH1212" s="183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82">
        <v>2020</v>
      </c>
      <c r="C1213" s="182">
        <v>10</v>
      </c>
      <c r="D1213" s="57" t="str">
        <f t="shared" si="229"/>
        <v>Q3</v>
      </c>
      <c r="E1213" s="16" t="s">
        <v>35</v>
      </c>
      <c r="F1213" s="182">
        <v>2020</v>
      </c>
      <c r="G1213" s="182">
        <v>11</v>
      </c>
      <c r="H1213" s="185"/>
      <c r="I1213" s="57" t="str">
        <f t="shared" si="217"/>
        <v>Q3</v>
      </c>
      <c r="J1213" s="178" t="s">
        <v>1403</v>
      </c>
      <c r="K1213" s="185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87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84">
        <v>0.16020000000000001</v>
      </c>
      <c r="AE1213" s="183">
        <f t="shared" si="220"/>
        <v>0</v>
      </c>
      <c r="AF1213" s="183" t="str">
        <f>IF(AND(COUNTIFS($J$18:J1213,J1213)=1,AE1213=1),1,"")</f>
        <v/>
      </c>
      <c r="AG1213" s="183">
        <f>IF(C1213="","",IF(AND(COUNTIFS($J$18:J1213,J1213)=1,C1213&lt;&gt;""),1,""))</f>
        <v>1</v>
      </c>
      <c r="AH1213" s="183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82">
        <v>2020</v>
      </c>
      <c r="C1214" s="182">
        <v>7</v>
      </c>
      <c r="D1214" s="57" t="str">
        <f t="shared" si="229"/>
        <v>Q2</v>
      </c>
      <c r="E1214" s="16" t="s">
        <v>35</v>
      </c>
      <c r="F1214" s="182">
        <v>2020</v>
      </c>
      <c r="G1214" s="182">
        <v>11</v>
      </c>
      <c r="H1214" s="185"/>
      <c r="I1214" s="57" t="str">
        <f t="shared" si="217"/>
        <v>Q3</v>
      </c>
      <c r="J1214" s="178" t="s">
        <v>1404</v>
      </c>
      <c r="K1214" s="185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76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84">
        <v>0.16619999999999999</v>
      </c>
      <c r="AE1214" s="183">
        <f t="shared" si="220"/>
        <v>1</v>
      </c>
      <c r="AF1214" s="183">
        <f>IF(AND(COUNTIFS($J$18:J1214,J1214)=1,AE1214=1),1,"")</f>
        <v>1</v>
      </c>
      <c r="AG1214" s="183">
        <f>IF(C1214="","",IF(AND(COUNTIFS($J$18:J1214,J1214)=1,C1214&lt;&gt;""),1,""))</f>
        <v>1</v>
      </c>
      <c r="AH1214" s="183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82">
        <v>2020</v>
      </c>
      <c r="C1215" s="182">
        <v>11</v>
      </c>
      <c r="D1215" s="57" t="str">
        <f t="shared" si="229"/>
        <v>Q3</v>
      </c>
      <c r="E1215" s="16" t="s">
        <v>35</v>
      </c>
      <c r="F1215" s="182">
        <v>2020</v>
      </c>
      <c r="G1215" s="182">
        <v>12</v>
      </c>
      <c r="H1215" s="185"/>
      <c r="I1215" s="57" t="str">
        <f t="shared" si="217"/>
        <v>Q3</v>
      </c>
      <c r="J1215" s="178" t="s">
        <v>1406</v>
      </c>
      <c r="K1215" s="185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87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84">
        <v>0.1024</v>
      </c>
      <c r="AE1215" s="183">
        <f t="shared" si="220"/>
        <v>0</v>
      </c>
      <c r="AF1215" s="183" t="str">
        <f>IF(AND(COUNTIFS($J$18:J1215,J1215)=1,AE1215=1),1,"")</f>
        <v/>
      </c>
      <c r="AG1215" s="183">
        <f>IF(C1215="","",IF(AND(COUNTIFS($J$18:J1215,J1215)=1,C1215&lt;&gt;""),1,""))</f>
        <v>1</v>
      </c>
      <c r="AH1215" s="183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82">
        <v>2020</v>
      </c>
      <c r="C1216" s="182">
        <v>11</v>
      </c>
      <c r="D1216" s="57" t="str">
        <f t="shared" si="229"/>
        <v>Q3</v>
      </c>
      <c r="E1216" s="16" t="s">
        <v>35</v>
      </c>
      <c r="F1216" s="182">
        <v>2020</v>
      </c>
      <c r="G1216" s="182">
        <v>12</v>
      </c>
      <c r="H1216" s="185"/>
      <c r="I1216" s="57" t="str">
        <f t="shared" si="217"/>
        <v>Q3</v>
      </c>
      <c r="J1216" s="178" t="s">
        <v>1407</v>
      </c>
      <c r="K1216" s="185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87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84">
        <v>0.16</v>
      </c>
      <c r="AE1216" s="183">
        <f t="shared" si="220"/>
        <v>0</v>
      </c>
      <c r="AF1216" s="183" t="str">
        <f>IF(AND(COUNTIFS($J$18:J1216,J1216)=1,AE1216=1),1,"")</f>
        <v/>
      </c>
      <c r="AG1216" s="183">
        <f>IF(C1216="","",IF(AND(COUNTIFS($J$18:J1216,J1216)=1,C1216&lt;&gt;""),1,""))</f>
        <v>1</v>
      </c>
      <c r="AH1216" s="183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82">
        <v>2020</v>
      </c>
      <c r="C1217" s="182">
        <v>11</v>
      </c>
      <c r="D1217" s="57" t="str">
        <f t="shared" si="229"/>
        <v>Q3</v>
      </c>
      <c r="E1217" s="16" t="s">
        <v>35</v>
      </c>
      <c r="F1217" s="182">
        <v>2020</v>
      </c>
      <c r="G1217" s="182">
        <v>11</v>
      </c>
      <c r="H1217" s="185"/>
      <c r="I1217" s="57" t="str">
        <f t="shared" si="217"/>
        <v>Q3</v>
      </c>
      <c r="J1217" s="178" t="s">
        <v>1409</v>
      </c>
      <c r="K1217" s="185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87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84">
        <v>0.10580000000000001</v>
      </c>
      <c r="AE1217" s="183">
        <f t="shared" si="220"/>
        <v>1</v>
      </c>
      <c r="AF1217" s="183">
        <f>IF(AND(COUNTIFS($J$18:J1217,J1217)=1,AE1217=1),1,"")</f>
        <v>1</v>
      </c>
      <c r="AG1217" s="183">
        <f>IF(C1217="","",IF(AND(COUNTIFS($J$18:J1217,J1217)=1,C1217&lt;&gt;""),1,""))</f>
        <v>1</v>
      </c>
      <c r="AH1217" s="183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82">
        <v>2020</v>
      </c>
      <c r="C1218" s="182">
        <v>11</v>
      </c>
      <c r="D1218" s="57" t="str">
        <f t="shared" si="229"/>
        <v>Q3</v>
      </c>
      <c r="E1218" s="16" t="s">
        <v>35</v>
      </c>
      <c r="F1218" s="182">
        <v>2020</v>
      </c>
      <c r="G1218" s="182">
        <v>11</v>
      </c>
      <c r="H1218" s="185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8" t="s">
        <v>1411</v>
      </c>
      <c r="K1218" s="185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87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84">
        <v>0.1164</v>
      </c>
      <c r="AE1218" s="183">
        <f t="shared" ref="AE1218:AE1281" si="235">IF(Q1218="","",IF(Q1218="Yes",1,0))</f>
        <v>0</v>
      </c>
      <c r="AF1218" s="183" t="str">
        <f>IF(AND(COUNTIFS($J$18:J1218,J1218)=1,AE1218=1),1,"")</f>
        <v/>
      </c>
      <c r="AG1218" s="183">
        <f>IF(C1218="","",IF(AND(COUNTIFS($J$18:J1218,J1218)=1,C1218&lt;&gt;""),1,""))</f>
        <v>1</v>
      </c>
      <c r="AH1218" s="183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82">
        <v>2020</v>
      </c>
      <c r="C1219" s="182">
        <v>11</v>
      </c>
      <c r="D1219" s="57" t="str">
        <f t="shared" si="229"/>
        <v>Q3</v>
      </c>
      <c r="E1219" s="16" t="s">
        <v>35</v>
      </c>
      <c r="F1219" s="182">
        <v>2020</v>
      </c>
      <c r="G1219" s="182">
        <v>11</v>
      </c>
      <c r="H1219" s="185"/>
      <c r="I1219" s="57" t="str">
        <f t="shared" si="232"/>
        <v>Q3</v>
      </c>
      <c r="J1219" s="178" t="s">
        <v>1412</v>
      </c>
      <c r="K1219" s="185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87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84">
        <v>0.1227</v>
      </c>
      <c r="AE1219" s="183">
        <f t="shared" si="235"/>
        <v>0</v>
      </c>
      <c r="AF1219" s="183" t="str">
        <f>IF(AND(COUNTIFS($J$18:J1219,J1219)=1,AE1219=1),1,"")</f>
        <v/>
      </c>
      <c r="AG1219" s="183">
        <f>IF(C1219="","",IF(AND(COUNTIFS($J$18:J1219,J1219)=1,C1219&lt;&gt;""),1,""))</f>
        <v>1</v>
      </c>
      <c r="AH1219" s="183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82">
        <v>2020</v>
      </c>
      <c r="C1220" s="182">
        <v>11</v>
      </c>
      <c r="D1220" s="57" t="str">
        <f t="shared" si="229"/>
        <v>Q3</v>
      </c>
      <c r="E1220" s="16" t="s">
        <v>35</v>
      </c>
      <c r="F1220" s="182">
        <v>2020</v>
      </c>
      <c r="G1220" s="182">
        <v>11</v>
      </c>
      <c r="H1220" s="185"/>
      <c r="I1220" s="57" t="str">
        <f t="shared" si="232"/>
        <v>Q3</v>
      </c>
      <c r="J1220" s="178" t="s">
        <v>1414</v>
      </c>
      <c r="K1220" s="185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87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84">
        <v>0.13669999999999999</v>
      </c>
      <c r="AE1220" s="183">
        <f t="shared" si="235"/>
        <v>0</v>
      </c>
      <c r="AF1220" s="183" t="str">
        <f>IF(AND(COUNTIFS($J$18:J1220,J1220)=1,AE1220=1),1,"")</f>
        <v/>
      </c>
      <c r="AG1220" s="183">
        <f>IF(C1220="","",IF(AND(COUNTIFS($J$18:J1220,J1220)=1,C1220&lt;&gt;""),1,""))</f>
        <v>1</v>
      </c>
      <c r="AH1220" s="183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82">
        <v>2020</v>
      </c>
      <c r="C1221" s="182">
        <v>11</v>
      </c>
      <c r="D1221" s="57" t="str">
        <f t="shared" si="229"/>
        <v>Q3</v>
      </c>
      <c r="E1221" s="16" t="s">
        <v>35</v>
      </c>
      <c r="F1221" s="182">
        <v>2020</v>
      </c>
      <c r="G1221" s="182">
        <v>12</v>
      </c>
      <c r="H1221" s="185"/>
      <c r="I1221" s="57" t="str">
        <f t="shared" si="232"/>
        <v>Q3</v>
      </c>
      <c r="J1221" s="178" t="s">
        <v>1416</v>
      </c>
      <c r="K1221" s="185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87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84">
        <v>0.10829999999999999</v>
      </c>
      <c r="AE1221" s="183">
        <f t="shared" si="235"/>
        <v>0</v>
      </c>
      <c r="AF1221" s="183" t="str">
        <f>IF(AND(COUNTIFS($J$18:J1221,J1221)=1,AE1221=1),1,"")</f>
        <v/>
      </c>
      <c r="AG1221" s="183">
        <f>IF(C1221="","",IF(AND(COUNTIFS($J$18:J1221,J1221)=1,C1221&lt;&gt;""),1,""))</f>
        <v>1</v>
      </c>
      <c r="AH1221" s="183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82">
        <v>2020</v>
      </c>
      <c r="C1222" s="182">
        <v>11</v>
      </c>
      <c r="D1222" s="57" t="str">
        <f t="shared" si="229"/>
        <v>Q3</v>
      </c>
      <c r="E1222" s="16" t="s">
        <v>35</v>
      </c>
      <c r="F1222" s="182">
        <v>2020</v>
      </c>
      <c r="G1222" s="182">
        <v>12</v>
      </c>
      <c r="H1222" s="185"/>
      <c r="I1222" s="57" t="str">
        <f t="shared" si="232"/>
        <v>Q3</v>
      </c>
      <c r="J1222" s="178" t="s">
        <v>1417</v>
      </c>
      <c r="K1222" s="185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87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84">
        <v>0.16070000000000001</v>
      </c>
      <c r="AE1222" s="183">
        <f t="shared" si="235"/>
        <v>0</v>
      </c>
      <c r="AF1222" s="183" t="str">
        <f>IF(AND(COUNTIFS($J$18:J1222,J1222)=1,AE1222=1),1,"")</f>
        <v/>
      </c>
      <c r="AG1222" s="183">
        <f>IF(C1222="","",IF(AND(COUNTIFS($J$18:J1222,J1222)=1,C1222&lt;&gt;""),1,""))</f>
        <v>1</v>
      </c>
      <c r="AH1222" s="183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82">
        <v>2020</v>
      </c>
      <c r="C1223" s="182">
        <v>11</v>
      </c>
      <c r="D1223" s="57" t="str">
        <f t="shared" si="229"/>
        <v>Q3</v>
      </c>
      <c r="E1223" s="16" t="s">
        <v>35</v>
      </c>
      <c r="F1223" s="182">
        <v>2020</v>
      </c>
      <c r="G1223" s="182">
        <v>12</v>
      </c>
      <c r="H1223" s="185"/>
      <c r="I1223" s="57" t="str">
        <f t="shared" si="232"/>
        <v>Q3</v>
      </c>
      <c r="J1223" s="178" t="s">
        <v>1419</v>
      </c>
      <c r="K1223" s="185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87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84">
        <v>0.11840000000000001</v>
      </c>
      <c r="AE1223" s="183">
        <f t="shared" si="235"/>
        <v>1</v>
      </c>
      <c r="AF1223" s="183">
        <f>IF(AND(COUNTIFS($J$18:J1223,J1223)=1,AE1223=1),1,"")</f>
        <v>1</v>
      </c>
      <c r="AG1223" s="183">
        <f>IF(C1223="","",IF(AND(COUNTIFS($J$18:J1223,J1223)=1,C1223&lt;&gt;""),1,""))</f>
        <v>1</v>
      </c>
      <c r="AH1223" s="183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82">
        <v>2020</v>
      </c>
      <c r="C1224" s="182">
        <v>11</v>
      </c>
      <c r="D1224" s="57" t="str">
        <f t="shared" si="229"/>
        <v>Q3</v>
      </c>
      <c r="E1224" s="16" t="s">
        <v>35</v>
      </c>
      <c r="F1224" s="182">
        <v>2020</v>
      </c>
      <c r="G1224" s="182">
        <v>12</v>
      </c>
      <c r="H1224" s="185"/>
      <c r="I1224" s="57" t="str">
        <f t="shared" si="232"/>
        <v>Q3</v>
      </c>
      <c r="J1224" s="178" t="s">
        <v>1419</v>
      </c>
      <c r="K1224" s="185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87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84">
        <v>0.11840000000000001</v>
      </c>
      <c r="AE1224" s="183">
        <f t="shared" si="235"/>
        <v>1</v>
      </c>
      <c r="AF1224" s="183" t="str">
        <f>IF(AND(COUNTIFS($J$18:J1224,J1224)=1,AE1224=1),1,"")</f>
        <v/>
      </c>
      <c r="AG1224" s="183" t="str">
        <f>IF(C1224="","",IF(AND(COUNTIFS($J$18:J1224,J1224)=1,C1224&lt;&gt;""),1,""))</f>
        <v/>
      </c>
      <c r="AH1224" s="183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82">
        <v>2020</v>
      </c>
      <c r="C1225" s="182">
        <v>9</v>
      </c>
      <c r="D1225" s="57" t="str">
        <f t="shared" si="229"/>
        <v>Q2</v>
      </c>
      <c r="E1225" s="16" t="s">
        <v>35</v>
      </c>
      <c r="F1225" s="182">
        <v>2020</v>
      </c>
      <c r="G1225" s="182">
        <v>11</v>
      </c>
      <c r="H1225" s="185"/>
      <c r="I1225" s="57" t="str">
        <f t="shared" si="232"/>
        <v>Q3</v>
      </c>
      <c r="J1225" s="178" t="s">
        <v>1421</v>
      </c>
      <c r="K1225" s="185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76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84">
        <v>0.1203</v>
      </c>
      <c r="AE1225" s="183">
        <f t="shared" si="235"/>
        <v>0</v>
      </c>
      <c r="AF1225" s="183" t="str">
        <f>IF(AND(COUNTIFS($J$18:J1225,J1225)=1,AE1225=1),1,"")</f>
        <v/>
      </c>
      <c r="AG1225" s="183">
        <f>IF(C1225="","",IF(AND(COUNTIFS($J$18:J1225,J1225)=1,C1225&lt;&gt;""),1,""))</f>
        <v>1</v>
      </c>
      <c r="AH1225" s="183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82">
        <v>2020</v>
      </c>
      <c r="C1226" s="182">
        <v>9</v>
      </c>
      <c r="D1226" s="57" t="str">
        <f t="shared" si="229"/>
        <v>Q2</v>
      </c>
      <c r="E1226" s="16" t="s">
        <v>35</v>
      </c>
      <c r="F1226" s="182">
        <v>2020</v>
      </c>
      <c r="G1226" s="182">
        <v>11</v>
      </c>
      <c r="H1226" s="185"/>
      <c r="I1226" s="57" t="str">
        <f t="shared" si="232"/>
        <v>Q3</v>
      </c>
      <c r="J1226" s="178" t="s">
        <v>1421</v>
      </c>
      <c r="K1226" s="185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76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84">
        <v>0.1203</v>
      </c>
      <c r="AE1226" s="183">
        <f t="shared" si="235"/>
        <v>0</v>
      </c>
      <c r="AF1226" s="183" t="str">
        <f>IF(AND(COUNTIFS($J$18:J1226,J1226)=1,AE1226=1),1,"")</f>
        <v/>
      </c>
      <c r="AG1226" s="183" t="str">
        <f>IF(C1226="","",IF(AND(COUNTIFS($J$18:J1226,J1226)=1,C1226&lt;&gt;""),1,""))</f>
        <v/>
      </c>
      <c r="AH1226" s="183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82">
        <v>2020</v>
      </c>
      <c r="C1227" s="182">
        <v>11</v>
      </c>
      <c r="D1227" s="57" t="str">
        <f t="shared" si="229"/>
        <v>Q3</v>
      </c>
      <c r="E1227" s="16" t="s">
        <v>35</v>
      </c>
      <c r="F1227" s="182">
        <v>2020</v>
      </c>
      <c r="G1227" s="182">
        <v>12</v>
      </c>
      <c r="H1227" s="185"/>
      <c r="I1227" s="57" t="str">
        <f t="shared" si="232"/>
        <v>Q3</v>
      </c>
      <c r="J1227" s="178" t="s">
        <v>1423</v>
      </c>
      <c r="K1227" s="185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76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84">
        <v>0.1915</v>
      </c>
      <c r="AE1227" s="183">
        <f t="shared" si="235"/>
        <v>0</v>
      </c>
      <c r="AF1227" s="183" t="str">
        <f>IF(AND(COUNTIFS($J$18:J1227,J1227)=1,AE1227=1),1,"")</f>
        <v/>
      </c>
      <c r="AG1227" s="183">
        <f>IF(C1227="","",IF(AND(COUNTIFS($J$18:J1227,J1227)=1,C1227&lt;&gt;""),1,""))</f>
        <v>1</v>
      </c>
      <c r="AH1227" s="183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82">
        <v>2020</v>
      </c>
      <c r="C1228" s="182">
        <v>11</v>
      </c>
      <c r="D1228" s="57" t="str">
        <f t="shared" si="229"/>
        <v>Q3</v>
      </c>
      <c r="E1228" s="16" t="s">
        <v>35</v>
      </c>
      <c r="F1228" s="182">
        <v>2020</v>
      </c>
      <c r="G1228" s="182">
        <v>12</v>
      </c>
      <c r="H1228" s="185"/>
      <c r="I1228" s="57" t="str">
        <f t="shared" si="232"/>
        <v>Q3</v>
      </c>
      <c r="J1228" s="178" t="s">
        <v>1425</v>
      </c>
      <c r="K1228" s="185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87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84">
        <v>0.13930000000000001</v>
      </c>
      <c r="AE1228" s="183">
        <f t="shared" si="235"/>
        <v>0</v>
      </c>
      <c r="AF1228" s="183" t="str">
        <f>IF(AND(COUNTIFS($J$18:J1228,J1228)=1,AE1228=1),1,"")</f>
        <v/>
      </c>
      <c r="AG1228" s="183">
        <f>IF(C1228="","",IF(AND(COUNTIFS($J$18:J1228,J1228)=1,C1228&lt;&gt;""),1,""))</f>
        <v>1</v>
      </c>
      <c r="AH1228" s="183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82">
        <v>2020</v>
      </c>
      <c r="C1229" s="182">
        <v>12</v>
      </c>
      <c r="D1229" s="57" t="str">
        <f t="shared" si="229"/>
        <v>Q3</v>
      </c>
      <c r="E1229" s="16" t="s">
        <v>35</v>
      </c>
      <c r="F1229" s="182">
        <v>2020</v>
      </c>
      <c r="G1229" s="182">
        <v>12</v>
      </c>
      <c r="H1229" s="185"/>
      <c r="I1229" s="57" t="str">
        <f t="shared" si="232"/>
        <v>Q3</v>
      </c>
      <c r="J1229" s="178" t="s">
        <v>1426</v>
      </c>
      <c r="K1229" s="185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87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84">
        <v>0.1128</v>
      </c>
      <c r="AE1229" s="183">
        <f t="shared" si="235"/>
        <v>1</v>
      </c>
      <c r="AF1229" s="183">
        <f>IF(AND(COUNTIFS($J$18:J1229,J1229)=1,AE1229=1),1,"")</f>
        <v>1</v>
      </c>
      <c r="AG1229" s="183">
        <f>IF(C1229="","",IF(AND(COUNTIFS($J$18:J1229,J1229)=1,C1229&lt;&gt;""),1,""))</f>
        <v>1</v>
      </c>
      <c r="AH1229" s="183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82">
        <v>2020</v>
      </c>
      <c r="C1230" s="182">
        <v>12</v>
      </c>
      <c r="D1230" s="57" t="str">
        <f t="shared" si="229"/>
        <v>Q3</v>
      </c>
      <c r="E1230" s="16" t="s">
        <v>35</v>
      </c>
      <c r="F1230" s="182">
        <v>2020</v>
      </c>
      <c r="G1230" s="182">
        <v>12</v>
      </c>
      <c r="H1230" s="185"/>
      <c r="I1230" s="57" t="str">
        <f t="shared" si="232"/>
        <v>Q3</v>
      </c>
      <c r="J1230" s="178" t="s">
        <v>1428</v>
      </c>
      <c r="K1230" s="185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87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84">
        <v>0.14649999999999999</v>
      </c>
      <c r="AE1230" s="183">
        <f t="shared" si="235"/>
        <v>0</v>
      </c>
      <c r="AF1230" s="183" t="str">
        <f>IF(AND(COUNTIFS($J$18:J1230,J1230)=1,AE1230=1),1,"")</f>
        <v/>
      </c>
      <c r="AG1230" s="183">
        <f>IF(C1230="","",IF(AND(COUNTIFS($J$18:J1230,J1230)=1,C1230&lt;&gt;""),1,""))</f>
        <v>1</v>
      </c>
      <c r="AH1230" s="183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82">
        <v>2020</v>
      </c>
      <c r="C1231" s="182">
        <v>9</v>
      </c>
      <c r="D1231" s="57" t="str">
        <f t="shared" si="229"/>
        <v>Q2</v>
      </c>
      <c r="E1231" s="16" t="s">
        <v>35</v>
      </c>
      <c r="F1231" s="182">
        <v>2020</v>
      </c>
      <c r="G1231" s="182">
        <v>12</v>
      </c>
      <c r="H1231" s="185"/>
      <c r="I1231" s="57" t="str">
        <f t="shared" si="232"/>
        <v>Q3</v>
      </c>
      <c r="J1231" s="178" t="s">
        <v>1429</v>
      </c>
      <c r="K1231" s="185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87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84">
        <v>0.11459999999999999</v>
      </c>
      <c r="AE1231" s="183">
        <f t="shared" si="235"/>
        <v>0</v>
      </c>
      <c r="AF1231" s="183" t="str">
        <f>IF(AND(COUNTIFS($J$18:J1231,J1231)=1,AE1231=1),1,"")</f>
        <v/>
      </c>
      <c r="AG1231" s="183">
        <f>IF(C1231="","",IF(AND(COUNTIFS($J$18:J1231,J1231)=1,C1231&lt;&gt;""),1,""))</f>
        <v>1</v>
      </c>
      <c r="AH1231" s="183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82">
        <v>2020</v>
      </c>
      <c r="C1232" s="182">
        <v>9</v>
      </c>
      <c r="D1232" s="57" t="str">
        <f t="shared" si="229"/>
        <v>Q2</v>
      </c>
      <c r="E1232" s="16" t="s">
        <v>35</v>
      </c>
      <c r="F1232" s="182">
        <v>2020</v>
      </c>
      <c r="G1232" s="182">
        <v>12</v>
      </c>
      <c r="H1232" s="185"/>
      <c r="I1232" s="57" t="str">
        <f t="shared" si="232"/>
        <v>Q3</v>
      </c>
      <c r="J1232" s="178" t="s">
        <v>1429</v>
      </c>
      <c r="K1232" s="185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87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84">
        <v>0.11559999999999999</v>
      </c>
      <c r="AE1232" s="183">
        <f t="shared" si="235"/>
        <v>1</v>
      </c>
      <c r="AF1232" s="183" t="str">
        <f>IF(AND(COUNTIFS($J$18:J1232,J1232)=1,AE1232=1),1,"")</f>
        <v/>
      </c>
      <c r="AG1232" s="183" t="str">
        <f>IF(C1232="","",IF(AND(COUNTIFS($J$18:J1232,J1232)=1,C1232&lt;&gt;""),1,""))</f>
        <v/>
      </c>
      <c r="AH1232" s="183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82">
        <v>2020</v>
      </c>
      <c r="C1233" s="182">
        <v>7</v>
      </c>
      <c r="D1233" s="57" t="str">
        <f t="shared" si="229"/>
        <v>Q2</v>
      </c>
      <c r="E1233" s="16" t="s">
        <v>35</v>
      </c>
      <c r="F1233" s="182">
        <v>2021</v>
      </c>
      <c r="G1233" s="182">
        <v>3</v>
      </c>
      <c r="H1233" s="185"/>
      <c r="I1233" s="57" t="str">
        <f t="shared" si="232"/>
        <v>Q4</v>
      </c>
      <c r="J1233" s="178" t="s">
        <v>1432</v>
      </c>
      <c r="K1233" s="185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76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84">
        <v>0.1331</v>
      </c>
      <c r="AE1233" s="183">
        <f t="shared" si="235"/>
        <v>0</v>
      </c>
      <c r="AF1233" s="183" t="str">
        <f>IF(AND(COUNTIFS($J$18:J1233,J1233)=1,AE1233=1),1,"")</f>
        <v/>
      </c>
      <c r="AG1233" s="183">
        <f>IF(C1233="","",IF(AND(COUNTIFS($J$18:J1233,J1233)=1,C1233&lt;&gt;""),1,""))</f>
        <v>1</v>
      </c>
      <c r="AH1233" s="183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82">
        <v>2020</v>
      </c>
      <c r="C1234" s="182">
        <v>8</v>
      </c>
      <c r="D1234" s="57" t="str">
        <f t="shared" si="229"/>
        <v>Q2</v>
      </c>
      <c r="E1234" s="16" t="s">
        <v>35</v>
      </c>
      <c r="F1234" s="182">
        <v>2021</v>
      </c>
      <c r="G1234" s="182">
        <v>1</v>
      </c>
      <c r="H1234" s="185"/>
      <c r="I1234" s="57" t="str">
        <f t="shared" si="232"/>
        <v>Q4</v>
      </c>
      <c r="J1234" s="178" t="s">
        <v>1434</v>
      </c>
      <c r="K1234" s="185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76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84">
        <v>0.16109999999999999</v>
      </c>
      <c r="AE1234" s="183">
        <f t="shared" si="235"/>
        <v>1</v>
      </c>
      <c r="AF1234" s="183">
        <f>IF(AND(COUNTIFS($J$18:J1234,J1234)=1,AE1234=1),1,"")</f>
        <v>1</v>
      </c>
      <c r="AG1234" s="183">
        <f>IF(C1234="","",IF(AND(COUNTIFS($J$18:J1234,J1234)=1,C1234&lt;&gt;""),1,""))</f>
        <v>1</v>
      </c>
      <c r="AH1234" s="183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82">
        <v>2020</v>
      </c>
      <c r="C1235" s="182">
        <v>8</v>
      </c>
      <c r="D1235" s="57" t="str">
        <f t="shared" si="229"/>
        <v>Q2</v>
      </c>
      <c r="E1235" s="16" t="s">
        <v>35</v>
      </c>
      <c r="F1235" s="182">
        <v>2021</v>
      </c>
      <c r="G1235" s="182">
        <v>1</v>
      </c>
      <c r="H1235" s="185"/>
      <c r="I1235" s="57" t="str">
        <f t="shared" si="232"/>
        <v>Q4</v>
      </c>
      <c r="J1235" s="178" t="s">
        <v>1434</v>
      </c>
      <c r="K1235" s="185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76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84">
        <v>0.16109999999999999</v>
      </c>
      <c r="AE1235" s="183">
        <f t="shared" si="235"/>
        <v>1</v>
      </c>
      <c r="AF1235" s="183" t="str">
        <f>IF(AND(COUNTIFS($J$18:J1235,J1235)=1,AE1235=1),1,"")</f>
        <v/>
      </c>
      <c r="AG1235" s="183" t="str">
        <f>IF(C1235="","",IF(AND(COUNTIFS($J$18:J1235,J1235)=1,C1235&lt;&gt;""),1,""))</f>
        <v/>
      </c>
      <c r="AH1235" s="183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82">
        <v>2020</v>
      </c>
      <c r="C1236" s="182">
        <v>9</v>
      </c>
      <c r="D1236" s="57" t="str">
        <f t="shared" si="229"/>
        <v>Q2</v>
      </c>
      <c r="E1236" s="16" t="s">
        <v>35</v>
      </c>
      <c r="F1236" s="182">
        <v>2021</v>
      </c>
      <c r="G1236" s="182">
        <v>2</v>
      </c>
      <c r="H1236" s="185"/>
      <c r="I1236" s="57" t="str">
        <f t="shared" si="232"/>
        <v>Q4</v>
      </c>
      <c r="J1236" s="178" t="s">
        <v>1436</v>
      </c>
      <c r="K1236" s="185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87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84">
        <v>0.1205</v>
      </c>
      <c r="AE1236" s="183">
        <f t="shared" si="235"/>
        <v>0</v>
      </c>
      <c r="AF1236" s="183" t="str">
        <f>IF(AND(COUNTIFS($J$18:J1236,J1236)=1,AE1236=1),1,"")</f>
        <v/>
      </c>
      <c r="AG1236" s="183">
        <f>IF(C1236="","",IF(AND(COUNTIFS($J$18:J1236,J1236)=1,C1236&lt;&gt;""),1,""))</f>
        <v>1</v>
      </c>
      <c r="AH1236" s="183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82">
        <v>2020</v>
      </c>
      <c r="C1237" s="182">
        <v>9</v>
      </c>
      <c r="D1237" s="57" t="str">
        <f t="shared" si="229"/>
        <v>Q2</v>
      </c>
      <c r="E1237" s="16" t="s">
        <v>35</v>
      </c>
      <c r="F1237" s="182">
        <v>2021</v>
      </c>
      <c r="G1237" s="182">
        <v>2</v>
      </c>
      <c r="H1237" s="185"/>
      <c r="I1237" s="57" t="str">
        <f t="shared" si="232"/>
        <v>Q4</v>
      </c>
      <c r="J1237" s="178" t="s">
        <v>1438</v>
      </c>
      <c r="K1237" s="185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87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84">
        <v>0.1205</v>
      </c>
      <c r="AE1237" s="183">
        <f t="shared" si="235"/>
        <v>0</v>
      </c>
      <c r="AF1237" s="183" t="str">
        <f>IF(AND(COUNTIFS($J$18:J1237,J1237)=1,AE1237=1),1,"")</f>
        <v/>
      </c>
      <c r="AG1237" s="183" t="str">
        <f>IF(C1237="","",IF(AND(COUNTIFS($J$18:J1237,J1237)=1,C1237&lt;&gt;""),1,""))</f>
        <v/>
      </c>
      <c r="AH1237" s="183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82">
        <v>2020</v>
      </c>
      <c r="C1238" s="182">
        <v>9</v>
      </c>
      <c r="D1238" s="57" t="str">
        <f t="shared" si="229"/>
        <v>Q2</v>
      </c>
      <c r="E1238" s="16" t="s">
        <v>35</v>
      </c>
      <c r="F1238" s="182">
        <v>2021</v>
      </c>
      <c r="G1238" s="182">
        <v>3</v>
      </c>
      <c r="H1238" s="185"/>
      <c r="I1238" s="57" t="str">
        <f t="shared" si="232"/>
        <v>Q4</v>
      </c>
      <c r="J1238" s="178" t="s">
        <v>1439</v>
      </c>
      <c r="K1238" s="185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87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84">
        <v>0.1236</v>
      </c>
      <c r="AE1238" s="183">
        <f t="shared" si="235"/>
        <v>0</v>
      </c>
      <c r="AF1238" s="183" t="str">
        <f>IF(AND(COUNTIFS($J$18:J1238,J1238)=1,AE1238=1),1,"")</f>
        <v/>
      </c>
      <c r="AG1238" s="183">
        <f>IF(C1238="","",IF(AND(COUNTIFS($J$18:J1238,J1238)=1,C1238&lt;&gt;""),1,""))</f>
        <v>1</v>
      </c>
      <c r="AH1238" s="183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82">
        <v>2020</v>
      </c>
      <c r="C1239" s="182">
        <v>9</v>
      </c>
      <c r="D1239" s="57" t="str">
        <f t="shared" si="229"/>
        <v>Q2</v>
      </c>
      <c r="E1239" s="16" t="s">
        <v>35</v>
      </c>
      <c r="F1239" s="182">
        <v>2021</v>
      </c>
      <c r="G1239" s="182">
        <v>3</v>
      </c>
      <c r="H1239" s="185"/>
      <c r="I1239" s="57" t="str">
        <f t="shared" si="232"/>
        <v>Q4</v>
      </c>
      <c r="J1239" s="178" t="s">
        <v>1439</v>
      </c>
      <c r="K1239" s="185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87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84">
        <v>0.1236</v>
      </c>
      <c r="AE1239" s="183">
        <f t="shared" si="235"/>
        <v>0</v>
      </c>
      <c r="AF1239" s="183" t="str">
        <f>IF(AND(COUNTIFS($J$18:J1239,J1239)=1,AE1239=1),1,"")</f>
        <v/>
      </c>
      <c r="AG1239" s="183" t="str">
        <f>IF(C1239="","",IF(AND(COUNTIFS($J$18:J1239,J1239)=1,C1239&lt;&gt;""),1,""))</f>
        <v/>
      </c>
      <c r="AH1239" s="183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82">
        <v>2020</v>
      </c>
      <c r="C1240" s="182">
        <v>10</v>
      </c>
      <c r="D1240" s="57" t="str">
        <f t="shared" si="229"/>
        <v>Q3</v>
      </c>
      <c r="E1240" s="16" t="s">
        <v>35</v>
      </c>
      <c r="F1240" s="182">
        <v>2021</v>
      </c>
      <c r="G1240" s="182">
        <v>1</v>
      </c>
      <c r="H1240" s="185"/>
      <c r="I1240" s="57" t="str">
        <f t="shared" si="232"/>
        <v>Q4</v>
      </c>
      <c r="J1240" s="178" t="s">
        <v>1440</v>
      </c>
      <c r="K1240" s="185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87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84">
        <v>0.1014</v>
      </c>
      <c r="AE1240" s="183">
        <f t="shared" si="235"/>
        <v>0</v>
      </c>
      <c r="AF1240" s="183" t="str">
        <f>IF(AND(COUNTIFS($J$18:J1240,J1240)=1,AE1240=1),1,"")</f>
        <v/>
      </c>
      <c r="AG1240" s="183">
        <f>IF(C1240="","",IF(AND(COUNTIFS($J$18:J1240,J1240)=1,C1240&lt;&gt;""),1,""))</f>
        <v>1</v>
      </c>
      <c r="AH1240" s="183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82">
        <v>2020</v>
      </c>
      <c r="C1241" s="182">
        <v>10</v>
      </c>
      <c r="D1241" s="57" t="str">
        <f t="shared" si="229"/>
        <v>Q3</v>
      </c>
      <c r="E1241" s="16" t="s">
        <v>35</v>
      </c>
      <c r="F1241" s="182">
        <v>2021</v>
      </c>
      <c r="G1241" s="182">
        <v>1</v>
      </c>
      <c r="H1241" s="185"/>
      <c r="I1241" s="57" t="str">
        <f t="shared" si="232"/>
        <v>Q4</v>
      </c>
      <c r="J1241" s="178" t="s">
        <v>1440</v>
      </c>
      <c r="K1241" s="185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87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84">
        <v>0.1014</v>
      </c>
      <c r="AE1241" s="183">
        <f t="shared" si="235"/>
        <v>0</v>
      </c>
      <c r="AF1241" s="183" t="str">
        <f>IF(AND(COUNTIFS($J$18:J1241,J1241)=1,AE1241=1),1,"")</f>
        <v/>
      </c>
      <c r="AG1241" s="183" t="str">
        <f>IF(C1241="","",IF(AND(COUNTIFS($J$18:J1241,J1241)=1,C1241&lt;&gt;""),1,""))</f>
        <v/>
      </c>
      <c r="AH1241" s="183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82">
        <v>2020</v>
      </c>
      <c r="C1242" s="182">
        <v>10</v>
      </c>
      <c r="D1242" s="57" t="str">
        <f t="shared" si="229"/>
        <v>Q3</v>
      </c>
      <c r="E1242" s="16" t="s">
        <v>35</v>
      </c>
      <c r="F1242" s="182">
        <v>2021</v>
      </c>
      <c r="G1242" s="182">
        <v>1</v>
      </c>
      <c r="H1242" s="185"/>
      <c r="I1242" s="57" t="str">
        <f t="shared" si="232"/>
        <v>Q4</v>
      </c>
      <c r="J1242" s="178" t="s">
        <v>1440</v>
      </c>
      <c r="K1242" s="185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87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84">
        <v>0.1014</v>
      </c>
      <c r="AE1242" s="183">
        <f t="shared" si="235"/>
        <v>0</v>
      </c>
      <c r="AF1242" s="183" t="str">
        <f>IF(AND(COUNTIFS($J$18:J1242,J1242)=1,AE1242=1),1,"")</f>
        <v/>
      </c>
      <c r="AG1242" s="183" t="str">
        <f>IF(C1242="","",IF(AND(COUNTIFS($J$18:J1242,J1242)=1,C1242&lt;&gt;""),1,""))</f>
        <v/>
      </c>
      <c r="AH1242" s="183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82">
        <v>2020</v>
      </c>
      <c r="C1243" s="182">
        <v>10</v>
      </c>
      <c r="D1243" s="57" t="str">
        <f t="shared" si="229"/>
        <v>Q3</v>
      </c>
      <c r="E1243" s="16" t="s">
        <v>35</v>
      </c>
      <c r="F1243" s="182">
        <v>2021</v>
      </c>
      <c r="G1243" s="182">
        <v>1</v>
      </c>
      <c r="H1243" s="185"/>
      <c r="I1243" s="57" t="str">
        <f t="shared" si="232"/>
        <v>Q4</v>
      </c>
      <c r="J1243" s="178" t="s">
        <v>1440</v>
      </c>
      <c r="K1243" s="185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87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84">
        <v>0.1014</v>
      </c>
      <c r="AE1243" s="183">
        <f t="shared" si="235"/>
        <v>0</v>
      </c>
      <c r="AF1243" s="183" t="str">
        <f>IF(AND(COUNTIFS($J$18:J1243,J1243)=1,AE1243=1),1,"")</f>
        <v/>
      </c>
      <c r="AG1243" s="183" t="str">
        <f>IF(C1243="","",IF(AND(COUNTIFS($J$18:J1243,J1243)=1,C1243&lt;&gt;""),1,""))</f>
        <v/>
      </c>
      <c r="AH1243" s="183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82">
        <v>2020</v>
      </c>
      <c r="C1244" s="182">
        <v>10</v>
      </c>
      <c r="D1244" s="57" t="str">
        <f t="shared" si="229"/>
        <v>Q3</v>
      </c>
      <c r="E1244" s="16" t="s">
        <v>35</v>
      </c>
      <c r="F1244" s="182">
        <v>2021</v>
      </c>
      <c r="G1244" s="182">
        <v>1</v>
      </c>
      <c r="H1244" s="185"/>
      <c r="I1244" s="57" t="str">
        <f t="shared" si="232"/>
        <v>Q4</v>
      </c>
      <c r="J1244" s="178" t="s">
        <v>1440</v>
      </c>
      <c r="K1244" s="185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87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84">
        <v>0.1014</v>
      </c>
      <c r="AE1244" s="183">
        <f t="shared" si="235"/>
        <v>0</v>
      </c>
      <c r="AF1244" s="183" t="str">
        <f>IF(AND(COUNTIFS($J$18:J1244,J1244)=1,AE1244=1),1,"")</f>
        <v/>
      </c>
      <c r="AG1244" s="183" t="str">
        <f>IF(C1244="","",IF(AND(COUNTIFS($J$18:J1244,J1244)=1,C1244&lt;&gt;""),1,""))</f>
        <v/>
      </c>
      <c r="AH1244" s="183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82">
        <v>2020</v>
      </c>
      <c r="C1245" s="182">
        <v>10</v>
      </c>
      <c r="D1245" s="57" t="str">
        <f t="shared" si="229"/>
        <v>Q3</v>
      </c>
      <c r="E1245" s="16" t="s">
        <v>35</v>
      </c>
      <c r="F1245" s="182">
        <v>2021</v>
      </c>
      <c r="G1245" s="182">
        <v>1</v>
      </c>
      <c r="H1245" s="185"/>
      <c r="I1245" s="57" t="str">
        <f t="shared" si="232"/>
        <v>Q4</v>
      </c>
      <c r="J1245" s="178" t="s">
        <v>1385</v>
      </c>
      <c r="K1245" s="185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87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84">
        <v>0.1017</v>
      </c>
      <c r="AE1245" s="183">
        <f t="shared" si="235"/>
        <v>0</v>
      </c>
      <c r="AF1245" s="183" t="str">
        <f>IF(AND(COUNTIFS($J$18:J1245,J1245)=1,AE1245=1),1,"")</f>
        <v/>
      </c>
      <c r="AG1245" s="183" t="str">
        <f>IF(C1245="","",IF(AND(COUNTIFS($J$18:J1245,J1245)=1,C1245&lt;&gt;""),1,""))</f>
        <v/>
      </c>
      <c r="AH1245" s="183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82">
        <v>2020</v>
      </c>
      <c r="C1246" s="182">
        <v>10</v>
      </c>
      <c r="D1246" s="57" t="str">
        <f t="shared" si="229"/>
        <v>Q3</v>
      </c>
      <c r="E1246" s="16" t="s">
        <v>35</v>
      </c>
      <c r="F1246" s="182">
        <v>2021</v>
      </c>
      <c r="G1246" s="182">
        <v>1</v>
      </c>
      <c r="H1246" s="185"/>
      <c r="I1246" s="57" t="str">
        <f t="shared" si="232"/>
        <v>Q4</v>
      </c>
      <c r="J1246" s="178" t="s">
        <v>1441</v>
      </c>
      <c r="K1246" s="185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87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84">
        <v>0.11559999999999999</v>
      </c>
      <c r="AE1246" s="183">
        <f t="shared" si="235"/>
        <v>1</v>
      </c>
      <c r="AF1246" s="183">
        <f>IF(AND(COUNTIFS($J$18:J1246,J1246)=1,AE1246=1),1,"")</f>
        <v>1</v>
      </c>
      <c r="AG1246" s="183">
        <f>IF(C1246="","",IF(AND(COUNTIFS($J$18:J1246,J1246)=1,C1246&lt;&gt;""),1,""))</f>
        <v>1</v>
      </c>
      <c r="AH1246" s="183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82">
        <v>2020</v>
      </c>
      <c r="C1247" s="182">
        <v>10</v>
      </c>
      <c r="D1247" s="57" t="str">
        <f t="shared" si="229"/>
        <v>Q3</v>
      </c>
      <c r="E1247" s="16" t="s">
        <v>35</v>
      </c>
      <c r="F1247" s="182">
        <v>2021</v>
      </c>
      <c r="G1247" s="182">
        <v>1</v>
      </c>
      <c r="H1247" s="185"/>
      <c r="I1247" s="57" t="str">
        <f t="shared" si="232"/>
        <v>Q4</v>
      </c>
      <c r="J1247" s="178" t="s">
        <v>1441</v>
      </c>
      <c r="K1247" s="185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87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84">
        <v>0.11559999999999999</v>
      </c>
      <c r="AE1247" s="183">
        <f t="shared" si="235"/>
        <v>1</v>
      </c>
      <c r="AF1247" s="183" t="str">
        <f>IF(AND(COUNTIFS($J$18:J1247,J1247)=1,AE1247=1),1,"")</f>
        <v/>
      </c>
      <c r="AG1247" s="183" t="str">
        <f>IF(C1247="","",IF(AND(COUNTIFS($J$18:J1247,J1247)=1,C1247&lt;&gt;""),1,""))</f>
        <v/>
      </c>
      <c r="AH1247" s="183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82">
        <v>2020</v>
      </c>
      <c r="C1248" s="182">
        <v>10</v>
      </c>
      <c r="D1248" s="57" t="str">
        <f t="shared" si="229"/>
        <v>Q3</v>
      </c>
      <c r="E1248" s="16" t="s">
        <v>35</v>
      </c>
      <c r="F1248" s="182">
        <v>2021</v>
      </c>
      <c r="G1248" s="182">
        <v>1</v>
      </c>
      <c r="H1248" s="185"/>
      <c r="I1248" s="57" t="str">
        <f t="shared" si="232"/>
        <v>Q4</v>
      </c>
      <c r="J1248" s="178" t="s">
        <v>1443</v>
      </c>
      <c r="K1248" s="185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87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84">
        <v>0.1119</v>
      </c>
      <c r="AE1248" s="183">
        <f t="shared" si="235"/>
        <v>0</v>
      </c>
      <c r="AF1248" s="183" t="str">
        <f>IF(AND(COUNTIFS($J$18:J1248,J1248)=1,AE1248=1),1,"")</f>
        <v/>
      </c>
      <c r="AG1248" s="183">
        <f>IF(C1248="","",IF(AND(COUNTIFS($J$18:J1248,J1248)=1,C1248&lt;&gt;""),1,""))</f>
        <v>1</v>
      </c>
      <c r="AH1248" s="183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82">
        <v>2020</v>
      </c>
      <c r="C1249" s="182">
        <v>10</v>
      </c>
      <c r="D1249" s="57" t="str">
        <f t="shared" si="229"/>
        <v>Q3</v>
      </c>
      <c r="E1249" s="16" t="s">
        <v>35</v>
      </c>
      <c r="F1249" s="182">
        <v>2021</v>
      </c>
      <c r="G1249" s="182">
        <v>1</v>
      </c>
      <c r="H1249" s="185"/>
      <c r="I1249" s="57" t="str">
        <f t="shared" si="232"/>
        <v>Q4</v>
      </c>
      <c r="J1249" s="178" t="s">
        <v>1444</v>
      </c>
      <c r="K1249" s="185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87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84">
        <v>0.1123</v>
      </c>
      <c r="AE1249" s="183">
        <f t="shared" si="235"/>
        <v>1</v>
      </c>
      <c r="AF1249" s="183">
        <f>IF(AND(COUNTIFS($J$18:J1249,J1249)=1,AE1249=1),1,"")</f>
        <v>1</v>
      </c>
      <c r="AG1249" s="183">
        <f>IF(C1249="","",IF(AND(COUNTIFS($J$18:J1249,J1249)=1,C1249&lt;&gt;""),1,""))</f>
        <v>1</v>
      </c>
      <c r="AH1249" s="183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82">
        <v>2020</v>
      </c>
      <c r="C1250" s="182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82">
        <v>2021</v>
      </c>
      <c r="G1250" s="182">
        <v>1</v>
      </c>
      <c r="H1250" s="185"/>
      <c r="I1250" s="57" t="str">
        <f t="shared" si="232"/>
        <v>Q4</v>
      </c>
      <c r="J1250" s="178" t="s">
        <v>1444</v>
      </c>
      <c r="K1250" s="185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87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84">
        <v>0.1123</v>
      </c>
      <c r="AE1250" s="183">
        <f t="shared" si="235"/>
        <v>1</v>
      </c>
      <c r="AF1250" s="183" t="str">
        <f>IF(AND(COUNTIFS($J$18:J1250,J1250)=1,AE1250=1),1,"")</f>
        <v/>
      </c>
      <c r="AG1250" s="183" t="str">
        <f>IF(C1250="","",IF(AND(COUNTIFS($J$18:J1250,J1250)=1,C1250&lt;&gt;""),1,""))</f>
        <v/>
      </c>
      <c r="AH1250" s="183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82">
        <v>2020</v>
      </c>
      <c r="C1251" s="182">
        <v>10</v>
      </c>
      <c r="D1251" s="57" t="str">
        <f t="shared" si="243"/>
        <v>Q3</v>
      </c>
      <c r="E1251" s="16" t="s">
        <v>35</v>
      </c>
      <c r="F1251" s="182">
        <v>2021</v>
      </c>
      <c r="G1251" s="182">
        <v>1</v>
      </c>
      <c r="H1251" s="185"/>
      <c r="I1251" s="57" t="str">
        <f t="shared" si="232"/>
        <v>Q4</v>
      </c>
      <c r="J1251" s="178" t="s">
        <v>1446</v>
      </c>
      <c r="K1251" s="185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87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84">
        <v>0.13220000000000001</v>
      </c>
      <c r="AE1251" s="183">
        <f t="shared" si="235"/>
        <v>0</v>
      </c>
      <c r="AF1251" s="183" t="str">
        <f>IF(AND(COUNTIFS($J$18:J1251,J1251)=1,AE1251=1),1,"")</f>
        <v/>
      </c>
      <c r="AG1251" s="183">
        <f>IF(C1251="","",IF(AND(COUNTIFS($J$18:J1251,J1251)=1,C1251&lt;&gt;""),1,""))</f>
        <v>1</v>
      </c>
      <c r="AH1251" s="183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82">
        <v>2020</v>
      </c>
      <c r="C1252" s="182">
        <v>10</v>
      </c>
      <c r="D1252" s="57" t="str">
        <f t="shared" si="243"/>
        <v>Q3</v>
      </c>
      <c r="E1252" s="16" t="s">
        <v>35</v>
      </c>
      <c r="F1252" s="182">
        <v>2021</v>
      </c>
      <c r="G1252" s="182">
        <v>1</v>
      </c>
      <c r="H1252" s="185"/>
      <c r="I1252" s="57" t="str">
        <f t="shared" si="232"/>
        <v>Q4</v>
      </c>
      <c r="J1252" s="178" t="s">
        <v>1449</v>
      </c>
      <c r="K1252" s="185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87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81">
        <v>0.1211</v>
      </c>
      <c r="AE1252" s="183">
        <f t="shared" si="235"/>
        <v>0</v>
      </c>
      <c r="AF1252" s="183" t="str">
        <f>IF(AND(COUNTIFS($J$18:J1252,J1252)=1,AE1252=1),1,"")</f>
        <v/>
      </c>
      <c r="AG1252" s="183">
        <f>IF(C1252="","",IF(AND(COUNTIFS($J$18:J1252,J1252)=1,C1252&lt;&gt;""),1,""))</f>
        <v>1</v>
      </c>
      <c r="AH1252" s="183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82">
        <v>2020</v>
      </c>
      <c r="C1253" s="182">
        <v>10</v>
      </c>
      <c r="D1253" s="57" t="str">
        <f t="shared" si="243"/>
        <v>Q3</v>
      </c>
      <c r="E1253" s="16" t="s">
        <v>35</v>
      </c>
      <c r="F1253" s="182">
        <v>2021</v>
      </c>
      <c r="G1253" s="182">
        <v>1</v>
      </c>
      <c r="H1253" s="185"/>
      <c r="I1253" s="57" t="str">
        <f t="shared" si="232"/>
        <v>Q4</v>
      </c>
      <c r="J1253" s="178" t="s">
        <v>1449</v>
      </c>
      <c r="K1253" s="185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87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81">
        <v>0.1211</v>
      </c>
      <c r="AE1253" s="183">
        <f t="shared" si="235"/>
        <v>0</v>
      </c>
      <c r="AF1253" s="183" t="str">
        <f>IF(AND(COUNTIFS($J$18:J1253,J1253)=1,AE1253=1),1,"")</f>
        <v/>
      </c>
      <c r="AG1253" s="183" t="str">
        <f>IF(C1253="","",IF(AND(COUNTIFS($J$18:J1253,J1253)=1,C1253&lt;&gt;""),1,""))</f>
        <v/>
      </c>
      <c r="AH1253" s="183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82">
        <v>2020</v>
      </c>
      <c r="C1254" s="182">
        <v>10</v>
      </c>
      <c r="D1254" s="57" t="str">
        <f t="shared" si="243"/>
        <v>Q3</v>
      </c>
      <c r="E1254" s="16" t="s">
        <v>35</v>
      </c>
      <c r="F1254" s="182">
        <v>2021</v>
      </c>
      <c r="G1254" s="182">
        <v>2</v>
      </c>
      <c r="H1254" s="185"/>
      <c r="I1254" s="57" t="str">
        <f t="shared" si="232"/>
        <v>Q4</v>
      </c>
      <c r="J1254" s="178" t="s">
        <v>1450</v>
      </c>
      <c r="K1254" s="185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87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84">
        <v>0.1012</v>
      </c>
      <c r="AE1254" s="183">
        <f t="shared" si="235"/>
        <v>0</v>
      </c>
      <c r="AF1254" s="183" t="str">
        <f>IF(AND(COUNTIFS($J$18:J1254,J1254)=1,AE1254=1),1,"")</f>
        <v/>
      </c>
      <c r="AG1254" s="183">
        <f>IF(C1254="","",IF(AND(COUNTIFS($J$18:J1254,J1254)=1,C1254&lt;&gt;""),1,""))</f>
        <v>1</v>
      </c>
      <c r="AH1254" s="183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82">
        <v>2020</v>
      </c>
      <c r="C1255" s="182">
        <v>10</v>
      </c>
      <c r="D1255" s="57" t="str">
        <f t="shared" si="243"/>
        <v>Q3</v>
      </c>
      <c r="E1255" s="16" t="s">
        <v>35</v>
      </c>
      <c r="F1255" s="182">
        <v>2021</v>
      </c>
      <c r="G1255" s="182">
        <v>2</v>
      </c>
      <c r="H1255" s="185"/>
      <c r="I1255" s="57" t="str">
        <f t="shared" si="232"/>
        <v>Q4</v>
      </c>
      <c r="J1255" s="178" t="s">
        <v>1450</v>
      </c>
      <c r="K1255" s="185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87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84">
        <v>0.1012</v>
      </c>
      <c r="AE1255" s="183">
        <f t="shared" si="235"/>
        <v>0</v>
      </c>
      <c r="AF1255" s="183" t="str">
        <f>IF(AND(COUNTIFS($J$18:J1255,J1255)=1,AE1255=1),1,"")</f>
        <v/>
      </c>
      <c r="AG1255" s="183" t="str">
        <f>IF(C1255="","",IF(AND(COUNTIFS($J$18:J1255,J1255)=1,C1255&lt;&gt;""),1,""))</f>
        <v/>
      </c>
      <c r="AH1255" s="183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82">
        <v>2020</v>
      </c>
      <c r="C1256" s="182">
        <v>10</v>
      </c>
      <c r="D1256" s="57" t="str">
        <f t="shared" si="243"/>
        <v>Q3</v>
      </c>
      <c r="E1256" s="16" t="s">
        <v>35</v>
      </c>
      <c r="F1256" s="182">
        <v>2021</v>
      </c>
      <c r="G1256" s="182">
        <v>1</v>
      </c>
      <c r="H1256" s="185"/>
      <c r="I1256" s="57" t="str">
        <f t="shared" si="232"/>
        <v>Q4</v>
      </c>
      <c r="J1256" s="178" t="s">
        <v>1453</v>
      </c>
      <c r="K1256" s="185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87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84">
        <v>0.1071</v>
      </c>
      <c r="AE1256" s="183">
        <f t="shared" si="235"/>
        <v>0</v>
      </c>
      <c r="AF1256" s="183" t="str">
        <f>IF(AND(COUNTIFS($J$18:J1256,J1256)=1,AE1256=1),1,"")</f>
        <v/>
      </c>
      <c r="AG1256" s="183">
        <f>IF(C1256="","",IF(AND(COUNTIFS($J$18:J1256,J1256)=1,C1256&lt;&gt;""),1,""))</f>
        <v>1</v>
      </c>
      <c r="AH1256" s="183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82">
        <v>2020</v>
      </c>
      <c r="C1257" s="182">
        <v>10</v>
      </c>
      <c r="D1257" s="57" t="str">
        <f t="shared" si="243"/>
        <v>Q3</v>
      </c>
      <c r="E1257" s="16" t="s">
        <v>35</v>
      </c>
      <c r="F1257" s="182">
        <v>2021</v>
      </c>
      <c r="G1257" s="182">
        <v>1</v>
      </c>
      <c r="H1257" s="185"/>
      <c r="I1257" s="57" t="str">
        <f t="shared" si="232"/>
        <v>Q4</v>
      </c>
      <c r="J1257" s="178" t="s">
        <v>1453</v>
      </c>
      <c r="K1257" s="185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87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84">
        <v>0.1071</v>
      </c>
      <c r="AE1257" s="183">
        <f t="shared" si="235"/>
        <v>0</v>
      </c>
      <c r="AF1257" s="183" t="str">
        <f>IF(AND(COUNTIFS($J$18:J1257,J1257)=1,AE1257=1),1,"")</f>
        <v/>
      </c>
      <c r="AG1257" s="183" t="str">
        <f>IF(C1257="","",IF(AND(COUNTIFS($J$18:J1257,J1257)=1,C1257&lt;&gt;""),1,""))</f>
        <v/>
      </c>
      <c r="AH1257" s="183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82">
        <v>2020</v>
      </c>
      <c r="C1258" s="182">
        <v>10</v>
      </c>
      <c r="D1258" s="57" t="str">
        <f t="shared" si="243"/>
        <v>Q3</v>
      </c>
      <c r="E1258" s="16" t="s">
        <v>35</v>
      </c>
      <c r="F1258" s="182">
        <v>2021</v>
      </c>
      <c r="G1258" s="182">
        <v>1</v>
      </c>
      <c r="H1258" s="185"/>
      <c r="I1258" s="57" t="str">
        <f t="shared" si="232"/>
        <v>Q4</v>
      </c>
      <c r="J1258" s="178" t="s">
        <v>1453</v>
      </c>
      <c r="K1258" s="185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87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84">
        <v>0.1071</v>
      </c>
      <c r="AE1258" s="183">
        <f t="shared" si="235"/>
        <v>0</v>
      </c>
      <c r="AF1258" s="183" t="str">
        <f>IF(AND(COUNTIFS($J$18:J1258,J1258)=1,AE1258=1),1,"")</f>
        <v/>
      </c>
      <c r="AG1258" s="183" t="str">
        <f>IF(C1258="","",IF(AND(COUNTIFS($J$18:J1258,J1258)=1,C1258&lt;&gt;""),1,""))</f>
        <v/>
      </c>
      <c r="AH1258" s="183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82">
        <v>2020</v>
      </c>
      <c r="C1259" s="182">
        <v>11</v>
      </c>
      <c r="D1259" s="57" t="str">
        <f t="shared" si="243"/>
        <v>Q3</v>
      </c>
      <c r="E1259" s="16" t="s">
        <v>35</v>
      </c>
      <c r="F1259" s="182">
        <v>2021</v>
      </c>
      <c r="G1259" s="182">
        <v>1</v>
      </c>
      <c r="H1259" s="185"/>
      <c r="I1259" s="57" t="str">
        <f t="shared" si="232"/>
        <v>Q4</v>
      </c>
      <c r="J1259" s="178" t="s">
        <v>1454</v>
      </c>
      <c r="K1259" s="185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87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84">
        <v>0.1275</v>
      </c>
      <c r="AE1259" s="183">
        <f t="shared" si="235"/>
        <v>0</v>
      </c>
      <c r="AF1259" s="183" t="str">
        <f>IF(AND(COUNTIFS($J$18:J1259,J1259)=1,AE1259=1),1,"")</f>
        <v/>
      </c>
      <c r="AG1259" s="183">
        <f>IF(C1259="","",IF(AND(COUNTIFS($J$18:J1259,J1259)=1,C1259&lt;&gt;""),1,""))</f>
        <v>1</v>
      </c>
      <c r="AH1259" s="183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82">
        <v>2020</v>
      </c>
      <c r="C1260" s="182">
        <v>11</v>
      </c>
      <c r="D1260" s="57" t="str">
        <f t="shared" si="243"/>
        <v>Q3</v>
      </c>
      <c r="E1260" s="16" t="s">
        <v>35</v>
      </c>
      <c r="F1260" s="182">
        <v>2021</v>
      </c>
      <c r="G1260" s="182">
        <v>1</v>
      </c>
      <c r="H1260" s="185"/>
      <c r="I1260" s="57" t="str">
        <f t="shared" si="232"/>
        <v>Q4</v>
      </c>
      <c r="J1260" s="178" t="s">
        <v>1454</v>
      </c>
      <c r="K1260" s="185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87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84">
        <v>0.1275</v>
      </c>
      <c r="AE1260" s="183">
        <f t="shared" si="235"/>
        <v>0</v>
      </c>
      <c r="AF1260" s="183" t="str">
        <f>IF(AND(COUNTIFS($J$18:J1260,J1260)=1,AE1260=1),1,"")</f>
        <v/>
      </c>
      <c r="AG1260" s="183" t="str">
        <f>IF(C1260="","",IF(AND(COUNTIFS($J$18:J1260,J1260)=1,C1260&lt;&gt;""),1,""))</f>
        <v/>
      </c>
      <c r="AH1260" s="183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82">
        <v>2020</v>
      </c>
      <c r="C1261" s="182">
        <v>11</v>
      </c>
      <c r="D1261" s="57" t="str">
        <f t="shared" si="243"/>
        <v>Q3</v>
      </c>
      <c r="E1261" s="16" t="s">
        <v>35</v>
      </c>
      <c r="F1261" s="182">
        <v>2021</v>
      </c>
      <c r="G1261" s="182">
        <v>1</v>
      </c>
      <c r="H1261" s="185"/>
      <c r="I1261" s="57" t="str">
        <f t="shared" si="232"/>
        <v>Q4</v>
      </c>
      <c r="J1261" s="178" t="s">
        <v>1455</v>
      </c>
      <c r="K1261" s="185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87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84">
        <v>0.1358</v>
      </c>
      <c r="AE1261" s="183">
        <f t="shared" si="235"/>
        <v>0</v>
      </c>
      <c r="AF1261" s="183" t="str">
        <f>IF(AND(COUNTIFS($J$18:J1261,J1261)=1,AE1261=1),1,"")</f>
        <v/>
      </c>
      <c r="AG1261" s="183">
        <f>IF(C1261="","",IF(AND(COUNTIFS($J$18:J1261,J1261)=1,C1261&lt;&gt;""),1,""))</f>
        <v>1</v>
      </c>
      <c r="AH1261" s="183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82">
        <v>2020</v>
      </c>
      <c r="C1262" s="182">
        <v>11</v>
      </c>
      <c r="D1262" s="57" t="str">
        <f t="shared" si="243"/>
        <v>Q3</v>
      </c>
      <c r="E1262" s="16" t="s">
        <v>35</v>
      </c>
      <c r="F1262" s="182">
        <v>2021</v>
      </c>
      <c r="G1262" s="182">
        <v>1</v>
      </c>
      <c r="H1262" s="185"/>
      <c r="I1262" s="57" t="str">
        <f t="shared" si="232"/>
        <v>Q4</v>
      </c>
      <c r="J1262" s="178" t="s">
        <v>1455</v>
      </c>
      <c r="K1262" s="185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87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84">
        <v>0.1358</v>
      </c>
      <c r="AE1262" s="183">
        <f t="shared" si="235"/>
        <v>0</v>
      </c>
      <c r="AF1262" s="183" t="str">
        <f>IF(AND(COUNTIFS($J$18:J1262,J1262)=1,AE1262=1),1,"")</f>
        <v/>
      </c>
      <c r="AG1262" s="183" t="str">
        <f>IF(C1262="","",IF(AND(COUNTIFS($J$18:J1262,J1262)=1,C1262&lt;&gt;""),1,""))</f>
        <v/>
      </c>
      <c r="AH1262" s="183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82">
        <v>2020</v>
      </c>
      <c r="C1263" s="182">
        <v>11</v>
      </c>
      <c r="D1263" s="57" t="str">
        <f t="shared" si="243"/>
        <v>Q3</v>
      </c>
      <c r="E1263" s="16" t="s">
        <v>35</v>
      </c>
      <c r="F1263" s="182">
        <v>2021</v>
      </c>
      <c r="G1263" s="182">
        <v>1</v>
      </c>
      <c r="H1263" s="185"/>
      <c r="I1263" s="57" t="str">
        <f t="shared" si="232"/>
        <v>Q4</v>
      </c>
      <c r="J1263" s="178" t="s">
        <v>1457</v>
      </c>
      <c r="K1263" s="185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87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84">
        <v>0.1042</v>
      </c>
      <c r="AE1263" s="183">
        <f t="shared" si="235"/>
        <v>0</v>
      </c>
      <c r="AF1263" s="183" t="str">
        <f>IF(AND(COUNTIFS($J$18:J1263,J1263)=1,AE1263=1),1,"")</f>
        <v/>
      </c>
      <c r="AG1263" s="183">
        <f>IF(C1263="","",IF(AND(COUNTIFS($J$18:J1263,J1263)=1,C1263&lt;&gt;""),1,""))</f>
        <v>1</v>
      </c>
      <c r="AH1263" s="183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82">
        <v>2020</v>
      </c>
      <c r="C1264" s="182">
        <v>11</v>
      </c>
      <c r="D1264" s="57" t="str">
        <f t="shared" si="243"/>
        <v>Q3</v>
      </c>
      <c r="E1264" s="16" t="s">
        <v>35</v>
      </c>
      <c r="F1264" s="182">
        <v>2021</v>
      </c>
      <c r="G1264" s="182">
        <v>1</v>
      </c>
      <c r="H1264" s="185"/>
      <c r="I1264" s="57" t="str">
        <f t="shared" si="232"/>
        <v>Q4</v>
      </c>
      <c r="J1264" s="178" t="s">
        <v>1457</v>
      </c>
      <c r="K1264" s="185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87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84">
        <v>0.1042</v>
      </c>
      <c r="AE1264" s="183">
        <f t="shared" si="235"/>
        <v>0</v>
      </c>
      <c r="AF1264" s="183" t="str">
        <f>IF(AND(COUNTIFS($J$18:J1264,J1264)=1,AE1264=1),1,"")</f>
        <v/>
      </c>
      <c r="AG1264" s="183" t="str">
        <f>IF(C1264="","",IF(AND(COUNTIFS($J$18:J1264,J1264)=1,C1264&lt;&gt;""),1,""))</f>
        <v/>
      </c>
      <c r="AH1264" s="183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82">
        <v>2020</v>
      </c>
      <c r="C1265" s="182">
        <v>11</v>
      </c>
      <c r="D1265" s="57" t="str">
        <f t="shared" si="243"/>
        <v>Q3</v>
      </c>
      <c r="E1265" s="16" t="s">
        <v>35</v>
      </c>
      <c r="F1265" s="182">
        <v>2021</v>
      </c>
      <c r="G1265" s="182">
        <v>1</v>
      </c>
      <c r="H1265" s="185"/>
      <c r="I1265" s="57" t="str">
        <f t="shared" si="232"/>
        <v>Q4</v>
      </c>
      <c r="J1265" s="178" t="s">
        <v>1457</v>
      </c>
      <c r="K1265" s="185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87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84">
        <v>0.1042</v>
      </c>
      <c r="AE1265" s="183">
        <f t="shared" si="235"/>
        <v>0</v>
      </c>
      <c r="AF1265" s="183" t="str">
        <f>IF(AND(COUNTIFS($J$18:J1265,J1265)=1,AE1265=1),1,"")</f>
        <v/>
      </c>
      <c r="AG1265" s="183" t="str">
        <f>IF(C1265="","",IF(AND(COUNTIFS($J$18:J1265,J1265)=1,C1265&lt;&gt;""),1,""))</f>
        <v/>
      </c>
      <c r="AH1265" s="183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82">
        <v>2020</v>
      </c>
      <c r="C1266" s="182">
        <v>11</v>
      </c>
      <c r="D1266" s="57" t="str">
        <f t="shared" si="243"/>
        <v>Q3</v>
      </c>
      <c r="E1266" s="16" t="s">
        <v>35</v>
      </c>
      <c r="F1266" s="182">
        <v>2021</v>
      </c>
      <c r="G1266" s="182">
        <v>1</v>
      </c>
      <c r="H1266" s="185"/>
      <c r="I1266" s="57" t="str">
        <f t="shared" si="232"/>
        <v>Q4</v>
      </c>
      <c r="J1266" s="178" t="s">
        <v>1458</v>
      </c>
      <c r="K1266" s="185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87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84">
        <v>0.12570000000000001</v>
      </c>
      <c r="AE1266" s="183">
        <f t="shared" si="235"/>
        <v>0</v>
      </c>
      <c r="AF1266" s="183" t="str">
        <f>IF(AND(COUNTIFS($J$18:J1266,J1266)=1,AE1266=1),1,"")</f>
        <v/>
      </c>
      <c r="AG1266" s="183">
        <f>IF(C1266="","",IF(AND(COUNTIFS($J$18:J1266,J1266)=1,C1266&lt;&gt;""),1,""))</f>
        <v>1</v>
      </c>
      <c r="AH1266" s="183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82">
        <v>2020</v>
      </c>
      <c r="C1267" s="182">
        <v>11</v>
      </c>
      <c r="D1267" s="57" t="str">
        <f t="shared" si="243"/>
        <v>Q3</v>
      </c>
      <c r="E1267" s="16" t="s">
        <v>35</v>
      </c>
      <c r="F1267" s="182">
        <v>2021</v>
      </c>
      <c r="G1267" s="182">
        <v>1</v>
      </c>
      <c r="H1267" s="185"/>
      <c r="I1267" s="57" t="str">
        <f t="shared" si="232"/>
        <v>Q4</v>
      </c>
      <c r="J1267" s="178" t="s">
        <v>1458</v>
      </c>
      <c r="K1267" s="185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87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84">
        <v>0.12570000000000001</v>
      </c>
      <c r="AE1267" s="183">
        <f t="shared" si="235"/>
        <v>0</v>
      </c>
      <c r="AF1267" s="183" t="str">
        <f>IF(AND(COUNTIFS($J$18:J1267,J1267)=1,AE1267=1),1,"")</f>
        <v/>
      </c>
      <c r="AG1267" s="183" t="str">
        <f>IF(C1267="","",IF(AND(COUNTIFS($J$18:J1267,J1267)=1,C1267&lt;&gt;""),1,""))</f>
        <v/>
      </c>
      <c r="AH1267" s="183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82">
        <v>2020</v>
      </c>
      <c r="C1268" s="182">
        <v>11</v>
      </c>
      <c r="D1268" s="57" t="str">
        <f t="shared" si="243"/>
        <v>Q3</v>
      </c>
      <c r="E1268" s="16" t="s">
        <v>35</v>
      </c>
      <c r="F1268" s="182">
        <v>2021</v>
      </c>
      <c r="G1268" s="182">
        <v>1</v>
      </c>
      <c r="H1268" s="185"/>
      <c r="I1268" s="57" t="str">
        <f t="shared" si="232"/>
        <v>Q4</v>
      </c>
      <c r="J1268" s="178" t="s">
        <v>1458</v>
      </c>
      <c r="K1268" s="185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87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84">
        <v>0.12570000000000001</v>
      </c>
      <c r="AE1268" s="183">
        <f t="shared" si="235"/>
        <v>0</v>
      </c>
      <c r="AF1268" s="183" t="str">
        <f>IF(AND(COUNTIFS($J$18:J1268,J1268)=1,AE1268=1),1,"")</f>
        <v/>
      </c>
      <c r="AG1268" s="183" t="str">
        <f>IF(C1268="","",IF(AND(COUNTIFS($J$18:J1268,J1268)=1,C1268&lt;&gt;""),1,""))</f>
        <v/>
      </c>
      <c r="AH1268" s="183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82">
        <v>2020</v>
      </c>
      <c r="C1269" s="182">
        <v>11</v>
      </c>
      <c r="D1269" s="57" t="str">
        <f t="shared" si="243"/>
        <v>Q3</v>
      </c>
      <c r="E1269" s="16" t="s">
        <v>35</v>
      </c>
      <c r="F1269" s="182">
        <v>2021</v>
      </c>
      <c r="G1269" s="182">
        <v>1</v>
      </c>
      <c r="H1269" s="185"/>
      <c r="I1269" s="57" t="str">
        <f t="shared" si="232"/>
        <v>Q4</v>
      </c>
      <c r="J1269" s="178" t="s">
        <v>1458</v>
      </c>
      <c r="K1269" s="185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87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84">
        <v>0.12570000000000001</v>
      </c>
      <c r="AE1269" s="183">
        <f t="shared" si="235"/>
        <v>0</v>
      </c>
      <c r="AF1269" s="183" t="str">
        <f>IF(AND(COUNTIFS($J$18:J1269,J1269)=1,AE1269=1),1,"")</f>
        <v/>
      </c>
      <c r="AG1269" s="183" t="str">
        <f>IF(C1269="","",IF(AND(COUNTIFS($J$18:J1269,J1269)=1,C1269&lt;&gt;""),1,""))</f>
        <v/>
      </c>
      <c r="AH1269" s="183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82">
        <v>2020</v>
      </c>
      <c r="C1270" s="182">
        <v>11</v>
      </c>
      <c r="D1270" s="57" t="str">
        <f t="shared" si="243"/>
        <v>Q3</v>
      </c>
      <c r="E1270" s="16" t="s">
        <v>35</v>
      </c>
      <c r="F1270" s="182">
        <v>2021</v>
      </c>
      <c r="G1270" s="182">
        <v>1</v>
      </c>
      <c r="H1270" s="185"/>
      <c r="I1270" s="57" t="str">
        <f t="shared" si="232"/>
        <v>Q4</v>
      </c>
      <c r="J1270" s="178" t="s">
        <v>1460</v>
      </c>
      <c r="K1270" s="185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87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84">
        <v>0.17330000000000001</v>
      </c>
      <c r="AE1270" s="183">
        <f t="shared" si="235"/>
        <v>0</v>
      </c>
      <c r="AF1270" s="183" t="str">
        <f>IF(AND(COUNTIFS($J$18:J1270,J1270)=1,AE1270=1),1,"")</f>
        <v/>
      </c>
      <c r="AG1270" s="183">
        <f>IF(C1270="","",IF(AND(COUNTIFS($J$18:J1270,J1270)=1,C1270&lt;&gt;""),1,""))</f>
        <v>1</v>
      </c>
      <c r="AH1270" s="183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82">
        <v>2020</v>
      </c>
      <c r="C1271" s="182">
        <v>11</v>
      </c>
      <c r="D1271" s="57" t="str">
        <f t="shared" si="243"/>
        <v>Q3</v>
      </c>
      <c r="E1271" s="16" t="s">
        <v>35</v>
      </c>
      <c r="F1271" s="182">
        <v>2021</v>
      </c>
      <c r="G1271" s="182">
        <v>1</v>
      </c>
      <c r="H1271" s="185"/>
      <c r="I1271" s="57" t="str">
        <f t="shared" si="232"/>
        <v>Q4</v>
      </c>
      <c r="J1271" s="178" t="s">
        <v>1460</v>
      </c>
      <c r="K1271" s="185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87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84">
        <v>0.17330000000000001</v>
      </c>
      <c r="AE1271" s="183">
        <f t="shared" si="235"/>
        <v>0</v>
      </c>
      <c r="AF1271" s="183" t="str">
        <f>IF(AND(COUNTIFS($J$18:J1271,J1271)=1,AE1271=1),1,"")</f>
        <v/>
      </c>
      <c r="AG1271" s="183" t="str">
        <f>IF(C1271="","",IF(AND(COUNTIFS($J$18:J1271,J1271)=1,C1271&lt;&gt;""),1,""))</f>
        <v/>
      </c>
      <c r="AH1271" s="183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82">
        <v>2020</v>
      </c>
      <c r="C1272" s="182">
        <v>11</v>
      </c>
      <c r="D1272" s="57" t="str">
        <f t="shared" si="243"/>
        <v>Q3</v>
      </c>
      <c r="E1272" s="16" t="s">
        <v>35</v>
      </c>
      <c r="F1272" s="182">
        <v>2021</v>
      </c>
      <c r="G1272" s="182">
        <v>1</v>
      </c>
      <c r="H1272" s="185"/>
      <c r="I1272" s="57" t="str">
        <f t="shared" si="232"/>
        <v>Q4</v>
      </c>
      <c r="J1272" s="178" t="s">
        <v>1461</v>
      </c>
      <c r="K1272" s="185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87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84">
        <v>0.1203</v>
      </c>
      <c r="AE1272" s="183">
        <f t="shared" si="235"/>
        <v>1</v>
      </c>
      <c r="AF1272" s="183">
        <f>IF(AND(COUNTIFS($J$18:J1272,J1272)=1,AE1272=1),1,"")</f>
        <v>1</v>
      </c>
      <c r="AG1272" s="183">
        <f>IF(C1272="","",IF(AND(COUNTIFS($J$18:J1272,J1272)=1,C1272&lt;&gt;""),1,""))</f>
        <v>1</v>
      </c>
      <c r="AH1272" s="183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82">
        <v>2020</v>
      </c>
      <c r="C1273" s="182">
        <v>11</v>
      </c>
      <c r="D1273" s="57" t="str">
        <f t="shared" si="243"/>
        <v>Q3</v>
      </c>
      <c r="E1273" s="16" t="s">
        <v>35</v>
      </c>
      <c r="F1273" s="182">
        <v>2021</v>
      </c>
      <c r="G1273" s="182">
        <v>1</v>
      </c>
      <c r="H1273" s="185"/>
      <c r="I1273" s="57" t="str">
        <f t="shared" si="232"/>
        <v>Q4</v>
      </c>
      <c r="J1273" s="178" t="s">
        <v>1461</v>
      </c>
      <c r="K1273" s="185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87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84">
        <v>0.1203</v>
      </c>
      <c r="AE1273" s="183">
        <f t="shared" si="235"/>
        <v>1</v>
      </c>
      <c r="AF1273" s="183" t="str">
        <f>IF(AND(COUNTIFS($J$18:J1273,J1273)=1,AE1273=1),1,"")</f>
        <v/>
      </c>
      <c r="AG1273" s="183" t="str">
        <f>IF(C1273="","",IF(AND(COUNTIFS($J$18:J1273,J1273)=1,C1273&lt;&gt;""),1,""))</f>
        <v/>
      </c>
      <c r="AH1273" s="183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82">
        <v>2020</v>
      </c>
      <c r="C1274" s="182">
        <v>11</v>
      </c>
      <c r="D1274" s="57" t="str">
        <f t="shared" si="243"/>
        <v>Q3</v>
      </c>
      <c r="E1274" s="16" t="s">
        <v>35</v>
      </c>
      <c r="F1274" s="182">
        <v>2021</v>
      </c>
      <c r="G1274" s="182">
        <v>2</v>
      </c>
      <c r="H1274" s="185"/>
      <c r="I1274" s="57" t="str">
        <f t="shared" si="232"/>
        <v>Q4</v>
      </c>
      <c r="J1274" s="178" t="s">
        <v>1463</v>
      </c>
      <c r="K1274" s="185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87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84">
        <v>0.1244</v>
      </c>
      <c r="AE1274" s="183">
        <f t="shared" si="235"/>
        <v>1</v>
      </c>
      <c r="AF1274" s="183">
        <f>IF(AND(COUNTIFS($J$18:J1274,J1274)=1,AE1274=1),1,"")</f>
        <v>1</v>
      </c>
      <c r="AG1274" s="183">
        <f>IF(C1274="","",IF(AND(COUNTIFS($J$18:J1274,J1274)=1,C1274&lt;&gt;""),1,""))</f>
        <v>1</v>
      </c>
      <c r="AH1274" s="183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82">
        <v>2020</v>
      </c>
      <c r="C1275" s="182">
        <v>11</v>
      </c>
      <c r="D1275" s="57" t="str">
        <f t="shared" si="243"/>
        <v>Q3</v>
      </c>
      <c r="E1275" s="16" t="s">
        <v>35</v>
      </c>
      <c r="F1275" s="182">
        <v>2021</v>
      </c>
      <c r="G1275" s="182">
        <v>2</v>
      </c>
      <c r="H1275" s="185"/>
      <c r="I1275" s="57" t="str">
        <f t="shared" si="232"/>
        <v>Q4</v>
      </c>
      <c r="J1275" s="178" t="s">
        <v>1463</v>
      </c>
      <c r="K1275" s="185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87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84">
        <v>0.1244</v>
      </c>
      <c r="AE1275" s="183">
        <f t="shared" si="235"/>
        <v>1</v>
      </c>
      <c r="AF1275" s="183" t="str">
        <f>IF(AND(COUNTIFS($J$18:J1275,J1275)=1,AE1275=1),1,"")</f>
        <v/>
      </c>
      <c r="AG1275" s="183" t="str">
        <f>IF(C1275="","",IF(AND(COUNTIFS($J$18:J1275,J1275)=1,C1275&lt;&gt;""),1,""))</f>
        <v/>
      </c>
      <c r="AH1275" s="183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82">
        <v>2020</v>
      </c>
      <c r="C1276" s="182">
        <v>11</v>
      </c>
      <c r="D1276" s="57" t="str">
        <f t="shared" si="243"/>
        <v>Q3</v>
      </c>
      <c r="E1276" s="16" t="s">
        <v>35</v>
      </c>
      <c r="F1276" s="182">
        <v>2021</v>
      </c>
      <c r="G1276" s="182">
        <v>1</v>
      </c>
      <c r="H1276" s="185"/>
      <c r="I1276" s="57" t="str">
        <f t="shared" si="232"/>
        <v>Q4</v>
      </c>
      <c r="J1276" s="178" t="s">
        <v>1412</v>
      </c>
      <c r="K1276" s="185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87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84">
        <v>0.1227</v>
      </c>
      <c r="AE1276" s="183">
        <f t="shared" si="235"/>
        <v>0</v>
      </c>
      <c r="AF1276" s="183" t="str">
        <f>IF(AND(COUNTIFS($J$18:J1276,J1276)=1,AE1276=1),1,"")</f>
        <v/>
      </c>
      <c r="AG1276" s="183" t="str">
        <f>IF(C1276="","",IF(AND(COUNTIFS($J$18:J1276,J1276)=1,C1276&lt;&gt;""),1,""))</f>
        <v/>
      </c>
      <c r="AH1276" s="183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82">
        <v>2020</v>
      </c>
      <c r="C1277" s="182">
        <v>11</v>
      </c>
      <c r="D1277" s="57" t="str">
        <f t="shared" si="243"/>
        <v>Q3</v>
      </c>
      <c r="E1277" s="16" t="s">
        <v>35</v>
      </c>
      <c r="F1277" s="182">
        <v>2021</v>
      </c>
      <c r="G1277" s="182">
        <v>1</v>
      </c>
      <c r="H1277" s="185"/>
      <c r="I1277" s="57" t="str">
        <f t="shared" si="232"/>
        <v>Q4</v>
      </c>
      <c r="J1277" s="178" t="s">
        <v>1412</v>
      </c>
      <c r="K1277" s="185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87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84">
        <v>0.1227</v>
      </c>
      <c r="AE1277" s="183">
        <f t="shared" si="235"/>
        <v>0</v>
      </c>
      <c r="AF1277" s="183" t="str">
        <f>IF(AND(COUNTIFS($J$18:J1277,J1277)=1,AE1277=1),1,"")</f>
        <v/>
      </c>
      <c r="AG1277" s="183" t="str">
        <f>IF(C1277="","",IF(AND(COUNTIFS($J$18:J1277,J1277)=1,C1277&lt;&gt;""),1,""))</f>
        <v/>
      </c>
      <c r="AH1277" s="183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82">
        <v>2020</v>
      </c>
      <c r="C1278" s="182">
        <v>11</v>
      </c>
      <c r="D1278" s="57" t="str">
        <f t="shared" si="243"/>
        <v>Q3</v>
      </c>
      <c r="E1278" s="16" t="s">
        <v>35</v>
      </c>
      <c r="F1278" s="182">
        <v>2021</v>
      </c>
      <c r="G1278" s="182">
        <v>1</v>
      </c>
      <c r="H1278" s="185"/>
      <c r="I1278" s="57" t="str">
        <f t="shared" si="232"/>
        <v>Q4</v>
      </c>
      <c r="J1278" s="178" t="s">
        <v>1465</v>
      </c>
      <c r="K1278" s="185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87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84">
        <v>0.1003</v>
      </c>
      <c r="AE1278" s="183">
        <f t="shared" si="235"/>
        <v>0</v>
      </c>
      <c r="AF1278" s="183" t="str">
        <f>IF(AND(COUNTIFS($J$18:J1278,J1278)=1,AE1278=1),1,"")</f>
        <v/>
      </c>
      <c r="AG1278" s="183">
        <f>IF(C1278="","",IF(AND(COUNTIFS($J$18:J1278,J1278)=1,C1278&lt;&gt;""),1,""))</f>
        <v>1</v>
      </c>
      <c r="AH1278" s="183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82">
        <v>2020</v>
      </c>
      <c r="C1279" s="182">
        <v>11</v>
      </c>
      <c r="D1279" s="57" t="str">
        <f t="shared" si="243"/>
        <v>Q3</v>
      </c>
      <c r="E1279" s="16" t="s">
        <v>35</v>
      </c>
      <c r="F1279" s="182">
        <v>2021</v>
      </c>
      <c r="G1279" s="182">
        <v>1</v>
      </c>
      <c r="H1279" s="185"/>
      <c r="I1279" s="57" t="str">
        <f t="shared" si="232"/>
        <v>Q4</v>
      </c>
      <c r="J1279" s="178" t="s">
        <v>1467</v>
      </c>
      <c r="K1279" s="185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87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84">
        <v>0.13830000000000001</v>
      </c>
      <c r="AE1279" s="183">
        <f t="shared" si="235"/>
        <v>0</v>
      </c>
      <c r="AF1279" s="183" t="str">
        <f>IF(AND(COUNTIFS($J$18:J1279,J1279)=1,AE1279=1),1,"")</f>
        <v/>
      </c>
      <c r="AG1279" s="183">
        <f>IF(C1279="","",IF(AND(COUNTIFS($J$18:J1279,J1279)=1,C1279&lt;&gt;""),1,""))</f>
        <v>1</v>
      </c>
      <c r="AH1279" s="183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82">
        <v>2020</v>
      </c>
      <c r="C1280" s="182">
        <v>11</v>
      </c>
      <c r="D1280" s="57" t="str">
        <f t="shared" si="243"/>
        <v>Q3</v>
      </c>
      <c r="E1280" s="16" t="s">
        <v>35</v>
      </c>
      <c r="F1280" s="182">
        <v>2021</v>
      </c>
      <c r="G1280" s="182">
        <v>3</v>
      </c>
      <c r="H1280" s="185"/>
      <c r="I1280" s="57" t="str">
        <f t="shared" si="232"/>
        <v>Q4</v>
      </c>
      <c r="J1280" s="178" t="s">
        <v>1469</v>
      </c>
      <c r="K1280" s="185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87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84">
        <v>0.11360000000000001</v>
      </c>
      <c r="AE1280" s="183">
        <f t="shared" si="235"/>
        <v>1</v>
      </c>
      <c r="AF1280" s="183">
        <f>IF(AND(COUNTIFS($J$18:J1280,J1280)=1,AE1280=1),1,"")</f>
        <v>1</v>
      </c>
      <c r="AG1280" s="183">
        <f>IF(C1280="","",IF(AND(COUNTIFS($J$18:J1280,J1280)=1,C1280&lt;&gt;""),1,""))</f>
        <v>1</v>
      </c>
      <c r="AH1280" s="183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82">
        <v>2020</v>
      </c>
      <c r="C1281" s="182">
        <v>11</v>
      </c>
      <c r="D1281" s="57" t="str">
        <f t="shared" si="243"/>
        <v>Q3</v>
      </c>
      <c r="E1281" s="16" t="s">
        <v>35</v>
      </c>
      <c r="F1281" s="182">
        <v>2021</v>
      </c>
      <c r="G1281" s="182">
        <v>1</v>
      </c>
      <c r="H1281" s="185"/>
      <c r="I1281" s="57" t="str">
        <f t="shared" si="232"/>
        <v>Q4</v>
      </c>
      <c r="J1281" s="178" t="s">
        <v>1471</v>
      </c>
      <c r="K1281" s="185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87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84">
        <v>0.12759999999999999</v>
      </c>
      <c r="AE1281" s="183">
        <f t="shared" si="235"/>
        <v>1</v>
      </c>
      <c r="AF1281" s="183">
        <f>IF(AND(COUNTIFS($J$18:J1281,J1281)=1,AE1281=1),1,"")</f>
        <v>1</v>
      </c>
      <c r="AG1281" s="183">
        <f>IF(C1281="","",IF(AND(COUNTIFS($J$18:J1281,J1281)=1,C1281&lt;&gt;""),1,""))</f>
        <v>1</v>
      </c>
      <c r="AH1281" s="183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82">
        <v>2020</v>
      </c>
      <c r="C1282" s="182">
        <v>11</v>
      </c>
      <c r="D1282" s="57" t="str">
        <f t="shared" si="243"/>
        <v>Q3</v>
      </c>
      <c r="E1282" s="16" t="s">
        <v>35</v>
      </c>
      <c r="F1282" s="182">
        <v>2021</v>
      </c>
      <c r="G1282" s="182">
        <v>1</v>
      </c>
      <c r="H1282" s="185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8" t="s">
        <v>1471</v>
      </c>
      <c r="K1282" s="185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87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84">
        <v>0.12759999999999999</v>
      </c>
      <c r="AE1282" s="183">
        <f t="shared" ref="AE1282:AE1345" si="248">IF(Q1282="","",IF(Q1282="Yes",1,0))</f>
        <v>1</v>
      </c>
      <c r="AF1282" s="183" t="str">
        <f>IF(AND(COUNTIFS($J$18:J1282,J1282)=1,AE1282=1),1,"")</f>
        <v/>
      </c>
      <c r="AG1282" s="183" t="str">
        <f>IF(C1282="","",IF(AND(COUNTIFS($J$18:J1282,J1282)=1,C1282&lt;&gt;""),1,""))</f>
        <v/>
      </c>
      <c r="AH1282" s="183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82">
        <v>2020</v>
      </c>
      <c r="C1283" s="182">
        <v>11</v>
      </c>
      <c r="D1283" s="57" t="str">
        <f t="shared" si="243"/>
        <v>Q3</v>
      </c>
      <c r="E1283" s="16" t="s">
        <v>35</v>
      </c>
      <c r="F1283" s="182">
        <v>2021</v>
      </c>
      <c r="G1283" s="182">
        <v>2</v>
      </c>
      <c r="H1283" s="185"/>
      <c r="I1283" s="57" t="str">
        <f t="shared" si="245"/>
        <v>Q4</v>
      </c>
      <c r="J1283" s="178" t="s">
        <v>1471</v>
      </c>
      <c r="K1283" s="185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87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84">
        <v>0.12759999999999999</v>
      </c>
      <c r="AE1283" s="183">
        <f t="shared" si="248"/>
        <v>0</v>
      </c>
      <c r="AF1283" s="183" t="str">
        <f>IF(AND(COUNTIFS($J$18:J1283,J1283)=1,AE1283=1),1,"")</f>
        <v/>
      </c>
      <c r="AG1283" s="183" t="str">
        <f>IF(C1283="","",IF(AND(COUNTIFS($J$18:J1283,J1283)=1,C1283&lt;&gt;""),1,""))</f>
        <v/>
      </c>
      <c r="AH1283" s="183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82">
        <v>2020</v>
      </c>
      <c r="C1284" s="182">
        <v>11</v>
      </c>
      <c r="D1284" s="57" t="str">
        <f t="shared" si="243"/>
        <v>Q3</v>
      </c>
      <c r="E1284" s="16" t="s">
        <v>35</v>
      </c>
      <c r="F1284" s="182">
        <v>2021</v>
      </c>
      <c r="G1284" s="182">
        <v>3</v>
      </c>
      <c r="H1284" s="185"/>
      <c r="I1284" s="57" t="str">
        <f t="shared" si="245"/>
        <v>Q4</v>
      </c>
      <c r="J1284" s="178" t="s">
        <v>1473</v>
      </c>
      <c r="K1284" s="185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87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84">
        <v>0.11749999999999999</v>
      </c>
      <c r="AE1284" s="183">
        <f t="shared" si="248"/>
        <v>0</v>
      </c>
      <c r="AF1284" s="183" t="str">
        <f>IF(AND(COUNTIFS($J$18:J1284,J1284)=1,AE1284=1),1,"")</f>
        <v/>
      </c>
      <c r="AG1284" s="183">
        <f>IF(C1284="","",IF(AND(COUNTIFS($J$18:J1284,J1284)=1,C1284&lt;&gt;""),1,""))</f>
        <v>1</v>
      </c>
      <c r="AH1284" s="183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82">
        <v>2020</v>
      </c>
      <c r="C1285" s="182">
        <v>11</v>
      </c>
      <c r="D1285" s="57" t="str">
        <f t="shared" si="243"/>
        <v>Q3</v>
      </c>
      <c r="E1285" s="16" t="s">
        <v>35</v>
      </c>
      <c r="F1285" s="182">
        <v>2021</v>
      </c>
      <c r="G1285" s="182">
        <v>3</v>
      </c>
      <c r="H1285" s="185"/>
      <c r="I1285" s="57" t="str">
        <f t="shared" si="245"/>
        <v>Q4</v>
      </c>
      <c r="J1285" s="178" t="s">
        <v>1473</v>
      </c>
      <c r="K1285" s="185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87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84">
        <v>0.11749999999999999</v>
      </c>
      <c r="AE1285" s="183">
        <f t="shared" si="248"/>
        <v>0</v>
      </c>
      <c r="AF1285" s="183" t="str">
        <f>IF(AND(COUNTIFS($J$18:J1285,J1285)=1,AE1285=1),1,"")</f>
        <v/>
      </c>
      <c r="AG1285" s="183" t="str">
        <f>IF(C1285="","",IF(AND(COUNTIFS($J$18:J1285,J1285)=1,C1285&lt;&gt;""),1,""))</f>
        <v/>
      </c>
      <c r="AH1285" s="183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82">
        <v>2020</v>
      </c>
      <c r="C1286" s="182">
        <v>11</v>
      </c>
      <c r="D1286" s="57" t="str">
        <f t="shared" si="243"/>
        <v>Q3</v>
      </c>
      <c r="E1286" s="16" t="s">
        <v>35</v>
      </c>
      <c r="F1286" s="182">
        <v>2021</v>
      </c>
      <c r="G1286" s="182">
        <v>2</v>
      </c>
      <c r="H1286" s="185"/>
      <c r="I1286" s="57" t="str">
        <f t="shared" si="245"/>
        <v>Q4</v>
      </c>
      <c r="J1286" s="178" t="s">
        <v>1474</v>
      </c>
      <c r="K1286" s="185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87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84">
        <v>7.1800000000000003E-2</v>
      </c>
      <c r="AE1286" s="183">
        <f t="shared" si="248"/>
        <v>1</v>
      </c>
      <c r="AF1286" s="183">
        <f>IF(AND(COUNTIFS($J$18:J1286,J1286)=1,AE1286=1),1,"")</f>
        <v>1</v>
      </c>
      <c r="AG1286" s="183">
        <f>IF(C1286="","",IF(AND(COUNTIFS($J$18:J1286,J1286)=1,C1286&lt;&gt;""),1,""))</f>
        <v>1</v>
      </c>
      <c r="AH1286" s="183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82">
        <v>2020</v>
      </c>
      <c r="C1287" s="182">
        <v>11</v>
      </c>
      <c r="D1287" s="57" t="str">
        <f t="shared" si="243"/>
        <v>Q3</v>
      </c>
      <c r="E1287" s="16" t="s">
        <v>35</v>
      </c>
      <c r="F1287" s="182">
        <v>2021</v>
      </c>
      <c r="G1287" s="182">
        <v>2</v>
      </c>
      <c r="H1287" s="185"/>
      <c r="I1287" s="57" t="str">
        <f t="shared" si="245"/>
        <v>Q4</v>
      </c>
      <c r="J1287" s="178" t="s">
        <v>1474</v>
      </c>
      <c r="K1287" s="185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87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84">
        <v>7.1800000000000003E-2</v>
      </c>
      <c r="AE1287" s="183">
        <f t="shared" si="248"/>
        <v>1</v>
      </c>
      <c r="AF1287" s="183" t="str">
        <f>IF(AND(COUNTIFS($J$18:J1287,J1287)=1,AE1287=1),1,"")</f>
        <v/>
      </c>
      <c r="AG1287" s="183" t="str">
        <f>IF(C1287="","",IF(AND(COUNTIFS($J$18:J1287,J1287)=1,C1287&lt;&gt;""),1,""))</f>
        <v/>
      </c>
      <c r="AH1287" s="183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82">
        <v>2020</v>
      </c>
      <c r="C1288" s="182">
        <v>11</v>
      </c>
      <c r="D1288" s="57" t="str">
        <f t="shared" si="243"/>
        <v>Q3</v>
      </c>
      <c r="E1288" s="16" t="s">
        <v>35</v>
      </c>
      <c r="F1288" s="182">
        <v>2021</v>
      </c>
      <c r="G1288" s="182">
        <v>2</v>
      </c>
      <c r="H1288" s="185"/>
      <c r="I1288" s="57" t="str">
        <f t="shared" si="245"/>
        <v>Q4</v>
      </c>
      <c r="J1288" s="178" t="s">
        <v>1474</v>
      </c>
      <c r="K1288" s="185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87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84">
        <v>7.1800000000000003E-2</v>
      </c>
      <c r="AE1288" s="183">
        <f t="shared" si="248"/>
        <v>1</v>
      </c>
      <c r="AF1288" s="183" t="str">
        <f>IF(AND(COUNTIFS($J$18:J1288,J1288)=1,AE1288=1),1,"")</f>
        <v/>
      </c>
      <c r="AG1288" s="183" t="str">
        <f>IF(C1288="","",IF(AND(COUNTIFS($J$18:J1288,J1288)=1,C1288&lt;&gt;""),1,""))</f>
        <v/>
      </c>
      <c r="AH1288" s="183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82">
        <v>2020</v>
      </c>
      <c r="C1289" s="182">
        <v>11</v>
      </c>
      <c r="D1289" s="57" t="str">
        <f t="shared" si="243"/>
        <v>Q3</v>
      </c>
      <c r="E1289" s="16" t="s">
        <v>35</v>
      </c>
      <c r="F1289" s="182">
        <v>2021</v>
      </c>
      <c r="G1289" s="182">
        <v>2</v>
      </c>
      <c r="H1289" s="185"/>
      <c r="I1289" s="57" t="str">
        <f t="shared" si="245"/>
        <v>Q4</v>
      </c>
      <c r="J1289" s="178" t="s">
        <v>1477</v>
      </c>
      <c r="K1289" s="185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87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84">
        <v>0.1101</v>
      </c>
      <c r="AE1289" s="183">
        <f t="shared" si="248"/>
        <v>0</v>
      </c>
      <c r="AF1289" s="183" t="str">
        <f>IF(AND(COUNTIFS($J$18:J1289,J1289)=1,AE1289=1),1,"")</f>
        <v/>
      </c>
      <c r="AG1289" s="183">
        <f>IF(C1289="","",IF(AND(COUNTIFS($J$18:J1289,J1289)=1,C1289&lt;&gt;""),1,""))</f>
        <v>1</v>
      </c>
      <c r="AH1289" s="183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82">
        <v>2020</v>
      </c>
      <c r="C1290" s="182">
        <v>11</v>
      </c>
      <c r="D1290" s="57" t="str">
        <f t="shared" si="243"/>
        <v>Q3</v>
      </c>
      <c r="E1290" s="16" t="s">
        <v>35</v>
      </c>
      <c r="F1290" s="182">
        <v>2021</v>
      </c>
      <c r="G1290" s="182">
        <v>1</v>
      </c>
      <c r="H1290" s="185"/>
      <c r="I1290" s="57" t="str">
        <f t="shared" si="245"/>
        <v>Q4</v>
      </c>
      <c r="J1290" s="178" t="s">
        <v>1479</v>
      </c>
      <c r="K1290" s="185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87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84">
        <v>0.1268</v>
      </c>
      <c r="AE1290" s="183">
        <f t="shared" si="248"/>
        <v>0</v>
      </c>
      <c r="AF1290" s="183" t="str">
        <f>IF(AND(COUNTIFS($J$18:J1290,J1290)=1,AE1290=1),1,"")</f>
        <v/>
      </c>
      <c r="AG1290" s="183">
        <f>IF(C1290="","",IF(AND(COUNTIFS($J$18:J1290,J1290)=1,C1290&lt;&gt;""),1,""))</f>
        <v>1</v>
      </c>
      <c r="AH1290" s="183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82">
        <v>2020</v>
      </c>
      <c r="C1291" s="182">
        <v>11</v>
      </c>
      <c r="D1291" s="57" t="str">
        <f t="shared" si="243"/>
        <v>Q3</v>
      </c>
      <c r="E1291" s="16" t="s">
        <v>35</v>
      </c>
      <c r="F1291" s="182">
        <v>2021</v>
      </c>
      <c r="G1291" s="182">
        <v>1</v>
      </c>
      <c r="H1291" s="185"/>
      <c r="I1291" s="57" t="str">
        <f t="shared" si="245"/>
        <v>Q4</v>
      </c>
      <c r="J1291" s="178" t="s">
        <v>1481</v>
      </c>
      <c r="K1291" s="185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87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84">
        <v>9.0800000000000006E-2</v>
      </c>
      <c r="AE1291" s="183">
        <f t="shared" si="248"/>
        <v>0</v>
      </c>
      <c r="AF1291" s="183" t="str">
        <f>IF(AND(COUNTIFS($J$18:J1291,J1291)=1,AE1291=1),1,"")</f>
        <v/>
      </c>
      <c r="AG1291" s="183">
        <f>IF(C1291="","",IF(AND(COUNTIFS($J$18:J1291,J1291)=1,C1291&lt;&gt;""),1,""))</f>
        <v>1</v>
      </c>
      <c r="AH1291" s="183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82">
        <v>2020</v>
      </c>
      <c r="C1292" s="182">
        <v>11</v>
      </c>
      <c r="D1292" s="57" t="str">
        <f t="shared" si="243"/>
        <v>Q3</v>
      </c>
      <c r="E1292" s="16" t="s">
        <v>35</v>
      </c>
      <c r="F1292" s="182">
        <v>2021</v>
      </c>
      <c r="G1292" s="182">
        <v>1</v>
      </c>
      <c r="H1292" s="185"/>
      <c r="I1292" s="57" t="str">
        <f t="shared" si="245"/>
        <v>Q4</v>
      </c>
      <c r="J1292" s="178" t="s">
        <v>1481</v>
      </c>
      <c r="K1292" s="185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87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84">
        <v>9.0800000000000006E-2</v>
      </c>
      <c r="AE1292" s="183">
        <f t="shared" si="248"/>
        <v>0</v>
      </c>
      <c r="AF1292" s="183" t="str">
        <f>IF(AND(COUNTIFS($J$18:J1292,J1292)=1,AE1292=1),1,"")</f>
        <v/>
      </c>
      <c r="AG1292" s="183" t="str">
        <f>IF(C1292="","",IF(AND(COUNTIFS($J$18:J1292,J1292)=1,C1292&lt;&gt;""),1,""))</f>
        <v/>
      </c>
      <c r="AH1292" s="183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82">
        <v>2020</v>
      </c>
      <c r="C1293" s="182">
        <v>11</v>
      </c>
      <c r="D1293" s="57" t="str">
        <f t="shared" si="243"/>
        <v>Q3</v>
      </c>
      <c r="E1293" s="16" t="s">
        <v>35</v>
      </c>
      <c r="F1293" s="182">
        <v>2021</v>
      </c>
      <c r="G1293" s="182">
        <v>2</v>
      </c>
      <c r="H1293" s="185"/>
      <c r="I1293" s="57" t="str">
        <f t="shared" si="245"/>
        <v>Q4</v>
      </c>
      <c r="J1293" s="178" t="s">
        <v>1482</v>
      </c>
      <c r="K1293" s="185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87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84">
        <v>0.12039999999999999</v>
      </c>
      <c r="AE1293" s="183">
        <f t="shared" si="248"/>
        <v>0</v>
      </c>
      <c r="AF1293" s="183" t="str">
        <f>IF(AND(COUNTIFS($J$18:J1293,J1293)=1,AE1293=1),1,"")</f>
        <v/>
      </c>
      <c r="AG1293" s="183">
        <f>IF(C1293="","",IF(AND(COUNTIFS($J$18:J1293,J1293)=1,C1293&lt;&gt;""),1,""))</f>
        <v>1</v>
      </c>
      <c r="AH1293" s="183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82">
        <v>2020</v>
      </c>
      <c r="C1294" s="182">
        <v>11</v>
      </c>
      <c r="D1294" s="57" t="str">
        <f t="shared" si="243"/>
        <v>Q3</v>
      </c>
      <c r="E1294" s="16" t="s">
        <v>35</v>
      </c>
      <c r="F1294" s="182">
        <v>2021</v>
      </c>
      <c r="G1294" s="182">
        <v>3</v>
      </c>
      <c r="H1294" s="185"/>
      <c r="I1294" s="57" t="str">
        <f t="shared" si="245"/>
        <v>Q4</v>
      </c>
      <c r="J1294" s="178" t="s">
        <v>1484</v>
      </c>
      <c r="K1294" s="185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87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84">
        <v>0.1197</v>
      </c>
      <c r="AE1294" s="183">
        <f t="shared" si="248"/>
        <v>0</v>
      </c>
      <c r="AF1294" s="183" t="str">
        <f>IF(AND(COUNTIFS($J$18:J1294,J1294)=1,AE1294=1),1,"")</f>
        <v/>
      </c>
      <c r="AG1294" s="183">
        <f>IF(C1294="","",IF(AND(COUNTIFS($J$18:J1294,J1294)=1,C1294&lt;&gt;""),1,""))</f>
        <v>1</v>
      </c>
      <c r="AH1294" s="183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82">
        <v>2020</v>
      </c>
      <c r="C1295" s="182">
        <v>11</v>
      </c>
      <c r="D1295" s="57" t="str">
        <f t="shared" si="243"/>
        <v>Q3</v>
      </c>
      <c r="E1295" s="16" t="s">
        <v>35</v>
      </c>
      <c r="F1295" s="182">
        <v>2021</v>
      </c>
      <c r="G1295" s="182">
        <v>3</v>
      </c>
      <c r="H1295" s="185"/>
      <c r="I1295" s="57" t="str">
        <f t="shared" si="245"/>
        <v>Q4</v>
      </c>
      <c r="J1295" s="178" t="s">
        <v>1484</v>
      </c>
      <c r="K1295" s="185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87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84">
        <v>0.1197</v>
      </c>
      <c r="AE1295" s="183">
        <f t="shared" si="248"/>
        <v>0</v>
      </c>
      <c r="AF1295" s="183" t="str">
        <f>IF(AND(COUNTIFS($J$18:J1295,J1295)=1,AE1295=1),1,"")</f>
        <v/>
      </c>
      <c r="AG1295" s="183" t="str">
        <f>IF(C1295="","",IF(AND(COUNTIFS($J$18:J1295,J1295)=1,C1295&lt;&gt;""),1,""))</f>
        <v/>
      </c>
      <c r="AH1295" s="183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82">
        <v>2020</v>
      </c>
      <c r="C1296" s="182">
        <v>11</v>
      </c>
      <c r="D1296" s="57" t="str">
        <f t="shared" si="243"/>
        <v>Q3</v>
      </c>
      <c r="E1296" s="16" t="s">
        <v>35</v>
      </c>
      <c r="F1296" s="182">
        <v>2021</v>
      </c>
      <c r="G1296" s="182">
        <v>3</v>
      </c>
      <c r="H1296" s="185"/>
      <c r="I1296" s="57" t="str">
        <f t="shared" si="245"/>
        <v>Q4</v>
      </c>
      <c r="J1296" s="178" t="s">
        <v>1484</v>
      </c>
      <c r="K1296" s="185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87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84">
        <v>0.1197</v>
      </c>
      <c r="AE1296" s="183">
        <f t="shared" si="248"/>
        <v>0</v>
      </c>
      <c r="AF1296" s="183" t="str">
        <f>IF(AND(COUNTIFS($J$18:J1296,J1296)=1,AE1296=1),1,"")</f>
        <v/>
      </c>
      <c r="AG1296" s="183" t="str">
        <f>IF(C1296="","",IF(AND(COUNTIFS($J$18:J1296,J1296)=1,C1296&lt;&gt;""),1,""))</f>
        <v/>
      </c>
      <c r="AH1296" s="183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82">
        <v>2020</v>
      </c>
      <c r="C1297" s="182">
        <v>11</v>
      </c>
      <c r="D1297" s="57" t="str">
        <f t="shared" si="243"/>
        <v>Q3</v>
      </c>
      <c r="E1297" s="16" t="s">
        <v>35</v>
      </c>
      <c r="F1297" s="182">
        <v>2021</v>
      </c>
      <c r="G1297" s="182">
        <v>3</v>
      </c>
      <c r="H1297" s="185"/>
      <c r="I1297" s="57" t="str">
        <f t="shared" si="245"/>
        <v>Q4</v>
      </c>
      <c r="J1297" s="178" t="s">
        <v>1485</v>
      </c>
      <c r="K1297" s="185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87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84">
        <v>0.1118</v>
      </c>
      <c r="AE1297" s="183">
        <f t="shared" si="248"/>
        <v>0</v>
      </c>
      <c r="AF1297" s="183" t="str">
        <f>IF(AND(COUNTIFS($J$18:J1297,J1297)=1,AE1297=1),1,"")</f>
        <v/>
      </c>
      <c r="AG1297" s="183">
        <f>IF(C1297="","",IF(AND(COUNTIFS($J$18:J1297,J1297)=1,C1297&lt;&gt;""),1,""))</f>
        <v>1</v>
      </c>
      <c r="AH1297" s="183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82">
        <v>2020</v>
      </c>
      <c r="C1298" s="182">
        <v>11</v>
      </c>
      <c r="D1298" s="57" t="str">
        <f t="shared" si="243"/>
        <v>Q3</v>
      </c>
      <c r="E1298" s="16" t="s">
        <v>35</v>
      </c>
      <c r="F1298" s="182">
        <v>2021</v>
      </c>
      <c r="G1298" s="182">
        <v>2</v>
      </c>
      <c r="H1298" s="185"/>
      <c r="I1298" s="57" t="str">
        <f t="shared" si="245"/>
        <v>Q4</v>
      </c>
      <c r="J1298" s="178" t="s">
        <v>1487</v>
      </c>
      <c r="K1298" s="185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87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84">
        <v>0.12230000000000001</v>
      </c>
      <c r="AE1298" s="183">
        <f t="shared" si="248"/>
        <v>0</v>
      </c>
      <c r="AF1298" s="183" t="str">
        <f>IF(AND(COUNTIFS($J$18:J1298,J1298)=1,AE1298=1),1,"")</f>
        <v/>
      </c>
      <c r="AG1298" s="183">
        <f>IF(C1298="","",IF(AND(COUNTIFS($J$18:J1298,J1298)=1,C1298&lt;&gt;""),1,""))</f>
        <v>1</v>
      </c>
      <c r="AH1298" s="183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82">
        <v>2020</v>
      </c>
      <c r="C1299" s="182">
        <v>11</v>
      </c>
      <c r="D1299" s="57" t="str">
        <f t="shared" si="243"/>
        <v>Q3</v>
      </c>
      <c r="E1299" s="16" t="s">
        <v>35</v>
      </c>
      <c r="F1299" s="182">
        <v>2021</v>
      </c>
      <c r="G1299" s="182">
        <v>3</v>
      </c>
      <c r="H1299" s="185"/>
      <c r="I1299" s="57" t="str">
        <f t="shared" si="245"/>
        <v>Q4</v>
      </c>
      <c r="J1299" s="178" t="s">
        <v>1488</v>
      </c>
      <c r="K1299" s="185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87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84">
        <v>0.17549999999999999</v>
      </c>
      <c r="AE1299" s="183">
        <f t="shared" si="248"/>
        <v>0</v>
      </c>
      <c r="AF1299" s="183" t="str">
        <f>IF(AND(COUNTIFS($J$18:J1299,J1299)=1,AE1299=1),1,"")</f>
        <v/>
      </c>
      <c r="AG1299" s="183">
        <f>IF(C1299="","",IF(AND(COUNTIFS($J$18:J1299,J1299)=1,C1299&lt;&gt;""),1,""))</f>
        <v>1</v>
      </c>
      <c r="AH1299" s="183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82">
        <v>2020</v>
      </c>
      <c r="C1300" s="182">
        <v>11</v>
      </c>
      <c r="D1300" s="57" t="str">
        <f t="shared" si="243"/>
        <v>Q3</v>
      </c>
      <c r="E1300" s="16" t="s">
        <v>35</v>
      </c>
      <c r="F1300" s="182">
        <v>2021</v>
      </c>
      <c r="G1300" s="182">
        <v>3</v>
      </c>
      <c r="H1300" s="185"/>
      <c r="I1300" s="57" t="str">
        <f t="shared" si="245"/>
        <v>Q4</v>
      </c>
      <c r="J1300" s="178" t="s">
        <v>1488</v>
      </c>
      <c r="K1300" s="185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87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84">
        <v>0.17549999999999999</v>
      </c>
      <c r="AE1300" s="183">
        <f t="shared" si="248"/>
        <v>0</v>
      </c>
      <c r="AF1300" s="183" t="str">
        <f>IF(AND(COUNTIFS($J$18:J1300,J1300)=1,AE1300=1),1,"")</f>
        <v/>
      </c>
      <c r="AG1300" s="183" t="str">
        <f>IF(C1300="","",IF(AND(COUNTIFS($J$18:J1300,J1300)=1,C1300&lt;&gt;""),1,""))</f>
        <v/>
      </c>
      <c r="AH1300" s="183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82">
        <v>2020</v>
      </c>
      <c r="C1301" s="182">
        <v>10</v>
      </c>
      <c r="D1301" s="57" t="str">
        <f t="shared" si="243"/>
        <v>Q3</v>
      </c>
      <c r="E1301" s="16" t="s">
        <v>35</v>
      </c>
      <c r="F1301" s="182">
        <v>2021</v>
      </c>
      <c r="G1301" s="182">
        <v>1</v>
      </c>
      <c r="H1301" s="185"/>
      <c r="I1301" s="57" t="str">
        <f t="shared" si="245"/>
        <v>Q4</v>
      </c>
      <c r="J1301" s="178" t="s">
        <v>1490</v>
      </c>
      <c r="K1301" s="185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87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84">
        <v>0.1353</v>
      </c>
      <c r="AE1301" s="183">
        <f t="shared" si="248"/>
        <v>1</v>
      </c>
      <c r="AF1301" s="183">
        <f>IF(AND(COUNTIFS($J$18:J1301,J1301)=1,AE1301=1),1,"")</f>
        <v>1</v>
      </c>
      <c r="AG1301" s="183">
        <f>IF(C1301="","",IF(AND(COUNTIFS($J$18:J1301,J1301)=1,C1301&lt;&gt;""),1,""))</f>
        <v>1</v>
      </c>
      <c r="AH1301" s="183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82">
        <v>2020</v>
      </c>
      <c r="C1302" s="182">
        <v>10</v>
      </c>
      <c r="D1302" s="57" t="str">
        <f t="shared" si="243"/>
        <v>Q3</v>
      </c>
      <c r="E1302" s="16" t="s">
        <v>35</v>
      </c>
      <c r="F1302" s="182">
        <v>2021</v>
      </c>
      <c r="G1302" s="182">
        <v>2</v>
      </c>
      <c r="H1302" s="185"/>
      <c r="I1302" s="57" t="str">
        <f t="shared" si="245"/>
        <v>Q4</v>
      </c>
      <c r="J1302" s="178" t="s">
        <v>1492</v>
      </c>
      <c r="K1302" s="185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87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84">
        <v>8.8599999999999998E-2</v>
      </c>
      <c r="AE1302" s="183">
        <f t="shared" si="248"/>
        <v>0</v>
      </c>
      <c r="AF1302" s="183" t="str">
        <f>IF(AND(COUNTIFS($J$18:J1302,J1302)=1,AE1302=1),1,"")</f>
        <v/>
      </c>
      <c r="AG1302" s="183">
        <f>IF(C1302="","",IF(AND(COUNTIFS($J$18:J1302,J1302)=1,C1302&lt;&gt;""),1,""))</f>
        <v>1</v>
      </c>
      <c r="AH1302" s="183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82">
        <v>2020</v>
      </c>
      <c r="C1303" s="182">
        <v>10</v>
      </c>
      <c r="D1303" s="57" t="str">
        <f t="shared" si="243"/>
        <v>Q3</v>
      </c>
      <c r="E1303" s="16" t="s">
        <v>35</v>
      </c>
      <c r="F1303" s="182">
        <v>2021</v>
      </c>
      <c r="G1303" s="182">
        <v>2</v>
      </c>
      <c r="H1303" s="185"/>
      <c r="I1303" s="57" t="str">
        <f t="shared" si="245"/>
        <v>Q4</v>
      </c>
      <c r="J1303" s="178" t="s">
        <v>1492</v>
      </c>
      <c r="K1303" s="185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87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84">
        <v>8.8599999999999998E-2</v>
      </c>
      <c r="AE1303" s="183">
        <f t="shared" si="248"/>
        <v>0</v>
      </c>
      <c r="AF1303" s="183" t="str">
        <f>IF(AND(COUNTIFS($J$18:J1303,J1303)=1,AE1303=1),1,"")</f>
        <v/>
      </c>
      <c r="AG1303" s="183" t="str">
        <f>IF(C1303="","",IF(AND(COUNTIFS($J$18:J1303,J1303)=1,C1303&lt;&gt;""),1,""))</f>
        <v/>
      </c>
      <c r="AH1303" s="183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82">
        <v>2020</v>
      </c>
      <c r="C1304" s="182">
        <v>10</v>
      </c>
      <c r="D1304" s="57" t="str">
        <f t="shared" si="243"/>
        <v>Q3</v>
      </c>
      <c r="E1304" s="16" t="s">
        <v>35</v>
      </c>
      <c r="F1304" s="182">
        <v>2021</v>
      </c>
      <c r="G1304" s="182">
        <v>2</v>
      </c>
      <c r="H1304" s="185"/>
      <c r="I1304" s="57" t="str">
        <f t="shared" si="245"/>
        <v>Q4</v>
      </c>
      <c r="J1304" s="178" t="s">
        <v>1492</v>
      </c>
      <c r="K1304" s="185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87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84">
        <v>8.8599999999999998E-2</v>
      </c>
      <c r="AE1304" s="183">
        <f t="shared" si="248"/>
        <v>0</v>
      </c>
      <c r="AF1304" s="183" t="str">
        <f>IF(AND(COUNTIFS($J$18:J1304,J1304)=1,AE1304=1),1,"")</f>
        <v/>
      </c>
      <c r="AG1304" s="183" t="str">
        <f>IF(C1304="","",IF(AND(COUNTIFS($J$18:J1304,J1304)=1,C1304&lt;&gt;""),1,""))</f>
        <v/>
      </c>
      <c r="AH1304" s="183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82">
        <v>2020</v>
      </c>
      <c r="C1305" s="182">
        <v>12</v>
      </c>
      <c r="D1305" s="57" t="str">
        <f t="shared" si="243"/>
        <v>Q3</v>
      </c>
      <c r="E1305" s="16" t="s">
        <v>35</v>
      </c>
      <c r="F1305" s="182">
        <v>2021</v>
      </c>
      <c r="G1305" s="182">
        <v>1</v>
      </c>
      <c r="H1305" s="185"/>
      <c r="I1305" s="57" t="str">
        <f t="shared" si="245"/>
        <v>Q4</v>
      </c>
      <c r="J1305" s="178" t="s">
        <v>1494</v>
      </c>
      <c r="K1305" s="185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87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84">
        <v>0.10059999999999999</v>
      </c>
      <c r="AE1305" s="183">
        <f t="shared" si="248"/>
        <v>1</v>
      </c>
      <c r="AF1305" s="183">
        <f>IF(AND(COUNTIFS($J$18:J1305,J1305)=1,AE1305=1),1,"")</f>
        <v>1</v>
      </c>
      <c r="AG1305" s="183">
        <f>IF(C1305="","",IF(AND(COUNTIFS($J$18:J1305,J1305)=1,C1305&lt;&gt;""),1,""))</f>
        <v>1</v>
      </c>
      <c r="AH1305" s="183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82">
        <v>2020</v>
      </c>
      <c r="C1306" s="182">
        <v>12</v>
      </c>
      <c r="D1306" s="57" t="str">
        <f t="shared" si="243"/>
        <v>Q3</v>
      </c>
      <c r="E1306" s="16" t="s">
        <v>35</v>
      </c>
      <c r="F1306" s="182">
        <v>2021</v>
      </c>
      <c r="G1306" s="182">
        <v>1</v>
      </c>
      <c r="H1306" s="185"/>
      <c r="I1306" s="57" t="str">
        <f t="shared" si="245"/>
        <v>Q4</v>
      </c>
      <c r="J1306" s="178" t="s">
        <v>1494</v>
      </c>
      <c r="K1306" s="185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87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84">
        <v>0.10059999999999999</v>
      </c>
      <c r="AE1306" s="183">
        <f t="shared" si="248"/>
        <v>1</v>
      </c>
      <c r="AF1306" s="183" t="str">
        <f>IF(AND(COUNTIFS($J$18:J1306,J1306)=1,AE1306=1),1,"")</f>
        <v/>
      </c>
      <c r="AG1306" s="183" t="str">
        <f>IF(C1306="","",IF(AND(COUNTIFS($J$18:J1306,J1306)=1,C1306&lt;&gt;""),1,""))</f>
        <v/>
      </c>
      <c r="AH1306" s="183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82">
        <v>2020</v>
      </c>
      <c r="C1307" s="182">
        <v>12</v>
      </c>
      <c r="D1307" s="57" t="str">
        <f t="shared" si="243"/>
        <v>Q3</v>
      </c>
      <c r="E1307" s="16" t="s">
        <v>35</v>
      </c>
      <c r="F1307" s="182">
        <v>2021</v>
      </c>
      <c r="G1307" s="182">
        <v>2</v>
      </c>
      <c r="H1307" s="185"/>
      <c r="I1307" s="57" t="str">
        <f t="shared" si="245"/>
        <v>Q4</v>
      </c>
      <c r="J1307" s="178" t="s">
        <v>1496</v>
      </c>
      <c r="K1307" s="185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87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84">
        <v>0.10100000000000001</v>
      </c>
      <c r="AE1307" s="183">
        <f t="shared" si="248"/>
        <v>1</v>
      </c>
      <c r="AF1307" s="183">
        <f>IF(AND(COUNTIFS($J$18:J1307,J1307)=1,AE1307=1),1,"")</f>
        <v>1</v>
      </c>
      <c r="AG1307" s="183">
        <f>IF(C1307="","",IF(AND(COUNTIFS($J$18:J1307,J1307)=1,C1307&lt;&gt;""),1,""))</f>
        <v>1</v>
      </c>
      <c r="AH1307" s="183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82">
        <v>2020</v>
      </c>
      <c r="C1308" s="182">
        <v>12</v>
      </c>
      <c r="D1308" s="57" t="str">
        <f t="shared" si="243"/>
        <v>Q3</v>
      </c>
      <c r="E1308" s="16" t="s">
        <v>35</v>
      </c>
      <c r="F1308" s="182">
        <v>2021</v>
      </c>
      <c r="G1308" s="182">
        <v>2</v>
      </c>
      <c r="H1308" s="185"/>
      <c r="I1308" s="57" t="str">
        <f t="shared" si="245"/>
        <v>Q4</v>
      </c>
      <c r="J1308" s="178" t="s">
        <v>1496</v>
      </c>
      <c r="K1308" s="185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87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84">
        <v>0.10100000000000001</v>
      </c>
      <c r="AE1308" s="183">
        <f t="shared" si="248"/>
        <v>1</v>
      </c>
      <c r="AF1308" s="183" t="str">
        <f>IF(AND(COUNTIFS($J$18:J1308,J1308)=1,AE1308=1),1,"")</f>
        <v/>
      </c>
      <c r="AG1308" s="183" t="str">
        <f>IF(C1308="","",IF(AND(COUNTIFS($J$18:J1308,J1308)=1,C1308&lt;&gt;""),1,""))</f>
        <v/>
      </c>
      <c r="AH1308" s="183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82">
        <v>2020</v>
      </c>
      <c r="C1309" s="182">
        <v>12</v>
      </c>
      <c r="D1309" s="57" t="str">
        <f t="shared" si="243"/>
        <v>Q3</v>
      </c>
      <c r="E1309" s="16" t="s">
        <v>35</v>
      </c>
      <c r="F1309" s="182">
        <v>2021</v>
      </c>
      <c r="G1309" s="182">
        <v>2</v>
      </c>
      <c r="H1309" s="185"/>
      <c r="I1309" s="57" t="str">
        <f t="shared" si="245"/>
        <v>Q4</v>
      </c>
      <c r="J1309" s="178" t="s">
        <v>1496</v>
      </c>
      <c r="K1309" s="185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87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84">
        <v>0.10100000000000001</v>
      </c>
      <c r="AE1309" s="183">
        <f t="shared" si="248"/>
        <v>1</v>
      </c>
      <c r="AF1309" s="183" t="str">
        <f>IF(AND(COUNTIFS($J$18:J1309,J1309)=1,AE1309=1),1,"")</f>
        <v/>
      </c>
      <c r="AG1309" s="183" t="str">
        <f>IF(C1309="","",IF(AND(COUNTIFS($J$18:J1309,J1309)=1,C1309&lt;&gt;""),1,""))</f>
        <v/>
      </c>
      <c r="AH1309" s="183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82">
        <v>2020</v>
      </c>
      <c r="C1310" s="182">
        <v>12</v>
      </c>
      <c r="D1310" s="57" t="str">
        <f t="shared" si="243"/>
        <v>Q3</v>
      </c>
      <c r="E1310" s="16" t="s">
        <v>35</v>
      </c>
      <c r="F1310" s="182">
        <v>2021</v>
      </c>
      <c r="G1310" s="182">
        <v>2</v>
      </c>
      <c r="H1310" s="185"/>
      <c r="I1310" s="57" t="str">
        <f t="shared" si="245"/>
        <v>Q4</v>
      </c>
      <c r="J1310" s="178" t="s">
        <v>1496</v>
      </c>
      <c r="K1310" s="185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87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84">
        <v>0.10100000000000001</v>
      </c>
      <c r="AE1310" s="183">
        <f t="shared" si="248"/>
        <v>1</v>
      </c>
      <c r="AF1310" s="183" t="str">
        <f>IF(AND(COUNTIFS($J$18:J1310,J1310)=1,AE1310=1),1,"")</f>
        <v/>
      </c>
      <c r="AG1310" s="183" t="str">
        <f>IF(C1310="","",IF(AND(COUNTIFS($J$18:J1310,J1310)=1,C1310&lt;&gt;""),1,""))</f>
        <v/>
      </c>
      <c r="AH1310" s="183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82">
        <v>2020</v>
      </c>
      <c r="C1311" s="182">
        <v>12</v>
      </c>
      <c r="D1311" s="57" t="str">
        <f t="shared" si="243"/>
        <v>Q3</v>
      </c>
      <c r="E1311" s="16" t="s">
        <v>35</v>
      </c>
      <c r="F1311" s="182">
        <v>2021</v>
      </c>
      <c r="G1311" s="182">
        <v>2</v>
      </c>
      <c r="H1311" s="185"/>
      <c r="I1311" s="57" t="str">
        <f t="shared" si="245"/>
        <v>Q4</v>
      </c>
      <c r="J1311" s="178" t="s">
        <v>1496</v>
      </c>
      <c r="K1311" s="185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87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84">
        <v>0.10100000000000001</v>
      </c>
      <c r="AE1311" s="183">
        <f t="shared" si="248"/>
        <v>1</v>
      </c>
      <c r="AF1311" s="183" t="str">
        <f>IF(AND(COUNTIFS($J$18:J1311,J1311)=1,AE1311=1),1,"")</f>
        <v/>
      </c>
      <c r="AG1311" s="183" t="str">
        <f>IF(C1311="","",IF(AND(COUNTIFS($J$18:J1311,J1311)=1,C1311&lt;&gt;""),1,""))</f>
        <v/>
      </c>
      <c r="AH1311" s="183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82">
        <v>2020</v>
      </c>
      <c r="C1312" s="182">
        <v>12</v>
      </c>
      <c r="D1312" s="57" t="str">
        <f t="shared" si="243"/>
        <v>Q3</v>
      </c>
      <c r="E1312" s="16" t="s">
        <v>35</v>
      </c>
      <c r="F1312" s="182">
        <v>2021</v>
      </c>
      <c r="G1312" s="182">
        <v>3</v>
      </c>
      <c r="H1312" s="185"/>
      <c r="I1312" s="57" t="str">
        <f t="shared" si="245"/>
        <v>Q4</v>
      </c>
      <c r="J1312" s="178" t="s">
        <v>1498</v>
      </c>
      <c r="K1312" s="185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87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84">
        <v>0.1182</v>
      </c>
      <c r="AE1312" s="183">
        <f t="shared" si="248"/>
        <v>0</v>
      </c>
      <c r="AF1312" s="183" t="str">
        <f>IF(AND(COUNTIFS($J$18:J1312,J1312)=1,AE1312=1),1,"")</f>
        <v/>
      </c>
      <c r="AG1312" s="183">
        <f>IF(C1312="","",IF(AND(COUNTIFS($J$18:J1312,J1312)=1,C1312&lt;&gt;""),1,""))</f>
        <v>1</v>
      </c>
      <c r="AH1312" s="183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82">
        <v>2020</v>
      </c>
      <c r="C1313" s="182">
        <v>12</v>
      </c>
      <c r="D1313" s="57" t="str">
        <f t="shared" si="243"/>
        <v>Q3</v>
      </c>
      <c r="E1313" s="16" t="s">
        <v>35</v>
      </c>
      <c r="F1313" s="182">
        <v>2021</v>
      </c>
      <c r="G1313" s="182">
        <v>3</v>
      </c>
      <c r="H1313" s="185"/>
      <c r="I1313" s="57" t="str">
        <f t="shared" si="245"/>
        <v>Q4</v>
      </c>
      <c r="J1313" s="178" t="s">
        <v>1499</v>
      </c>
      <c r="K1313" s="185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87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84">
        <v>0.12039999999999999</v>
      </c>
      <c r="AE1313" s="183">
        <f t="shared" si="248"/>
        <v>1</v>
      </c>
      <c r="AF1313" s="183">
        <f>IF(AND(COUNTIFS($J$18:J1313,J1313)=1,AE1313=1),1,"")</f>
        <v>1</v>
      </c>
      <c r="AG1313" s="183">
        <f>IF(C1313="","",IF(AND(COUNTIFS($J$18:J1313,J1313)=1,C1313&lt;&gt;""),1,""))</f>
        <v>1</v>
      </c>
      <c r="AH1313" s="183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82">
        <v>2020</v>
      </c>
      <c r="C1314" s="182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82">
        <v>2021</v>
      </c>
      <c r="G1314" s="182">
        <v>3</v>
      </c>
      <c r="H1314" s="185"/>
      <c r="I1314" s="57" t="str">
        <f t="shared" si="245"/>
        <v>Q4</v>
      </c>
      <c r="J1314" s="178" t="s">
        <v>1499</v>
      </c>
      <c r="K1314" s="185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87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84">
        <v>0.12039999999999999</v>
      </c>
      <c r="AE1314" s="183">
        <f t="shared" si="248"/>
        <v>1</v>
      </c>
      <c r="AF1314" s="183" t="str">
        <f>IF(AND(COUNTIFS($J$18:J1314,J1314)=1,AE1314=1),1,"")</f>
        <v/>
      </c>
      <c r="AG1314" s="183" t="str">
        <f>IF(C1314="","",IF(AND(COUNTIFS($J$18:J1314,J1314)=1,C1314&lt;&gt;""),1,""))</f>
        <v/>
      </c>
      <c r="AH1314" s="183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82">
        <v>2020</v>
      </c>
      <c r="C1315" s="182">
        <v>12</v>
      </c>
      <c r="D1315" s="57" t="str">
        <f t="shared" si="256"/>
        <v>Q3</v>
      </c>
      <c r="E1315" s="16" t="s">
        <v>35</v>
      </c>
      <c r="F1315" s="182">
        <v>2021</v>
      </c>
      <c r="G1315" s="182">
        <v>3</v>
      </c>
      <c r="H1315" s="185"/>
      <c r="I1315" s="57" t="str">
        <f t="shared" si="245"/>
        <v>Q4</v>
      </c>
      <c r="J1315" s="178" t="s">
        <v>1501</v>
      </c>
      <c r="K1315" s="185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87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84">
        <v>0.13700000000000001</v>
      </c>
      <c r="AE1315" s="183">
        <f t="shared" si="248"/>
        <v>0</v>
      </c>
      <c r="AF1315" s="183" t="str">
        <f>IF(AND(COUNTIFS($J$18:J1315,J1315)=1,AE1315=1),1,"")</f>
        <v/>
      </c>
      <c r="AG1315" s="183">
        <f>IF(C1315="","",IF(AND(COUNTIFS($J$18:J1315,J1315)=1,C1315&lt;&gt;""),1,""))</f>
        <v>1</v>
      </c>
      <c r="AH1315" s="183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82">
        <v>2020</v>
      </c>
      <c r="C1316" s="182">
        <v>12</v>
      </c>
      <c r="D1316" s="57" t="str">
        <f t="shared" si="256"/>
        <v>Q3</v>
      </c>
      <c r="E1316" s="16" t="s">
        <v>35</v>
      </c>
      <c r="F1316" s="182">
        <v>2021</v>
      </c>
      <c r="G1316" s="182">
        <v>3</v>
      </c>
      <c r="H1316" s="185"/>
      <c r="I1316" s="57" t="str">
        <f t="shared" si="245"/>
        <v>Q4</v>
      </c>
      <c r="J1316" s="178" t="s">
        <v>1501</v>
      </c>
      <c r="K1316" s="185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87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84">
        <v>0.13700000000000001</v>
      </c>
      <c r="AE1316" s="183">
        <f t="shared" si="248"/>
        <v>0</v>
      </c>
      <c r="AF1316" s="183" t="str">
        <f>IF(AND(COUNTIFS($J$18:J1316,J1316)=1,AE1316=1),1,"")</f>
        <v/>
      </c>
      <c r="AG1316" s="183" t="str">
        <f>IF(C1316="","",IF(AND(COUNTIFS($J$18:J1316,J1316)=1,C1316&lt;&gt;""),1,""))</f>
        <v/>
      </c>
      <c r="AH1316" s="183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82">
        <v>2020</v>
      </c>
      <c r="C1317" s="182">
        <v>12</v>
      </c>
      <c r="D1317" s="57" t="str">
        <f t="shared" si="256"/>
        <v>Q3</v>
      </c>
      <c r="E1317" s="16" t="s">
        <v>35</v>
      </c>
      <c r="F1317" s="182">
        <v>2021</v>
      </c>
      <c r="G1317" s="182">
        <v>3</v>
      </c>
      <c r="H1317" s="185"/>
      <c r="I1317" s="57" t="str">
        <f t="shared" si="245"/>
        <v>Q4</v>
      </c>
      <c r="J1317" s="178" t="s">
        <v>1428</v>
      </c>
      <c r="K1317" s="185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87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84">
        <v>0.14649999999999999</v>
      </c>
      <c r="AE1317" s="183">
        <f t="shared" si="248"/>
        <v>0</v>
      </c>
      <c r="AF1317" s="183" t="str">
        <f>IF(AND(COUNTIFS($J$18:J1317,J1317)=1,AE1317=1),1,"")</f>
        <v/>
      </c>
      <c r="AG1317" s="183" t="str">
        <f>IF(C1317="","",IF(AND(COUNTIFS($J$18:J1317,J1317)=1,C1317&lt;&gt;""),1,""))</f>
        <v/>
      </c>
      <c r="AH1317" s="183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82">
        <v>2020</v>
      </c>
      <c r="C1318" s="182">
        <v>12</v>
      </c>
      <c r="D1318" s="57" t="str">
        <f t="shared" si="256"/>
        <v>Q3</v>
      </c>
      <c r="E1318" s="16" t="s">
        <v>35</v>
      </c>
      <c r="F1318" s="182">
        <v>2021</v>
      </c>
      <c r="G1318" s="182">
        <v>3</v>
      </c>
      <c r="H1318" s="185"/>
      <c r="I1318" s="57" t="str">
        <f t="shared" si="245"/>
        <v>Q4</v>
      </c>
      <c r="J1318" s="178" t="s">
        <v>1428</v>
      </c>
      <c r="K1318" s="185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87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84">
        <v>0.14649999999999999</v>
      </c>
      <c r="AE1318" s="183">
        <f t="shared" si="248"/>
        <v>0</v>
      </c>
      <c r="AF1318" s="183" t="str">
        <f>IF(AND(COUNTIFS($J$18:J1318,J1318)=1,AE1318=1),1,"")</f>
        <v/>
      </c>
      <c r="AG1318" s="183" t="str">
        <f>IF(C1318="","",IF(AND(COUNTIFS($J$18:J1318,J1318)=1,C1318&lt;&gt;""),1,""))</f>
        <v/>
      </c>
      <c r="AH1318" s="183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82">
        <v>2020</v>
      </c>
      <c r="C1319" s="182">
        <v>12</v>
      </c>
      <c r="D1319" s="57" t="str">
        <f t="shared" si="256"/>
        <v>Q3</v>
      </c>
      <c r="E1319" s="16" t="s">
        <v>35</v>
      </c>
      <c r="F1319" s="182">
        <v>2021</v>
      </c>
      <c r="G1319" s="182">
        <v>2</v>
      </c>
      <c r="H1319" s="185"/>
      <c r="I1319" s="57" t="str">
        <f t="shared" si="245"/>
        <v>Q4</v>
      </c>
      <c r="J1319" s="178" t="s">
        <v>1503</v>
      </c>
      <c r="K1319" s="185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87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84">
        <v>0.1709</v>
      </c>
      <c r="AE1319" s="183">
        <f t="shared" si="248"/>
        <v>0</v>
      </c>
      <c r="AF1319" s="183" t="str">
        <f>IF(AND(COUNTIFS($J$18:J1319,J1319)=1,AE1319=1),1,"")</f>
        <v/>
      </c>
      <c r="AG1319" s="183">
        <f>IF(C1319="","",IF(AND(COUNTIFS($J$18:J1319,J1319)=1,C1319&lt;&gt;""),1,""))</f>
        <v>1</v>
      </c>
      <c r="AH1319" s="183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82">
        <v>2020</v>
      </c>
      <c r="C1320" s="182">
        <v>12</v>
      </c>
      <c r="D1320" s="57" t="str">
        <f t="shared" si="256"/>
        <v>Q3</v>
      </c>
      <c r="E1320" s="16" t="s">
        <v>35</v>
      </c>
      <c r="F1320" s="182">
        <v>2021</v>
      </c>
      <c r="G1320" s="182">
        <v>3</v>
      </c>
      <c r="H1320" s="185"/>
      <c r="I1320" s="57" t="str">
        <f t="shared" si="245"/>
        <v>Q4</v>
      </c>
      <c r="J1320" s="178" t="s">
        <v>1505</v>
      </c>
      <c r="K1320" s="185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87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84">
        <v>0.1608</v>
      </c>
      <c r="AE1320" s="183">
        <f t="shared" si="248"/>
        <v>1</v>
      </c>
      <c r="AF1320" s="183">
        <f>IF(AND(COUNTIFS($J$18:J1320,J1320)=1,AE1320=1),1,"")</f>
        <v>1</v>
      </c>
      <c r="AG1320" s="183">
        <f>IF(C1320="","",IF(AND(COUNTIFS($J$18:J1320,J1320)=1,C1320&lt;&gt;""),1,""))</f>
        <v>1</v>
      </c>
      <c r="AH1320" s="183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82">
        <v>2020</v>
      </c>
      <c r="C1321" s="182">
        <v>12</v>
      </c>
      <c r="D1321" s="57" t="str">
        <f t="shared" si="256"/>
        <v>Q3</v>
      </c>
      <c r="E1321" s="16" t="s">
        <v>35</v>
      </c>
      <c r="F1321" s="182">
        <v>2021</v>
      </c>
      <c r="G1321" s="182">
        <v>3</v>
      </c>
      <c r="H1321" s="185"/>
      <c r="I1321" s="57" t="str">
        <f t="shared" si="245"/>
        <v>Q4</v>
      </c>
      <c r="J1321" s="178" t="s">
        <v>1505</v>
      </c>
      <c r="K1321" s="185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87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84">
        <v>0.1608</v>
      </c>
      <c r="AE1321" s="183">
        <f t="shared" si="248"/>
        <v>1</v>
      </c>
      <c r="AF1321" s="183" t="str">
        <f>IF(AND(COUNTIFS($J$18:J1321,J1321)=1,AE1321=1),1,"")</f>
        <v/>
      </c>
      <c r="AG1321" s="183" t="str">
        <f>IF(C1321="","",IF(AND(COUNTIFS($J$18:J1321,J1321)=1,C1321&lt;&gt;""),1,""))</f>
        <v/>
      </c>
      <c r="AH1321" s="183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82">
        <v>2020</v>
      </c>
      <c r="C1322" s="182">
        <v>12</v>
      </c>
      <c r="D1322" s="57" t="str">
        <f t="shared" si="256"/>
        <v>Q3</v>
      </c>
      <c r="E1322" s="16" t="s">
        <v>35</v>
      </c>
      <c r="F1322" s="182">
        <v>2021</v>
      </c>
      <c r="G1322" s="182">
        <v>2</v>
      </c>
      <c r="H1322" s="185"/>
      <c r="I1322" s="57" t="str">
        <f t="shared" si="245"/>
        <v>Q4</v>
      </c>
      <c r="J1322" s="178" t="s">
        <v>1507</v>
      </c>
      <c r="K1322" s="185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87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84">
        <v>0.1744</v>
      </c>
      <c r="AE1322" s="183">
        <f t="shared" si="248"/>
        <v>0</v>
      </c>
      <c r="AF1322" s="183" t="str">
        <f>IF(AND(COUNTIFS($J$18:J1322,J1322)=1,AE1322=1),1,"")</f>
        <v/>
      </c>
      <c r="AG1322" s="183">
        <f>IF(C1322="","",IF(AND(COUNTIFS($J$18:J1322,J1322)=1,C1322&lt;&gt;""),1,""))</f>
        <v>1</v>
      </c>
      <c r="AH1322" s="183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82">
        <v>2020</v>
      </c>
      <c r="C1323" s="182">
        <v>12</v>
      </c>
      <c r="D1323" s="57" t="str">
        <f t="shared" si="256"/>
        <v>Q3</v>
      </c>
      <c r="E1323" s="16" t="s">
        <v>35</v>
      </c>
      <c r="F1323" s="182">
        <v>2021</v>
      </c>
      <c r="G1323" s="182">
        <v>2</v>
      </c>
      <c r="H1323" s="185"/>
      <c r="I1323" s="57" t="str">
        <f t="shared" si="245"/>
        <v>Q4</v>
      </c>
      <c r="J1323" s="178" t="s">
        <v>1507</v>
      </c>
      <c r="K1323" s="185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87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84">
        <v>0.1744</v>
      </c>
      <c r="AE1323" s="183">
        <f t="shared" si="248"/>
        <v>0</v>
      </c>
      <c r="AF1323" s="183" t="str">
        <f>IF(AND(COUNTIFS($J$18:J1323,J1323)=1,AE1323=1),1,"")</f>
        <v/>
      </c>
      <c r="AG1323" s="183" t="str">
        <f>IF(C1323="","",IF(AND(COUNTIFS($J$18:J1323,J1323)=1,C1323&lt;&gt;""),1,""))</f>
        <v/>
      </c>
      <c r="AH1323" s="183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82">
        <v>2020</v>
      </c>
      <c r="C1324" s="182">
        <v>12</v>
      </c>
      <c r="D1324" s="57" t="str">
        <f t="shared" si="256"/>
        <v>Q3</v>
      </c>
      <c r="E1324" s="16" t="s">
        <v>35</v>
      </c>
      <c r="F1324" s="182">
        <v>2021</v>
      </c>
      <c r="G1324" s="182">
        <v>2</v>
      </c>
      <c r="H1324" s="185"/>
      <c r="I1324" s="57" t="str">
        <f t="shared" si="245"/>
        <v>Q4</v>
      </c>
      <c r="J1324" s="178" t="s">
        <v>1507</v>
      </c>
      <c r="K1324" s="185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87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84">
        <v>0.1744</v>
      </c>
      <c r="AE1324" s="183">
        <f t="shared" si="248"/>
        <v>0</v>
      </c>
      <c r="AF1324" s="183" t="str">
        <f>IF(AND(COUNTIFS($J$18:J1324,J1324)=1,AE1324=1),1,"")</f>
        <v/>
      </c>
      <c r="AG1324" s="183" t="str">
        <f>IF(C1324="","",IF(AND(COUNTIFS($J$18:J1324,J1324)=1,C1324&lt;&gt;""),1,""))</f>
        <v/>
      </c>
      <c r="AH1324" s="183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82">
        <v>2020</v>
      </c>
      <c r="C1325" s="182">
        <v>12</v>
      </c>
      <c r="D1325" s="57" t="str">
        <f t="shared" si="256"/>
        <v>Q3</v>
      </c>
      <c r="E1325" s="16" t="s">
        <v>35</v>
      </c>
      <c r="F1325" s="182">
        <v>2021</v>
      </c>
      <c r="G1325" s="182">
        <v>3</v>
      </c>
      <c r="H1325" s="185"/>
      <c r="I1325" s="57" t="str">
        <f t="shared" si="245"/>
        <v>Q4</v>
      </c>
      <c r="J1325" s="178" t="s">
        <v>1507</v>
      </c>
      <c r="K1325" s="185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87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84">
        <v>0.1744</v>
      </c>
      <c r="AE1325" s="183">
        <f t="shared" si="248"/>
        <v>0</v>
      </c>
      <c r="AF1325" s="183" t="str">
        <f>IF(AND(COUNTIFS($J$18:J1325,J1325)=1,AE1325=1),1,"")</f>
        <v/>
      </c>
      <c r="AG1325" s="183" t="str">
        <f>IF(C1325="","",IF(AND(COUNTIFS($J$18:J1325,J1325)=1,C1325&lt;&gt;""),1,""))</f>
        <v/>
      </c>
      <c r="AH1325" s="183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82">
        <v>2020</v>
      </c>
      <c r="C1326" s="182">
        <v>12</v>
      </c>
      <c r="D1326" s="57" t="str">
        <f t="shared" si="256"/>
        <v>Q3</v>
      </c>
      <c r="E1326" s="16" t="s">
        <v>35</v>
      </c>
      <c r="F1326" s="182">
        <v>2021</v>
      </c>
      <c r="G1326" s="182">
        <v>3</v>
      </c>
      <c r="H1326" s="185"/>
      <c r="I1326" s="57" t="str">
        <f t="shared" si="245"/>
        <v>Q4</v>
      </c>
      <c r="J1326" s="178" t="s">
        <v>1509</v>
      </c>
      <c r="K1326" s="185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87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84">
        <v>0.22800000000000001</v>
      </c>
      <c r="AE1326" s="183">
        <f t="shared" si="248"/>
        <v>0</v>
      </c>
      <c r="AF1326" s="183" t="str">
        <f>IF(AND(COUNTIFS($J$18:J1326,J1326)=1,AE1326=1),1,"")</f>
        <v/>
      </c>
      <c r="AG1326" s="183">
        <f>IF(C1326="","",IF(AND(COUNTIFS($J$18:J1326,J1326)=1,C1326&lt;&gt;""),1,""))</f>
        <v>1</v>
      </c>
      <c r="AH1326" s="183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82">
        <v>2020</v>
      </c>
      <c r="C1327" s="182">
        <v>12</v>
      </c>
      <c r="D1327" s="57" t="str">
        <f t="shared" si="256"/>
        <v>Q3</v>
      </c>
      <c r="E1327" s="16" t="s">
        <v>35</v>
      </c>
      <c r="F1327" s="182">
        <v>2021</v>
      </c>
      <c r="G1327" s="182">
        <v>3</v>
      </c>
      <c r="H1327" s="185"/>
      <c r="I1327" s="57" t="str">
        <f t="shared" si="245"/>
        <v>Q4</v>
      </c>
      <c r="J1327" s="178" t="s">
        <v>1510</v>
      </c>
      <c r="K1327" s="185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87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84">
        <v>0.1109</v>
      </c>
      <c r="AE1327" s="183">
        <f t="shared" si="248"/>
        <v>0</v>
      </c>
      <c r="AF1327" s="183" t="str">
        <f>IF(AND(COUNTIFS($J$18:J1327,J1327)=1,AE1327=1),1,"")</f>
        <v/>
      </c>
      <c r="AG1327" s="183">
        <f>IF(C1327="","",IF(AND(COUNTIFS($J$18:J1327,J1327)=1,C1327&lt;&gt;""),1,""))</f>
        <v>1</v>
      </c>
      <c r="AH1327" s="183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82">
        <v>2020</v>
      </c>
      <c r="C1328" s="182">
        <v>12</v>
      </c>
      <c r="D1328" s="57" t="str">
        <f t="shared" si="256"/>
        <v>Q3</v>
      </c>
      <c r="E1328" s="16" t="s">
        <v>35</v>
      </c>
      <c r="F1328" s="182">
        <v>2021</v>
      </c>
      <c r="G1328" s="182">
        <v>3</v>
      </c>
      <c r="H1328" s="185"/>
      <c r="I1328" s="57" t="str">
        <f t="shared" si="245"/>
        <v>Q4</v>
      </c>
      <c r="J1328" s="178" t="s">
        <v>1513</v>
      </c>
      <c r="K1328" s="185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87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84">
        <v>0.1206</v>
      </c>
      <c r="AE1328" s="183">
        <f t="shared" si="248"/>
        <v>0</v>
      </c>
      <c r="AF1328" s="183" t="str">
        <f>IF(AND(COUNTIFS($J$18:J1328,J1328)=1,AE1328=1),1,"")</f>
        <v/>
      </c>
      <c r="AG1328" s="183">
        <f>IF(C1328="","",IF(AND(COUNTIFS($J$18:J1328,J1328)=1,C1328&lt;&gt;""),1,""))</f>
        <v>1</v>
      </c>
      <c r="AH1328" s="183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82">
        <v>2020</v>
      </c>
      <c r="C1329" s="182">
        <v>12</v>
      </c>
      <c r="D1329" s="57" t="str">
        <f t="shared" si="256"/>
        <v>Q3</v>
      </c>
      <c r="E1329" s="16" t="s">
        <v>35</v>
      </c>
      <c r="F1329" s="182">
        <v>2021</v>
      </c>
      <c r="G1329" s="182">
        <v>1</v>
      </c>
      <c r="H1329" s="185"/>
      <c r="I1329" s="57" t="str">
        <f t="shared" si="245"/>
        <v>Q4</v>
      </c>
      <c r="J1329" s="178" t="s">
        <v>1515</v>
      </c>
      <c r="K1329" s="185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87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84">
        <v>0.1026</v>
      </c>
      <c r="AE1329" s="183">
        <f t="shared" si="248"/>
        <v>1</v>
      </c>
      <c r="AF1329" s="183">
        <f>IF(AND(COUNTIFS($J$18:J1329,J1329)=1,AE1329=1),1,"")</f>
        <v>1</v>
      </c>
      <c r="AG1329" s="183">
        <f>IF(C1329="","",IF(AND(COUNTIFS($J$18:J1329,J1329)=1,C1329&lt;&gt;""),1,""))</f>
        <v>1</v>
      </c>
      <c r="AH1329" s="183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82">
        <v>2020</v>
      </c>
      <c r="C1330" s="182">
        <v>12</v>
      </c>
      <c r="D1330" s="57" t="str">
        <f t="shared" si="256"/>
        <v>Q3</v>
      </c>
      <c r="E1330" s="16" t="s">
        <v>35</v>
      </c>
      <c r="F1330" s="182">
        <v>2021</v>
      </c>
      <c r="G1330" s="182">
        <v>3</v>
      </c>
      <c r="H1330" s="185"/>
      <c r="I1330" s="57" t="str">
        <f t="shared" si="245"/>
        <v>Q4</v>
      </c>
      <c r="J1330" s="178" t="s">
        <v>1515</v>
      </c>
      <c r="K1330" s="185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87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84">
        <v>0.1026</v>
      </c>
      <c r="AE1330" s="183">
        <f t="shared" si="248"/>
        <v>0</v>
      </c>
      <c r="AF1330" s="183" t="str">
        <f>IF(AND(COUNTIFS($J$18:J1330,J1330)=1,AE1330=1),1,"")</f>
        <v/>
      </c>
      <c r="AG1330" s="183" t="str">
        <f>IF(C1330="","",IF(AND(COUNTIFS($J$18:J1330,J1330)=1,C1330&lt;&gt;""),1,""))</f>
        <v/>
      </c>
      <c r="AH1330" s="183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82">
        <v>2020</v>
      </c>
      <c r="C1331" s="182">
        <v>12</v>
      </c>
      <c r="D1331" s="57" t="str">
        <f t="shared" si="256"/>
        <v>Q3</v>
      </c>
      <c r="E1331" s="16" t="s">
        <v>35</v>
      </c>
      <c r="F1331" s="182">
        <v>2021</v>
      </c>
      <c r="G1331" s="182">
        <v>1</v>
      </c>
      <c r="H1331" s="185"/>
      <c r="I1331" s="57" t="str">
        <f t="shared" si="245"/>
        <v>Q4</v>
      </c>
      <c r="J1331" s="178" t="s">
        <v>1517</v>
      </c>
      <c r="K1331" s="185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87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84">
        <v>0.1351</v>
      </c>
      <c r="AE1331" s="183">
        <f t="shared" si="248"/>
        <v>1</v>
      </c>
      <c r="AF1331" s="183">
        <f>IF(AND(COUNTIFS($J$18:J1331,J1331)=1,AE1331=1),1,"")</f>
        <v>1</v>
      </c>
      <c r="AG1331" s="183">
        <f>IF(C1331="","",IF(AND(COUNTIFS($J$18:J1331,J1331)=1,C1331&lt;&gt;""),1,""))</f>
        <v>1</v>
      </c>
      <c r="AH1331" s="183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82">
        <v>2020</v>
      </c>
      <c r="C1332" s="182">
        <v>12</v>
      </c>
      <c r="D1332" s="57" t="str">
        <f t="shared" si="256"/>
        <v>Q3</v>
      </c>
      <c r="E1332" s="16" t="s">
        <v>35</v>
      </c>
      <c r="F1332" s="182">
        <v>2021</v>
      </c>
      <c r="G1332" s="182">
        <v>3</v>
      </c>
      <c r="H1332" s="185"/>
      <c r="I1332" s="57" t="str">
        <f t="shared" si="245"/>
        <v>Q4</v>
      </c>
      <c r="J1332" s="178" t="s">
        <v>1519</v>
      </c>
      <c r="K1332" s="185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87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84">
        <v>0.104</v>
      </c>
      <c r="AE1332" s="183">
        <f t="shared" si="248"/>
        <v>1</v>
      </c>
      <c r="AF1332" s="183">
        <f>IF(AND(COUNTIFS($J$18:J1332,J1332)=1,AE1332=1),1,"")</f>
        <v>1</v>
      </c>
      <c r="AG1332" s="183">
        <f>IF(C1332="","",IF(AND(COUNTIFS($J$18:J1332,J1332)=1,C1332&lt;&gt;""),1,""))</f>
        <v>1</v>
      </c>
      <c r="AH1332" s="183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82">
        <v>2020</v>
      </c>
      <c r="C1333" s="182">
        <v>12</v>
      </c>
      <c r="D1333" s="57" t="str">
        <f t="shared" si="256"/>
        <v>Q3</v>
      </c>
      <c r="E1333" s="16" t="s">
        <v>35</v>
      </c>
      <c r="F1333" s="182">
        <v>2021</v>
      </c>
      <c r="G1333" s="182">
        <v>3</v>
      </c>
      <c r="H1333" s="185"/>
      <c r="I1333" s="57" t="str">
        <f t="shared" si="245"/>
        <v>Q4</v>
      </c>
      <c r="J1333" s="178" t="s">
        <v>1519</v>
      </c>
      <c r="K1333" s="185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87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84">
        <v>0.104</v>
      </c>
      <c r="AE1333" s="183">
        <f t="shared" si="248"/>
        <v>1</v>
      </c>
      <c r="AF1333" s="183" t="str">
        <f>IF(AND(COUNTIFS($J$18:J1333,J1333)=1,AE1333=1),1,"")</f>
        <v/>
      </c>
      <c r="AG1333" s="183" t="str">
        <f>IF(C1333="","",IF(AND(COUNTIFS($J$18:J1333,J1333)=1,C1333&lt;&gt;""),1,""))</f>
        <v/>
      </c>
      <c r="AH1333" s="183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82">
        <v>2020</v>
      </c>
      <c r="C1334" s="182">
        <v>12</v>
      </c>
      <c r="D1334" s="57" t="str">
        <f t="shared" si="256"/>
        <v>Q3</v>
      </c>
      <c r="E1334" s="16" t="s">
        <v>35</v>
      </c>
      <c r="F1334" s="182">
        <v>2021</v>
      </c>
      <c r="G1334" s="182">
        <v>3</v>
      </c>
      <c r="H1334" s="185"/>
      <c r="I1334" s="57" t="str">
        <f t="shared" si="245"/>
        <v>Q4</v>
      </c>
      <c r="J1334" s="178" t="s">
        <v>1519</v>
      </c>
      <c r="K1334" s="185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87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84">
        <v>0.104</v>
      </c>
      <c r="AE1334" s="183">
        <f t="shared" si="248"/>
        <v>1</v>
      </c>
      <c r="AF1334" s="183" t="str">
        <f>IF(AND(COUNTIFS($J$18:J1334,J1334)=1,AE1334=1),1,"")</f>
        <v/>
      </c>
      <c r="AG1334" s="183" t="str">
        <f>IF(C1334="","",IF(AND(COUNTIFS($J$18:J1334,J1334)=1,C1334&lt;&gt;""),1,""))</f>
        <v/>
      </c>
      <c r="AH1334" s="183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82">
        <v>2020</v>
      </c>
      <c r="C1335" s="182">
        <v>12</v>
      </c>
      <c r="D1335" s="57" t="str">
        <f t="shared" si="256"/>
        <v>Q3</v>
      </c>
      <c r="E1335" s="16" t="s">
        <v>35</v>
      </c>
      <c r="F1335" s="182">
        <v>2021</v>
      </c>
      <c r="G1335" s="182">
        <v>1</v>
      </c>
      <c r="H1335" s="185"/>
      <c r="I1335" s="57" t="str">
        <f t="shared" si="245"/>
        <v>Q4</v>
      </c>
      <c r="J1335" s="178" t="s">
        <v>1521</v>
      </c>
      <c r="K1335" s="185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87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84">
        <v>0.1222</v>
      </c>
      <c r="AE1335" s="183">
        <f t="shared" si="248"/>
        <v>0</v>
      </c>
      <c r="AF1335" s="183" t="str">
        <f>IF(AND(COUNTIFS($J$18:J1335,J1335)=1,AE1335=1),1,"")</f>
        <v/>
      </c>
      <c r="AG1335" s="183">
        <f>IF(C1335="","",IF(AND(COUNTIFS($J$18:J1335,J1335)=1,C1335&lt;&gt;""),1,""))</f>
        <v>1</v>
      </c>
      <c r="AH1335" s="183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82">
        <v>2020</v>
      </c>
      <c r="C1336" s="182">
        <v>12</v>
      </c>
      <c r="D1336" s="57" t="str">
        <f t="shared" si="256"/>
        <v>Q3</v>
      </c>
      <c r="E1336" s="16" t="s">
        <v>35</v>
      </c>
      <c r="F1336" s="182">
        <v>2021</v>
      </c>
      <c r="G1336" s="182">
        <v>3</v>
      </c>
      <c r="H1336" s="185"/>
      <c r="I1336" s="57" t="str">
        <f t="shared" si="245"/>
        <v>Q4</v>
      </c>
      <c r="J1336" s="178" t="s">
        <v>1523</v>
      </c>
      <c r="K1336" s="185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87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84">
        <v>0.13650000000000001</v>
      </c>
      <c r="AE1336" s="183">
        <f t="shared" si="248"/>
        <v>0</v>
      </c>
      <c r="AF1336" s="183" t="str">
        <f>IF(AND(COUNTIFS($J$18:J1336,J1336)=1,AE1336=1),1,"")</f>
        <v/>
      </c>
      <c r="AG1336" s="183">
        <f>IF(C1336="","",IF(AND(COUNTIFS($J$18:J1336,J1336)=1,C1336&lt;&gt;""),1,""))</f>
        <v>1</v>
      </c>
      <c r="AH1336" s="183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82">
        <v>2020</v>
      </c>
      <c r="C1337" s="182">
        <v>12</v>
      </c>
      <c r="D1337" s="57" t="str">
        <f t="shared" si="256"/>
        <v>Q3</v>
      </c>
      <c r="E1337" s="16" t="s">
        <v>35</v>
      </c>
      <c r="F1337" s="182">
        <v>2021</v>
      </c>
      <c r="G1337" s="182">
        <v>3</v>
      </c>
      <c r="H1337" s="185"/>
      <c r="I1337" s="57" t="str">
        <f t="shared" si="245"/>
        <v>Q4</v>
      </c>
      <c r="J1337" s="178" t="s">
        <v>1523</v>
      </c>
      <c r="K1337" s="185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87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84">
        <v>0.13650000000000001</v>
      </c>
      <c r="AE1337" s="183">
        <f t="shared" si="248"/>
        <v>0</v>
      </c>
      <c r="AF1337" s="183" t="str">
        <f>IF(AND(COUNTIFS($J$18:J1337,J1337)=1,AE1337=1),1,"")</f>
        <v/>
      </c>
      <c r="AG1337" s="183" t="str">
        <f>IF(C1337="","",IF(AND(COUNTIFS($J$18:J1337,J1337)=1,C1337&lt;&gt;""),1,""))</f>
        <v/>
      </c>
      <c r="AH1337" s="183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82">
        <v>2020</v>
      </c>
      <c r="C1338" s="182">
        <v>12</v>
      </c>
      <c r="D1338" s="57" t="str">
        <f t="shared" si="256"/>
        <v>Q3</v>
      </c>
      <c r="E1338" s="16" t="s">
        <v>35</v>
      </c>
      <c r="F1338" s="182">
        <v>2021</v>
      </c>
      <c r="G1338" s="182">
        <v>3</v>
      </c>
      <c r="H1338" s="185"/>
      <c r="I1338" s="57" t="str">
        <f t="shared" si="245"/>
        <v>Q4</v>
      </c>
      <c r="J1338" s="178" t="s">
        <v>1523</v>
      </c>
      <c r="K1338" s="185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87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84">
        <v>0.13650000000000001</v>
      </c>
      <c r="AE1338" s="183">
        <f t="shared" si="248"/>
        <v>0</v>
      </c>
      <c r="AF1338" s="183" t="str">
        <f>IF(AND(COUNTIFS($J$18:J1338,J1338)=1,AE1338=1),1,"")</f>
        <v/>
      </c>
      <c r="AG1338" s="183" t="str">
        <f>IF(C1338="","",IF(AND(COUNTIFS($J$18:J1338,J1338)=1,C1338&lt;&gt;""),1,""))</f>
        <v/>
      </c>
      <c r="AH1338" s="183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82">
        <v>2020</v>
      </c>
      <c r="C1339" s="182">
        <v>12</v>
      </c>
      <c r="D1339" s="57" t="str">
        <f t="shared" si="256"/>
        <v>Q3</v>
      </c>
      <c r="E1339" s="16" t="s">
        <v>35</v>
      </c>
      <c r="F1339" s="182">
        <v>2021</v>
      </c>
      <c r="G1339" s="182">
        <v>3</v>
      </c>
      <c r="H1339" s="185"/>
      <c r="I1339" s="57" t="str">
        <f t="shared" si="245"/>
        <v>Q4</v>
      </c>
      <c r="J1339" s="178" t="s">
        <v>1523</v>
      </c>
      <c r="K1339" s="185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87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84">
        <v>0.13650000000000001</v>
      </c>
      <c r="AE1339" s="183">
        <f t="shared" si="248"/>
        <v>0</v>
      </c>
      <c r="AF1339" s="183" t="str">
        <f>IF(AND(COUNTIFS($J$18:J1339,J1339)=1,AE1339=1),1,"")</f>
        <v/>
      </c>
      <c r="AG1339" s="183" t="str">
        <f>IF(C1339="","",IF(AND(COUNTIFS($J$18:J1339,J1339)=1,C1339&lt;&gt;""),1,""))</f>
        <v/>
      </c>
      <c r="AH1339" s="183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82">
        <v>2020</v>
      </c>
      <c r="C1340" s="182">
        <v>12</v>
      </c>
      <c r="D1340" s="57" t="str">
        <f t="shared" si="256"/>
        <v>Q3</v>
      </c>
      <c r="E1340" s="16" t="s">
        <v>35</v>
      </c>
      <c r="F1340" s="182">
        <v>2021</v>
      </c>
      <c r="G1340" s="182">
        <v>1</v>
      </c>
      <c r="H1340" s="185"/>
      <c r="I1340" s="57" t="str">
        <f t="shared" si="245"/>
        <v>Q4</v>
      </c>
      <c r="J1340" s="178" t="s">
        <v>1525</v>
      </c>
      <c r="K1340" s="185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87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84">
        <v>0.20619999999999999</v>
      </c>
      <c r="AE1340" s="183">
        <f t="shared" si="248"/>
        <v>0</v>
      </c>
      <c r="AF1340" s="183" t="str">
        <f>IF(AND(COUNTIFS($J$18:J1340,J1340)=1,AE1340=1),1,"")</f>
        <v/>
      </c>
      <c r="AG1340" s="183">
        <f>IF(C1340="","",IF(AND(COUNTIFS($J$18:J1340,J1340)=1,C1340&lt;&gt;""),1,""))</f>
        <v>1</v>
      </c>
      <c r="AH1340" s="183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82">
        <v>2020</v>
      </c>
      <c r="C1341" s="182">
        <v>12</v>
      </c>
      <c r="D1341" s="57" t="str">
        <f t="shared" si="256"/>
        <v>Q3</v>
      </c>
      <c r="E1341" s="16" t="s">
        <v>35</v>
      </c>
      <c r="F1341" s="182">
        <v>2021</v>
      </c>
      <c r="G1341" s="182">
        <v>1</v>
      </c>
      <c r="H1341" s="185"/>
      <c r="I1341" s="57" t="str">
        <f t="shared" si="245"/>
        <v>Q4</v>
      </c>
      <c r="J1341" s="178" t="s">
        <v>1525</v>
      </c>
      <c r="K1341" s="185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87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84">
        <v>0.20619999999999999</v>
      </c>
      <c r="AE1341" s="183">
        <f t="shared" si="248"/>
        <v>0</v>
      </c>
      <c r="AF1341" s="183" t="str">
        <f>IF(AND(COUNTIFS($J$18:J1341,J1341)=1,AE1341=1),1,"")</f>
        <v/>
      </c>
      <c r="AG1341" s="183" t="str">
        <f>IF(C1341="","",IF(AND(COUNTIFS($J$18:J1341,J1341)=1,C1341&lt;&gt;""),1,""))</f>
        <v/>
      </c>
      <c r="AH1341" s="183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82">
        <v>2020</v>
      </c>
      <c r="C1342" s="182">
        <v>12</v>
      </c>
      <c r="D1342" s="57" t="str">
        <f t="shared" si="256"/>
        <v>Q3</v>
      </c>
      <c r="E1342" s="16" t="s">
        <v>35</v>
      </c>
      <c r="F1342" s="182">
        <v>2021</v>
      </c>
      <c r="G1342" s="182">
        <v>3</v>
      </c>
      <c r="H1342" s="185"/>
      <c r="I1342" s="57" t="str">
        <f t="shared" si="245"/>
        <v>Q4</v>
      </c>
      <c r="J1342" s="178" t="s">
        <v>1527</v>
      </c>
      <c r="K1342" s="185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87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84">
        <v>0.16739999999999999</v>
      </c>
      <c r="AE1342" s="183">
        <f t="shared" si="248"/>
        <v>0</v>
      </c>
      <c r="AF1342" s="183" t="str">
        <f>IF(AND(COUNTIFS($J$18:J1342,J1342)=1,AE1342=1),1,"")</f>
        <v/>
      </c>
      <c r="AG1342" s="183">
        <f>IF(C1342="","",IF(AND(COUNTIFS($J$18:J1342,J1342)=1,C1342&lt;&gt;""),1,""))</f>
        <v>1</v>
      </c>
      <c r="AH1342" s="183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82">
        <v>2020</v>
      </c>
      <c r="C1343" s="182">
        <v>12</v>
      </c>
      <c r="D1343" s="57" t="str">
        <f t="shared" si="256"/>
        <v>Q3</v>
      </c>
      <c r="E1343" s="16" t="s">
        <v>35</v>
      </c>
      <c r="F1343" s="182">
        <v>2021</v>
      </c>
      <c r="G1343" s="182">
        <v>3</v>
      </c>
      <c r="H1343" s="185"/>
      <c r="I1343" s="57" t="str">
        <f t="shared" si="245"/>
        <v>Q4</v>
      </c>
      <c r="J1343" s="178" t="s">
        <v>1527</v>
      </c>
      <c r="K1343" s="185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87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84">
        <v>0.16739999999999999</v>
      </c>
      <c r="AE1343" s="183">
        <f t="shared" si="248"/>
        <v>0</v>
      </c>
      <c r="AF1343" s="183" t="str">
        <f>IF(AND(COUNTIFS($J$18:J1343,J1343)=1,AE1343=1),1,"")</f>
        <v/>
      </c>
      <c r="AG1343" s="183" t="str">
        <f>IF(C1343="","",IF(AND(COUNTIFS($J$18:J1343,J1343)=1,C1343&lt;&gt;""),1,""))</f>
        <v/>
      </c>
      <c r="AH1343" s="183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82">
        <v>2020</v>
      </c>
      <c r="C1344" s="182">
        <v>12</v>
      </c>
      <c r="D1344" s="57" t="str">
        <f t="shared" si="256"/>
        <v>Q3</v>
      </c>
      <c r="E1344" s="16" t="s">
        <v>35</v>
      </c>
      <c r="F1344" s="182">
        <v>2021</v>
      </c>
      <c r="G1344" s="182">
        <v>3</v>
      </c>
      <c r="H1344" s="185"/>
      <c r="I1344" s="57" t="str">
        <f t="shared" si="245"/>
        <v>Q4</v>
      </c>
      <c r="J1344" s="178" t="s">
        <v>1527</v>
      </c>
      <c r="K1344" s="185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87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84">
        <v>0.16739999999999999</v>
      </c>
      <c r="AE1344" s="183">
        <f t="shared" si="248"/>
        <v>0</v>
      </c>
      <c r="AF1344" s="183" t="str">
        <f>IF(AND(COUNTIFS($J$18:J1344,J1344)=1,AE1344=1),1,"")</f>
        <v/>
      </c>
      <c r="AG1344" s="183" t="str">
        <f>IF(C1344="","",IF(AND(COUNTIFS($J$18:J1344,J1344)=1,C1344&lt;&gt;""),1,""))</f>
        <v/>
      </c>
      <c r="AH1344" s="183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82">
        <v>2020</v>
      </c>
      <c r="C1345" s="182">
        <v>12</v>
      </c>
      <c r="D1345" s="57" t="str">
        <f t="shared" si="256"/>
        <v>Q3</v>
      </c>
      <c r="E1345" s="16" t="s">
        <v>35</v>
      </c>
      <c r="F1345" s="182">
        <v>2021</v>
      </c>
      <c r="G1345" s="182">
        <v>3</v>
      </c>
      <c r="H1345" s="185"/>
      <c r="I1345" s="57" t="str">
        <f t="shared" si="245"/>
        <v>Q4</v>
      </c>
      <c r="J1345" s="178" t="s">
        <v>1527</v>
      </c>
      <c r="K1345" s="185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87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84">
        <v>0.16739999999999999</v>
      </c>
      <c r="AE1345" s="183">
        <f t="shared" si="248"/>
        <v>0</v>
      </c>
      <c r="AF1345" s="183" t="str">
        <f>IF(AND(COUNTIFS($J$18:J1345,J1345)=1,AE1345=1),1,"")</f>
        <v/>
      </c>
      <c r="AG1345" s="183" t="str">
        <f>IF(C1345="","",IF(AND(COUNTIFS($J$18:J1345,J1345)=1,C1345&lt;&gt;""),1,""))</f>
        <v/>
      </c>
      <c r="AH1345" s="183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82">
        <v>2020</v>
      </c>
      <c r="C1346" s="182">
        <v>12</v>
      </c>
      <c r="D1346" s="57" t="str">
        <f t="shared" si="256"/>
        <v>Q3</v>
      </c>
      <c r="E1346" s="16" t="s">
        <v>35</v>
      </c>
      <c r="F1346" s="182">
        <v>2021</v>
      </c>
      <c r="G1346" s="182">
        <v>3</v>
      </c>
      <c r="H1346" s="185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8" t="s">
        <v>1527</v>
      </c>
      <c r="K1346" s="185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87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84">
        <v>0.16739999999999999</v>
      </c>
      <c r="AE1346" s="183">
        <f t="shared" ref="AE1346:AE1409" si="261">IF(Q1346="","",IF(Q1346="Yes",1,0))</f>
        <v>0</v>
      </c>
      <c r="AF1346" s="183" t="str">
        <f>IF(AND(COUNTIFS($J$18:J1346,J1346)=1,AE1346=1),1,"")</f>
        <v/>
      </c>
      <c r="AG1346" s="183" t="str">
        <f>IF(C1346="","",IF(AND(COUNTIFS($J$18:J1346,J1346)=1,C1346&lt;&gt;""),1,""))</f>
        <v/>
      </c>
      <c r="AH1346" s="183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82">
        <v>2020</v>
      </c>
      <c r="C1347" s="182">
        <v>12</v>
      </c>
      <c r="D1347" s="57" t="str">
        <f t="shared" si="256"/>
        <v>Q3</v>
      </c>
      <c r="E1347" s="16" t="s">
        <v>35</v>
      </c>
      <c r="F1347" s="182">
        <v>2021</v>
      </c>
      <c r="G1347" s="182">
        <v>3</v>
      </c>
      <c r="H1347" s="185"/>
      <c r="I1347" s="57" t="str">
        <f t="shared" si="258"/>
        <v>Q4</v>
      </c>
      <c r="J1347" s="178" t="s">
        <v>1527</v>
      </c>
      <c r="K1347" s="185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87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84">
        <v>0.16739999999999999</v>
      </c>
      <c r="AE1347" s="183">
        <f t="shared" si="261"/>
        <v>0</v>
      </c>
      <c r="AF1347" s="183" t="str">
        <f>IF(AND(COUNTIFS($J$18:J1347,J1347)=1,AE1347=1),1,"")</f>
        <v/>
      </c>
      <c r="AG1347" s="183" t="str">
        <f>IF(C1347="","",IF(AND(COUNTIFS($J$18:J1347,J1347)=1,C1347&lt;&gt;""),1,""))</f>
        <v/>
      </c>
      <c r="AH1347" s="183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82">
        <v>2020</v>
      </c>
      <c r="C1348" s="182">
        <v>12</v>
      </c>
      <c r="D1348" s="57" t="str">
        <f t="shared" si="256"/>
        <v>Q3</v>
      </c>
      <c r="E1348" s="16" t="s">
        <v>35</v>
      </c>
      <c r="F1348" s="182">
        <v>2021</v>
      </c>
      <c r="G1348" s="182">
        <v>2</v>
      </c>
      <c r="H1348" s="185"/>
      <c r="I1348" s="57" t="str">
        <f t="shared" si="258"/>
        <v>Q4</v>
      </c>
      <c r="J1348" s="178" t="s">
        <v>1528</v>
      </c>
      <c r="K1348" s="185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87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84">
        <v>0.1696</v>
      </c>
      <c r="AE1348" s="183">
        <f t="shared" si="261"/>
        <v>1</v>
      </c>
      <c r="AF1348" s="183">
        <f>IF(AND(COUNTIFS($J$18:J1348,J1348)=1,AE1348=1),1,"")</f>
        <v>1</v>
      </c>
      <c r="AG1348" s="183">
        <f>IF(C1348="","",IF(AND(COUNTIFS($J$18:J1348,J1348)=1,C1348&lt;&gt;""),1,""))</f>
        <v>1</v>
      </c>
      <c r="AH1348" s="183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82">
        <v>2020</v>
      </c>
      <c r="C1349" s="182">
        <v>12</v>
      </c>
      <c r="D1349" s="57" t="str">
        <f t="shared" si="256"/>
        <v>Q3</v>
      </c>
      <c r="E1349" s="16" t="s">
        <v>35</v>
      </c>
      <c r="F1349" s="182">
        <v>2021</v>
      </c>
      <c r="G1349" s="182">
        <v>2</v>
      </c>
      <c r="H1349" s="185"/>
      <c r="I1349" s="57" t="str">
        <f t="shared" si="258"/>
        <v>Q4</v>
      </c>
      <c r="J1349" s="178" t="s">
        <v>1528</v>
      </c>
      <c r="K1349" s="185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87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84">
        <v>0.1696</v>
      </c>
      <c r="AE1349" s="183">
        <f t="shared" si="261"/>
        <v>1</v>
      </c>
      <c r="AF1349" s="183" t="str">
        <f>IF(AND(COUNTIFS($J$18:J1349,J1349)=1,AE1349=1),1,"")</f>
        <v/>
      </c>
      <c r="AG1349" s="183" t="str">
        <f>IF(C1349="","",IF(AND(COUNTIFS($J$18:J1349,J1349)=1,C1349&lt;&gt;""),1,""))</f>
        <v/>
      </c>
      <c r="AH1349" s="183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82">
        <v>2020</v>
      </c>
      <c r="C1350" s="182">
        <v>12</v>
      </c>
      <c r="D1350" s="57" t="str">
        <f t="shared" si="256"/>
        <v>Q3</v>
      </c>
      <c r="E1350" s="16" t="s">
        <v>35</v>
      </c>
      <c r="F1350" s="182">
        <v>2021</v>
      </c>
      <c r="G1350" s="182">
        <v>3</v>
      </c>
      <c r="H1350" s="185"/>
      <c r="I1350" s="57" t="str">
        <f t="shared" si="258"/>
        <v>Q4</v>
      </c>
      <c r="J1350" s="178" t="s">
        <v>1530</v>
      </c>
      <c r="K1350" s="185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87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84">
        <v>0.1371</v>
      </c>
      <c r="AE1350" s="183">
        <f t="shared" si="261"/>
        <v>0</v>
      </c>
      <c r="AF1350" s="183" t="str">
        <f>IF(AND(COUNTIFS($J$18:J1350,J1350)=1,AE1350=1),1,"")</f>
        <v/>
      </c>
      <c r="AG1350" s="183">
        <f>IF(C1350="","",IF(AND(COUNTIFS($J$18:J1350,J1350)=1,C1350&lt;&gt;""),1,""))</f>
        <v>1</v>
      </c>
      <c r="AH1350" s="183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82">
        <v>2020</v>
      </c>
      <c r="C1351" s="182">
        <v>12</v>
      </c>
      <c r="D1351" s="57" t="str">
        <f t="shared" si="256"/>
        <v>Q3</v>
      </c>
      <c r="E1351" s="16" t="s">
        <v>35</v>
      </c>
      <c r="F1351" s="182">
        <v>2021</v>
      </c>
      <c r="G1351" s="182">
        <v>1</v>
      </c>
      <c r="H1351" s="185"/>
      <c r="I1351" s="57" t="str">
        <f t="shared" si="258"/>
        <v>Q4</v>
      </c>
      <c r="J1351" s="178" t="s">
        <v>1531</v>
      </c>
      <c r="K1351" s="185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87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84">
        <v>0.16220000000000001</v>
      </c>
      <c r="AE1351" s="183">
        <f t="shared" si="261"/>
        <v>0</v>
      </c>
      <c r="AF1351" s="183" t="str">
        <f>IF(AND(COUNTIFS($J$18:J1351,J1351)=1,AE1351=1),1,"")</f>
        <v/>
      </c>
      <c r="AG1351" s="183">
        <f>IF(C1351="","",IF(AND(COUNTIFS($J$18:J1351,J1351)=1,C1351&lt;&gt;""),1,""))</f>
        <v>1</v>
      </c>
      <c r="AH1351" s="183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82">
        <v>2020</v>
      </c>
      <c r="C1352" s="182">
        <v>12</v>
      </c>
      <c r="D1352" s="57" t="str">
        <f t="shared" si="256"/>
        <v>Q3</v>
      </c>
      <c r="E1352" s="16" t="s">
        <v>35</v>
      </c>
      <c r="F1352" s="182">
        <v>2021</v>
      </c>
      <c r="G1352" s="182">
        <v>2</v>
      </c>
      <c r="H1352" s="185"/>
      <c r="I1352" s="57" t="str">
        <f t="shared" si="258"/>
        <v>Q4</v>
      </c>
      <c r="J1352" s="178" t="s">
        <v>1532</v>
      </c>
      <c r="K1352" s="185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87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84">
        <v>0.1116</v>
      </c>
      <c r="AE1352" s="183">
        <f t="shared" si="261"/>
        <v>1</v>
      </c>
      <c r="AF1352" s="183">
        <f>IF(AND(COUNTIFS($J$18:J1352,J1352)=1,AE1352=1),1,"")</f>
        <v>1</v>
      </c>
      <c r="AG1352" s="183">
        <f>IF(C1352="","",IF(AND(COUNTIFS($J$18:J1352,J1352)=1,C1352&lt;&gt;""),1,""))</f>
        <v>1</v>
      </c>
      <c r="AH1352" s="183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82">
        <v>2020</v>
      </c>
      <c r="C1353" s="182">
        <v>12</v>
      </c>
      <c r="D1353" s="57" t="str">
        <f t="shared" si="256"/>
        <v>Q3</v>
      </c>
      <c r="E1353" s="16" t="s">
        <v>35</v>
      </c>
      <c r="F1353" s="182">
        <v>2021</v>
      </c>
      <c r="G1353" s="182">
        <v>2</v>
      </c>
      <c r="H1353" s="185"/>
      <c r="I1353" s="57" t="str">
        <f t="shared" si="258"/>
        <v>Q4</v>
      </c>
      <c r="J1353" s="178" t="s">
        <v>1534</v>
      </c>
      <c r="K1353" s="185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87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84">
        <v>0.15</v>
      </c>
      <c r="AE1353" s="183">
        <f t="shared" si="261"/>
        <v>1</v>
      </c>
      <c r="AF1353" s="183">
        <f>IF(AND(COUNTIFS($J$18:J1353,J1353)=1,AE1353=1),1,"")</f>
        <v>1</v>
      </c>
      <c r="AG1353" s="183">
        <f>IF(C1353="","",IF(AND(COUNTIFS($J$18:J1353,J1353)=1,C1353&lt;&gt;""),1,""))</f>
        <v>1</v>
      </c>
      <c r="AH1353" s="183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82">
        <v>2020</v>
      </c>
      <c r="C1354" s="182">
        <v>12</v>
      </c>
      <c r="D1354" s="57" t="str">
        <f t="shared" si="256"/>
        <v>Q3</v>
      </c>
      <c r="E1354" s="16" t="s">
        <v>40</v>
      </c>
      <c r="F1354" s="182">
        <v>2021</v>
      </c>
      <c r="G1354" s="182">
        <v>4</v>
      </c>
      <c r="H1354" s="185"/>
      <c r="I1354" s="57" t="str">
        <f t="shared" si="258"/>
        <v>Q1</v>
      </c>
      <c r="J1354" s="178" t="s">
        <v>1536</v>
      </c>
      <c r="K1354" s="185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87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84">
        <v>0.1096</v>
      </c>
      <c r="AE1354" s="183">
        <f t="shared" si="261"/>
        <v>1</v>
      </c>
      <c r="AF1354" s="183">
        <f>IF(AND(COUNTIFS($J$18:J1354,J1354)=1,AE1354=1),1,"")</f>
        <v>1</v>
      </c>
      <c r="AG1354" s="183">
        <f>IF(C1354="","",IF(AND(COUNTIFS($J$18:J1354,J1354)=1,C1354&lt;&gt;""),1,""))</f>
        <v>1</v>
      </c>
      <c r="AH1354" s="183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82">
        <v>2020</v>
      </c>
      <c r="C1355" s="182">
        <v>12</v>
      </c>
      <c r="D1355" s="57" t="str">
        <f t="shared" si="256"/>
        <v>Q3</v>
      </c>
      <c r="E1355" s="16" t="s">
        <v>40</v>
      </c>
      <c r="F1355" s="182">
        <v>2021</v>
      </c>
      <c r="G1355" s="182">
        <v>4</v>
      </c>
      <c r="H1355" s="185"/>
      <c r="I1355" s="57" t="str">
        <f t="shared" si="258"/>
        <v>Q1</v>
      </c>
      <c r="J1355" s="178" t="s">
        <v>1527</v>
      </c>
      <c r="K1355" s="185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87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84">
        <v>0.16739999999999999</v>
      </c>
      <c r="AE1355" s="183">
        <f t="shared" si="261"/>
        <v>0</v>
      </c>
      <c r="AF1355" s="183" t="str">
        <f>IF(AND(COUNTIFS($J$18:J1355,J1355)=1,AE1355=1),1,"")</f>
        <v/>
      </c>
      <c r="AG1355" s="183" t="str">
        <f>IF(C1355="","",IF(AND(COUNTIFS($J$18:J1355,J1355)=1,C1355&lt;&gt;""),1,""))</f>
        <v/>
      </c>
      <c r="AH1355" s="183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82">
        <v>2020</v>
      </c>
      <c r="C1356" s="182">
        <v>12</v>
      </c>
      <c r="D1356" s="57" t="str">
        <f t="shared" si="256"/>
        <v>Q3</v>
      </c>
      <c r="E1356" s="16" t="s">
        <v>40</v>
      </c>
      <c r="F1356" s="182">
        <v>2021</v>
      </c>
      <c r="G1356" s="182">
        <v>4</v>
      </c>
      <c r="H1356" s="185"/>
      <c r="I1356" s="57" t="str">
        <f t="shared" si="258"/>
        <v>Q1</v>
      </c>
      <c r="J1356" s="178" t="s">
        <v>1527</v>
      </c>
      <c r="K1356" s="185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87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84">
        <v>0.16739999999999999</v>
      </c>
      <c r="AE1356" s="183">
        <f t="shared" si="261"/>
        <v>0</v>
      </c>
      <c r="AF1356" s="183" t="str">
        <f>IF(AND(COUNTIFS($J$18:J1356,J1356)=1,AE1356=1),1,"")</f>
        <v/>
      </c>
      <c r="AG1356" s="183" t="str">
        <f>IF(C1356="","",IF(AND(COUNTIFS($J$18:J1356,J1356)=1,C1356&lt;&gt;""),1,""))</f>
        <v/>
      </c>
      <c r="AH1356" s="183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82">
        <v>2020</v>
      </c>
      <c r="C1357" s="182">
        <v>12</v>
      </c>
      <c r="D1357" s="57" t="str">
        <f t="shared" si="256"/>
        <v>Q3</v>
      </c>
      <c r="E1357" s="16" t="s">
        <v>40</v>
      </c>
      <c r="F1357" s="182">
        <v>2021</v>
      </c>
      <c r="G1357" s="182">
        <v>4</v>
      </c>
      <c r="H1357" s="185"/>
      <c r="I1357" s="57" t="str">
        <f t="shared" si="258"/>
        <v>Q1</v>
      </c>
      <c r="J1357" s="178" t="s">
        <v>1527</v>
      </c>
      <c r="K1357" s="185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87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84">
        <v>0.16739999999999999</v>
      </c>
      <c r="AE1357" s="183">
        <f t="shared" si="261"/>
        <v>0</v>
      </c>
      <c r="AF1357" s="183" t="str">
        <f>IF(AND(COUNTIFS($J$18:J1357,J1357)=1,AE1357=1),1,"")</f>
        <v/>
      </c>
      <c r="AG1357" s="183" t="str">
        <f>IF(C1357="","",IF(AND(COUNTIFS($J$18:J1357,J1357)=1,C1357&lt;&gt;""),1,""))</f>
        <v/>
      </c>
      <c r="AH1357" s="183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82">
        <v>2020</v>
      </c>
      <c r="C1358" s="182">
        <v>12</v>
      </c>
      <c r="D1358" s="57" t="str">
        <f t="shared" si="256"/>
        <v>Q3</v>
      </c>
      <c r="E1358" s="16" t="s">
        <v>40</v>
      </c>
      <c r="F1358" s="182">
        <v>2021</v>
      </c>
      <c r="G1358" s="182">
        <v>4</v>
      </c>
      <c r="H1358" s="185"/>
      <c r="I1358" s="57" t="str">
        <f t="shared" si="258"/>
        <v>Q1</v>
      </c>
      <c r="J1358" s="178" t="s">
        <v>1527</v>
      </c>
      <c r="K1358" s="185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87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84">
        <v>0.16739999999999999</v>
      </c>
      <c r="AE1358" s="183">
        <f t="shared" si="261"/>
        <v>0</v>
      </c>
      <c r="AF1358" s="183" t="str">
        <f>IF(AND(COUNTIFS($J$18:J1358,J1358)=1,AE1358=1),1,"")</f>
        <v/>
      </c>
      <c r="AG1358" s="183" t="str">
        <f>IF(C1358="","",IF(AND(COUNTIFS($J$18:J1358,J1358)=1,C1358&lt;&gt;""),1,""))</f>
        <v/>
      </c>
      <c r="AH1358" s="183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82">
        <v>2020</v>
      </c>
      <c r="C1359" s="182">
        <v>12</v>
      </c>
      <c r="D1359" s="57" t="str">
        <f t="shared" si="256"/>
        <v>Q3</v>
      </c>
      <c r="E1359" s="16" t="s">
        <v>40</v>
      </c>
      <c r="F1359" s="182">
        <v>2021</v>
      </c>
      <c r="G1359" s="182">
        <v>4</v>
      </c>
      <c r="H1359" s="185"/>
      <c r="I1359" s="57" t="str">
        <f t="shared" si="258"/>
        <v>Q1</v>
      </c>
      <c r="J1359" s="178" t="s">
        <v>1538</v>
      </c>
      <c r="K1359" s="185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87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84">
        <v>0.20200000000000001</v>
      </c>
      <c r="AE1359" s="183">
        <f t="shared" si="261"/>
        <v>0</v>
      </c>
      <c r="AF1359" s="183" t="str">
        <f>IF(AND(COUNTIFS($J$18:J1359,J1359)=1,AE1359=1),1,"")</f>
        <v/>
      </c>
      <c r="AG1359" s="183">
        <f>IF(C1359="","",IF(AND(COUNTIFS($J$18:J1359,J1359)=1,C1359&lt;&gt;""),1,""))</f>
        <v>1</v>
      </c>
      <c r="AH1359" s="183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82">
        <v>2020</v>
      </c>
      <c r="C1360" s="182">
        <v>12</v>
      </c>
      <c r="D1360" s="57" t="str">
        <f t="shared" si="256"/>
        <v>Q3</v>
      </c>
      <c r="E1360" s="16" t="s">
        <v>40</v>
      </c>
      <c r="F1360" s="182">
        <v>2021</v>
      </c>
      <c r="G1360" s="182">
        <v>4</v>
      </c>
      <c r="H1360" s="185"/>
      <c r="I1360" s="57" t="str">
        <f t="shared" si="258"/>
        <v>Q1</v>
      </c>
      <c r="J1360" s="178" t="s">
        <v>1538</v>
      </c>
      <c r="K1360" s="185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87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84">
        <v>0.20200000000000001</v>
      </c>
      <c r="AE1360" s="183">
        <f t="shared" si="261"/>
        <v>0</v>
      </c>
      <c r="AF1360" s="183" t="str">
        <f>IF(AND(COUNTIFS($J$18:J1360,J1360)=1,AE1360=1),1,"")</f>
        <v/>
      </c>
      <c r="AG1360" s="183" t="str">
        <f>IF(C1360="","",IF(AND(COUNTIFS($J$18:J1360,J1360)=1,C1360&lt;&gt;""),1,""))</f>
        <v/>
      </c>
      <c r="AH1360" s="183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82">
        <v>2020</v>
      </c>
      <c r="C1361" s="182">
        <v>12</v>
      </c>
      <c r="D1361" s="57" t="str">
        <f t="shared" si="256"/>
        <v>Q3</v>
      </c>
      <c r="E1361" s="16" t="s">
        <v>40</v>
      </c>
      <c r="F1361" s="182">
        <v>2021</v>
      </c>
      <c r="G1361" s="182">
        <v>4</v>
      </c>
      <c r="H1361" s="185"/>
      <c r="I1361" s="57" t="str">
        <f t="shared" si="258"/>
        <v>Q1</v>
      </c>
      <c r="J1361" s="178" t="s">
        <v>1539</v>
      </c>
      <c r="K1361" s="185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87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84">
        <v>0.1338</v>
      </c>
      <c r="AE1361" s="183">
        <f t="shared" si="261"/>
        <v>0</v>
      </c>
      <c r="AF1361" s="183" t="str">
        <f>IF(AND(COUNTIFS($J$18:J1361,J1361)=1,AE1361=1),1,"")</f>
        <v/>
      </c>
      <c r="AG1361" s="183">
        <f>IF(C1361="","",IF(AND(COUNTIFS($J$18:J1361,J1361)=1,C1361&lt;&gt;""),1,""))</f>
        <v>1</v>
      </c>
      <c r="AH1361" s="183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82">
        <v>2020</v>
      </c>
      <c r="C1362" s="182">
        <v>12</v>
      </c>
      <c r="D1362" s="57" t="str">
        <f t="shared" si="256"/>
        <v>Q3</v>
      </c>
      <c r="E1362" s="16" t="s">
        <v>40</v>
      </c>
      <c r="F1362" s="182">
        <v>2021</v>
      </c>
      <c r="G1362" s="182">
        <v>4</v>
      </c>
      <c r="H1362" s="185"/>
      <c r="I1362" s="57" t="str">
        <f t="shared" si="258"/>
        <v>Q1</v>
      </c>
      <c r="J1362" s="178" t="s">
        <v>1540</v>
      </c>
      <c r="K1362" s="185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87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84">
        <v>7.8E-2</v>
      </c>
      <c r="AE1362" s="183">
        <f t="shared" si="261"/>
        <v>1</v>
      </c>
      <c r="AF1362" s="183">
        <f>IF(AND(COUNTIFS($J$18:J1362,J1362)=1,AE1362=1),1,"")</f>
        <v>1</v>
      </c>
      <c r="AG1362" s="183">
        <f>IF(C1362="","",IF(AND(COUNTIFS($J$18:J1362,J1362)=1,C1362&lt;&gt;""),1,""))</f>
        <v>1</v>
      </c>
      <c r="AH1362" s="183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82">
        <v>2020</v>
      </c>
      <c r="C1363" s="182">
        <v>12</v>
      </c>
      <c r="D1363" s="57" t="str">
        <f t="shared" si="256"/>
        <v>Q3</v>
      </c>
      <c r="E1363" s="16" t="s">
        <v>40</v>
      </c>
      <c r="F1363" s="182">
        <v>2021</v>
      </c>
      <c r="G1363" s="182">
        <v>4</v>
      </c>
      <c r="H1363" s="185"/>
      <c r="I1363" s="57" t="str">
        <f t="shared" si="258"/>
        <v>Q1</v>
      </c>
      <c r="J1363" s="178" t="s">
        <v>1540</v>
      </c>
      <c r="K1363" s="185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87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84">
        <v>7.8E-2</v>
      </c>
      <c r="AE1363" s="183">
        <f t="shared" si="261"/>
        <v>1</v>
      </c>
      <c r="AF1363" s="183" t="str">
        <f>IF(AND(COUNTIFS($J$18:J1363,J1363)=1,AE1363=1),1,"")</f>
        <v/>
      </c>
      <c r="AG1363" s="183" t="str">
        <f>IF(C1363="","",IF(AND(COUNTIFS($J$18:J1363,J1363)=1,C1363&lt;&gt;""),1,""))</f>
        <v/>
      </c>
      <c r="AH1363" s="183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82">
        <v>2020</v>
      </c>
      <c r="C1364" s="182">
        <v>12</v>
      </c>
      <c r="D1364" s="57" t="str">
        <f t="shared" si="256"/>
        <v>Q3</v>
      </c>
      <c r="E1364" s="16" t="s">
        <v>40</v>
      </c>
      <c r="F1364" s="182">
        <v>2021</v>
      </c>
      <c r="G1364" s="182">
        <v>4</v>
      </c>
      <c r="H1364" s="185"/>
      <c r="I1364" s="57" t="str">
        <f t="shared" si="258"/>
        <v>Q1</v>
      </c>
      <c r="J1364" s="178" t="s">
        <v>1540</v>
      </c>
      <c r="K1364" s="185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87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84">
        <v>7.8E-2</v>
      </c>
      <c r="AE1364" s="183">
        <f t="shared" si="261"/>
        <v>1</v>
      </c>
      <c r="AF1364" s="183" t="str">
        <f>IF(AND(COUNTIFS($J$18:J1364,J1364)=1,AE1364=1),1,"")</f>
        <v/>
      </c>
      <c r="AG1364" s="183" t="str">
        <f>IF(C1364="","",IF(AND(COUNTIFS($J$18:J1364,J1364)=1,C1364&lt;&gt;""),1,""))</f>
        <v/>
      </c>
      <c r="AH1364" s="183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82">
        <v>2020</v>
      </c>
      <c r="C1365" s="182">
        <v>12</v>
      </c>
      <c r="D1365" s="57" t="str">
        <f t="shared" si="256"/>
        <v>Q3</v>
      </c>
      <c r="E1365" s="16" t="s">
        <v>40</v>
      </c>
      <c r="F1365" s="182">
        <v>2021</v>
      </c>
      <c r="G1365" s="182">
        <v>4</v>
      </c>
      <c r="H1365" s="185"/>
      <c r="I1365" s="57" t="str">
        <f t="shared" si="258"/>
        <v>Q1</v>
      </c>
      <c r="J1365" s="178" t="s">
        <v>1540</v>
      </c>
      <c r="K1365" s="185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87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84">
        <v>7.8E-2</v>
      </c>
      <c r="AE1365" s="183">
        <f t="shared" si="261"/>
        <v>1</v>
      </c>
      <c r="AF1365" s="183" t="str">
        <f>IF(AND(COUNTIFS($J$18:J1365,J1365)=1,AE1365=1),1,"")</f>
        <v/>
      </c>
      <c r="AG1365" s="183" t="str">
        <f>IF(C1365="","",IF(AND(COUNTIFS($J$18:J1365,J1365)=1,C1365&lt;&gt;""),1,""))</f>
        <v/>
      </c>
      <c r="AH1365" s="183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82">
        <v>2020</v>
      </c>
      <c r="C1366" s="182">
        <v>12</v>
      </c>
      <c r="D1366" s="57" t="str">
        <f t="shared" si="256"/>
        <v>Q3</v>
      </c>
      <c r="E1366" s="16" t="s">
        <v>40</v>
      </c>
      <c r="F1366" s="182">
        <v>2021</v>
      </c>
      <c r="G1366" s="182">
        <v>4</v>
      </c>
      <c r="H1366" s="185"/>
      <c r="I1366" s="57" t="str">
        <f t="shared" si="258"/>
        <v>Q1</v>
      </c>
      <c r="J1366" s="178" t="s">
        <v>1542</v>
      </c>
      <c r="K1366" s="185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87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84">
        <v>9.9000000000000005E-2</v>
      </c>
      <c r="AE1366" s="183">
        <f t="shared" si="261"/>
        <v>0</v>
      </c>
      <c r="AF1366" s="183" t="str">
        <f>IF(AND(COUNTIFS($J$18:J1366,J1366)=1,AE1366=1),1,"")</f>
        <v/>
      </c>
      <c r="AG1366" s="183">
        <f>IF(C1366="","",IF(AND(COUNTIFS($J$18:J1366,J1366)=1,C1366&lt;&gt;""),1,""))</f>
        <v>1</v>
      </c>
      <c r="AH1366" s="183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82">
        <v>2020</v>
      </c>
      <c r="C1367" s="182">
        <v>12</v>
      </c>
      <c r="D1367" s="57" t="str">
        <f t="shared" si="256"/>
        <v>Q3</v>
      </c>
      <c r="E1367" s="16" t="s">
        <v>40</v>
      </c>
      <c r="F1367" s="182">
        <v>2021</v>
      </c>
      <c r="G1367" s="182">
        <v>5</v>
      </c>
      <c r="H1367" s="185"/>
      <c r="I1367" s="57" t="str">
        <f t="shared" si="258"/>
        <v>Q1</v>
      </c>
      <c r="J1367" s="178" t="s">
        <v>1543</v>
      </c>
      <c r="K1367" s="185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87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84">
        <v>0.17269999999999999</v>
      </c>
      <c r="AE1367" s="183">
        <f t="shared" si="261"/>
        <v>1</v>
      </c>
      <c r="AF1367" s="183">
        <f>IF(AND(COUNTIFS($J$18:J1367,J1367)=1,AE1367=1),1,"")</f>
        <v>1</v>
      </c>
      <c r="AG1367" s="183">
        <f>IF(C1367="","",IF(AND(COUNTIFS($J$18:J1367,J1367)=1,C1367&lt;&gt;""),1,""))</f>
        <v>1</v>
      </c>
      <c r="AH1367" s="183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82">
        <v>2020</v>
      </c>
      <c r="C1368" s="182">
        <v>12</v>
      </c>
      <c r="D1368" s="57" t="str">
        <f t="shared" si="256"/>
        <v>Q3</v>
      </c>
      <c r="E1368" s="16" t="s">
        <v>40</v>
      </c>
      <c r="F1368" s="182">
        <v>2021</v>
      </c>
      <c r="G1368" s="182">
        <v>5</v>
      </c>
      <c r="H1368" s="185"/>
      <c r="I1368" s="57" t="str">
        <f t="shared" si="258"/>
        <v>Q1</v>
      </c>
      <c r="J1368" s="178" t="s">
        <v>1543</v>
      </c>
      <c r="K1368" s="185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87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84">
        <v>0.17269999999999999</v>
      </c>
      <c r="AE1368" s="183">
        <f t="shared" si="261"/>
        <v>1</v>
      </c>
      <c r="AF1368" s="183" t="str">
        <f>IF(AND(COUNTIFS($J$18:J1368,J1368)=1,AE1368=1),1,"")</f>
        <v/>
      </c>
      <c r="AG1368" s="183" t="str">
        <f>IF(C1368="","",IF(AND(COUNTIFS($J$18:J1368,J1368)=1,C1368&lt;&gt;""),1,""))</f>
        <v/>
      </c>
      <c r="AH1368" s="183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82">
        <v>2020</v>
      </c>
      <c r="C1369" s="182">
        <v>11</v>
      </c>
      <c r="D1369" s="57" t="str">
        <f t="shared" si="256"/>
        <v>Q3</v>
      </c>
      <c r="E1369" s="16" t="s">
        <v>40</v>
      </c>
      <c r="F1369" s="182">
        <v>2021</v>
      </c>
      <c r="G1369" s="182">
        <v>6</v>
      </c>
      <c r="H1369" s="185"/>
      <c r="I1369" s="57" t="str">
        <f t="shared" si="258"/>
        <v>Q1</v>
      </c>
      <c r="J1369" s="178" t="s">
        <v>1474</v>
      </c>
      <c r="K1369" s="185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87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84">
        <v>7.1800000000000003E-2</v>
      </c>
      <c r="AE1369" s="183">
        <f t="shared" si="261"/>
        <v>1</v>
      </c>
      <c r="AF1369" s="183" t="str">
        <f>IF(AND(COUNTIFS($J$18:J1369,J1369)=1,AE1369=1),1,"")</f>
        <v/>
      </c>
      <c r="AG1369" s="183" t="str">
        <f>IF(C1369="","",IF(AND(COUNTIFS($J$18:J1369,J1369)=1,C1369&lt;&gt;""),1,""))</f>
        <v/>
      </c>
      <c r="AH1369" s="183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82">
        <v>2020</v>
      </c>
      <c r="C1370" s="182">
        <v>9</v>
      </c>
      <c r="D1370" s="57" t="str">
        <f t="shared" si="256"/>
        <v>Q2</v>
      </c>
      <c r="E1370" s="16" t="s">
        <v>40</v>
      </c>
      <c r="F1370" s="182">
        <v>2021</v>
      </c>
      <c r="G1370" s="182">
        <v>7</v>
      </c>
      <c r="H1370" s="185"/>
      <c r="I1370" s="57" t="str">
        <f t="shared" si="258"/>
        <v>Q2</v>
      </c>
      <c r="J1370" s="178" t="s">
        <v>1545</v>
      </c>
      <c r="K1370" s="185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87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84">
        <v>0.1152</v>
      </c>
      <c r="AE1370" s="183">
        <f t="shared" si="261"/>
        <v>0</v>
      </c>
      <c r="AF1370" s="183" t="str">
        <f>IF(AND(COUNTIFS($J$18:J1370,J1370)=1,AE1370=1),1,"")</f>
        <v/>
      </c>
      <c r="AG1370" s="183">
        <f>IF(C1370="","",IF(AND(COUNTIFS($J$18:J1370,J1370)=1,C1370&lt;&gt;""),1,""))</f>
        <v>1</v>
      </c>
      <c r="AH1370" s="183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82">
        <v>2020</v>
      </c>
      <c r="C1371" s="182">
        <v>9</v>
      </c>
      <c r="D1371" s="57" t="str">
        <f t="shared" si="256"/>
        <v>Q2</v>
      </c>
      <c r="E1371" s="16" t="s">
        <v>40</v>
      </c>
      <c r="F1371" s="182">
        <v>2021</v>
      </c>
      <c r="G1371" s="182">
        <v>7</v>
      </c>
      <c r="H1371" s="185"/>
      <c r="I1371" s="57" t="str">
        <f t="shared" si="258"/>
        <v>Q2</v>
      </c>
      <c r="J1371" s="178" t="s">
        <v>1545</v>
      </c>
      <c r="K1371" s="185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87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84">
        <v>0.1152</v>
      </c>
      <c r="AE1371" s="183">
        <f t="shared" si="261"/>
        <v>0</v>
      </c>
      <c r="AF1371" s="183" t="str">
        <f>IF(AND(COUNTIFS($J$18:J1371,J1371)=1,AE1371=1),1,"")</f>
        <v/>
      </c>
      <c r="AG1371" s="183" t="str">
        <f>IF(C1371="","",IF(AND(COUNTIFS($J$18:J1371,J1371)=1,C1371&lt;&gt;""),1,""))</f>
        <v/>
      </c>
      <c r="AH1371" s="183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82">
        <v>2020</v>
      </c>
      <c r="C1372" s="182">
        <v>9</v>
      </c>
      <c r="D1372" s="57" t="str">
        <f t="shared" si="256"/>
        <v>Q2</v>
      </c>
      <c r="E1372" s="16" t="s">
        <v>40</v>
      </c>
      <c r="F1372" s="182">
        <v>2021</v>
      </c>
      <c r="G1372" s="182">
        <v>7</v>
      </c>
      <c r="H1372" s="185"/>
      <c r="I1372" s="57" t="str">
        <f t="shared" si="258"/>
        <v>Q2</v>
      </c>
      <c r="J1372" s="178" t="s">
        <v>1545</v>
      </c>
      <c r="K1372" s="185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87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84">
        <v>0.1152</v>
      </c>
      <c r="AE1372" s="183">
        <f t="shared" si="261"/>
        <v>0</v>
      </c>
      <c r="AF1372" s="183" t="str">
        <f>IF(AND(COUNTIFS($J$18:J1372,J1372)=1,AE1372=1),1,"")</f>
        <v/>
      </c>
      <c r="AG1372" s="183" t="str">
        <f>IF(C1372="","",IF(AND(COUNTIFS($J$18:J1372,J1372)=1,C1372&lt;&gt;""),1,""))</f>
        <v/>
      </c>
      <c r="AH1372" s="183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82">
        <v>2020</v>
      </c>
      <c r="C1373" s="182">
        <v>8</v>
      </c>
      <c r="D1373" s="57" t="str">
        <f t="shared" si="256"/>
        <v>Q2</v>
      </c>
      <c r="E1373" s="16" t="s">
        <v>40</v>
      </c>
      <c r="F1373" s="182">
        <v>2021</v>
      </c>
      <c r="G1373" s="182">
        <v>8</v>
      </c>
      <c r="H1373" s="185"/>
      <c r="I1373" s="57" t="str">
        <f t="shared" si="258"/>
        <v>Q2</v>
      </c>
      <c r="J1373" s="178" t="s">
        <v>1547</v>
      </c>
      <c r="K1373" s="185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87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84">
        <v>0.161</v>
      </c>
      <c r="AE1373" s="183">
        <f t="shared" si="261"/>
        <v>1</v>
      </c>
      <c r="AF1373" s="183">
        <f>IF(AND(COUNTIFS($J$18:J1373,J1373)=1,AE1373=1),1,"")</f>
        <v>1</v>
      </c>
      <c r="AG1373" s="183">
        <f>IF(C1373="","",IF(AND(COUNTIFS($J$18:J1373,J1373)=1,C1373&lt;&gt;""),1,""))</f>
        <v>1</v>
      </c>
      <c r="AH1373" s="183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82">
        <v>2020</v>
      </c>
      <c r="C1374" s="182">
        <v>11</v>
      </c>
      <c r="D1374" s="57" t="str">
        <f t="shared" si="256"/>
        <v>Q3</v>
      </c>
      <c r="E1374" s="16" t="s">
        <v>40</v>
      </c>
      <c r="F1374" s="182">
        <v>2021</v>
      </c>
      <c r="G1374" s="182">
        <v>8</v>
      </c>
      <c r="H1374" s="185"/>
      <c r="I1374" s="57" t="str">
        <f t="shared" si="258"/>
        <v>Q2</v>
      </c>
      <c r="J1374" s="178" t="s">
        <v>1461</v>
      </c>
      <c r="K1374" s="185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87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84">
        <v>0.1203</v>
      </c>
      <c r="AE1374" s="183">
        <f t="shared" si="261"/>
        <v>1</v>
      </c>
      <c r="AF1374" s="183" t="str">
        <f>IF(AND(COUNTIFS($J$18:J1374,J1374)=1,AE1374=1),1,"")</f>
        <v/>
      </c>
      <c r="AG1374" s="183" t="str">
        <f>IF(C1374="","",IF(AND(COUNTIFS($J$18:J1374,J1374)=1,C1374&lt;&gt;""),1,""))</f>
        <v/>
      </c>
      <c r="AH1374" s="183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82">
        <v>2020</v>
      </c>
      <c r="C1375" s="182">
        <v>11</v>
      </c>
      <c r="D1375" s="57" t="str">
        <f t="shared" si="256"/>
        <v>Q3</v>
      </c>
      <c r="E1375" s="16" t="s">
        <v>40</v>
      </c>
      <c r="F1375" s="182">
        <v>2021</v>
      </c>
      <c r="G1375" s="182">
        <v>8</v>
      </c>
      <c r="H1375" s="185"/>
      <c r="I1375" s="57" t="str">
        <f t="shared" si="258"/>
        <v>Q2</v>
      </c>
      <c r="J1375" s="178" t="s">
        <v>1461</v>
      </c>
      <c r="K1375" s="185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87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84">
        <v>0.1203</v>
      </c>
      <c r="AE1375" s="183">
        <f t="shared" si="261"/>
        <v>1</v>
      </c>
      <c r="AF1375" s="183" t="str">
        <f>IF(AND(COUNTIFS($J$18:J1375,J1375)=1,AE1375=1),1,"")</f>
        <v/>
      </c>
      <c r="AG1375" s="183" t="str">
        <f>IF(C1375="","",IF(AND(COUNTIFS($J$18:J1375,J1375)=1,C1375&lt;&gt;""),1,""))</f>
        <v/>
      </c>
      <c r="AH1375" s="183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82">
        <v>2020</v>
      </c>
      <c r="C1376" s="182">
        <v>11</v>
      </c>
      <c r="D1376" s="57" t="str">
        <f t="shared" si="256"/>
        <v>Q3</v>
      </c>
      <c r="E1376" s="16" t="s">
        <v>40</v>
      </c>
      <c r="F1376" s="182">
        <v>2021</v>
      </c>
      <c r="G1376" s="182">
        <v>8</v>
      </c>
      <c r="H1376" s="185"/>
      <c r="I1376" s="57" t="str">
        <f t="shared" si="258"/>
        <v>Q2</v>
      </c>
      <c r="J1376" s="178" t="s">
        <v>1474</v>
      </c>
      <c r="K1376" s="185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87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84">
        <v>7.1800000000000003E-2</v>
      </c>
      <c r="AE1376" s="183">
        <f t="shared" si="261"/>
        <v>1</v>
      </c>
      <c r="AF1376" s="183" t="str">
        <f>IF(AND(COUNTIFS($J$18:J1376,J1376)=1,AE1376=1),1,"")</f>
        <v/>
      </c>
      <c r="AG1376" s="183" t="str">
        <f>IF(C1376="","",IF(AND(COUNTIFS($J$18:J1376,J1376)=1,C1376&lt;&gt;""),1,""))</f>
        <v/>
      </c>
      <c r="AH1376" s="183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82">
        <v>2020</v>
      </c>
      <c r="C1377" s="182">
        <v>8</v>
      </c>
      <c r="D1377" s="57" t="str">
        <f t="shared" si="256"/>
        <v>Q2</v>
      </c>
      <c r="E1377" s="16" t="s">
        <v>40</v>
      </c>
      <c r="F1377" s="182">
        <v>2021</v>
      </c>
      <c r="G1377" s="182">
        <v>10</v>
      </c>
      <c r="H1377" s="185"/>
      <c r="I1377" s="57" t="str">
        <f t="shared" si="258"/>
        <v>Q3</v>
      </c>
      <c r="J1377" s="178" t="s">
        <v>1550</v>
      </c>
      <c r="K1377" s="185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76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84">
        <v>0.1749</v>
      </c>
      <c r="AE1377" s="183">
        <f t="shared" si="261"/>
        <v>0</v>
      </c>
      <c r="AF1377" s="183" t="str">
        <f>IF(AND(COUNTIFS($J$18:J1377,J1377)=1,AE1377=1),1,"")</f>
        <v/>
      </c>
      <c r="AG1377" s="183">
        <f>IF(C1377="","",IF(AND(COUNTIFS($J$18:J1377,J1377)=1,C1377&lt;&gt;""),1,""))</f>
        <v>1</v>
      </c>
      <c r="AH1377" s="183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82">
        <v>2020</v>
      </c>
      <c r="C1378" s="182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82" t="s">
        <v>1552</v>
      </c>
      <c r="H1378" s="185"/>
      <c r="I1378" s="57" t="str">
        <f t="shared" si="258"/>
        <v>Cancel</v>
      </c>
      <c r="J1378" s="178" t="s">
        <v>1199</v>
      </c>
      <c r="K1378" s="185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76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84">
        <v>0.12</v>
      </c>
      <c r="AE1378" s="183">
        <f t="shared" si="261"/>
        <v>1</v>
      </c>
      <c r="AF1378" s="183" t="str">
        <f>IF(AND(COUNTIFS($J$18:J1378,J1378)=1,AE1378=1),1,"")</f>
        <v/>
      </c>
      <c r="AG1378" s="183" t="str">
        <f>IF(C1378="","",IF(AND(COUNTIFS($J$18:J1378,J1378)=1,C1378&lt;&gt;""),1,""))</f>
        <v/>
      </c>
      <c r="AH1378" s="183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82">
        <v>2020</v>
      </c>
      <c r="C1379" s="182">
        <v>7</v>
      </c>
      <c r="D1379" s="57" t="str">
        <f t="shared" si="269"/>
        <v>Q2</v>
      </c>
      <c r="E1379" s="16" t="s">
        <v>171</v>
      </c>
      <c r="F1379" s="16" t="s">
        <v>171</v>
      </c>
      <c r="G1379" s="182" t="s">
        <v>171</v>
      </c>
      <c r="H1379" s="185" t="s">
        <v>1553</v>
      </c>
      <c r="I1379" s="57" t="str">
        <f t="shared" si="258"/>
        <v>Cancel</v>
      </c>
      <c r="J1379" s="178" t="s">
        <v>1554</v>
      </c>
      <c r="K1379" s="185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76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81">
        <v>0.12</v>
      </c>
      <c r="AE1379" s="183">
        <f t="shared" si="261"/>
        <v>1</v>
      </c>
      <c r="AF1379" s="183">
        <f>IF(AND(COUNTIFS($J$18:J1379,J1379)=1,AE1379=1),1,"")</f>
        <v>1</v>
      </c>
      <c r="AG1379" s="183">
        <f>IF(C1379="","",IF(AND(COUNTIFS($J$18:J1379,J1379)=1,C1379&lt;&gt;""),1,""))</f>
        <v>1</v>
      </c>
      <c r="AH1379" s="183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82">
        <v>2020</v>
      </c>
      <c r="C1380" s="182">
        <v>7</v>
      </c>
      <c r="D1380" s="57" t="str">
        <f t="shared" si="269"/>
        <v>Q2</v>
      </c>
      <c r="E1380" s="16" t="s">
        <v>171</v>
      </c>
      <c r="F1380" s="16" t="s">
        <v>171</v>
      </c>
      <c r="G1380" s="182" t="s">
        <v>171</v>
      </c>
      <c r="H1380" s="185" t="s">
        <v>1553</v>
      </c>
      <c r="I1380" s="57" t="str">
        <f t="shared" si="258"/>
        <v>Cancel</v>
      </c>
      <c r="J1380" s="178" t="s">
        <v>1554</v>
      </c>
      <c r="K1380" s="185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76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81">
        <v>0.12</v>
      </c>
      <c r="AE1380" s="183">
        <f t="shared" si="261"/>
        <v>1</v>
      </c>
      <c r="AF1380" s="183" t="str">
        <f>IF(AND(COUNTIFS($J$18:J1380,J1380)=1,AE1380=1),1,"")</f>
        <v/>
      </c>
      <c r="AG1380" s="183" t="str">
        <f>IF(C1380="","",IF(AND(COUNTIFS($J$18:J1380,J1380)=1,C1380&lt;&gt;""),1,""))</f>
        <v/>
      </c>
      <c r="AH1380" s="183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82">
        <v>2020</v>
      </c>
      <c r="C1381" s="182">
        <v>7</v>
      </c>
      <c r="D1381" s="57" t="str">
        <f t="shared" si="269"/>
        <v>Q2</v>
      </c>
      <c r="E1381" s="16" t="s">
        <v>171</v>
      </c>
      <c r="F1381" s="16" t="s">
        <v>171</v>
      </c>
      <c r="G1381" s="182" t="s">
        <v>171</v>
      </c>
      <c r="H1381" s="185"/>
      <c r="I1381" s="57" t="str">
        <f t="shared" si="258"/>
        <v>Cancel</v>
      </c>
      <c r="J1381" s="178" t="s">
        <v>1556</v>
      </c>
      <c r="K1381" s="185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76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84">
        <v>0.12</v>
      </c>
      <c r="AE1381" s="183">
        <f t="shared" si="261"/>
        <v>1</v>
      </c>
      <c r="AF1381" s="183">
        <f>IF(AND(COUNTIFS($J$18:J1381,J1381)=1,AE1381=1),1,"")</f>
        <v>1</v>
      </c>
      <c r="AG1381" s="183">
        <f>IF(C1381="","",IF(AND(COUNTIFS($J$18:J1381,J1381)=1,C1381&lt;&gt;""),1,""))</f>
        <v>1</v>
      </c>
      <c r="AH1381" s="183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82">
        <v>2020</v>
      </c>
      <c r="C1382" s="182">
        <v>7</v>
      </c>
      <c r="D1382" s="57" t="str">
        <f t="shared" si="269"/>
        <v>Q2</v>
      </c>
      <c r="E1382" s="16" t="s">
        <v>171</v>
      </c>
      <c r="F1382" s="16" t="s">
        <v>171</v>
      </c>
      <c r="G1382" s="182" t="s">
        <v>171</v>
      </c>
      <c r="H1382" s="185"/>
      <c r="I1382" s="57" t="str">
        <f t="shared" si="258"/>
        <v>Cancel</v>
      </c>
      <c r="J1382" s="178" t="s">
        <v>1557</v>
      </c>
      <c r="K1382" s="185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76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84">
        <v>0.12</v>
      </c>
      <c r="AE1382" s="183">
        <f t="shared" si="261"/>
        <v>1</v>
      </c>
      <c r="AF1382" s="183" t="str">
        <f>IF(AND(COUNTIFS($J$18:J1382,J1382)=1,AE1382=1),1,"")</f>
        <v/>
      </c>
      <c r="AG1382" s="183" t="str">
        <f>IF(C1382="","",IF(AND(COUNTIFS($J$18:J1382,J1382)=1,C1382&lt;&gt;""),1,""))</f>
        <v/>
      </c>
      <c r="AH1382" s="183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82">
        <v>2020</v>
      </c>
      <c r="C1383" s="182">
        <v>7</v>
      </c>
      <c r="D1383" s="57" t="str">
        <f t="shared" si="269"/>
        <v>Q2</v>
      </c>
      <c r="E1383" s="16" t="s">
        <v>171</v>
      </c>
      <c r="F1383" s="16" t="s">
        <v>171</v>
      </c>
      <c r="G1383" s="182" t="s">
        <v>171</v>
      </c>
      <c r="H1383" s="185"/>
      <c r="I1383" s="57" t="str">
        <f t="shared" si="258"/>
        <v>Cancel</v>
      </c>
      <c r="J1383" s="178" t="s">
        <v>1556</v>
      </c>
      <c r="K1383" s="185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76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84">
        <v>0.12</v>
      </c>
      <c r="AE1383" s="183">
        <f t="shared" si="261"/>
        <v>1</v>
      </c>
      <c r="AF1383" s="183" t="str">
        <f>IF(AND(COUNTIFS($J$18:J1383,J1383)=1,AE1383=1),1,"")</f>
        <v/>
      </c>
      <c r="AG1383" s="183" t="str">
        <f>IF(C1383="","",IF(AND(COUNTIFS($J$18:J1383,J1383)=1,C1383&lt;&gt;""),1,""))</f>
        <v/>
      </c>
      <c r="AH1383" s="183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82">
        <v>2020</v>
      </c>
      <c r="C1384" s="182">
        <v>8</v>
      </c>
      <c r="D1384" s="57" t="str">
        <f t="shared" si="269"/>
        <v>Q2</v>
      </c>
      <c r="E1384" s="16" t="s">
        <v>171</v>
      </c>
      <c r="F1384" s="16" t="s">
        <v>171</v>
      </c>
      <c r="G1384" s="182" t="s">
        <v>1558</v>
      </c>
      <c r="H1384" s="185"/>
      <c r="I1384" s="57" t="str">
        <f t="shared" si="258"/>
        <v>Cancel</v>
      </c>
      <c r="J1384" s="178" t="s">
        <v>1559</v>
      </c>
      <c r="K1384" s="185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87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81">
        <v>0.12</v>
      </c>
      <c r="AE1384" s="183">
        <f t="shared" si="261"/>
        <v>1</v>
      </c>
      <c r="AF1384" s="183">
        <f>IF(AND(COUNTIFS($J$18:J1384,J1384)=1,AE1384=1),1,"")</f>
        <v>1</v>
      </c>
      <c r="AG1384" s="183">
        <f>IF(C1384="","",IF(AND(COUNTIFS($J$18:J1384,J1384)=1,C1384&lt;&gt;""),1,""))</f>
        <v>1</v>
      </c>
      <c r="AH1384" s="183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82">
        <v>2020</v>
      </c>
      <c r="C1385" s="182">
        <v>8</v>
      </c>
      <c r="D1385" s="57" t="str">
        <f t="shared" si="269"/>
        <v>Q2</v>
      </c>
      <c r="E1385" s="16" t="s">
        <v>171</v>
      </c>
      <c r="F1385" s="16" t="s">
        <v>171</v>
      </c>
      <c r="G1385" s="182" t="s">
        <v>1558</v>
      </c>
      <c r="H1385" s="185"/>
      <c r="I1385" s="57" t="str">
        <f t="shared" si="258"/>
        <v>Cancel</v>
      </c>
      <c r="J1385" s="178" t="s">
        <v>1559</v>
      </c>
      <c r="K1385" s="185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87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81">
        <v>0.12</v>
      </c>
      <c r="AE1385" s="183">
        <f t="shared" si="261"/>
        <v>1</v>
      </c>
      <c r="AF1385" s="183" t="str">
        <f>IF(AND(COUNTIFS($J$18:J1385,J1385)=1,AE1385=1),1,"")</f>
        <v/>
      </c>
      <c r="AG1385" s="183" t="str">
        <f>IF(C1385="","",IF(AND(COUNTIFS($J$18:J1385,J1385)=1,C1385&lt;&gt;""),1,""))</f>
        <v/>
      </c>
      <c r="AH1385" s="183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82">
        <v>2020</v>
      </c>
      <c r="C1386" s="182">
        <v>8</v>
      </c>
      <c r="D1386" s="57" t="str">
        <f t="shared" si="269"/>
        <v>Q2</v>
      </c>
      <c r="E1386" s="16" t="s">
        <v>171</v>
      </c>
      <c r="F1386" s="16" t="s">
        <v>171</v>
      </c>
      <c r="G1386" s="182" t="s">
        <v>1558</v>
      </c>
      <c r="H1386" s="185"/>
      <c r="I1386" s="57" t="str">
        <f t="shared" si="258"/>
        <v>Cancel</v>
      </c>
      <c r="J1386" s="178" t="s">
        <v>1559</v>
      </c>
      <c r="K1386" s="185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87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81">
        <v>0.12</v>
      </c>
      <c r="AE1386" s="183">
        <f t="shared" si="261"/>
        <v>1</v>
      </c>
      <c r="AF1386" s="183" t="str">
        <f>IF(AND(COUNTIFS($J$18:J1386,J1386)=1,AE1386=1),1,"")</f>
        <v/>
      </c>
      <c r="AG1386" s="183" t="str">
        <f>IF(C1386="","",IF(AND(COUNTIFS($J$18:J1386,J1386)=1,C1386&lt;&gt;""),1,""))</f>
        <v/>
      </c>
      <c r="AH1386" s="183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82">
        <v>2020</v>
      </c>
      <c r="C1387" s="182">
        <v>8</v>
      </c>
      <c r="D1387" s="57" t="str">
        <f t="shared" si="269"/>
        <v>Q2</v>
      </c>
      <c r="E1387" s="16" t="s">
        <v>171</v>
      </c>
      <c r="F1387" s="16" t="s">
        <v>171</v>
      </c>
      <c r="G1387" s="182" t="s">
        <v>1558</v>
      </c>
      <c r="H1387" s="185"/>
      <c r="I1387" s="57" t="str">
        <f t="shared" si="258"/>
        <v>Cancel</v>
      </c>
      <c r="J1387" s="178" t="s">
        <v>1559</v>
      </c>
      <c r="K1387" s="185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87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81">
        <v>0.12</v>
      </c>
      <c r="AE1387" s="183">
        <f t="shared" si="261"/>
        <v>1</v>
      </c>
      <c r="AF1387" s="183" t="str">
        <f>IF(AND(COUNTIFS($J$18:J1387,J1387)=1,AE1387=1),1,"")</f>
        <v/>
      </c>
      <c r="AG1387" s="183" t="str">
        <f>IF(C1387="","",IF(AND(COUNTIFS($J$18:J1387,J1387)=1,C1387&lt;&gt;""),1,""))</f>
        <v/>
      </c>
      <c r="AH1387" s="183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82">
        <v>2020</v>
      </c>
      <c r="C1388" s="182">
        <v>8</v>
      </c>
      <c r="D1388" s="57" t="str">
        <f t="shared" si="269"/>
        <v>Q2</v>
      </c>
      <c r="E1388" s="16" t="s">
        <v>171</v>
      </c>
      <c r="F1388" s="16" t="s">
        <v>171</v>
      </c>
      <c r="G1388" s="182" t="s">
        <v>1558</v>
      </c>
      <c r="H1388" s="185"/>
      <c r="I1388" s="57" t="str">
        <f t="shared" si="258"/>
        <v>Cancel</v>
      </c>
      <c r="J1388" s="178" t="s">
        <v>1559</v>
      </c>
      <c r="K1388" s="185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87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81">
        <v>0.12</v>
      </c>
      <c r="AE1388" s="183">
        <f t="shared" si="261"/>
        <v>1</v>
      </c>
      <c r="AF1388" s="183" t="str">
        <f>IF(AND(COUNTIFS($J$18:J1388,J1388)=1,AE1388=1),1,"")</f>
        <v/>
      </c>
      <c r="AG1388" s="183" t="str">
        <f>IF(C1388="","",IF(AND(COUNTIFS($J$18:J1388,J1388)=1,C1388&lt;&gt;""),1,""))</f>
        <v/>
      </c>
      <c r="AH1388" s="183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82">
        <v>2020</v>
      </c>
      <c r="C1389" s="182">
        <v>7</v>
      </c>
      <c r="D1389" s="57" t="str">
        <f t="shared" si="269"/>
        <v>Q2</v>
      </c>
      <c r="E1389" s="16" t="s">
        <v>171</v>
      </c>
      <c r="F1389" s="16" t="s">
        <v>171</v>
      </c>
      <c r="G1389" s="182" t="s">
        <v>171</v>
      </c>
      <c r="H1389" s="185"/>
      <c r="I1389" s="57" t="str">
        <f t="shared" si="258"/>
        <v>Cancel</v>
      </c>
      <c r="J1389" s="178" t="s">
        <v>1561</v>
      </c>
      <c r="K1389" s="185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76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84">
        <v>0.12</v>
      </c>
      <c r="AE1389" s="183">
        <f t="shared" si="261"/>
        <v>0</v>
      </c>
      <c r="AF1389" s="183" t="str">
        <f>IF(AND(COUNTIFS($J$18:J1389,J1389)=1,AE1389=1),1,"")</f>
        <v/>
      </c>
      <c r="AG1389" s="183">
        <f>IF(C1389="","",IF(AND(COUNTIFS($J$18:J1389,J1389)=1,C1389&lt;&gt;""),1,""))</f>
        <v>1</v>
      </c>
      <c r="AH1389" s="183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82">
        <v>2020</v>
      </c>
      <c r="C1390" s="182">
        <v>7</v>
      </c>
      <c r="D1390" s="57" t="str">
        <f t="shared" si="269"/>
        <v>Q2</v>
      </c>
      <c r="E1390" s="16" t="s">
        <v>171</v>
      </c>
      <c r="F1390" s="16" t="s">
        <v>171</v>
      </c>
      <c r="G1390" s="182" t="s">
        <v>171</v>
      </c>
      <c r="H1390" s="185"/>
      <c r="I1390" s="57" t="str">
        <f t="shared" si="258"/>
        <v>Cancel</v>
      </c>
      <c r="J1390" s="178" t="s">
        <v>1561</v>
      </c>
      <c r="K1390" s="185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76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84">
        <v>0.12</v>
      </c>
      <c r="AE1390" s="183">
        <f t="shared" si="261"/>
        <v>0</v>
      </c>
      <c r="AF1390" s="183" t="str">
        <f>IF(AND(COUNTIFS($J$18:J1390,J1390)=1,AE1390=1),1,"")</f>
        <v/>
      </c>
      <c r="AG1390" s="183" t="str">
        <f>IF(C1390="","",IF(AND(COUNTIFS($J$18:J1390,J1390)=1,C1390&lt;&gt;""),1,""))</f>
        <v/>
      </c>
      <c r="AH1390" s="183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82">
        <v>2020</v>
      </c>
      <c r="C1391" s="182">
        <v>9</v>
      </c>
      <c r="D1391" s="57" t="str">
        <f t="shared" si="269"/>
        <v>Q2</v>
      </c>
      <c r="E1391" s="16" t="s">
        <v>171</v>
      </c>
      <c r="F1391" s="16" t="s">
        <v>171</v>
      </c>
      <c r="G1391" s="182" t="s">
        <v>171</v>
      </c>
      <c r="H1391" s="185"/>
      <c r="I1391" s="57" t="str">
        <f t="shared" si="258"/>
        <v>Cancel</v>
      </c>
      <c r="J1391" s="178" t="s">
        <v>1563</v>
      </c>
      <c r="K1391" s="185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87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84">
        <v>0.12</v>
      </c>
      <c r="AE1391" s="183">
        <f t="shared" si="261"/>
        <v>1</v>
      </c>
      <c r="AF1391" s="183">
        <f>IF(AND(COUNTIFS($J$18:J1391,J1391)=1,AE1391=1),1,"")</f>
        <v>1</v>
      </c>
      <c r="AG1391" s="183">
        <f>IF(C1391="","",IF(AND(COUNTIFS($J$18:J1391,J1391)=1,C1391&lt;&gt;""),1,""))</f>
        <v>1</v>
      </c>
      <c r="AH1391" s="183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82">
        <v>2020</v>
      </c>
      <c r="C1392" s="182">
        <v>9</v>
      </c>
      <c r="D1392" s="57" t="str">
        <f t="shared" si="269"/>
        <v>Q2</v>
      </c>
      <c r="E1392" s="16" t="s">
        <v>171</v>
      </c>
      <c r="F1392" s="16" t="s">
        <v>171</v>
      </c>
      <c r="G1392" s="182" t="s">
        <v>171</v>
      </c>
      <c r="H1392" s="185"/>
      <c r="I1392" s="57" t="str">
        <f t="shared" si="258"/>
        <v>Cancel</v>
      </c>
      <c r="J1392" s="178" t="s">
        <v>1566</v>
      </c>
      <c r="K1392" s="185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87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84">
        <v>0.12</v>
      </c>
      <c r="AE1392" s="183">
        <f t="shared" si="261"/>
        <v>0</v>
      </c>
      <c r="AF1392" s="183" t="str">
        <f>IF(AND(COUNTIFS($J$18:J1392,J1392)=1,AE1392=1),1,"")</f>
        <v/>
      </c>
      <c r="AG1392" s="183">
        <f>IF(C1392="","",IF(AND(COUNTIFS($J$18:J1392,J1392)=1,C1392&lt;&gt;""),1,""))</f>
        <v>1</v>
      </c>
      <c r="AH1392" s="183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82">
        <v>2020</v>
      </c>
      <c r="C1393" s="182">
        <v>10</v>
      </c>
      <c r="D1393" s="57" t="str">
        <f t="shared" si="269"/>
        <v>Q3</v>
      </c>
      <c r="E1393" s="16" t="s">
        <v>171</v>
      </c>
      <c r="F1393" s="16" t="s">
        <v>171</v>
      </c>
      <c r="G1393" s="182" t="s">
        <v>171</v>
      </c>
      <c r="H1393" s="185"/>
      <c r="I1393" s="57" t="str">
        <f t="shared" si="258"/>
        <v>Cancel</v>
      </c>
      <c r="J1393" s="178" t="s">
        <v>1449</v>
      </c>
      <c r="K1393" s="185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87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81">
        <v>0.1211</v>
      </c>
      <c r="AE1393" s="183">
        <f t="shared" si="261"/>
        <v>0</v>
      </c>
      <c r="AF1393" s="183" t="str">
        <f>IF(AND(COUNTIFS($J$18:J1393,J1393)=1,AE1393=1),1,"")</f>
        <v/>
      </c>
      <c r="AG1393" s="183" t="str">
        <f>IF(C1393="","",IF(AND(COUNTIFS($J$18:J1393,J1393)=1,C1393&lt;&gt;""),1,""))</f>
        <v/>
      </c>
      <c r="AH1393" s="183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82">
        <v>2020</v>
      </c>
      <c r="C1394" s="182">
        <v>10</v>
      </c>
      <c r="D1394" s="57" t="str">
        <f t="shared" si="269"/>
        <v>Q3</v>
      </c>
      <c r="E1394" s="16" t="s">
        <v>171</v>
      </c>
      <c r="F1394" s="16" t="s">
        <v>171</v>
      </c>
      <c r="G1394" s="182" t="s">
        <v>171</v>
      </c>
      <c r="H1394" s="185"/>
      <c r="I1394" s="57" t="str">
        <f t="shared" si="258"/>
        <v>Cancel</v>
      </c>
      <c r="J1394" s="178" t="s">
        <v>1449</v>
      </c>
      <c r="K1394" s="185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87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81">
        <v>0.1211</v>
      </c>
      <c r="AE1394" s="183">
        <f t="shared" si="261"/>
        <v>0</v>
      </c>
      <c r="AF1394" s="183" t="str">
        <f>IF(AND(COUNTIFS($J$18:J1394,J1394)=1,AE1394=1),1,"")</f>
        <v/>
      </c>
      <c r="AG1394" s="183" t="str">
        <f>IF(C1394="","",IF(AND(COUNTIFS($J$18:J1394,J1394)=1,C1394&lt;&gt;""),1,""))</f>
        <v/>
      </c>
      <c r="AH1394" s="183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82">
        <v>2020</v>
      </c>
      <c r="C1395" s="182">
        <v>10</v>
      </c>
      <c r="D1395" s="57" t="str">
        <f t="shared" si="269"/>
        <v>Q3</v>
      </c>
      <c r="E1395" s="16" t="s">
        <v>171</v>
      </c>
      <c r="F1395" s="16" t="s">
        <v>171</v>
      </c>
      <c r="G1395" s="182" t="s">
        <v>171</v>
      </c>
      <c r="H1395" s="185"/>
      <c r="I1395" s="57" t="str">
        <f t="shared" si="258"/>
        <v>Cancel</v>
      </c>
      <c r="J1395" s="178" t="s">
        <v>1449</v>
      </c>
      <c r="K1395" s="185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87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81">
        <v>0.1211</v>
      </c>
      <c r="AE1395" s="183">
        <f t="shared" si="261"/>
        <v>0</v>
      </c>
      <c r="AF1395" s="183" t="str">
        <f>IF(AND(COUNTIFS($J$18:J1395,J1395)=1,AE1395=1),1,"")</f>
        <v/>
      </c>
      <c r="AG1395" s="183" t="str">
        <f>IF(C1395="","",IF(AND(COUNTIFS($J$18:J1395,J1395)=1,C1395&lt;&gt;""),1,""))</f>
        <v/>
      </c>
      <c r="AH1395" s="183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82">
        <v>2020</v>
      </c>
      <c r="C1396" s="182">
        <v>11</v>
      </c>
      <c r="D1396" s="57" t="str">
        <f t="shared" si="269"/>
        <v>Q3</v>
      </c>
      <c r="E1396" s="16" t="s">
        <v>171</v>
      </c>
      <c r="F1396" s="16" t="s">
        <v>171</v>
      </c>
      <c r="G1396" s="182" t="s">
        <v>171</v>
      </c>
      <c r="H1396" s="185"/>
      <c r="I1396" s="57" t="str">
        <f t="shared" si="258"/>
        <v>Cancel</v>
      </c>
      <c r="J1396" s="178" t="s">
        <v>1567</v>
      </c>
      <c r="K1396" s="185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87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81">
        <v>0.12</v>
      </c>
      <c r="AE1396" s="183">
        <f t="shared" si="261"/>
        <v>0</v>
      </c>
      <c r="AF1396" s="183" t="str">
        <f>IF(AND(COUNTIFS($J$18:J1396,J1396)=1,AE1396=1),1,"")</f>
        <v/>
      </c>
      <c r="AG1396" s="183">
        <f>IF(C1396="","",IF(AND(COUNTIFS($J$18:J1396,J1396)=1,C1396&lt;&gt;""),1,""))</f>
        <v>1</v>
      </c>
      <c r="AH1396" s="183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82">
        <v>2020</v>
      </c>
      <c r="C1397" s="182">
        <v>11</v>
      </c>
      <c r="D1397" s="57" t="str">
        <f t="shared" si="269"/>
        <v>Q3</v>
      </c>
      <c r="E1397" s="16" t="s">
        <v>171</v>
      </c>
      <c r="F1397" s="16" t="s">
        <v>171</v>
      </c>
      <c r="G1397" s="182" t="s">
        <v>171</v>
      </c>
      <c r="H1397" s="185"/>
      <c r="I1397" s="57" t="str">
        <f t="shared" si="258"/>
        <v>Cancel</v>
      </c>
      <c r="J1397" s="178" t="s">
        <v>1567</v>
      </c>
      <c r="K1397" s="185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87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81">
        <v>0.12</v>
      </c>
      <c r="AE1397" s="183">
        <f t="shared" si="261"/>
        <v>0</v>
      </c>
      <c r="AF1397" s="183" t="str">
        <f>IF(AND(COUNTIFS($J$18:J1397,J1397)=1,AE1397=1),1,"")</f>
        <v/>
      </c>
      <c r="AG1397" s="183" t="str">
        <f>IF(C1397="","",IF(AND(COUNTIFS($J$18:J1397,J1397)=1,C1397&lt;&gt;""),1,""))</f>
        <v/>
      </c>
      <c r="AH1397" s="183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82">
        <v>2020</v>
      </c>
      <c r="C1398" s="182">
        <v>11</v>
      </c>
      <c r="D1398" s="57" t="str">
        <f t="shared" si="269"/>
        <v>Q3</v>
      </c>
      <c r="E1398" s="16" t="s">
        <v>171</v>
      </c>
      <c r="F1398" s="16" t="s">
        <v>171</v>
      </c>
      <c r="G1398" s="182" t="s">
        <v>171</v>
      </c>
      <c r="H1398" s="185"/>
      <c r="I1398" s="57" t="str">
        <f t="shared" si="258"/>
        <v>Cancel</v>
      </c>
      <c r="J1398" s="178" t="s">
        <v>1568</v>
      </c>
      <c r="K1398" s="185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87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81">
        <v>0.12</v>
      </c>
      <c r="AE1398" s="183">
        <f t="shared" si="261"/>
        <v>1</v>
      </c>
      <c r="AF1398" s="183">
        <f>IF(AND(COUNTIFS($J$18:J1398,J1398)=1,AE1398=1),1,"")</f>
        <v>1</v>
      </c>
      <c r="AG1398" s="183">
        <f>IF(C1398="","",IF(AND(COUNTIFS($J$18:J1398,J1398)=1,C1398&lt;&gt;""),1,""))</f>
        <v>1</v>
      </c>
      <c r="AH1398" s="183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82">
        <v>2020</v>
      </c>
      <c r="C1399" s="182">
        <v>11</v>
      </c>
      <c r="D1399" s="57" t="str">
        <f t="shared" si="269"/>
        <v>Q3</v>
      </c>
      <c r="E1399" s="16" t="s">
        <v>171</v>
      </c>
      <c r="F1399" s="16" t="s">
        <v>171</v>
      </c>
      <c r="G1399" s="182" t="s">
        <v>171</v>
      </c>
      <c r="H1399" s="185"/>
      <c r="I1399" s="57" t="str">
        <f t="shared" si="258"/>
        <v>Cancel</v>
      </c>
      <c r="J1399" s="178" t="s">
        <v>1568</v>
      </c>
      <c r="K1399" s="185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87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81">
        <v>0.12</v>
      </c>
      <c r="AE1399" s="183">
        <f t="shared" si="261"/>
        <v>1</v>
      </c>
      <c r="AF1399" s="183" t="str">
        <f>IF(AND(COUNTIFS($J$18:J1399,J1399)=1,AE1399=1),1,"")</f>
        <v/>
      </c>
      <c r="AG1399" s="183" t="str">
        <f>IF(C1399="","",IF(AND(COUNTIFS($J$18:J1399,J1399)=1,C1399&lt;&gt;""),1,""))</f>
        <v/>
      </c>
      <c r="AH1399" s="183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82">
        <v>2020</v>
      </c>
      <c r="C1400" s="182">
        <v>11</v>
      </c>
      <c r="D1400" s="57" t="str">
        <f t="shared" si="269"/>
        <v>Q3</v>
      </c>
      <c r="E1400" s="16" t="s">
        <v>171</v>
      </c>
      <c r="F1400" s="16" t="s">
        <v>171</v>
      </c>
      <c r="G1400" s="182" t="s">
        <v>171</v>
      </c>
      <c r="H1400" s="185"/>
      <c r="I1400" s="57" t="str">
        <f t="shared" si="258"/>
        <v>Cancel</v>
      </c>
      <c r="J1400" s="178" t="s">
        <v>1474</v>
      </c>
      <c r="K1400" s="185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87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84">
        <v>7.1800000000000003E-2</v>
      </c>
      <c r="AE1400" s="183">
        <f t="shared" si="261"/>
        <v>1</v>
      </c>
      <c r="AF1400" s="183" t="str">
        <f>IF(AND(COUNTIFS($J$18:J1400,J1400)=1,AE1400=1),1,"")</f>
        <v/>
      </c>
      <c r="AG1400" s="183" t="str">
        <f>IF(C1400="","",IF(AND(COUNTIFS($J$18:J1400,J1400)=1,C1400&lt;&gt;""),1,""))</f>
        <v/>
      </c>
      <c r="AH1400" s="183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82">
        <v>2020</v>
      </c>
      <c r="C1401" s="182">
        <v>11</v>
      </c>
      <c r="D1401" s="57" t="str">
        <f t="shared" si="269"/>
        <v>Q3</v>
      </c>
      <c r="E1401" s="16" t="s">
        <v>171</v>
      </c>
      <c r="F1401" s="16" t="s">
        <v>171</v>
      </c>
      <c r="G1401" s="182" t="s">
        <v>171</v>
      </c>
      <c r="H1401" s="185"/>
      <c r="I1401" s="57" t="str">
        <f t="shared" si="258"/>
        <v>Cancel</v>
      </c>
      <c r="J1401" s="178" t="s">
        <v>1474</v>
      </c>
      <c r="K1401" s="185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87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84">
        <v>7.1800000000000003E-2</v>
      </c>
      <c r="AE1401" s="183">
        <f t="shared" si="261"/>
        <v>1</v>
      </c>
      <c r="AF1401" s="183" t="str">
        <f>IF(AND(COUNTIFS($J$18:J1401,J1401)=1,AE1401=1),1,"")</f>
        <v/>
      </c>
      <c r="AG1401" s="183" t="str">
        <f>IF(C1401="","",IF(AND(COUNTIFS($J$18:J1401,J1401)=1,C1401&lt;&gt;""),1,""))</f>
        <v/>
      </c>
      <c r="AH1401" s="183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82">
        <v>2020</v>
      </c>
      <c r="C1402" s="182">
        <v>11</v>
      </c>
      <c r="D1402" s="57" t="str">
        <f t="shared" si="269"/>
        <v>Q3</v>
      </c>
      <c r="E1402" s="16" t="s">
        <v>171</v>
      </c>
      <c r="F1402" s="16" t="s">
        <v>171</v>
      </c>
      <c r="G1402" s="182" t="s">
        <v>171</v>
      </c>
      <c r="H1402" s="185"/>
      <c r="I1402" s="57" t="str">
        <f t="shared" si="258"/>
        <v>Cancel</v>
      </c>
      <c r="J1402" s="178" t="s">
        <v>1474</v>
      </c>
      <c r="K1402" s="185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87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84">
        <v>7.1800000000000003E-2</v>
      </c>
      <c r="AE1402" s="183">
        <f t="shared" si="261"/>
        <v>1</v>
      </c>
      <c r="AF1402" s="183" t="str">
        <f>IF(AND(COUNTIFS($J$18:J1402,J1402)=1,AE1402=1),1,"")</f>
        <v/>
      </c>
      <c r="AG1402" s="183" t="str">
        <f>IF(C1402="","",IF(AND(COUNTIFS($J$18:J1402,J1402)=1,C1402&lt;&gt;""),1,""))</f>
        <v/>
      </c>
      <c r="AH1402" s="183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82">
        <v>2020</v>
      </c>
      <c r="C1403" s="182">
        <v>11</v>
      </c>
      <c r="D1403" s="57" t="str">
        <f t="shared" si="269"/>
        <v>Q3</v>
      </c>
      <c r="E1403" s="16" t="s">
        <v>171</v>
      </c>
      <c r="F1403" s="16" t="s">
        <v>171</v>
      </c>
      <c r="G1403" s="182" t="s">
        <v>171</v>
      </c>
      <c r="H1403" s="185"/>
      <c r="I1403" s="57" t="str">
        <f t="shared" si="258"/>
        <v>Cancel</v>
      </c>
      <c r="J1403" s="178" t="s">
        <v>1474</v>
      </c>
      <c r="K1403" s="185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87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84">
        <v>7.1800000000000003E-2</v>
      </c>
      <c r="AE1403" s="183">
        <f t="shared" si="261"/>
        <v>1</v>
      </c>
      <c r="AF1403" s="183" t="str">
        <f>IF(AND(COUNTIFS($J$18:J1403,J1403)=1,AE1403=1),1,"")</f>
        <v/>
      </c>
      <c r="AG1403" s="183" t="str">
        <f>IF(C1403="","",IF(AND(COUNTIFS($J$18:J1403,J1403)=1,C1403&lt;&gt;""),1,""))</f>
        <v/>
      </c>
      <c r="AH1403" s="183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82">
        <v>2020</v>
      </c>
      <c r="C1404" s="182">
        <v>11</v>
      </c>
      <c r="D1404" s="57" t="str">
        <f t="shared" si="269"/>
        <v>Q3</v>
      </c>
      <c r="E1404" s="16" t="s">
        <v>171</v>
      </c>
      <c r="F1404" s="16" t="s">
        <v>171</v>
      </c>
      <c r="G1404" s="182" t="s">
        <v>171</v>
      </c>
      <c r="H1404" s="185"/>
      <c r="I1404" s="57" t="str">
        <f t="shared" si="258"/>
        <v>Cancel</v>
      </c>
      <c r="J1404" s="178" t="s">
        <v>1474</v>
      </c>
      <c r="K1404" s="185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87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84">
        <v>7.1800000000000003E-2</v>
      </c>
      <c r="AE1404" s="183">
        <f t="shared" si="261"/>
        <v>1</v>
      </c>
      <c r="AF1404" s="183" t="str">
        <f>IF(AND(COUNTIFS($J$18:J1404,J1404)=1,AE1404=1),1,"")</f>
        <v/>
      </c>
      <c r="AG1404" s="183" t="str">
        <f>IF(C1404="","",IF(AND(COUNTIFS($J$18:J1404,J1404)=1,C1404&lt;&gt;""),1,""))</f>
        <v/>
      </c>
      <c r="AH1404" s="183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82">
        <v>2020</v>
      </c>
      <c r="C1405" s="182">
        <v>11</v>
      </c>
      <c r="D1405" s="57" t="str">
        <f t="shared" si="269"/>
        <v>Q3</v>
      </c>
      <c r="E1405" s="16" t="s">
        <v>171</v>
      </c>
      <c r="F1405" s="16" t="s">
        <v>171</v>
      </c>
      <c r="G1405" s="182" t="s">
        <v>171</v>
      </c>
      <c r="H1405" s="185"/>
      <c r="I1405" s="57" t="str">
        <f t="shared" si="258"/>
        <v>Cancel</v>
      </c>
      <c r="J1405" s="178" t="s">
        <v>1474</v>
      </c>
      <c r="K1405" s="185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87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84">
        <v>7.1800000000000003E-2</v>
      </c>
      <c r="AE1405" s="183">
        <f t="shared" si="261"/>
        <v>1</v>
      </c>
      <c r="AF1405" s="183" t="str">
        <f>IF(AND(COUNTIFS($J$18:J1405,J1405)=1,AE1405=1),1,"")</f>
        <v/>
      </c>
      <c r="AG1405" s="183" t="str">
        <f>IF(C1405="","",IF(AND(COUNTIFS($J$18:J1405,J1405)=1,C1405&lt;&gt;""),1,""))</f>
        <v/>
      </c>
      <c r="AH1405" s="183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82">
        <v>2020</v>
      </c>
      <c r="C1406" s="182">
        <v>11</v>
      </c>
      <c r="D1406" s="57" t="str">
        <f t="shared" si="269"/>
        <v>Q3</v>
      </c>
      <c r="E1406" s="16" t="s">
        <v>171</v>
      </c>
      <c r="F1406" s="16" t="s">
        <v>171</v>
      </c>
      <c r="G1406" s="182" t="s">
        <v>171</v>
      </c>
      <c r="H1406" s="185"/>
      <c r="I1406" s="57" t="str">
        <f t="shared" si="258"/>
        <v>Cancel</v>
      </c>
      <c r="J1406" s="178" t="s">
        <v>1474</v>
      </c>
      <c r="K1406" s="185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87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84">
        <v>7.1800000000000003E-2</v>
      </c>
      <c r="AE1406" s="183">
        <f t="shared" si="261"/>
        <v>1</v>
      </c>
      <c r="AF1406" s="183" t="str">
        <f>IF(AND(COUNTIFS($J$18:J1406,J1406)=1,AE1406=1),1,"")</f>
        <v/>
      </c>
      <c r="AG1406" s="183" t="str">
        <f>IF(C1406="","",IF(AND(COUNTIFS($J$18:J1406,J1406)=1,C1406&lt;&gt;""),1,""))</f>
        <v/>
      </c>
      <c r="AH1406" s="183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82">
        <v>2020</v>
      </c>
      <c r="C1407" s="182">
        <v>11</v>
      </c>
      <c r="D1407" s="57" t="str">
        <f t="shared" si="269"/>
        <v>Q3</v>
      </c>
      <c r="E1407" s="16" t="s">
        <v>171</v>
      </c>
      <c r="F1407" s="16" t="s">
        <v>171</v>
      </c>
      <c r="G1407" s="182" t="s">
        <v>171</v>
      </c>
      <c r="H1407" s="185"/>
      <c r="I1407" s="57" t="str">
        <f t="shared" si="258"/>
        <v>Cancel</v>
      </c>
      <c r="J1407" s="178" t="s">
        <v>1474</v>
      </c>
      <c r="K1407" s="185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87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84">
        <v>7.1800000000000003E-2</v>
      </c>
      <c r="AE1407" s="183">
        <f t="shared" si="261"/>
        <v>1</v>
      </c>
      <c r="AF1407" s="183" t="str">
        <f>IF(AND(COUNTIFS($J$18:J1407,J1407)=1,AE1407=1),1,"")</f>
        <v/>
      </c>
      <c r="AG1407" s="183" t="str">
        <f>IF(C1407="","",IF(AND(COUNTIFS($J$18:J1407,J1407)=1,C1407&lt;&gt;""),1,""))</f>
        <v/>
      </c>
      <c r="AH1407" s="183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82">
        <v>2020</v>
      </c>
      <c r="C1408" s="182">
        <v>11</v>
      </c>
      <c r="D1408" s="57" t="str">
        <f t="shared" si="269"/>
        <v>Q3</v>
      </c>
      <c r="E1408" s="16" t="s">
        <v>171</v>
      </c>
      <c r="F1408" s="16" t="s">
        <v>171</v>
      </c>
      <c r="G1408" s="182" t="s">
        <v>171</v>
      </c>
      <c r="H1408" s="185"/>
      <c r="I1408" s="57" t="str">
        <f t="shared" si="258"/>
        <v>Cancel</v>
      </c>
      <c r="J1408" s="178" t="s">
        <v>1474</v>
      </c>
      <c r="K1408" s="185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87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84">
        <v>7.1800000000000003E-2</v>
      </c>
      <c r="AE1408" s="183">
        <f t="shared" si="261"/>
        <v>1</v>
      </c>
      <c r="AF1408" s="183" t="str">
        <f>IF(AND(COUNTIFS($J$18:J1408,J1408)=1,AE1408=1),1,"")</f>
        <v/>
      </c>
      <c r="AG1408" s="183" t="str">
        <f>IF(C1408="","",IF(AND(COUNTIFS($J$18:J1408,J1408)=1,C1408&lt;&gt;""),1,""))</f>
        <v/>
      </c>
      <c r="AH1408" s="183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82">
        <v>2020</v>
      </c>
      <c r="C1409" s="182">
        <v>11</v>
      </c>
      <c r="D1409" s="57" t="str">
        <f t="shared" si="269"/>
        <v>Q3</v>
      </c>
      <c r="E1409" s="16" t="s">
        <v>171</v>
      </c>
      <c r="F1409" s="16" t="s">
        <v>171</v>
      </c>
      <c r="G1409" s="182" t="s">
        <v>171</v>
      </c>
      <c r="H1409" s="185"/>
      <c r="I1409" s="57" t="str">
        <f t="shared" si="258"/>
        <v>Cancel</v>
      </c>
      <c r="J1409" s="178" t="s">
        <v>1474</v>
      </c>
      <c r="K1409" s="185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87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84">
        <v>7.1800000000000003E-2</v>
      </c>
      <c r="AE1409" s="183">
        <f t="shared" si="261"/>
        <v>1</v>
      </c>
      <c r="AF1409" s="183" t="str">
        <f>IF(AND(COUNTIFS($J$18:J1409,J1409)=1,AE1409=1),1,"")</f>
        <v/>
      </c>
      <c r="AG1409" s="183" t="str">
        <f>IF(C1409="","",IF(AND(COUNTIFS($J$18:J1409,J1409)=1,C1409&lt;&gt;""),1,""))</f>
        <v/>
      </c>
      <c r="AH1409" s="183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82">
        <v>2020</v>
      </c>
      <c r="C1410" s="182">
        <v>11</v>
      </c>
      <c r="D1410" s="57" t="str">
        <f t="shared" si="269"/>
        <v>Q3</v>
      </c>
      <c r="E1410" s="16" t="s">
        <v>171</v>
      </c>
      <c r="F1410" s="16" t="s">
        <v>171</v>
      </c>
      <c r="G1410" s="182" t="s">
        <v>171</v>
      </c>
      <c r="H1410" s="185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8" t="s">
        <v>1569</v>
      </c>
      <c r="K1410" s="185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87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84">
        <v>0.12</v>
      </c>
      <c r="AE1410" s="183">
        <f t="shared" ref="AE1410:AE1473" si="275">IF(Q1410="","",IF(Q1410="Yes",1,0))</f>
        <v>0</v>
      </c>
      <c r="AF1410" s="183" t="str">
        <f>IF(AND(COUNTIFS($J$18:J1410,J1410)=1,AE1410=1),1,"")</f>
        <v/>
      </c>
      <c r="AG1410" s="183">
        <f>IF(C1410="","",IF(AND(COUNTIFS($J$18:J1410,J1410)=1,C1410&lt;&gt;""),1,""))</f>
        <v>1</v>
      </c>
      <c r="AH1410" s="183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82">
        <v>2020</v>
      </c>
      <c r="C1411" s="182">
        <v>11</v>
      </c>
      <c r="D1411" s="57" t="str">
        <f t="shared" si="269"/>
        <v>Q3</v>
      </c>
      <c r="E1411" s="16" t="s">
        <v>171</v>
      </c>
      <c r="F1411" s="16" t="s">
        <v>171</v>
      </c>
      <c r="G1411" s="182" t="s">
        <v>171</v>
      </c>
      <c r="H1411" s="185"/>
      <c r="I1411" s="57" t="str">
        <f t="shared" si="272"/>
        <v>Cancel</v>
      </c>
      <c r="J1411" s="178" t="s">
        <v>1569</v>
      </c>
      <c r="K1411" s="185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87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84">
        <v>0.12</v>
      </c>
      <c r="AE1411" s="183">
        <f t="shared" si="275"/>
        <v>0</v>
      </c>
      <c r="AF1411" s="183" t="str">
        <f>IF(AND(COUNTIFS($J$18:J1411,J1411)=1,AE1411=1),1,"")</f>
        <v/>
      </c>
      <c r="AG1411" s="183" t="str">
        <f>IF(C1411="","",IF(AND(COUNTIFS($J$18:J1411,J1411)=1,C1411&lt;&gt;""),1,""))</f>
        <v/>
      </c>
      <c r="AH1411" s="183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82">
        <v>2020</v>
      </c>
      <c r="C1412" s="182">
        <v>11</v>
      </c>
      <c r="D1412" s="57" t="str">
        <f t="shared" si="269"/>
        <v>Q3</v>
      </c>
      <c r="E1412" s="16" t="s">
        <v>171</v>
      </c>
      <c r="F1412" s="16" t="s">
        <v>171</v>
      </c>
      <c r="G1412" s="182" t="s">
        <v>171</v>
      </c>
      <c r="H1412" s="185"/>
      <c r="I1412" s="57" t="str">
        <f t="shared" si="272"/>
        <v>Cancel</v>
      </c>
      <c r="J1412" s="178" t="s">
        <v>1569</v>
      </c>
      <c r="K1412" s="185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87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84">
        <v>0.12</v>
      </c>
      <c r="AE1412" s="183">
        <f t="shared" si="275"/>
        <v>0</v>
      </c>
      <c r="AF1412" s="183" t="str">
        <f>IF(AND(COUNTIFS($J$18:J1412,J1412)=1,AE1412=1),1,"")</f>
        <v/>
      </c>
      <c r="AG1412" s="183" t="str">
        <f>IF(C1412="","",IF(AND(COUNTIFS($J$18:J1412,J1412)=1,C1412&lt;&gt;""),1,""))</f>
        <v/>
      </c>
      <c r="AH1412" s="183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82">
        <v>2020</v>
      </c>
      <c r="C1413" s="182">
        <v>11</v>
      </c>
      <c r="D1413" s="57" t="str">
        <f t="shared" si="269"/>
        <v>Q3</v>
      </c>
      <c r="E1413" s="16" t="s">
        <v>171</v>
      </c>
      <c r="F1413" s="16" t="s">
        <v>171</v>
      </c>
      <c r="G1413" s="182" t="s">
        <v>171</v>
      </c>
      <c r="H1413" s="185"/>
      <c r="I1413" s="57" t="str">
        <f t="shared" si="272"/>
        <v>Cancel</v>
      </c>
      <c r="J1413" s="178" t="s">
        <v>1569</v>
      </c>
      <c r="K1413" s="185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87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84">
        <v>0.12</v>
      </c>
      <c r="AE1413" s="183">
        <f t="shared" si="275"/>
        <v>0</v>
      </c>
      <c r="AF1413" s="183" t="str">
        <f>IF(AND(COUNTIFS($J$18:J1413,J1413)=1,AE1413=1),1,"")</f>
        <v/>
      </c>
      <c r="AG1413" s="183" t="str">
        <f>IF(C1413="","",IF(AND(COUNTIFS($J$18:J1413,J1413)=1,C1413&lt;&gt;""),1,""))</f>
        <v/>
      </c>
      <c r="AH1413" s="183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82">
        <v>2020</v>
      </c>
      <c r="C1414" s="182">
        <v>11</v>
      </c>
      <c r="D1414" s="57" t="str">
        <f t="shared" si="269"/>
        <v>Q3</v>
      </c>
      <c r="E1414" s="16" t="s">
        <v>171</v>
      </c>
      <c r="F1414" s="16" t="s">
        <v>171</v>
      </c>
      <c r="G1414" s="182" t="s">
        <v>171</v>
      </c>
      <c r="H1414" s="185"/>
      <c r="I1414" s="57" t="str">
        <f t="shared" si="272"/>
        <v>Cancel</v>
      </c>
      <c r="J1414" s="178" t="s">
        <v>1569</v>
      </c>
      <c r="K1414" s="185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87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84">
        <v>0.12</v>
      </c>
      <c r="AE1414" s="183">
        <f t="shared" si="275"/>
        <v>0</v>
      </c>
      <c r="AF1414" s="183" t="str">
        <f>IF(AND(COUNTIFS($J$18:J1414,J1414)=1,AE1414=1),1,"")</f>
        <v/>
      </c>
      <c r="AG1414" s="183" t="str">
        <f>IF(C1414="","",IF(AND(COUNTIFS($J$18:J1414,J1414)=1,C1414&lt;&gt;""),1,""))</f>
        <v/>
      </c>
      <c r="AH1414" s="183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82">
        <v>2020</v>
      </c>
      <c r="C1415" s="182">
        <v>11</v>
      </c>
      <c r="D1415" s="57" t="str">
        <f t="shared" si="269"/>
        <v>Q3</v>
      </c>
      <c r="E1415" s="16" t="s">
        <v>171</v>
      </c>
      <c r="F1415" s="16" t="s">
        <v>171</v>
      </c>
      <c r="G1415" s="182" t="s">
        <v>171</v>
      </c>
      <c r="H1415" s="185"/>
      <c r="I1415" s="57" t="str">
        <f t="shared" si="272"/>
        <v>Cancel</v>
      </c>
      <c r="J1415" s="178" t="s">
        <v>1569</v>
      </c>
      <c r="K1415" s="185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87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84">
        <v>0.12</v>
      </c>
      <c r="AE1415" s="183">
        <f t="shared" si="275"/>
        <v>0</v>
      </c>
      <c r="AF1415" s="183" t="str">
        <f>IF(AND(COUNTIFS($J$18:J1415,J1415)=1,AE1415=1),1,"")</f>
        <v/>
      </c>
      <c r="AG1415" s="183" t="str">
        <f>IF(C1415="","",IF(AND(COUNTIFS($J$18:J1415,J1415)=1,C1415&lt;&gt;""),1,""))</f>
        <v/>
      </c>
      <c r="AH1415" s="183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82">
        <v>2020</v>
      </c>
      <c r="C1416" s="182">
        <v>11</v>
      </c>
      <c r="D1416" s="57" t="str">
        <f t="shared" si="269"/>
        <v>Q3</v>
      </c>
      <c r="E1416" s="16" t="s">
        <v>171</v>
      </c>
      <c r="F1416" s="16" t="s">
        <v>171</v>
      </c>
      <c r="G1416" s="182" t="s">
        <v>171</v>
      </c>
      <c r="H1416" s="185"/>
      <c r="I1416" s="57" t="str">
        <f t="shared" si="272"/>
        <v>Cancel</v>
      </c>
      <c r="J1416" s="178" t="s">
        <v>1569</v>
      </c>
      <c r="K1416" s="185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87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84">
        <v>0.12</v>
      </c>
      <c r="AE1416" s="183">
        <f t="shared" si="275"/>
        <v>0</v>
      </c>
      <c r="AF1416" s="183" t="str">
        <f>IF(AND(COUNTIFS($J$18:J1416,J1416)=1,AE1416=1),1,"")</f>
        <v/>
      </c>
      <c r="AG1416" s="183" t="str">
        <f>IF(C1416="","",IF(AND(COUNTIFS($J$18:J1416,J1416)=1,C1416&lt;&gt;""),1,""))</f>
        <v/>
      </c>
      <c r="AH1416" s="183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82">
        <v>2020</v>
      </c>
      <c r="C1417" s="182">
        <v>11</v>
      </c>
      <c r="D1417" s="57" t="str">
        <f t="shared" si="269"/>
        <v>Q3</v>
      </c>
      <c r="E1417" s="16" t="s">
        <v>171</v>
      </c>
      <c r="F1417" s="16" t="s">
        <v>171</v>
      </c>
      <c r="G1417" s="182" t="s">
        <v>171</v>
      </c>
      <c r="H1417" s="185"/>
      <c r="I1417" s="57" t="str">
        <f t="shared" si="272"/>
        <v>Cancel</v>
      </c>
      <c r="J1417" s="178" t="s">
        <v>1569</v>
      </c>
      <c r="K1417" s="185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87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84">
        <v>0.12</v>
      </c>
      <c r="AE1417" s="183">
        <f t="shared" si="275"/>
        <v>0</v>
      </c>
      <c r="AF1417" s="183" t="str">
        <f>IF(AND(COUNTIFS($J$18:J1417,J1417)=1,AE1417=1),1,"")</f>
        <v/>
      </c>
      <c r="AG1417" s="183" t="str">
        <f>IF(C1417="","",IF(AND(COUNTIFS($J$18:J1417,J1417)=1,C1417&lt;&gt;""),1,""))</f>
        <v/>
      </c>
      <c r="AH1417" s="183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82">
        <v>2020</v>
      </c>
      <c r="C1418" s="182">
        <v>11</v>
      </c>
      <c r="D1418" s="57" t="str">
        <f t="shared" si="269"/>
        <v>Q3</v>
      </c>
      <c r="E1418" s="16" t="s">
        <v>171</v>
      </c>
      <c r="F1418" s="16" t="s">
        <v>171</v>
      </c>
      <c r="G1418" s="182" t="s">
        <v>171</v>
      </c>
      <c r="H1418" s="185"/>
      <c r="I1418" s="57" t="str">
        <f t="shared" si="272"/>
        <v>Cancel</v>
      </c>
      <c r="J1418" s="178" t="s">
        <v>1571</v>
      </c>
      <c r="K1418" s="185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87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84">
        <v>0.12</v>
      </c>
      <c r="AE1418" s="183">
        <f t="shared" si="275"/>
        <v>0</v>
      </c>
      <c r="AF1418" s="183" t="str">
        <f>IF(AND(COUNTIFS($J$18:J1418,J1418)=1,AE1418=1),1,"")</f>
        <v/>
      </c>
      <c r="AG1418" s="183">
        <f>IF(C1418="","",IF(AND(COUNTIFS($J$18:J1418,J1418)=1,C1418&lt;&gt;""),1,""))</f>
        <v>1</v>
      </c>
      <c r="AH1418" s="183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82">
        <v>2020</v>
      </c>
      <c r="C1419" s="182">
        <v>11</v>
      </c>
      <c r="D1419" s="57" t="str">
        <f t="shared" si="269"/>
        <v>Q3</v>
      </c>
      <c r="E1419" s="16" t="s">
        <v>171</v>
      </c>
      <c r="F1419" s="16" t="s">
        <v>171</v>
      </c>
      <c r="G1419" s="182" t="s">
        <v>171</v>
      </c>
      <c r="H1419" s="185"/>
      <c r="I1419" s="57" t="str">
        <f t="shared" si="272"/>
        <v>Cancel</v>
      </c>
      <c r="J1419" s="178" t="s">
        <v>1571</v>
      </c>
      <c r="K1419" s="185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87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84">
        <v>0.12</v>
      </c>
      <c r="AE1419" s="183">
        <f t="shared" si="275"/>
        <v>0</v>
      </c>
      <c r="AF1419" s="183" t="str">
        <f>IF(AND(COUNTIFS($J$18:J1419,J1419)=1,AE1419=1),1,"")</f>
        <v/>
      </c>
      <c r="AG1419" s="183" t="str">
        <f>IF(C1419="","",IF(AND(COUNTIFS($J$18:J1419,J1419)=1,C1419&lt;&gt;""),1,""))</f>
        <v/>
      </c>
      <c r="AH1419" s="183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82">
        <v>2020</v>
      </c>
      <c r="C1420" s="182">
        <v>11</v>
      </c>
      <c r="D1420" s="57" t="str">
        <f t="shared" si="269"/>
        <v>Q3</v>
      </c>
      <c r="E1420" s="16" t="s">
        <v>171</v>
      </c>
      <c r="F1420" s="16" t="s">
        <v>171</v>
      </c>
      <c r="G1420" s="182" t="s">
        <v>171</v>
      </c>
      <c r="H1420" s="185"/>
      <c r="I1420" s="57" t="str">
        <f t="shared" si="272"/>
        <v>Cancel</v>
      </c>
      <c r="J1420" s="178" t="s">
        <v>1571</v>
      </c>
      <c r="K1420" s="185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87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84">
        <v>0.12</v>
      </c>
      <c r="AE1420" s="183">
        <f t="shared" si="275"/>
        <v>0</v>
      </c>
      <c r="AF1420" s="183" t="str">
        <f>IF(AND(COUNTIFS($J$18:J1420,J1420)=1,AE1420=1),1,"")</f>
        <v/>
      </c>
      <c r="AG1420" s="183" t="str">
        <f>IF(C1420="","",IF(AND(COUNTIFS($J$18:J1420,J1420)=1,C1420&lt;&gt;""),1,""))</f>
        <v/>
      </c>
      <c r="AH1420" s="183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82">
        <v>2020</v>
      </c>
      <c r="C1421" s="182">
        <v>11</v>
      </c>
      <c r="D1421" s="57" t="str">
        <f t="shared" si="269"/>
        <v>Q3</v>
      </c>
      <c r="E1421" s="16" t="s">
        <v>171</v>
      </c>
      <c r="F1421" s="16" t="s">
        <v>171</v>
      </c>
      <c r="G1421" s="182" t="s">
        <v>171</v>
      </c>
      <c r="H1421" s="185"/>
      <c r="I1421" s="57" t="str">
        <f t="shared" si="272"/>
        <v>Cancel</v>
      </c>
      <c r="J1421" s="178" t="s">
        <v>1571</v>
      </c>
      <c r="K1421" s="185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87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84">
        <v>0.12</v>
      </c>
      <c r="AE1421" s="183">
        <f t="shared" si="275"/>
        <v>0</v>
      </c>
      <c r="AF1421" s="183" t="str">
        <f>IF(AND(COUNTIFS($J$18:J1421,J1421)=1,AE1421=1),1,"")</f>
        <v/>
      </c>
      <c r="AG1421" s="183" t="str">
        <f>IF(C1421="","",IF(AND(COUNTIFS($J$18:J1421,J1421)=1,C1421&lt;&gt;""),1,""))</f>
        <v/>
      </c>
      <c r="AH1421" s="183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82">
        <v>2020</v>
      </c>
      <c r="C1422" s="182">
        <v>11</v>
      </c>
      <c r="D1422" s="57" t="str">
        <f t="shared" si="269"/>
        <v>Q3</v>
      </c>
      <c r="E1422" s="16" t="s">
        <v>171</v>
      </c>
      <c r="F1422" s="16" t="s">
        <v>171</v>
      </c>
      <c r="G1422" s="182" t="s">
        <v>171</v>
      </c>
      <c r="H1422" s="185"/>
      <c r="I1422" s="57" t="str">
        <f t="shared" si="272"/>
        <v>Cancel</v>
      </c>
      <c r="J1422" s="178" t="s">
        <v>1571</v>
      </c>
      <c r="K1422" s="185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87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84">
        <v>0.12</v>
      </c>
      <c r="AE1422" s="183">
        <f t="shared" si="275"/>
        <v>0</v>
      </c>
      <c r="AF1422" s="183" t="str">
        <f>IF(AND(COUNTIFS($J$18:J1422,J1422)=1,AE1422=1),1,"")</f>
        <v/>
      </c>
      <c r="AG1422" s="183" t="str">
        <f>IF(C1422="","",IF(AND(COUNTIFS($J$18:J1422,J1422)=1,C1422&lt;&gt;""),1,""))</f>
        <v/>
      </c>
      <c r="AH1422" s="183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82">
        <v>2020</v>
      </c>
      <c r="C1423" s="182">
        <v>11</v>
      </c>
      <c r="D1423" s="57" t="str">
        <f t="shared" si="269"/>
        <v>Q3</v>
      </c>
      <c r="E1423" s="16" t="s">
        <v>171</v>
      </c>
      <c r="F1423" s="16" t="s">
        <v>171</v>
      </c>
      <c r="G1423" s="182" t="s">
        <v>171</v>
      </c>
      <c r="H1423" s="185"/>
      <c r="I1423" s="57" t="str">
        <f t="shared" si="272"/>
        <v>Cancel</v>
      </c>
      <c r="J1423" s="178" t="s">
        <v>1571</v>
      </c>
      <c r="K1423" s="185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87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84">
        <v>0.12</v>
      </c>
      <c r="AE1423" s="183">
        <f t="shared" si="275"/>
        <v>0</v>
      </c>
      <c r="AF1423" s="183" t="str">
        <f>IF(AND(COUNTIFS($J$18:J1423,J1423)=1,AE1423=1),1,"")</f>
        <v/>
      </c>
      <c r="AG1423" s="183" t="str">
        <f>IF(C1423="","",IF(AND(COUNTIFS($J$18:J1423,J1423)=1,C1423&lt;&gt;""),1,""))</f>
        <v/>
      </c>
      <c r="AH1423" s="183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82">
        <v>2020</v>
      </c>
      <c r="C1424" s="182">
        <v>11</v>
      </c>
      <c r="D1424" s="57" t="str">
        <f t="shared" si="269"/>
        <v>Q3</v>
      </c>
      <c r="E1424" s="16" t="s">
        <v>171</v>
      </c>
      <c r="F1424" s="16" t="s">
        <v>171</v>
      </c>
      <c r="G1424" s="182" t="s">
        <v>171</v>
      </c>
      <c r="H1424" s="185"/>
      <c r="I1424" s="57" t="str">
        <f t="shared" si="272"/>
        <v>Cancel</v>
      </c>
      <c r="J1424" s="178" t="s">
        <v>1571</v>
      </c>
      <c r="K1424" s="185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87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84">
        <v>0.12</v>
      </c>
      <c r="AE1424" s="183">
        <f t="shared" si="275"/>
        <v>0</v>
      </c>
      <c r="AF1424" s="183" t="str">
        <f>IF(AND(COUNTIFS($J$18:J1424,J1424)=1,AE1424=1),1,"")</f>
        <v/>
      </c>
      <c r="AG1424" s="183" t="str">
        <f>IF(C1424="","",IF(AND(COUNTIFS($J$18:J1424,J1424)=1,C1424&lt;&gt;""),1,""))</f>
        <v/>
      </c>
      <c r="AH1424" s="183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82">
        <v>2020</v>
      </c>
      <c r="C1425" s="182">
        <v>11</v>
      </c>
      <c r="D1425" s="57" t="str">
        <f t="shared" si="269"/>
        <v>Q3</v>
      </c>
      <c r="E1425" s="16" t="s">
        <v>171</v>
      </c>
      <c r="F1425" s="16" t="s">
        <v>171</v>
      </c>
      <c r="G1425" s="182" t="s">
        <v>171</v>
      </c>
      <c r="H1425" s="185"/>
      <c r="I1425" s="57" t="str">
        <f t="shared" si="272"/>
        <v>Cancel</v>
      </c>
      <c r="J1425" s="178" t="s">
        <v>1571</v>
      </c>
      <c r="K1425" s="185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87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84">
        <v>0.12</v>
      </c>
      <c r="AE1425" s="183">
        <f t="shared" si="275"/>
        <v>0</v>
      </c>
      <c r="AF1425" s="183" t="str">
        <f>IF(AND(COUNTIFS($J$18:J1425,J1425)=1,AE1425=1),1,"")</f>
        <v/>
      </c>
      <c r="AG1425" s="183" t="str">
        <f>IF(C1425="","",IF(AND(COUNTIFS($J$18:J1425,J1425)=1,C1425&lt;&gt;""),1,""))</f>
        <v/>
      </c>
      <c r="AH1425" s="183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82">
        <v>2020</v>
      </c>
      <c r="C1426" s="182">
        <v>11</v>
      </c>
      <c r="D1426" s="57" t="str">
        <f t="shared" si="269"/>
        <v>Q3</v>
      </c>
      <c r="E1426" s="16" t="s">
        <v>171</v>
      </c>
      <c r="F1426" s="16" t="s">
        <v>171</v>
      </c>
      <c r="G1426" s="182" t="s">
        <v>171</v>
      </c>
      <c r="H1426" s="185"/>
      <c r="I1426" s="57" t="str">
        <f t="shared" si="272"/>
        <v>Cancel</v>
      </c>
      <c r="J1426" s="178" t="s">
        <v>1572</v>
      </c>
      <c r="K1426" s="185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87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81">
        <v>0.12</v>
      </c>
      <c r="AE1426" s="183">
        <f t="shared" si="275"/>
        <v>0</v>
      </c>
      <c r="AF1426" s="183" t="str">
        <f>IF(AND(COUNTIFS($J$18:J1426,J1426)=1,AE1426=1),1,"")</f>
        <v/>
      </c>
      <c r="AG1426" s="183">
        <f>IF(C1426="","",IF(AND(COUNTIFS($J$18:J1426,J1426)=1,C1426&lt;&gt;""),1,""))</f>
        <v>1</v>
      </c>
      <c r="AH1426" s="183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82">
        <v>2020</v>
      </c>
      <c r="C1427" s="182">
        <v>12</v>
      </c>
      <c r="D1427" s="57" t="str">
        <f t="shared" si="269"/>
        <v>Q3</v>
      </c>
      <c r="E1427" s="16" t="s">
        <v>171</v>
      </c>
      <c r="F1427" s="16" t="s">
        <v>171</v>
      </c>
      <c r="G1427" s="182" t="s">
        <v>171</v>
      </c>
      <c r="H1427" s="185"/>
      <c r="I1427" s="57" t="str">
        <f t="shared" si="272"/>
        <v>Cancel</v>
      </c>
      <c r="J1427" s="178" t="s">
        <v>1573</v>
      </c>
      <c r="K1427" s="185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87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81">
        <v>0.12</v>
      </c>
      <c r="AE1427" s="183">
        <f t="shared" si="275"/>
        <v>1</v>
      </c>
      <c r="AF1427" s="183">
        <f>IF(AND(COUNTIFS($J$18:J1427,J1427)=1,AE1427=1),1,"")</f>
        <v>1</v>
      </c>
      <c r="AG1427" s="183">
        <f>IF(C1427="","",IF(AND(COUNTIFS($J$18:J1427,J1427)=1,C1427&lt;&gt;""),1,""))</f>
        <v>1</v>
      </c>
      <c r="AH1427" s="183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82">
        <v>2020</v>
      </c>
      <c r="C1428" s="182">
        <v>12</v>
      </c>
      <c r="D1428" s="57" t="str">
        <f t="shared" si="269"/>
        <v>Q3</v>
      </c>
      <c r="E1428" s="16" t="s">
        <v>171</v>
      </c>
      <c r="F1428" s="16" t="s">
        <v>171</v>
      </c>
      <c r="G1428" s="182" t="s">
        <v>171</v>
      </c>
      <c r="H1428" s="185"/>
      <c r="I1428" s="57" t="str">
        <f t="shared" si="272"/>
        <v>Cancel</v>
      </c>
      <c r="J1428" s="178" t="s">
        <v>1573</v>
      </c>
      <c r="K1428" s="185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87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81">
        <v>0.12</v>
      </c>
      <c r="AE1428" s="183">
        <f t="shared" si="275"/>
        <v>1</v>
      </c>
      <c r="AF1428" s="183" t="str">
        <f>IF(AND(COUNTIFS($J$18:J1428,J1428)=1,AE1428=1),1,"")</f>
        <v/>
      </c>
      <c r="AG1428" s="183" t="str">
        <f>IF(C1428="","",IF(AND(COUNTIFS($J$18:J1428,J1428)=1,C1428&lt;&gt;""),1,""))</f>
        <v/>
      </c>
      <c r="AH1428" s="183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82">
        <v>2020</v>
      </c>
      <c r="C1429" s="182">
        <v>12</v>
      </c>
      <c r="D1429" s="57" t="str">
        <f t="shared" si="269"/>
        <v>Q3</v>
      </c>
      <c r="E1429" s="16" t="s">
        <v>171</v>
      </c>
      <c r="F1429" s="16" t="s">
        <v>171</v>
      </c>
      <c r="G1429" s="182" t="s">
        <v>171</v>
      </c>
      <c r="H1429" s="185"/>
      <c r="I1429" s="57" t="str">
        <f t="shared" si="272"/>
        <v>Cancel</v>
      </c>
      <c r="J1429" s="178" t="s">
        <v>1573</v>
      </c>
      <c r="K1429" s="185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87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81">
        <v>0.12</v>
      </c>
      <c r="AE1429" s="183">
        <f t="shared" si="275"/>
        <v>1</v>
      </c>
      <c r="AF1429" s="183" t="str">
        <f>IF(AND(COUNTIFS($J$18:J1429,J1429)=1,AE1429=1),1,"")</f>
        <v/>
      </c>
      <c r="AG1429" s="183" t="str">
        <f>IF(C1429="","",IF(AND(COUNTIFS($J$18:J1429,J1429)=1,C1429&lt;&gt;""),1,""))</f>
        <v/>
      </c>
      <c r="AH1429" s="183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82">
        <v>2020</v>
      </c>
      <c r="C1430" s="182">
        <v>12</v>
      </c>
      <c r="D1430" s="57" t="str">
        <f t="shared" si="269"/>
        <v>Q3</v>
      </c>
      <c r="E1430" s="16" t="s">
        <v>171</v>
      </c>
      <c r="F1430" s="16" t="s">
        <v>171</v>
      </c>
      <c r="G1430" s="182" t="s">
        <v>171</v>
      </c>
      <c r="H1430" s="185"/>
      <c r="I1430" s="57" t="str">
        <f t="shared" si="272"/>
        <v>Cancel</v>
      </c>
      <c r="J1430" s="178" t="s">
        <v>1573</v>
      </c>
      <c r="K1430" s="185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87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81">
        <v>0.12</v>
      </c>
      <c r="AE1430" s="183">
        <f t="shared" si="275"/>
        <v>1</v>
      </c>
      <c r="AF1430" s="183" t="str">
        <f>IF(AND(COUNTIFS($J$18:J1430,J1430)=1,AE1430=1),1,"")</f>
        <v/>
      </c>
      <c r="AG1430" s="183" t="str">
        <f>IF(C1430="","",IF(AND(COUNTIFS($J$18:J1430,J1430)=1,C1430&lt;&gt;""),1,""))</f>
        <v/>
      </c>
      <c r="AH1430" s="183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82">
        <v>2020</v>
      </c>
      <c r="C1431" s="182">
        <v>12</v>
      </c>
      <c r="D1431" s="57" t="str">
        <f t="shared" si="269"/>
        <v>Q3</v>
      </c>
      <c r="E1431" s="16" t="s">
        <v>171</v>
      </c>
      <c r="F1431" s="16" t="s">
        <v>171</v>
      </c>
      <c r="G1431" s="182" t="s">
        <v>171</v>
      </c>
      <c r="H1431" s="185" t="s">
        <v>1553</v>
      </c>
      <c r="I1431" s="57" t="str">
        <f t="shared" si="272"/>
        <v>Cancel</v>
      </c>
      <c r="J1431" s="178" t="s">
        <v>1574</v>
      </c>
      <c r="K1431" s="185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87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81">
        <v>0.12</v>
      </c>
      <c r="AE1431" s="183">
        <f t="shared" si="275"/>
        <v>0</v>
      </c>
      <c r="AF1431" s="183" t="str">
        <f>IF(AND(COUNTIFS($J$18:J1431,J1431)=1,AE1431=1),1,"")</f>
        <v/>
      </c>
      <c r="AG1431" s="183">
        <f>IF(C1431="","",IF(AND(COUNTIFS($J$18:J1431,J1431)=1,C1431&lt;&gt;""),1,""))</f>
        <v>1</v>
      </c>
      <c r="AH1431" s="183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82">
        <v>2020</v>
      </c>
      <c r="C1432" s="182">
        <v>12</v>
      </c>
      <c r="D1432" s="57" t="str">
        <f t="shared" si="269"/>
        <v>Q3</v>
      </c>
      <c r="E1432" s="16" t="s">
        <v>171</v>
      </c>
      <c r="F1432" s="16" t="s">
        <v>171</v>
      </c>
      <c r="G1432" s="182" t="s">
        <v>171</v>
      </c>
      <c r="H1432" s="185" t="s">
        <v>1553</v>
      </c>
      <c r="I1432" s="57" t="str">
        <f t="shared" si="272"/>
        <v>Cancel</v>
      </c>
      <c r="J1432" s="178" t="s">
        <v>1574</v>
      </c>
      <c r="K1432" s="185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87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81">
        <v>0.12</v>
      </c>
      <c r="AE1432" s="183">
        <f t="shared" si="275"/>
        <v>0</v>
      </c>
      <c r="AF1432" s="183" t="str">
        <f>IF(AND(COUNTIFS($J$18:J1432,J1432)=1,AE1432=1),1,"")</f>
        <v/>
      </c>
      <c r="AG1432" s="183" t="str">
        <f>IF(C1432="","",IF(AND(COUNTIFS($J$18:J1432,J1432)=1,C1432&lt;&gt;""),1,""))</f>
        <v/>
      </c>
      <c r="AH1432" s="183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82">
        <v>2020</v>
      </c>
      <c r="C1433" s="182">
        <v>12</v>
      </c>
      <c r="D1433" s="57" t="str">
        <f t="shared" si="269"/>
        <v>Q3</v>
      </c>
      <c r="E1433" s="16" t="s">
        <v>171</v>
      </c>
      <c r="F1433" s="16" t="s">
        <v>171</v>
      </c>
      <c r="G1433" s="182" t="s">
        <v>171</v>
      </c>
      <c r="H1433" s="185" t="s">
        <v>1553</v>
      </c>
      <c r="I1433" s="57" t="str">
        <f t="shared" si="272"/>
        <v>Cancel</v>
      </c>
      <c r="J1433" s="178" t="s">
        <v>1574</v>
      </c>
      <c r="K1433" s="185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87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81">
        <v>0.12</v>
      </c>
      <c r="AE1433" s="183">
        <f t="shared" si="275"/>
        <v>0</v>
      </c>
      <c r="AF1433" s="183" t="str">
        <f>IF(AND(COUNTIFS($J$18:J1433,J1433)=1,AE1433=1),1,"")</f>
        <v/>
      </c>
      <c r="AG1433" s="183" t="str">
        <f>IF(C1433="","",IF(AND(COUNTIFS($J$18:J1433,J1433)=1,C1433&lt;&gt;""),1,""))</f>
        <v/>
      </c>
      <c r="AH1433" s="183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82">
        <v>2020</v>
      </c>
      <c r="C1434" s="182">
        <v>12</v>
      </c>
      <c r="D1434" s="57" t="str">
        <f t="shared" si="269"/>
        <v>Q3</v>
      </c>
      <c r="E1434" s="16" t="s">
        <v>171</v>
      </c>
      <c r="F1434" s="16" t="s">
        <v>171</v>
      </c>
      <c r="G1434" s="182" t="s">
        <v>171</v>
      </c>
      <c r="H1434" s="185" t="s">
        <v>1553</v>
      </c>
      <c r="I1434" s="57" t="str">
        <f t="shared" si="272"/>
        <v>Cancel</v>
      </c>
      <c r="J1434" s="178" t="s">
        <v>1574</v>
      </c>
      <c r="K1434" s="185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87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81">
        <v>0.12</v>
      </c>
      <c r="AE1434" s="183">
        <f t="shared" si="275"/>
        <v>0</v>
      </c>
      <c r="AF1434" s="183" t="str">
        <f>IF(AND(COUNTIFS($J$18:J1434,J1434)=1,AE1434=1),1,"")</f>
        <v/>
      </c>
      <c r="AG1434" s="183" t="str">
        <f>IF(C1434="","",IF(AND(COUNTIFS($J$18:J1434,J1434)=1,C1434&lt;&gt;""),1,""))</f>
        <v/>
      </c>
      <c r="AH1434" s="183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82">
        <v>2020</v>
      </c>
      <c r="C1435" s="182">
        <v>12</v>
      </c>
      <c r="D1435" s="57" t="str">
        <f t="shared" si="269"/>
        <v>Q3</v>
      </c>
      <c r="E1435" s="16" t="s">
        <v>171</v>
      </c>
      <c r="F1435" s="16" t="s">
        <v>171</v>
      </c>
      <c r="G1435" s="182" t="s">
        <v>171</v>
      </c>
      <c r="H1435" s="185"/>
      <c r="I1435" s="57" t="str">
        <f t="shared" si="272"/>
        <v>Cancel</v>
      </c>
      <c r="J1435" s="178" t="s">
        <v>1575</v>
      </c>
      <c r="K1435" s="185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87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81">
        <v>0.12</v>
      </c>
      <c r="AE1435" s="183">
        <f t="shared" si="275"/>
        <v>0</v>
      </c>
      <c r="AF1435" s="183" t="str">
        <f>IF(AND(COUNTIFS($J$18:J1435,J1435)=1,AE1435=1),1,"")</f>
        <v/>
      </c>
      <c r="AG1435" s="183">
        <f>IF(C1435="","",IF(AND(COUNTIFS($J$18:J1435,J1435)=1,C1435&lt;&gt;""),1,""))</f>
        <v>1</v>
      </c>
      <c r="AH1435" s="183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82">
        <v>2020</v>
      </c>
      <c r="C1436" s="182">
        <v>12</v>
      </c>
      <c r="D1436" s="57" t="str">
        <f t="shared" si="269"/>
        <v>Q3</v>
      </c>
      <c r="E1436" s="16" t="s">
        <v>171</v>
      </c>
      <c r="F1436" s="16" t="s">
        <v>171</v>
      </c>
      <c r="G1436" s="182" t="s">
        <v>171</v>
      </c>
      <c r="H1436" s="185"/>
      <c r="I1436" s="57" t="str">
        <f t="shared" si="272"/>
        <v>Cancel</v>
      </c>
      <c r="J1436" s="178" t="s">
        <v>1575</v>
      </c>
      <c r="K1436" s="185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87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81">
        <v>0.12</v>
      </c>
      <c r="AE1436" s="183">
        <f t="shared" si="275"/>
        <v>0</v>
      </c>
      <c r="AF1436" s="183" t="str">
        <f>IF(AND(COUNTIFS($J$18:J1436,J1436)=1,AE1436=1),1,"")</f>
        <v/>
      </c>
      <c r="AG1436" s="183" t="str">
        <f>IF(C1436="","",IF(AND(COUNTIFS($J$18:J1436,J1436)=1,C1436&lt;&gt;""),1,""))</f>
        <v/>
      </c>
      <c r="AH1436" s="183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82">
        <v>2020</v>
      </c>
      <c r="C1437" s="182">
        <v>12</v>
      </c>
      <c r="D1437" s="57" t="str">
        <f t="shared" si="269"/>
        <v>Q3</v>
      </c>
      <c r="E1437" s="16" t="s">
        <v>171</v>
      </c>
      <c r="F1437" s="16" t="s">
        <v>171</v>
      </c>
      <c r="G1437" s="182" t="s">
        <v>171</v>
      </c>
      <c r="H1437" s="185"/>
      <c r="I1437" s="57" t="str">
        <f t="shared" si="272"/>
        <v>Cancel</v>
      </c>
      <c r="J1437" s="178" t="s">
        <v>1575</v>
      </c>
      <c r="K1437" s="185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87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81">
        <v>0.12</v>
      </c>
      <c r="AE1437" s="183">
        <f t="shared" si="275"/>
        <v>0</v>
      </c>
      <c r="AF1437" s="183" t="str">
        <f>IF(AND(COUNTIFS($J$18:J1437,J1437)=1,AE1437=1),1,"")</f>
        <v/>
      </c>
      <c r="AG1437" s="183" t="str">
        <f>IF(C1437="","",IF(AND(COUNTIFS($J$18:J1437,J1437)=1,C1437&lt;&gt;""),1,""))</f>
        <v/>
      </c>
      <c r="AH1437" s="183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82">
        <v>2020</v>
      </c>
      <c r="C1438" s="182">
        <v>12</v>
      </c>
      <c r="D1438" s="57" t="str">
        <f t="shared" si="269"/>
        <v>Q3</v>
      </c>
      <c r="E1438" s="16" t="s">
        <v>171</v>
      </c>
      <c r="F1438" s="16" t="s">
        <v>171</v>
      </c>
      <c r="G1438" s="182" t="s">
        <v>171</v>
      </c>
      <c r="H1438" s="185"/>
      <c r="I1438" s="57" t="str">
        <f t="shared" si="272"/>
        <v>Cancel</v>
      </c>
      <c r="J1438" s="178" t="s">
        <v>1575</v>
      </c>
      <c r="K1438" s="185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87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81">
        <v>0.12</v>
      </c>
      <c r="AE1438" s="183">
        <f t="shared" si="275"/>
        <v>0</v>
      </c>
      <c r="AF1438" s="183" t="str">
        <f>IF(AND(COUNTIFS($J$18:J1438,J1438)=1,AE1438=1),1,"")</f>
        <v/>
      </c>
      <c r="AG1438" s="183" t="str">
        <f>IF(C1438="","",IF(AND(COUNTIFS($J$18:J1438,J1438)=1,C1438&lt;&gt;""),1,""))</f>
        <v/>
      </c>
      <c r="AH1438" s="183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82">
        <v>2020</v>
      </c>
      <c r="C1439" s="182">
        <v>12</v>
      </c>
      <c r="D1439" s="57" t="str">
        <f t="shared" si="269"/>
        <v>Q3</v>
      </c>
      <c r="E1439" s="16" t="s">
        <v>171</v>
      </c>
      <c r="F1439" s="16" t="s">
        <v>171</v>
      </c>
      <c r="G1439" s="182" t="s">
        <v>171</v>
      </c>
      <c r="H1439" s="185"/>
      <c r="I1439" s="57" t="str">
        <f t="shared" si="272"/>
        <v>Cancel</v>
      </c>
      <c r="J1439" s="178" t="s">
        <v>1575</v>
      </c>
      <c r="K1439" s="185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87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81">
        <v>0.12</v>
      </c>
      <c r="AE1439" s="183">
        <f t="shared" si="275"/>
        <v>0</v>
      </c>
      <c r="AF1439" s="183" t="str">
        <f>IF(AND(COUNTIFS($J$18:J1439,J1439)=1,AE1439=1),1,"")</f>
        <v/>
      </c>
      <c r="AG1439" s="183" t="str">
        <f>IF(C1439="","",IF(AND(COUNTIFS($J$18:J1439,J1439)=1,C1439&lt;&gt;""),1,""))</f>
        <v/>
      </c>
      <c r="AH1439" s="183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82">
        <v>2020</v>
      </c>
      <c r="C1440" s="182">
        <v>12</v>
      </c>
      <c r="D1440" s="57" t="str">
        <f t="shared" si="269"/>
        <v>Q3</v>
      </c>
      <c r="E1440" s="16" t="s">
        <v>171</v>
      </c>
      <c r="F1440" s="16" t="s">
        <v>171</v>
      </c>
      <c r="G1440" s="182" t="s">
        <v>171</v>
      </c>
      <c r="H1440" s="185"/>
      <c r="I1440" s="57" t="str">
        <f t="shared" si="272"/>
        <v>Cancel</v>
      </c>
      <c r="J1440" s="178" t="s">
        <v>1575</v>
      </c>
      <c r="K1440" s="185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87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81">
        <v>0.12</v>
      </c>
      <c r="AE1440" s="183">
        <f t="shared" si="275"/>
        <v>0</v>
      </c>
      <c r="AF1440" s="183" t="str">
        <f>IF(AND(COUNTIFS($J$18:J1440,J1440)=1,AE1440=1),1,"")</f>
        <v/>
      </c>
      <c r="AG1440" s="183" t="str">
        <f>IF(C1440="","",IF(AND(COUNTIFS($J$18:J1440,J1440)=1,C1440&lt;&gt;""),1,""))</f>
        <v/>
      </c>
      <c r="AH1440" s="183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82">
        <v>2020</v>
      </c>
      <c r="C1441" s="182">
        <v>12</v>
      </c>
      <c r="D1441" s="57" t="str">
        <f t="shared" si="269"/>
        <v>Q3</v>
      </c>
      <c r="E1441" s="16" t="s">
        <v>171</v>
      </c>
      <c r="F1441" s="16" t="s">
        <v>171</v>
      </c>
      <c r="G1441" s="182" t="s">
        <v>171</v>
      </c>
      <c r="H1441" s="185"/>
      <c r="I1441" s="57" t="str">
        <f t="shared" si="272"/>
        <v>Cancel</v>
      </c>
      <c r="J1441" s="178" t="s">
        <v>1575</v>
      </c>
      <c r="K1441" s="185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87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81">
        <v>0.12</v>
      </c>
      <c r="AE1441" s="183">
        <f t="shared" si="275"/>
        <v>0</v>
      </c>
      <c r="AF1441" s="183" t="str">
        <f>IF(AND(COUNTIFS($J$18:J1441,J1441)=1,AE1441=1),1,"")</f>
        <v/>
      </c>
      <c r="AG1441" s="183" t="str">
        <f>IF(C1441="","",IF(AND(COUNTIFS($J$18:J1441,J1441)=1,C1441&lt;&gt;""),1,""))</f>
        <v/>
      </c>
      <c r="AH1441" s="183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82">
        <v>2020</v>
      </c>
      <c r="C1442" s="182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82" t="s">
        <v>171</v>
      </c>
      <c r="H1442" s="185"/>
      <c r="I1442" s="57" t="str">
        <f t="shared" si="272"/>
        <v>Cancel</v>
      </c>
      <c r="J1442" s="178" t="s">
        <v>1575</v>
      </c>
      <c r="K1442" s="185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87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81">
        <v>0.12</v>
      </c>
      <c r="AE1442" s="183">
        <f t="shared" si="275"/>
        <v>0</v>
      </c>
      <c r="AF1442" s="183" t="str">
        <f>IF(AND(COUNTIFS($J$18:J1442,J1442)=1,AE1442=1),1,"")</f>
        <v/>
      </c>
      <c r="AG1442" s="183" t="str">
        <f>IF(C1442="","",IF(AND(COUNTIFS($J$18:J1442,J1442)=1,C1442&lt;&gt;""),1,""))</f>
        <v/>
      </c>
      <c r="AH1442" s="183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82">
        <v>2020</v>
      </c>
      <c r="C1443" s="182">
        <v>12</v>
      </c>
      <c r="D1443" s="57" t="str">
        <f t="shared" si="282"/>
        <v>Q3</v>
      </c>
      <c r="E1443" s="16" t="s">
        <v>171</v>
      </c>
      <c r="F1443" s="16" t="s">
        <v>171</v>
      </c>
      <c r="G1443" s="182" t="s">
        <v>171</v>
      </c>
      <c r="H1443" s="185"/>
      <c r="I1443" s="57" t="str">
        <f t="shared" si="272"/>
        <v>Cancel</v>
      </c>
      <c r="J1443" s="178" t="s">
        <v>1576</v>
      </c>
      <c r="K1443" s="185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87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84">
        <v>0.12</v>
      </c>
      <c r="AE1443" s="183">
        <f t="shared" si="275"/>
        <v>1</v>
      </c>
      <c r="AF1443" s="183">
        <f>IF(AND(COUNTIFS($J$18:J1443,J1443)=1,AE1443=1),1,"")</f>
        <v>1</v>
      </c>
      <c r="AG1443" s="183">
        <f>IF(C1443="","",IF(AND(COUNTIFS($J$18:J1443,J1443)=1,C1443&lt;&gt;""),1,""))</f>
        <v>1</v>
      </c>
      <c r="AH1443" s="183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82">
        <v>2020</v>
      </c>
      <c r="C1444" s="182">
        <v>12</v>
      </c>
      <c r="D1444" s="57" t="str">
        <f t="shared" si="282"/>
        <v>Q3</v>
      </c>
      <c r="E1444" s="16" t="s">
        <v>171</v>
      </c>
      <c r="F1444" s="16" t="s">
        <v>171</v>
      </c>
      <c r="G1444" s="182" t="s">
        <v>171</v>
      </c>
      <c r="H1444" s="185"/>
      <c r="I1444" s="57" t="str">
        <f t="shared" si="272"/>
        <v>Cancel</v>
      </c>
      <c r="J1444" s="178" t="s">
        <v>1576</v>
      </c>
      <c r="K1444" s="185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87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84">
        <v>0.12</v>
      </c>
      <c r="AE1444" s="183">
        <f t="shared" si="275"/>
        <v>1</v>
      </c>
      <c r="AF1444" s="183" t="str">
        <f>IF(AND(COUNTIFS($J$18:J1444,J1444)=1,AE1444=1),1,"")</f>
        <v/>
      </c>
      <c r="AG1444" s="183" t="str">
        <f>IF(C1444="","",IF(AND(COUNTIFS($J$18:J1444,J1444)=1,C1444&lt;&gt;""),1,""))</f>
        <v/>
      </c>
      <c r="AH1444" s="183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82">
        <v>2020</v>
      </c>
      <c r="C1445" s="182">
        <v>12</v>
      </c>
      <c r="D1445" s="57" t="str">
        <f t="shared" si="282"/>
        <v>Q3</v>
      </c>
      <c r="E1445" s="16" t="s">
        <v>171</v>
      </c>
      <c r="F1445" s="16" t="s">
        <v>171</v>
      </c>
      <c r="G1445" s="182" t="s">
        <v>171</v>
      </c>
      <c r="H1445" s="185"/>
      <c r="I1445" s="57" t="str">
        <f t="shared" si="272"/>
        <v>Cancel</v>
      </c>
      <c r="J1445" s="178" t="s">
        <v>1576</v>
      </c>
      <c r="K1445" s="185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87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84">
        <v>0.12</v>
      </c>
      <c r="AE1445" s="183">
        <f t="shared" si="275"/>
        <v>1</v>
      </c>
      <c r="AF1445" s="183" t="str">
        <f>IF(AND(COUNTIFS($J$18:J1445,J1445)=1,AE1445=1),1,"")</f>
        <v/>
      </c>
      <c r="AG1445" s="183" t="str">
        <f>IF(C1445="","",IF(AND(COUNTIFS($J$18:J1445,J1445)=1,C1445&lt;&gt;""),1,""))</f>
        <v/>
      </c>
      <c r="AH1445" s="183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82">
        <v>2020</v>
      </c>
      <c r="C1446" s="182">
        <v>12</v>
      </c>
      <c r="D1446" s="57" t="str">
        <f t="shared" si="282"/>
        <v>Q3</v>
      </c>
      <c r="E1446" s="16" t="s">
        <v>171</v>
      </c>
      <c r="F1446" s="16" t="s">
        <v>171</v>
      </c>
      <c r="G1446" s="182" t="s">
        <v>171</v>
      </c>
      <c r="H1446" s="185"/>
      <c r="I1446" s="57" t="str">
        <f t="shared" si="272"/>
        <v>Cancel</v>
      </c>
      <c r="J1446" s="178" t="s">
        <v>1576</v>
      </c>
      <c r="K1446" s="185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87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84">
        <v>0.12</v>
      </c>
      <c r="AE1446" s="183">
        <f t="shared" si="275"/>
        <v>1</v>
      </c>
      <c r="AF1446" s="183" t="str">
        <f>IF(AND(COUNTIFS($J$18:J1446,J1446)=1,AE1446=1),1,"")</f>
        <v/>
      </c>
      <c r="AG1446" s="183" t="str">
        <f>IF(C1446="","",IF(AND(COUNTIFS($J$18:J1446,J1446)=1,C1446&lt;&gt;""),1,""))</f>
        <v/>
      </c>
      <c r="AH1446" s="183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82">
        <v>2020</v>
      </c>
      <c r="C1447" s="182">
        <v>12</v>
      </c>
      <c r="D1447" s="57" t="str">
        <f t="shared" si="282"/>
        <v>Q3</v>
      </c>
      <c r="E1447" s="16" t="s">
        <v>171</v>
      </c>
      <c r="F1447" s="16" t="s">
        <v>171</v>
      </c>
      <c r="G1447" s="182" t="s">
        <v>171</v>
      </c>
      <c r="H1447" s="185"/>
      <c r="I1447" s="57" t="str">
        <f t="shared" si="272"/>
        <v>Cancel</v>
      </c>
      <c r="J1447" s="178" t="s">
        <v>1576</v>
      </c>
      <c r="K1447" s="185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87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84">
        <v>0.12</v>
      </c>
      <c r="AE1447" s="183">
        <f t="shared" si="275"/>
        <v>1</v>
      </c>
      <c r="AF1447" s="183" t="str">
        <f>IF(AND(COUNTIFS($J$18:J1447,J1447)=1,AE1447=1),1,"")</f>
        <v/>
      </c>
      <c r="AG1447" s="183" t="str">
        <f>IF(C1447="","",IF(AND(COUNTIFS($J$18:J1447,J1447)=1,C1447&lt;&gt;""),1,""))</f>
        <v/>
      </c>
      <c r="AH1447" s="183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82">
        <v>2020</v>
      </c>
      <c r="C1448" s="182">
        <v>12</v>
      </c>
      <c r="D1448" s="57" t="str">
        <f t="shared" si="282"/>
        <v>Q3</v>
      </c>
      <c r="E1448" s="16" t="s">
        <v>171</v>
      </c>
      <c r="F1448" s="16" t="s">
        <v>171</v>
      </c>
      <c r="G1448" s="182" t="s">
        <v>171</v>
      </c>
      <c r="H1448" s="185"/>
      <c r="I1448" s="57" t="str">
        <f t="shared" si="272"/>
        <v>Cancel</v>
      </c>
      <c r="J1448" s="178" t="s">
        <v>1576</v>
      </c>
      <c r="K1448" s="185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87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84">
        <v>0.12</v>
      </c>
      <c r="AE1448" s="183">
        <f t="shared" si="275"/>
        <v>1</v>
      </c>
      <c r="AF1448" s="183" t="str">
        <f>IF(AND(COUNTIFS($J$18:J1448,J1448)=1,AE1448=1),1,"")</f>
        <v/>
      </c>
      <c r="AG1448" s="183" t="str">
        <f>IF(C1448="","",IF(AND(COUNTIFS($J$18:J1448,J1448)=1,C1448&lt;&gt;""),1,""))</f>
        <v/>
      </c>
      <c r="AH1448" s="183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82">
        <v>2021</v>
      </c>
      <c r="C1449" s="182">
        <v>1</v>
      </c>
      <c r="D1449" s="57" t="str">
        <f t="shared" si="282"/>
        <v>Q4</v>
      </c>
      <c r="E1449" s="16" t="s">
        <v>35</v>
      </c>
      <c r="F1449" s="182">
        <v>2021</v>
      </c>
      <c r="G1449" s="182">
        <v>1</v>
      </c>
      <c r="H1449" s="185"/>
      <c r="I1449" s="57" t="str">
        <f t="shared" si="272"/>
        <v>Q4</v>
      </c>
      <c r="J1449" s="178" t="s">
        <v>1577</v>
      </c>
      <c r="K1449" s="185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87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84">
        <v>0.16300000000000001</v>
      </c>
      <c r="AE1449" s="183">
        <f t="shared" si="275"/>
        <v>0</v>
      </c>
      <c r="AF1449" s="183" t="str">
        <f>IF(AND(COUNTIFS($J$18:J1449,J1449)=1,AE1449=1),1,"")</f>
        <v/>
      </c>
      <c r="AG1449" s="183">
        <f>IF(C1449="","",IF(AND(COUNTIFS($J$18:J1449,J1449)=1,C1449&lt;&gt;""),1,""))</f>
        <v>1</v>
      </c>
      <c r="AH1449" s="183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82">
        <v>2021</v>
      </c>
      <c r="C1450" s="182">
        <v>1</v>
      </c>
      <c r="D1450" s="57" t="str">
        <f t="shared" si="282"/>
        <v>Q4</v>
      </c>
      <c r="E1450" s="16" t="s">
        <v>35</v>
      </c>
      <c r="F1450" s="182">
        <v>2021</v>
      </c>
      <c r="G1450" s="182">
        <v>1</v>
      </c>
      <c r="H1450" s="185"/>
      <c r="I1450" s="57" t="str">
        <f t="shared" si="272"/>
        <v>Q4</v>
      </c>
      <c r="J1450" s="178" t="s">
        <v>1577</v>
      </c>
      <c r="K1450" s="185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87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84">
        <v>0.16300000000000001</v>
      </c>
      <c r="AE1450" s="183">
        <f t="shared" si="275"/>
        <v>0</v>
      </c>
      <c r="AF1450" s="183" t="str">
        <f>IF(AND(COUNTIFS($J$18:J1450,J1450)=1,AE1450=1),1,"")</f>
        <v/>
      </c>
      <c r="AG1450" s="183" t="str">
        <f>IF(C1450="","",IF(AND(COUNTIFS($J$18:J1450,J1450)=1,C1450&lt;&gt;""),1,""))</f>
        <v/>
      </c>
      <c r="AH1450" s="183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82">
        <v>2021</v>
      </c>
      <c r="C1451" s="182">
        <v>1</v>
      </c>
      <c r="D1451" s="57" t="str">
        <f t="shared" si="282"/>
        <v>Q4</v>
      </c>
      <c r="E1451" s="16" t="s">
        <v>35</v>
      </c>
      <c r="F1451" s="182">
        <v>2021</v>
      </c>
      <c r="G1451" s="182">
        <v>3</v>
      </c>
      <c r="H1451" s="185"/>
      <c r="I1451" s="57" t="str">
        <f t="shared" si="272"/>
        <v>Q4</v>
      </c>
      <c r="J1451" s="178" t="s">
        <v>1579</v>
      </c>
      <c r="K1451" s="185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87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84">
        <v>0.13339999999999999</v>
      </c>
      <c r="AE1451" s="183">
        <f t="shared" si="275"/>
        <v>0</v>
      </c>
      <c r="AF1451" s="183" t="str">
        <f>IF(AND(COUNTIFS($J$18:J1451,J1451)=1,AE1451=1),1,"")</f>
        <v/>
      </c>
      <c r="AG1451" s="183">
        <f>IF(C1451="","",IF(AND(COUNTIFS($J$18:J1451,J1451)=1,C1451&lt;&gt;""),1,""))</f>
        <v>1</v>
      </c>
      <c r="AH1451" s="183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82">
        <v>2021</v>
      </c>
      <c r="C1452" s="182">
        <v>1</v>
      </c>
      <c r="D1452" s="57" t="str">
        <f t="shared" si="282"/>
        <v>Q4</v>
      </c>
      <c r="E1452" s="16" t="s">
        <v>35</v>
      </c>
      <c r="F1452" s="182">
        <v>2021</v>
      </c>
      <c r="G1452" s="182">
        <v>3</v>
      </c>
      <c r="H1452" s="185"/>
      <c r="I1452" s="57" t="str">
        <f t="shared" si="272"/>
        <v>Q4</v>
      </c>
      <c r="J1452" s="178" t="s">
        <v>1579</v>
      </c>
      <c r="K1452" s="185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87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84">
        <v>0.13339999999999999</v>
      </c>
      <c r="AE1452" s="183">
        <f t="shared" si="275"/>
        <v>0</v>
      </c>
      <c r="AF1452" s="183" t="str">
        <f>IF(AND(COUNTIFS($J$18:J1452,J1452)=1,AE1452=1),1,"")</f>
        <v/>
      </c>
      <c r="AG1452" s="183" t="str">
        <f>IF(C1452="","",IF(AND(COUNTIFS($J$18:J1452,J1452)=1,C1452&lt;&gt;""),1,""))</f>
        <v/>
      </c>
      <c r="AH1452" s="183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82">
        <v>2021</v>
      </c>
      <c r="C1453" s="182">
        <v>1</v>
      </c>
      <c r="D1453" s="57" t="str">
        <f t="shared" si="282"/>
        <v>Q4</v>
      </c>
      <c r="E1453" s="16" t="s">
        <v>35</v>
      </c>
      <c r="F1453" s="182">
        <v>2021</v>
      </c>
      <c r="G1453" s="182">
        <v>3</v>
      </c>
      <c r="H1453" s="185"/>
      <c r="I1453" s="57" t="str">
        <f t="shared" si="272"/>
        <v>Q4</v>
      </c>
      <c r="J1453" s="178" t="s">
        <v>1579</v>
      </c>
      <c r="K1453" s="185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87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84">
        <v>0.13339999999999999</v>
      </c>
      <c r="AE1453" s="183">
        <f t="shared" si="275"/>
        <v>0</v>
      </c>
      <c r="AF1453" s="183" t="str">
        <f>IF(AND(COUNTIFS($J$18:J1453,J1453)=1,AE1453=1),1,"")</f>
        <v/>
      </c>
      <c r="AG1453" s="183" t="str">
        <f>IF(C1453="","",IF(AND(COUNTIFS($J$18:J1453,J1453)=1,C1453&lt;&gt;""),1,""))</f>
        <v/>
      </c>
      <c r="AH1453" s="183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82">
        <v>2021</v>
      </c>
      <c r="C1454" s="182">
        <v>1</v>
      </c>
      <c r="D1454" s="57" t="str">
        <f t="shared" si="282"/>
        <v>Q4</v>
      </c>
      <c r="E1454" s="16" t="s">
        <v>35</v>
      </c>
      <c r="F1454" s="182">
        <v>2021</v>
      </c>
      <c r="G1454" s="182">
        <v>3</v>
      </c>
      <c r="H1454" s="185"/>
      <c r="I1454" s="57" t="str">
        <f t="shared" si="272"/>
        <v>Q4</v>
      </c>
      <c r="J1454" s="178" t="s">
        <v>1579</v>
      </c>
      <c r="K1454" s="185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87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84">
        <v>0.13339999999999999</v>
      </c>
      <c r="AE1454" s="183">
        <f t="shared" si="275"/>
        <v>0</v>
      </c>
      <c r="AF1454" s="183" t="str">
        <f>IF(AND(COUNTIFS($J$18:J1454,J1454)=1,AE1454=1),1,"")</f>
        <v/>
      </c>
      <c r="AG1454" s="183" t="str">
        <f>IF(C1454="","",IF(AND(COUNTIFS($J$18:J1454,J1454)=1,C1454&lt;&gt;""),1,""))</f>
        <v/>
      </c>
      <c r="AH1454" s="183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82">
        <v>2021</v>
      </c>
      <c r="C1455" s="182">
        <v>1</v>
      </c>
      <c r="D1455" s="57" t="str">
        <f t="shared" si="282"/>
        <v>Q4</v>
      </c>
      <c r="E1455" s="16" t="s">
        <v>35</v>
      </c>
      <c r="F1455" s="182">
        <v>2021</v>
      </c>
      <c r="G1455" s="182">
        <v>3</v>
      </c>
      <c r="H1455" s="185"/>
      <c r="I1455" s="57" t="str">
        <f t="shared" si="272"/>
        <v>Q4</v>
      </c>
      <c r="J1455" s="178" t="s">
        <v>1581</v>
      </c>
      <c r="K1455" s="185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87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84">
        <v>0.12970000000000001</v>
      </c>
      <c r="AE1455" s="183">
        <f t="shared" si="275"/>
        <v>0</v>
      </c>
      <c r="AF1455" s="183" t="str">
        <f>IF(AND(COUNTIFS($J$18:J1455,J1455)=1,AE1455=1),1,"")</f>
        <v/>
      </c>
      <c r="AG1455" s="183">
        <f>IF(C1455="","",IF(AND(COUNTIFS($J$18:J1455,J1455)=1,C1455&lt;&gt;""),1,""))</f>
        <v>1</v>
      </c>
      <c r="AH1455" s="183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82">
        <v>2021</v>
      </c>
      <c r="C1456" s="182">
        <v>1</v>
      </c>
      <c r="D1456" s="57" t="str">
        <f t="shared" si="282"/>
        <v>Q4</v>
      </c>
      <c r="E1456" s="16" t="s">
        <v>35</v>
      </c>
      <c r="F1456" s="182">
        <v>2021</v>
      </c>
      <c r="G1456" s="182">
        <v>3</v>
      </c>
      <c r="H1456" s="185"/>
      <c r="I1456" s="57" t="str">
        <f t="shared" si="272"/>
        <v>Q4</v>
      </c>
      <c r="J1456" s="178" t="s">
        <v>1583</v>
      </c>
      <c r="K1456" s="185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87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84">
        <v>9.2999999999999999E-2</v>
      </c>
      <c r="AE1456" s="183">
        <f t="shared" si="275"/>
        <v>1</v>
      </c>
      <c r="AF1456" s="183">
        <f>IF(AND(COUNTIFS($J$18:J1456,J1456)=1,AE1456=1),1,"")</f>
        <v>1</v>
      </c>
      <c r="AG1456" s="183">
        <f>IF(C1456="","",IF(AND(COUNTIFS($J$18:J1456,J1456)=1,C1456&lt;&gt;""),1,""))</f>
        <v>1</v>
      </c>
      <c r="AH1456" s="183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82">
        <v>2021</v>
      </c>
      <c r="C1457" s="182">
        <v>1</v>
      </c>
      <c r="D1457" s="57" t="str">
        <f t="shared" si="282"/>
        <v>Q4</v>
      </c>
      <c r="E1457" s="16" t="s">
        <v>35</v>
      </c>
      <c r="F1457" s="182">
        <v>2021</v>
      </c>
      <c r="G1457" s="182">
        <v>3</v>
      </c>
      <c r="H1457" s="185"/>
      <c r="I1457" s="57" t="str">
        <f t="shared" si="272"/>
        <v>Q4</v>
      </c>
      <c r="J1457" s="178" t="s">
        <v>1583</v>
      </c>
      <c r="K1457" s="185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87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84">
        <v>9.2999999999999999E-2</v>
      </c>
      <c r="AE1457" s="183">
        <f t="shared" si="275"/>
        <v>1</v>
      </c>
      <c r="AF1457" s="183" t="str">
        <f>IF(AND(COUNTIFS($J$18:J1457,J1457)=1,AE1457=1),1,"")</f>
        <v/>
      </c>
      <c r="AG1457" s="183" t="str">
        <f>IF(C1457="","",IF(AND(COUNTIFS($J$18:J1457,J1457)=1,C1457&lt;&gt;""),1,""))</f>
        <v/>
      </c>
      <c r="AH1457" s="183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82">
        <v>2021</v>
      </c>
      <c r="C1458" s="182">
        <v>1</v>
      </c>
      <c r="D1458" s="57" t="str">
        <f t="shared" si="282"/>
        <v>Q4</v>
      </c>
      <c r="E1458" s="16" t="s">
        <v>35</v>
      </c>
      <c r="F1458" s="182">
        <v>2021</v>
      </c>
      <c r="G1458" s="182">
        <v>2</v>
      </c>
      <c r="H1458" s="185"/>
      <c r="I1458" s="57" t="str">
        <f t="shared" si="272"/>
        <v>Q4</v>
      </c>
      <c r="J1458" s="178" t="s">
        <v>1585</v>
      </c>
      <c r="K1458" s="185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87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84">
        <v>0.14940000000000001</v>
      </c>
      <c r="AE1458" s="183">
        <f t="shared" si="275"/>
        <v>1</v>
      </c>
      <c r="AF1458" s="183">
        <f>IF(AND(COUNTIFS($J$18:J1458,J1458)=1,AE1458=1),1,"")</f>
        <v>1</v>
      </c>
      <c r="AG1458" s="183">
        <f>IF(C1458="","",IF(AND(COUNTIFS($J$18:J1458,J1458)=1,C1458&lt;&gt;""),1,""))</f>
        <v>1</v>
      </c>
      <c r="AH1458" s="183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82">
        <v>2021</v>
      </c>
      <c r="C1459" s="182">
        <v>1</v>
      </c>
      <c r="D1459" s="57" t="str">
        <f t="shared" si="282"/>
        <v>Q4</v>
      </c>
      <c r="E1459" s="16" t="s">
        <v>35</v>
      </c>
      <c r="F1459" s="182">
        <v>2021</v>
      </c>
      <c r="G1459" s="182">
        <v>2</v>
      </c>
      <c r="H1459" s="185"/>
      <c r="I1459" s="57" t="str">
        <f t="shared" si="272"/>
        <v>Q4</v>
      </c>
      <c r="J1459" s="178" t="s">
        <v>1587</v>
      </c>
      <c r="K1459" s="185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87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84">
        <v>0.17530000000000001</v>
      </c>
      <c r="AE1459" s="183">
        <f t="shared" si="275"/>
        <v>0</v>
      </c>
      <c r="AF1459" s="183" t="str">
        <f>IF(AND(COUNTIFS($J$18:J1459,J1459)=1,AE1459=1),1,"")</f>
        <v/>
      </c>
      <c r="AG1459" s="183">
        <f>IF(C1459="","",IF(AND(COUNTIFS($J$18:J1459,J1459)=1,C1459&lt;&gt;""),1,""))</f>
        <v>1</v>
      </c>
      <c r="AH1459" s="183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82">
        <v>2021</v>
      </c>
      <c r="C1460" s="182">
        <v>1</v>
      </c>
      <c r="D1460" s="57" t="str">
        <f t="shared" si="282"/>
        <v>Q4</v>
      </c>
      <c r="E1460" s="16" t="s">
        <v>35</v>
      </c>
      <c r="F1460" s="182">
        <v>2021</v>
      </c>
      <c r="G1460" s="182">
        <v>2</v>
      </c>
      <c r="H1460" s="185"/>
      <c r="I1460" s="57" t="str">
        <f t="shared" si="272"/>
        <v>Q4</v>
      </c>
      <c r="J1460" s="178" t="s">
        <v>1588</v>
      </c>
      <c r="K1460" s="185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87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84">
        <v>0.161</v>
      </c>
      <c r="AE1460" s="183">
        <f t="shared" si="275"/>
        <v>0</v>
      </c>
      <c r="AF1460" s="183" t="str">
        <f>IF(AND(COUNTIFS($J$18:J1460,J1460)=1,AE1460=1),1,"")</f>
        <v/>
      </c>
      <c r="AG1460" s="183">
        <f>IF(C1460="","",IF(AND(COUNTIFS($J$18:J1460,J1460)=1,C1460&lt;&gt;""),1,""))</f>
        <v>1</v>
      </c>
      <c r="AH1460" s="183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82">
        <v>2021</v>
      </c>
      <c r="C1461" s="182">
        <v>1</v>
      </c>
      <c r="D1461" s="57" t="str">
        <f t="shared" si="282"/>
        <v>Q4</v>
      </c>
      <c r="E1461" s="16" t="s">
        <v>35</v>
      </c>
      <c r="F1461" s="182">
        <v>2021</v>
      </c>
      <c r="G1461" s="182">
        <v>2</v>
      </c>
      <c r="H1461" s="185"/>
      <c r="I1461" s="57" t="str">
        <f t="shared" si="272"/>
        <v>Q4</v>
      </c>
      <c r="J1461" s="178" t="s">
        <v>1589</v>
      </c>
      <c r="K1461" s="185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87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84">
        <v>0.1148</v>
      </c>
      <c r="AE1461" s="183">
        <f t="shared" si="275"/>
        <v>0</v>
      </c>
      <c r="AF1461" s="183" t="str">
        <f>IF(AND(COUNTIFS($J$18:J1461,J1461)=1,AE1461=1),1,"")</f>
        <v/>
      </c>
      <c r="AG1461" s="183">
        <f>IF(C1461="","",IF(AND(COUNTIFS($J$18:J1461,J1461)=1,C1461&lt;&gt;""),1,""))</f>
        <v>1</v>
      </c>
      <c r="AH1461" s="183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82">
        <v>2021</v>
      </c>
      <c r="C1462" s="182">
        <v>1</v>
      </c>
      <c r="D1462" s="57" t="str">
        <f t="shared" si="282"/>
        <v>Q4</v>
      </c>
      <c r="E1462" s="16" t="s">
        <v>35</v>
      </c>
      <c r="F1462" s="182">
        <v>2021</v>
      </c>
      <c r="G1462" s="182">
        <v>3</v>
      </c>
      <c r="H1462" s="185"/>
      <c r="I1462" s="57" t="str">
        <f t="shared" si="272"/>
        <v>Q4</v>
      </c>
      <c r="J1462" s="178" t="s">
        <v>1591</v>
      </c>
      <c r="K1462" s="185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87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84">
        <v>0.1353</v>
      </c>
      <c r="AE1462" s="183">
        <f t="shared" si="275"/>
        <v>0</v>
      </c>
      <c r="AF1462" s="183" t="str">
        <f>IF(AND(COUNTIFS($J$18:J1462,J1462)=1,AE1462=1),1,"")</f>
        <v/>
      </c>
      <c r="AG1462" s="183">
        <f>IF(C1462="","",IF(AND(COUNTIFS($J$18:J1462,J1462)=1,C1462&lt;&gt;""),1,""))</f>
        <v>1</v>
      </c>
      <c r="AH1462" s="183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82">
        <v>2021</v>
      </c>
      <c r="C1463" s="182">
        <v>1</v>
      </c>
      <c r="D1463" s="57" t="str">
        <f t="shared" si="282"/>
        <v>Q4</v>
      </c>
      <c r="E1463" s="16" t="s">
        <v>35</v>
      </c>
      <c r="F1463" s="182">
        <v>2021</v>
      </c>
      <c r="G1463" s="182">
        <v>3</v>
      </c>
      <c r="H1463" s="185"/>
      <c r="I1463" s="57" t="str">
        <f t="shared" si="272"/>
        <v>Q4</v>
      </c>
      <c r="J1463" s="178" t="s">
        <v>1591</v>
      </c>
      <c r="K1463" s="185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87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84">
        <v>0.1353</v>
      </c>
      <c r="AE1463" s="183">
        <f t="shared" si="275"/>
        <v>0</v>
      </c>
      <c r="AF1463" s="183" t="str">
        <f>IF(AND(COUNTIFS($J$18:J1463,J1463)=1,AE1463=1),1,"")</f>
        <v/>
      </c>
      <c r="AG1463" s="183" t="str">
        <f>IF(C1463="","",IF(AND(COUNTIFS($J$18:J1463,J1463)=1,C1463&lt;&gt;""),1,""))</f>
        <v/>
      </c>
      <c r="AH1463" s="183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82">
        <v>2021</v>
      </c>
      <c r="C1464" s="182">
        <v>1</v>
      </c>
      <c r="D1464" s="57" t="str">
        <f t="shared" si="282"/>
        <v>Q4</v>
      </c>
      <c r="E1464" s="16" t="s">
        <v>35</v>
      </c>
      <c r="F1464" s="182">
        <v>2021</v>
      </c>
      <c r="G1464" s="182">
        <v>3</v>
      </c>
      <c r="H1464" s="185"/>
      <c r="I1464" s="57" t="str">
        <f t="shared" si="272"/>
        <v>Q4</v>
      </c>
      <c r="J1464" s="178" t="s">
        <v>1594</v>
      </c>
      <c r="K1464" s="185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87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84">
        <v>0.1171</v>
      </c>
      <c r="AE1464" s="183">
        <f t="shared" si="275"/>
        <v>0</v>
      </c>
      <c r="AF1464" s="183" t="str">
        <f>IF(AND(COUNTIFS($J$18:J1464,J1464)=1,AE1464=1),1,"")</f>
        <v/>
      </c>
      <c r="AG1464" s="183">
        <f>IF(C1464="","",IF(AND(COUNTIFS($J$18:J1464,J1464)=1,C1464&lt;&gt;""),1,""))</f>
        <v>1</v>
      </c>
      <c r="AH1464" s="183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82">
        <v>2021</v>
      </c>
      <c r="C1465" s="182">
        <v>1</v>
      </c>
      <c r="D1465" s="57" t="str">
        <f t="shared" si="282"/>
        <v>Q4</v>
      </c>
      <c r="E1465" s="16" t="s">
        <v>35</v>
      </c>
      <c r="F1465" s="182">
        <v>2021</v>
      </c>
      <c r="G1465" s="182">
        <v>3</v>
      </c>
      <c r="H1465" s="185"/>
      <c r="I1465" s="57" t="str">
        <f t="shared" si="272"/>
        <v>Q4</v>
      </c>
      <c r="J1465" s="178" t="s">
        <v>1594</v>
      </c>
      <c r="K1465" s="185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87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84">
        <v>0.1171</v>
      </c>
      <c r="AE1465" s="183">
        <f t="shared" si="275"/>
        <v>0</v>
      </c>
      <c r="AF1465" s="183" t="str">
        <f>IF(AND(COUNTIFS($J$18:J1465,J1465)=1,AE1465=1),1,"")</f>
        <v/>
      </c>
      <c r="AG1465" s="183" t="str">
        <f>IF(C1465="","",IF(AND(COUNTIFS($J$18:J1465,J1465)=1,C1465&lt;&gt;""),1,""))</f>
        <v/>
      </c>
      <c r="AH1465" s="183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82">
        <v>2021</v>
      </c>
      <c r="C1466" s="182">
        <v>2</v>
      </c>
      <c r="D1466" s="57" t="str">
        <f t="shared" si="282"/>
        <v>Q4</v>
      </c>
      <c r="E1466" s="16" t="s">
        <v>35</v>
      </c>
      <c r="F1466" s="182">
        <v>2021</v>
      </c>
      <c r="G1466" s="182">
        <v>3</v>
      </c>
      <c r="H1466" s="185"/>
      <c r="I1466" s="57" t="str">
        <f t="shared" si="272"/>
        <v>Q4</v>
      </c>
      <c r="J1466" s="178" t="s">
        <v>1596</v>
      </c>
      <c r="K1466" s="185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87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84">
        <v>0.15010000000000001</v>
      </c>
      <c r="AE1466" s="183">
        <f t="shared" si="275"/>
        <v>1</v>
      </c>
      <c r="AF1466" s="183">
        <f>IF(AND(COUNTIFS($J$18:J1466,J1466)=1,AE1466=1),1,"")</f>
        <v>1</v>
      </c>
      <c r="AG1466" s="183">
        <f>IF(C1466="","",IF(AND(COUNTIFS($J$18:J1466,J1466)=1,C1466&lt;&gt;""),1,""))</f>
        <v>1</v>
      </c>
      <c r="AH1466" s="183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82">
        <v>2021</v>
      </c>
      <c r="C1467" s="182">
        <v>2</v>
      </c>
      <c r="D1467" s="57" t="str">
        <f t="shared" si="282"/>
        <v>Q4</v>
      </c>
      <c r="E1467" s="16" t="s">
        <v>35</v>
      </c>
      <c r="F1467" s="182">
        <v>2021</v>
      </c>
      <c r="G1467" s="182">
        <v>3</v>
      </c>
      <c r="H1467" s="185"/>
      <c r="I1467" s="57" t="str">
        <f t="shared" si="272"/>
        <v>Q4</v>
      </c>
      <c r="J1467" s="178" t="s">
        <v>1596</v>
      </c>
      <c r="K1467" s="185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87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84">
        <v>0.15010000000000001</v>
      </c>
      <c r="AE1467" s="183">
        <f t="shared" si="275"/>
        <v>1</v>
      </c>
      <c r="AF1467" s="183" t="str">
        <f>IF(AND(COUNTIFS($J$18:J1467,J1467)=1,AE1467=1),1,"")</f>
        <v/>
      </c>
      <c r="AG1467" s="183" t="str">
        <f>IF(C1467="","",IF(AND(COUNTIFS($J$18:J1467,J1467)=1,C1467&lt;&gt;""),1,""))</f>
        <v/>
      </c>
      <c r="AH1467" s="183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82">
        <v>2021</v>
      </c>
      <c r="C1468" s="182">
        <v>2</v>
      </c>
      <c r="D1468" s="57" t="str">
        <f t="shared" si="282"/>
        <v>Q4</v>
      </c>
      <c r="E1468" s="16" t="s">
        <v>35</v>
      </c>
      <c r="F1468" s="182">
        <v>2021</v>
      </c>
      <c r="G1468" s="182">
        <v>3</v>
      </c>
      <c r="H1468" s="185"/>
      <c r="I1468" s="57" t="str">
        <f t="shared" si="272"/>
        <v>Q4</v>
      </c>
      <c r="J1468" s="178" t="s">
        <v>1598</v>
      </c>
      <c r="K1468" s="185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87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84">
        <v>0.129</v>
      </c>
      <c r="AE1468" s="183">
        <f t="shared" si="275"/>
        <v>1</v>
      </c>
      <c r="AF1468" s="183">
        <f>IF(AND(COUNTIFS($J$18:J1468,J1468)=1,AE1468=1),1,"")</f>
        <v>1</v>
      </c>
      <c r="AG1468" s="183">
        <f>IF(C1468="","",IF(AND(COUNTIFS($J$18:J1468,J1468)=1,C1468&lt;&gt;""),1,""))</f>
        <v>1</v>
      </c>
      <c r="AH1468" s="183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82">
        <v>2021</v>
      </c>
      <c r="C1469" s="182">
        <v>2</v>
      </c>
      <c r="D1469" s="57" t="str">
        <f t="shared" si="282"/>
        <v>Q4</v>
      </c>
      <c r="E1469" s="16" t="s">
        <v>35</v>
      </c>
      <c r="F1469" s="182">
        <v>2021</v>
      </c>
      <c r="G1469" s="182">
        <v>2</v>
      </c>
      <c r="H1469" s="185"/>
      <c r="I1469" s="57" t="str">
        <f t="shared" si="272"/>
        <v>Q4</v>
      </c>
      <c r="J1469" s="178" t="s">
        <v>1600</v>
      </c>
      <c r="K1469" s="185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87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84">
        <v>0.1452</v>
      </c>
      <c r="AE1469" s="183">
        <f t="shared" si="275"/>
        <v>0</v>
      </c>
      <c r="AF1469" s="183" t="str">
        <f>IF(AND(COUNTIFS($J$18:J1469,J1469)=1,AE1469=1),1,"")</f>
        <v/>
      </c>
      <c r="AG1469" s="183">
        <f>IF(C1469="","",IF(AND(COUNTIFS($J$18:J1469,J1469)=1,C1469&lt;&gt;""),1,""))</f>
        <v>1</v>
      </c>
      <c r="AH1469" s="183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82">
        <v>2021</v>
      </c>
      <c r="C1470" s="182">
        <v>1</v>
      </c>
      <c r="D1470" s="57" t="str">
        <f t="shared" si="282"/>
        <v>Q4</v>
      </c>
      <c r="E1470" s="16" t="s">
        <v>35</v>
      </c>
      <c r="F1470" s="182">
        <v>2021</v>
      </c>
      <c r="G1470" s="182">
        <v>3</v>
      </c>
      <c r="H1470" s="185"/>
      <c r="I1470" s="57" t="str">
        <f t="shared" si="272"/>
        <v>Q4</v>
      </c>
      <c r="J1470" s="178" t="s">
        <v>1602</v>
      </c>
      <c r="K1470" s="185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87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84">
        <v>0.1285</v>
      </c>
      <c r="AE1470" s="183">
        <f t="shared" si="275"/>
        <v>0</v>
      </c>
      <c r="AF1470" s="183" t="str">
        <f>IF(AND(COUNTIFS($J$18:J1470,J1470)=1,AE1470=1),1,"")</f>
        <v/>
      </c>
      <c r="AG1470" s="183">
        <f>IF(C1470="","",IF(AND(COUNTIFS($J$18:J1470,J1470)=1,C1470&lt;&gt;""),1,""))</f>
        <v>1</v>
      </c>
      <c r="AH1470" s="183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82">
        <v>2021</v>
      </c>
      <c r="C1471" s="182">
        <v>1</v>
      </c>
      <c r="D1471" s="57" t="str">
        <f t="shared" si="282"/>
        <v>Q4</v>
      </c>
      <c r="E1471" s="16" t="s">
        <v>35</v>
      </c>
      <c r="F1471" s="182">
        <v>2021</v>
      </c>
      <c r="G1471" s="182">
        <v>3</v>
      </c>
      <c r="H1471" s="185"/>
      <c r="I1471" s="57" t="str">
        <f t="shared" si="272"/>
        <v>Q4</v>
      </c>
      <c r="J1471" s="178" t="s">
        <v>1602</v>
      </c>
      <c r="K1471" s="185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87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84">
        <v>0.1285</v>
      </c>
      <c r="AE1471" s="183">
        <f t="shared" si="275"/>
        <v>0</v>
      </c>
      <c r="AF1471" s="183" t="str">
        <f>IF(AND(COUNTIFS($J$18:J1471,J1471)=1,AE1471=1),1,"")</f>
        <v/>
      </c>
      <c r="AG1471" s="183" t="str">
        <f>IF(C1471="","",IF(AND(COUNTIFS($J$18:J1471,J1471)=1,C1471&lt;&gt;""),1,""))</f>
        <v/>
      </c>
      <c r="AH1471" s="183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82">
        <v>2021</v>
      </c>
      <c r="C1472" s="182">
        <v>1</v>
      </c>
      <c r="D1472" s="57" t="str">
        <f t="shared" si="282"/>
        <v>Q4</v>
      </c>
      <c r="E1472" s="16" t="s">
        <v>35</v>
      </c>
      <c r="F1472" s="182">
        <v>2021</v>
      </c>
      <c r="G1472" s="182">
        <v>2</v>
      </c>
      <c r="H1472" s="185"/>
      <c r="I1472" s="57" t="str">
        <f t="shared" si="272"/>
        <v>Q4</v>
      </c>
      <c r="J1472" s="178" t="s">
        <v>1602</v>
      </c>
      <c r="K1472" s="185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87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84">
        <v>0.1285</v>
      </c>
      <c r="AE1472" s="183">
        <f t="shared" si="275"/>
        <v>0</v>
      </c>
      <c r="AF1472" s="183" t="str">
        <f>IF(AND(COUNTIFS($J$18:J1472,J1472)=1,AE1472=1),1,"")</f>
        <v/>
      </c>
      <c r="AG1472" s="183" t="str">
        <f>IF(C1472="","",IF(AND(COUNTIFS($J$18:J1472,J1472)=1,C1472&lt;&gt;""),1,""))</f>
        <v/>
      </c>
      <c r="AH1472" s="183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82">
        <v>2021</v>
      </c>
      <c r="C1473" s="182">
        <v>1</v>
      </c>
      <c r="D1473" s="57" t="str">
        <f t="shared" si="282"/>
        <v>Q4</v>
      </c>
      <c r="E1473" s="16" t="s">
        <v>35</v>
      </c>
      <c r="F1473" s="182">
        <v>2021</v>
      </c>
      <c r="G1473" s="182">
        <v>2</v>
      </c>
      <c r="H1473" s="185"/>
      <c r="I1473" s="57" t="str">
        <f t="shared" si="272"/>
        <v>Q4</v>
      </c>
      <c r="J1473" s="178" t="s">
        <v>1602</v>
      </c>
      <c r="K1473" s="185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87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84">
        <v>0.1285</v>
      </c>
      <c r="AE1473" s="183">
        <f t="shared" si="275"/>
        <v>0</v>
      </c>
      <c r="AF1473" s="183" t="str">
        <f>IF(AND(COUNTIFS($J$18:J1473,J1473)=1,AE1473=1),1,"")</f>
        <v/>
      </c>
      <c r="AG1473" s="183" t="str">
        <f>IF(C1473="","",IF(AND(COUNTIFS($J$18:J1473,J1473)=1,C1473&lt;&gt;""),1,""))</f>
        <v/>
      </c>
      <c r="AH1473" s="183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82">
        <v>2021</v>
      </c>
      <c r="C1474" s="182">
        <v>1</v>
      </c>
      <c r="D1474" s="57" t="str">
        <f t="shared" si="282"/>
        <v>Q4</v>
      </c>
      <c r="E1474" s="16" t="s">
        <v>35</v>
      </c>
      <c r="F1474" s="182">
        <v>2021</v>
      </c>
      <c r="G1474" s="182">
        <v>3</v>
      </c>
      <c r="H1474" s="185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8" t="s">
        <v>1603</v>
      </c>
      <c r="K1474" s="185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87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84">
        <v>9.69E-2</v>
      </c>
      <c r="AE1474" s="183">
        <f t="shared" ref="AE1474:AE1537" si="288">IF(Q1474="","",IF(Q1474="Yes",1,0))</f>
        <v>0</v>
      </c>
      <c r="AF1474" s="183" t="str">
        <f>IF(AND(COUNTIFS($J$18:J1474,J1474)=1,AE1474=1),1,"")</f>
        <v/>
      </c>
      <c r="AG1474" s="183">
        <f>IF(C1474="","",IF(AND(COUNTIFS($J$18:J1474,J1474)=1,C1474&lt;&gt;""),1,""))</f>
        <v>1</v>
      </c>
      <c r="AH1474" s="183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82">
        <v>2021</v>
      </c>
      <c r="C1475" s="182">
        <v>1</v>
      </c>
      <c r="D1475" s="57" t="str">
        <f t="shared" si="282"/>
        <v>Q4</v>
      </c>
      <c r="E1475" s="16" t="s">
        <v>35</v>
      </c>
      <c r="F1475" s="182">
        <v>2021</v>
      </c>
      <c r="G1475" s="182">
        <v>3</v>
      </c>
      <c r="H1475" s="185"/>
      <c r="I1475" s="57" t="str">
        <f t="shared" si="285"/>
        <v>Q4</v>
      </c>
      <c r="J1475" s="178" t="s">
        <v>1603</v>
      </c>
      <c r="K1475" s="185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87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84">
        <v>9.69E-2</v>
      </c>
      <c r="AE1475" s="183">
        <f t="shared" si="288"/>
        <v>0</v>
      </c>
      <c r="AF1475" s="183" t="str">
        <f>IF(AND(COUNTIFS($J$18:J1475,J1475)=1,AE1475=1),1,"")</f>
        <v/>
      </c>
      <c r="AG1475" s="183" t="str">
        <f>IF(C1475="","",IF(AND(COUNTIFS($J$18:J1475,J1475)=1,C1475&lt;&gt;""),1,""))</f>
        <v/>
      </c>
      <c r="AH1475" s="183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82">
        <v>2021</v>
      </c>
      <c r="C1476" s="182">
        <v>1</v>
      </c>
      <c r="D1476" s="57" t="str">
        <f t="shared" si="282"/>
        <v>Q4</v>
      </c>
      <c r="E1476" s="16" t="s">
        <v>35</v>
      </c>
      <c r="F1476" s="182">
        <v>2021</v>
      </c>
      <c r="G1476" s="182">
        <v>3</v>
      </c>
      <c r="H1476" s="185"/>
      <c r="I1476" s="57" t="str">
        <f t="shared" si="285"/>
        <v>Q4</v>
      </c>
      <c r="J1476" s="178" t="s">
        <v>1603</v>
      </c>
      <c r="K1476" s="185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87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84">
        <v>9.69E-2</v>
      </c>
      <c r="AE1476" s="183">
        <f t="shared" si="288"/>
        <v>0</v>
      </c>
      <c r="AF1476" s="183" t="str">
        <f>IF(AND(COUNTIFS($J$18:J1476,J1476)=1,AE1476=1),1,"")</f>
        <v/>
      </c>
      <c r="AG1476" s="183" t="str">
        <f>IF(C1476="","",IF(AND(COUNTIFS($J$18:J1476,J1476)=1,C1476&lt;&gt;""),1,""))</f>
        <v/>
      </c>
      <c r="AH1476" s="183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82">
        <v>2021</v>
      </c>
      <c r="C1477" s="182">
        <v>1</v>
      </c>
      <c r="D1477" s="57" t="str">
        <f t="shared" si="282"/>
        <v>Q4</v>
      </c>
      <c r="E1477" s="16" t="s">
        <v>35</v>
      </c>
      <c r="F1477" s="182">
        <v>2021</v>
      </c>
      <c r="G1477" s="182">
        <v>3</v>
      </c>
      <c r="H1477" s="185"/>
      <c r="I1477" s="57" t="str">
        <f t="shared" si="285"/>
        <v>Q4</v>
      </c>
      <c r="J1477" s="178" t="s">
        <v>1603</v>
      </c>
      <c r="K1477" s="185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87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84">
        <v>9.69E-2</v>
      </c>
      <c r="AE1477" s="183">
        <f t="shared" si="288"/>
        <v>0</v>
      </c>
      <c r="AF1477" s="183" t="str">
        <f>IF(AND(COUNTIFS($J$18:J1477,J1477)=1,AE1477=1),1,"")</f>
        <v/>
      </c>
      <c r="AG1477" s="183" t="str">
        <f>IF(C1477="","",IF(AND(COUNTIFS($J$18:J1477,J1477)=1,C1477&lt;&gt;""),1,""))</f>
        <v/>
      </c>
      <c r="AH1477" s="183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82">
        <v>2021</v>
      </c>
      <c r="C1478" s="182">
        <v>1</v>
      </c>
      <c r="D1478" s="57" t="str">
        <f t="shared" si="282"/>
        <v>Q4</v>
      </c>
      <c r="E1478" s="16" t="s">
        <v>35</v>
      </c>
      <c r="F1478" s="182">
        <v>2021</v>
      </c>
      <c r="G1478" s="182">
        <v>3</v>
      </c>
      <c r="H1478" s="185"/>
      <c r="I1478" s="57" t="str">
        <f t="shared" si="285"/>
        <v>Q4</v>
      </c>
      <c r="J1478" s="178" t="s">
        <v>1603</v>
      </c>
      <c r="K1478" s="185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87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84">
        <v>9.69E-2</v>
      </c>
      <c r="AE1478" s="183">
        <f t="shared" si="288"/>
        <v>0</v>
      </c>
      <c r="AF1478" s="183" t="str">
        <f>IF(AND(COUNTIFS($J$18:J1478,J1478)=1,AE1478=1),1,"")</f>
        <v/>
      </c>
      <c r="AG1478" s="183" t="str">
        <f>IF(C1478="","",IF(AND(COUNTIFS($J$18:J1478,J1478)=1,C1478&lt;&gt;""),1,""))</f>
        <v/>
      </c>
      <c r="AH1478" s="183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82">
        <v>2021</v>
      </c>
      <c r="C1479" s="182">
        <v>1</v>
      </c>
      <c r="D1479" s="57" t="str">
        <f t="shared" si="282"/>
        <v>Q4</v>
      </c>
      <c r="E1479" s="16" t="s">
        <v>35</v>
      </c>
      <c r="F1479" s="182">
        <v>2021</v>
      </c>
      <c r="G1479" s="182">
        <v>3</v>
      </c>
      <c r="H1479" s="185"/>
      <c r="I1479" s="57" t="str">
        <f t="shared" si="285"/>
        <v>Q4</v>
      </c>
      <c r="J1479" s="178" t="s">
        <v>1603</v>
      </c>
      <c r="K1479" s="185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87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84">
        <v>9.69E-2</v>
      </c>
      <c r="AE1479" s="183">
        <f t="shared" si="288"/>
        <v>0</v>
      </c>
      <c r="AF1479" s="183" t="str">
        <f>IF(AND(COUNTIFS($J$18:J1479,J1479)=1,AE1479=1),1,"")</f>
        <v/>
      </c>
      <c r="AG1479" s="183" t="str">
        <f>IF(C1479="","",IF(AND(COUNTIFS($J$18:J1479,J1479)=1,C1479&lt;&gt;""),1,""))</f>
        <v/>
      </c>
      <c r="AH1479" s="183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82">
        <v>2021</v>
      </c>
      <c r="C1480" s="182">
        <v>1</v>
      </c>
      <c r="D1480" s="57" t="str">
        <f t="shared" si="282"/>
        <v>Q4</v>
      </c>
      <c r="E1480" s="16" t="s">
        <v>35</v>
      </c>
      <c r="F1480" s="182">
        <v>2021</v>
      </c>
      <c r="G1480" s="182">
        <v>3</v>
      </c>
      <c r="H1480" s="185"/>
      <c r="I1480" s="57" t="str">
        <f t="shared" si="285"/>
        <v>Q4</v>
      </c>
      <c r="J1480" s="178" t="s">
        <v>1603</v>
      </c>
      <c r="K1480" s="185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87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84">
        <v>9.69E-2</v>
      </c>
      <c r="AE1480" s="183">
        <f t="shared" si="288"/>
        <v>0</v>
      </c>
      <c r="AF1480" s="183" t="str">
        <f>IF(AND(COUNTIFS($J$18:J1480,J1480)=1,AE1480=1),1,"")</f>
        <v/>
      </c>
      <c r="AG1480" s="183" t="str">
        <f>IF(C1480="","",IF(AND(COUNTIFS($J$18:J1480,J1480)=1,C1480&lt;&gt;""),1,""))</f>
        <v/>
      </c>
      <c r="AH1480" s="183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82">
        <v>2021</v>
      </c>
      <c r="C1481" s="182">
        <v>1</v>
      </c>
      <c r="D1481" s="57" t="str">
        <f t="shared" si="282"/>
        <v>Q4</v>
      </c>
      <c r="E1481" s="16" t="s">
        <v>35</v>
      </c>
      <c r="F1481" s="182">
        <v>2021</v>
      </c>
      <c r="G1481" s="182">
        <v>3</v>
      </c>
      <c r="H1481" s="185"/>
      <c r="I1481" s="57" t="str">
        <f t="shared" si="285"/>
        <v>Q4</v>
      </c>
      <c r="J1481" s="178" t="s">
        <v>1603</v>
      </c>
      <c r="K1481" s="185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87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84">
        <v>9.69E-2</v>
      </c>
      <c r="AE1481" s="183">
        <f t="shared" si="288"/>
        <v>0</v>
      </c>
      <c r="AF1481" s="183" t="str">
        <f>IF(AND(COUNTIFS($J$18:J1481,J1481)=1,AE1481=1),1,"")</f>
        <v/>
      </c>
      <c r="AG1481" s="183" t="str">
        <f>IF(C1481="","",IF(AND(COUNTIFS($J$18:J1481,J1481)=1,C1481&lt;&gt;""),1,""))</f>
        <v/>
      </c>
      <c r="AH1481" s="183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82">
        <v>2021</v>
      </c>
      <c r="C1482" s="182">
        <v>1</v>
      </c>
      <c r="D1482" s="57" t="str">
        <f t="shared" si="282"/>
        <v>Q4</v>
      </c>
      <c r="E1482" s="16" t="s">
        <v>35</v>
      </c>
      <c r="F1482" s="182">
        <v>2021</v>
      </c>
      <c r="G1482" s="182">
        <v>3</v>
      </c>
      <c r="H1482" s="185"/>
      <c r="I1482" s="57" t="str">
        <f t="shared" si="285"/>
        <v>Q4</v>
      </c>
      <c r="J1482" s="178" t="s">
        <v>1604</v>
      </c>
      <c r="K1482" s="185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87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84">
        <v>0.12364</v>
      </c>
      <c r="AE1482" s="183">
        <f t="shared" si="288"/>
        <v>0</v>
      </c>
      <c r="AF1482" s="183" t="str">
        <f>IF(AND(COUNTIFS($J$18:J1482,J1482)=1,AE1482=1),1,"")</f>
        <v/>
      </c>
      <c r="AG1482" s="183">
        <f>IF(C1482="","",IF(AND(COUNTIFS($J$18:J1482,J1482)=1,C1482&lt;&gt;""),1,""))</f>
        <v>1</v>
      </c>
      <c r="AH1482" s="183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82">
        <v>2021</v>
      </c>
      <c r="C1483" s="182">
        <v>1</v>
      </c>
      <c r="D1483" s="57" t="str">
        <f t="shared" si="282"/>
        <v>Q4</v>
      </c>
      <c r="E1483" s="16" t="s">
        <v>40</v>
      </c>
      <c r="F1483" s="182">
        <v>2021</v>
      </c>
      <c r="G1483" s="182">
        <v>4</v>
      </c>
      <c r="H1483" s="185"/>
      <c r="I1483" s="57" t="str">
        <f t="shared" si="285"/>
        <v>Q1</v>
      </c>
      <c r="J1483" s="178" t="s">
        <v>1605</v>
      </c>
      <c r="K1483" s="185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87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84">
        <v>0.13969999999999999</v>
      </c>
      <c r="AE1483" s="183">
        <f t="shared" si="288"/>
        <v>0</v>
      </c>
      <c r="AF1483" s="183" t="str">
        <f>IF(AND(COUNTIFS($J$18:J1483,J1483)=1,AE1483=1),1,"")</f>
        <v/>
      </c>
      <c r="AG1483" s="183">
        <f>IF(C1483="","",IF(AND(COUNTIFS($J$18:J1483,J1483)=1,C1483&lt;&gt;""),1,""))</f>
        <v>1</v>
      </c>
      <c r="AH1483" s="183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82">
        <v>2021</v>
      </c>
      <c r="C1484" s="182">
        <v>1</v>
      </c>
      <c r="D1484" s="57" t="str">
        <f t="shared" si="282"/>
        <v>Q4</v>
      </c>
      <c r="E1484" s="16" t="s">
        <v>40</v>
      </c>
      <c r="F1484" s="182">
        <v>2021</v>
      </c>
      <c r="G1484" s="182">
        <v>4</v>
      </c>
      <c r="H1484" s="185"/>
      <c r="I1484" s="57" t="str">
        <f t="shared" si="285"/>
        <v>Q1</v>
      </c>
      <c r="J1484" s="178" t="s">
        <v>1605</v>
      </c>
      <c r="K1484" s="185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87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84">
        <v>0.13969999999999999</v>
      </c>
      <c r="AE1484" s="183">
        <f t="shared" si="288"/>
        <v>0</v>
      </c>
      <c r="AF1484" s="183" t="str">
        <f>IF(AND(COUNTIFS($J$18:J1484,J1484)=1,AE1484=1),1,"")</f>
        <v/>
      </c>
      <c r="AG1484" s="183" t="str">
        <f>IF(C1484="","",IF(AND(COUNTIFS($J$18:J1484,J1484)=1,C1484&lt;&gt;""),1,""))</f>
        <v/>
      </c>
      <c r="AH1484" s="183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82">
        <v>2021</v>
      </c>
      <c r="C1485" s="182">
        <v>1</v>
      </c>
      <c r="D1485" s="57" t="str">
        <f t="shared" si="282"/>
        <v>Q4</v>
      </c>
      <c r="E1485" s="16" t="s">
        <v>40</v>
      </c>
      <c r="F1485" s="182">
        <v>2021</v>
      </c>
      <c r="G1485" s="182">
        <v>4</v>
      </c>
      <c r="H1485" s="185"/>
      <c r="I1485" s="57" t="str">
        <f t="shared" si="285"/>
        <v>Q1</v>
      </c>
      <c r="J1485" s="178" t="s">
        <v>1607</v>
      </c>
      <c r="K1485" s="185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87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84">
        <v>0.1452</v>
      </c>
      <c r="AE1485" s="183">
        <f t="shared" si="288"/>
        <v>1</v>
      </c>
      <c r="AF1485" s="183">
        <f>IF(AND(COUNTIFS($J$18:J1485,J1485)=1,AE1485=1),1,"")</f>
        <v>1</v>
      </c>
      <c r="AG1485" s="183">
        <f>IF(C1485="","",IF(AND(COUNTIFS($J$18:J1485,J1485)=1,C1485&lt;&gt;""),1,""))</f>
        <v>1</v>
      </c>
      <c r="AH1485" s="183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82">
        <v>2021</v>
      </c>
      <c r="C1486" s="182">
        <v>1</v>
      </c>
      <c r="D1486" s="57" t="str">
        <f t="shared" si="282"/>
        <v>Q4</v>
      </c>
      <c r="E1486" s="16" t="s">
        <v>40</v>
      </c>
      <c r="F1486" s="182">
        <v>2021</v>
      </c>
      <c r="G1486" s="182">
        <v>4</v>
      </c>
      <c r="H1486" s="185"/>
      <c r="I1486" s="57" t="str">
        <f t="shared" si="285"/>
        <v>Q1</v>
      </c>
      <c r="J1486" s="178" t="s">
        <v>1609</v>
      </c>
      <c r="K1486" s="185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87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84">
        <v>0.1104</v>
      </c>
      <c r="AE1486" s="183">
        <f t="shared" si="288"/>
        <v>0</v>
      </c>
      <c r="AF1486" s="183" t="str">
        <f>IF(AND(COUNTIFS($J$18:J1486,J1486)=1,AE1486=1),1,"")</f>
        <v/>
      </c>
      <c r="AG1486" s="183">
        <f>IF(C1486="","",IF(AND(COUNTIFS($J$18:J1486,J1486)=1,C1486&lt;&gt;""),1,""))</f>
        <v>1</v>
      </c>
      <c r="AH1486" s="183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82">
        <v>2021</v>
      </c>
      <c r="C1487" s="182">
        <v>1</v>
      </c>
      <c r="D1487" s="57" t="str">
        <f t="shared" si="282"/>
        <v>Q4</v>
      </c>
      <c r="E1487" s="16" t="s">
        <v>40</v>
      </c>
      <c r="F1487" s="182">
        <v>2021</v>
      </c>
      <c r="G1487" s="182">
        <v>4</v>
      </c>
      <c r="H1487" s="185"/>
      <c r="I1487" s="57" t="str">
        <f t="shared" si="285"/>
        <v>Q1</v>
      </c>
      <c r="J1487" s="178" t="s">
        <v>1610</v>
      </c>
      <c r="K1487" s="185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87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84">
        <v>0.1459</v>
      </c>
      <c r="AE1487" s="183">
        <f t="shared" si="288"/>
        <v>1</v>
      </c>
      <c r="AF1487" s="183">
        <f>IF(AND(COUNTIFS($J$18:J1487,J1487)=1,AE1487=1),1,"")</f>
        <v>1</v>
      </c>
      <c r="AG1487" s="183">
        <f>IF(C1487="","",IF(AND(COUNTIFS($J$18:J1487,J1487)=1,C1487&lt;&gt;""),1,""))</f>
        <v>1</v>
      </c>
      <c r="AH1487" s="183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82">
        <v>2021</v>
      </c>
      <c r="C1488" s="182">
        <v>1</v>
      </c>
      <c r="D1488" s="57" t="str">
        <f t="shared" si="282"/>
        <v>Q4</v>
      </c>
      <c r="E1488" s="16" t="s">
        <v>40</v>
      </c>
      <c r="F1488" s="182">
        <v>2021</v>
      </c>
      <c r="G1488" s="182">
        <v>4</v>
      </c>
      <c r="H1488" s="185"/>
      <c r="I1488" s="57" t="str">
        <f t="shared" si="285"/>
        <v>Q1</v>
      </c>
      <c r="J1488" s="178" t="s">
        <v>1612</v>
      </c>
      <c r="K1488" s="185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87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84">
        <v>0.12659999999999999</v>
      </c>
      <c r="AE1488" s="183">
        <f t="shared" si="288"/>
        <v>0</v>
      </c>
      <c r="AF1488" s="183" t="str">
        <f>IF(AND(COUNTIFS($J$18:J1488,J1488)=1,AE1488=1),1,"")</f>
        <v/>
      </c>
      <c r="AG1488" s="183">
        <f>IF(C1488="","",IF(AND(COUNTIFS($J$18:J1488,J1488)=1,C1488&lt;&gt;""),1,""))</f>
        <v>1</v>
      </c>
      <c r="AH1488" s="183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82">
        <v>2021</v>
      </c>
      <c r="C1489" s="182">
        <v>1</v>
      </c>
      <c r="D1489" s="57" t="str">
        <f t="shared" si="282"/>
        <v>Q4</v>
      </c>
      <c r="E1489" s="16" t="s">
        <v>40</v>
      </c>
      <c r="F1489" s="182">
        <v>2021</v>
      </c>
      <c r="G1489" s="182">
        <v>4</v>
      </c>
      <c r="H1489" s="185"/>
      <c r="I1489" s="57" t="str">
        <f t="shared" si="285"/>
        <v>Q1</v>
      </c>
      <c r="J1489" s="178" t="s">
        <v>1612</v>
      </c>
      <c r="K1489" s="185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87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84">
        <v>0.12659999999999999</v>
      </c>
      <c r="AE1489" s="183">
        <f t="shared" si="288"/>
        <v>0</v>
      </c>
      <c r="AF1489" s="183" t="str">
        <f>IF(AND(COUNTIFS($J$18:J1489,J1489)=1,AE1489=1),1,"")</f>
        <v/>
      </c>
      <c r="AG1489" s="183" t="str">
        <f>IF(C1489="","",IF(AND(COUNTIFS($J$18:J1489,J1489)=1,C1489&lt;&gt;""),1,""))</f>
        <v/>
      </c>
      <c r="AH1489" s="183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82">
        <v>2021</v>
      </c>
      <c r="C1490" s="182">
        <v>1</v>
      </c>
      <c r="D1490" s="57" t="str">
        <f t="shared" si="282"/>
        <v>Q4</v>
      </c>
      <c r="E1490" s="16" t="s">
        <v>40</v>
      </c>
      <c r="F1490" s="182">
        <v>2021</v>
      </c>
      <c r="G1490" s="182">
        <v>4</v>
      </c>
      <c r="H1490" s="185"/>
      <c r="I1490" s="57" t="str">
        <f t="shared" si="285"/>
        <v>Q1</v>
      </c>
      <c r="J1490" s="178" t="s">
        <v>1612</v>
      </c>
      <c r="K1490" s="185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87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84">
        <v>0.12659999999999999</v>
      </c>
      <c r="AE1490" s="183">
        <f t="shared" si="288"/>
        <v>0</v>
      </c>
      <c r="AF1490" s="183" t="str">
        <f>IF(AND(COUNTIFS($J$18:J1490,J1490)=1,AE1490=1),1,"")</f>
        <v/>
      </c>
      <c r="AG1490" s="183" t="str">
        <f>IF(C1490="","",IF(AND(COUNTIFS($J$18:J1490,J1490)=1,C1490&lt;&gt;""),1,""))</f>
        <v/>
      </c>
      <c r="AH1490" s="183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82">
        <v>2021</v>
      </c>
      <c r="C1491" s="182">
        <v>1</v>
      </c>
      <c r="D1491" s="57" t="str">
        <f t="shared" si="282"/>
        <v>Q4</v>
      </c>
      <c r="E1491" s="16" t="s">
        <v>40</v>
      </c>
      <c r="F1491" s="182">
        <v>2021</v>
      </c>
      <c r="G1491" s="182">
        <v>4</v>
      </c>
      <c r="H1491" s="185"/>
      <c r="I1491" s="57" t="str">
        <f t="shared" si="285"/>
        <v>Q1</v>
      </c>
      <c r="J1491" s="178" t="s">
        <v>1612</v>
      </c>
      <c r="K1491" s="185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87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84">
        <v>0.12659999999999999</v>
      </c>
      <c r="AE1491" s="183">
        <f t="shared" si="288"/>
        <v>0</v>
      </c>
      <c r="AF1491" s="183" t="str">
        <f>IF(AND(COUNTIFS($J$18:J1491,J1491)=1,AE1491=1),1,"")</f>
        <v/>
      </c>
      <c r="AG1491" s="183" t="str">
        <f>IF(C1491="","",IF(AND(COUNTIFS($J$18:J1491,J1491)=1,C1491&lt;&gt;""),1,""))</f>
        <v/>
      </c>
      <c r="AH1491" s="183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82">
        <v>2021</v>
      </c>
      <c r="C1492" s="182">
        <v>1</v>
      </c>
      <c r="D1492" s="57" t="str">
        <f t="shared" si="282"/>
        <v>Q4</v>
      </c>
      <c r="E1492" s="16" t="s">
        <v>40</v>
      </c>
      <c r="F1492" s="182">
        <v>2021</v>
      </c>
      <c r="G1492" s="182">
        <v>4</v>
      </c>
      <c r="H1492" s="185"/>
      <c r="I1492" s="57" t="str">
        <f t="shared" si="285"/>
        <v>Q1</v>
      </c>
      <c r="J1492" s="178" t="s">
        <v>1613</v>
      </c>
      <c r="K1492" s="185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87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84">
        <v>0.24490000000000001</v>
      </c>
      <c r="AE1492" s="183">
        <f t="shared" si="288"/>
        <v>0</v>
      </c>
      <c r="AF1492" s="183" t="str">
        <f>IF(AND(COUNTIFS($J$18:J1492,J1492)=1,AE1492=1),1,"")</f>
        <v/>
      </c>
      <c r="AG1492" s="183">
        <f>IF(C1492="","",IF(AND(COUNTIFS($J$18:J1492,J1492)=1,C1492&lt;&gt;""),1,""))</f>
        <v>1</v>
      </c>
      <c r="AH1492" s="183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82">
        <v>2021</v>
      </c>
      <c r="C1493" s="182">
        <v>1</v>
      </c>
      <c r="D1493" s="57" t="str">
        <f t="shared" si="282"/>
        <v>Q4</v>
      </c>
      <c r="E1493" s="16" t="s">
        <v>40</v>
      </c>
      <c r="F1493" s="182">
        <v>2021</v>
      </c>
      <c r="G1493" s="182">
        <v>4</v>
      </c>
      <c r="H1493" s="185"/>
      <c r="I1493" s="57" t="str">
        <f t="shared" si="285"/>
        <v>Q1</v>
      </c>
      <c r="J1493" s="178" t="s">
        <v>1614</v>
      </c>
      <c r="K1493" s="185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87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84">
        <v>0.18179999999999999</v>
      </c>
      <c r="AE1493" s="183">
        <f t="shared" si="288"/>
        <v>0</v>
      </c>
      <c r="AF1493" s="183" t="str">
        <f>IF(AND(COUNTIFS($J$18:J1493,J1493)=1,AE1493=1),1,"")</f>
        <v/>
      </c>
      <c r="AG1493" s="183">
        <f>IF(C1493="","",IF(AND(COUNTIFS($J$18:J1493,J1493)=1,C1493&lt;&gt;""),1,""))</f>
        <v>1</v>
      </c>
      <c r="AH1493" s="183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82">
        <v>2021</v>
      </c>
      <c r="C1494" s="182">
        <v>1</v>
      </c>
      <c r="D1494" s="57" t="str">
        <f t="shared" si="282"/>
        <v>Q4</v>
      </c>
      <c r="E1494" s="16" t="s">
        <v>40</v>
      </c>
      <c r="F1494" s="182">
        <v>2021</v>
      </c>
      <c r="G1494" s="182">
        <v>4</v>
      </c>
      <c r="H1494" s="185"/>
      <c r="I1494" s="57" t="str">
        <f t="shared" si="285"/>
        <v>Q1</v>
      </c>
      <c r="J1494" s="178" t="s">
        <v>1614</v>
      </c>
      <c r="K1494" s="185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87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84">
        <v>0.18179999999999999</v>
      </c>
      <c r="AE1494" s="183">
        <f t="shared" si="288"/>
        <v>0</v>
      </c>
      <c r="AF1494" s="183" t="str">
        <f>IF(AND(COUNTIFS($J$18:J1494,J1494)=1,AE1494=1),1,"")</f>
        <v/>
      </c>
      <c r="AG1494" s="183" t="str">
        <f>IF(C1494="","",IF(AND(COUNTIFS($J$18:J1494,J1494)=1,C1494&lt;&gt;""),1,""))</f>
        <v/>
      </c>
      <c r="AH1494" s="183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82">
        <v>2021</v>
      </c>
      <c r="C1495" s="182">
        <v>2</v>
      </c>
      <c r="D1495" s="57" t="str">
        <f t="shared" si="282"/>
        <v>Q4</v>
      </c>
      <c r="E1495" s="16" t="s">
        <v>40</v>
      </c>
      <c r="F1495" s="182">
        <v>2021</v>
      </c>
      <c r="G1495" s="182">
        <v>4</v>
      </c>
      <c r="H1495" s="185"/>
      <c r="I1495" s="57" t="str">
        <f t="shared" si="285"/>
        <v>Q1</v>
      </c>
      <c r="J1495" s="178" t="s">
        <v>1615</v>
      </c>
      <c r="K1495" s="185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87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84">
        <v>0.1138</v>
      </c>
      <c r="AE1495" s="183">
        <f t="shared" si="288"/>
        <v>0</v>
      </c>
      <c r="AF1495" s="183" t="str">
        <f>IF(AND(COUNTIFS($J$18:J1495,J1495)=1,AE1495=1),1,"")</f>
        <v/>
      </c>
      <c r="AG1495" s="183">
        <f>IF(C1495="","",IF(AND(COUNTIFS($J$18:J1495,J1495)=1,C1495&lt;&gt;""),1,""))</f>
        <v>1</v>
      </c>
      <c r="AH1495" s="183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82">
        <v>2021</v>
      </c>
      <c r="C1496" s="182">
        <v>2</v>
      </c>
      <c r="D1496" s="57" t="str">
        <f t="shared" si="282"/>
        <v>Q4</v>
      </c>
      <c r="E1496" s="16" t="s">
        <v>40</v>
      </c>
      <c r="F1496" s="182">
        <v>2021</v>
      </c>
      <c r="G1496" s="182">
        <v>4</v>
      </c>
      <c r="H1496" s="185"/>
      <c r="I1496" s="57" t="str">
        <f t="shared" si="285"/>
        <v>Q1</v>
      </c>
      <c r="J1496" s="178" t="s">
        <v>1617</v>
      </c>
      <c r="K1496" s="185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87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84">
        <v>0.16009999999999999</v>
      </c>
      <c r="AE1496" s="183">
        <f t="shared" si="288"/>
        <v>0</v>
      </c>
      <c r="AF1496" s="183" t="str">
        <f>IF(AND(COUNTIFS($J$18:J1496,J1496)=1,AE1496=1),1,"")</f>
        <v/>
      </c>
      <c r="AG1496" s="183">
        <f>IF(C1496="","",IF(AND(COUNTIFS($J$18:J1496,J1496)=1,C1496&lt;&gt;""),1,""))</f>
        <v>1</v>
      </c>
      <c r="AH1496" s="183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82">
        <v>2021</v>
      </c>
      <c r="C1497" s="182">
        <v>2</v>
      </c>
      <c r="D1497" s="57" t="str">
        <f t="shared" si="282"/>
        <v>Q4</v>
      </c>
      <c r="E1497" s="16" t="s">
        <v>40</v>
      </c>
      <c r="F1497" s="182">
        <v>2021</v>
      </c>
      <c r="G1497" s="182">
        <v>4</v>
      </c>
      <c r="H1497" s="185"/>
      <c r="I1497" s="57" t="str">
        <f t="shared" si="285"/>
        <v>Q1</v>
      </c>
      <c r="J1497" s="178" t="s">
        <v>1617</v>
      </c>
      <c r="K1497" s="185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87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84">
        <v>0.16009999999999999</v>
      </c>
      <c r="AE1497" s="183">
        <f t="shared" si="288"/>
        <v>0</v>
      </c>
      <c r="AF1497" s="183" t="str">
        <f>IF(AND(COUNTIFS($J$18:J1497,J1497)=1,AE1497=1),1,"")</f>
        <v/>
      </c>
      <c r="AG1497" s="183" t="str">
        <f>IF(C1497="","",IF(AND(COUNTIFS($J$18:J1497,J1497)=1,C1497&lt;&gt;""),1,""))</f>
        <v/>
      </c>
      <c r="AH1497" s="183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82">
        <v>2021</v>
      </c>
      <c r="C1498" s="182">
        <v>2</v>
      </c>
      <c r="D1498" s="57" t="str">
        <f t="shared" si="282"/>
        <v>Q4</v>
      </c>
      <c r="E1498" s="16" t="s">
        <v>40</v>
      </c>
      <c r="F1498" s="182">
        <v>2021</v>
      </c>
      <c r="G1498" s="182">
        <v>4</v>
      </c>
      <c r="H1498" s="185"/>
      <c r="I1498" s="57" t="str">
        <f t="shared" si="285"/>
        <v>Q1</v>
      </c>
      <c r="J1498" s="178" t="s">
        <v>1619</v>
      </c>
      <c r="K1498" s="185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87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84">
        <v>0.14130000000000001</v>
      </c>
      <c r="AE1498" s="183">
        <f t="shared" si="288"/>
        <v>0</v>
      </c>
      <c r="AF1498" s="183" t="str">
        <f>IF(AND(COUNTIFS($J$18:J1498,J1498)=1,AE1498=1),1,"")</f>
        <v/>
      </c>
      <c r="AG1498" s="183">
        <f>IF(C1498="","",IF(AND(COUNTIFS($J$18:J1498,J1498)=1,C1498&lt;&gt;""),1,""))</f>
        <v>1</v>
      </c>
      <c r="AH1498" s="183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82">
        <v>2021</v>
      </c>
      <c r="C1499" s="182">
        <v>2</v>
      </c>
      <c r="D1499" s="57" t="str">
        <f t="shared" si="282"/>
        <v>Q4</v>
      </c>
      <c r="E1499" s="16" t="s">
        <v>40</v>
      </c>
      <c r="F1499" s="182">
        <v>2021</v>
      </c>
      <c r="G1499" s="182">
        <v>4</v>
      </c>
      <c r="H1499" s="185"/>
      <c r="I1499" s="57" t="str">
        <f t="shared" si="285"/>
        <v>Q1</v>
      </c>
      <c r="J1499" s="178" t="s">
        <v>1619</v>
      </c>
      <c r="K1499" s="185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87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84">
        <v>0.14130000000000001</v>
      </c>
      <c r="AE1499" s="183">
        <f t="shared" si="288"/>
        <v>0</v>
      </c>
      <c r="AF1499" s="183" t="str">
        <f>IF(AND(COUNTIFS($J$18:J1499,J1499)=1,AE1499=1),1,"")</f>
        <v/>
      </c>
      <c r="AG1499" s="183" t="str">
        <f>IF(C1499="","",IF(AND(COUNTIFS($J$18:J1499,J1499)=1,C1499&lt;&gt;""),1,""))</f>
        <v/>
      </c>
      <c r="AH1499" s="183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82">
        <v>2021</v>
      </c>
      <c r="C1500" s="182">
        <v>2</v>
      </c>
      <c r="D1500" s="57" t="str">
        <f t="shared" si="282"/>
        <v>Q4</v>
      </c>
      <c r="E1500" s="16" t="s">
        <v>40</v>
      </c>
      <c r="F1500" s="182">
        <v>2021</v>
      </c>
      <c r="G1500" s="182">
        <v>4</v>
      </c>
      <c r="H1500" s="185"/>
      <c r="I1500" s="57" t="str">
        <f t="shared" si="285"/>
        <v>Q1</v>
      </c>
      <c r="J1500" s="178" t="s">
        <v>1598</v>
      </c>
      <c r="K1500" s="185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87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84">
        <v>0.129</v>
      </c>
      <c r="AE1500" s="183">
        <f t="shared" si="288"/>
        <v>0</v>
      </c>
      <c r="AF1500" s="183" t="str">
        <f>IF(AND(COUNTIFS($J$18:J1500,J1500)=1,AE1500=1),1,"")</f>
        <v/>
      </c>
      <c r="AG1500" s="183" t="str">
        <f>IF(C1500="","",IF(AND(COUNTIFS($J$18:J1500,J1500)=1,C1500&lt;&gt;""),1,""))</f>
        <v/>
      </c>
      <c r="AH1500" s="183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82">
        <v>2021</v>
      </c>
      <c r="C1501" s="182">
        <v>2</v>
      </c>
      <c r="D1501" s="57" t="str">
        <f t="shared" si="282"/>
        <v>Q4</v>
      </c>
      <c r="E1501" s="16" t="s">
        <v>40</v>
      </c>
      <c r="F1501" s="182">
        <v>2021</v>
      </c>
      <c r="G1501" s="182">
        <v>4</v>
      </c>
      <c r="H1501" s="185"/>
      <c r="I1501" s="57" t="str">
        <f t="shared" si="285"/>
        <v>Q1</v>
      </c>
      <c r="J1501" s="178" t="s">
        <v>1598</v>
      </c>
      <c r="K1501" s="185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87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84">
        <v>0.129</v>
      </c>
      <c r="AE1501" s="183">
        <f t="shared" si="288"/>
        <v>0</v>
      </c>
      <c r="AF1501" s="183" t="str">
        <f>IF(AND(COUNTIFS($J$18:J1501,J1501)=1,AE1501=1),1,"")</f>
        <v/>
      </c>
      <c r="AG1501" s="183" t="str">
        <f>IF(C1501="","",IF(AND(COUNTIFS($J$18:J1501,J1501)=1,C1501&lt;&gt;""),1,""))</f>
        <v/>
      </c>
      <c r="AH1501" s="183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82">
        <v>2021</v>
      </c>
      <c r="C1502" s="182">
        <v>2</v>
      </c>
      <c r="D1502" s="57" t="str">
        <f t="shared" si="282"/>
        <v>Q4</v>
      </c>
      <c r="E1502" s="16" t="s">
        <v>40</v>
      </c>
      <c r="F1502" s="182">
        <v>2021</v>
      </c>
      <c r="G1502" s="182">
        <v>4</v>
      </c>
      <c r="H1502" s="185"/>
      <c r="I1502" s="57" t="str">
        <f t="shared" si="285"/>
        <v>Q1</v>
      </c>
      <c r="J1502" s="178" t="s">
        <v>1598</v>
      </c>
      <c r="K1502" s="185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87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84">
        <v>0.129</v>
      </c>
      <c r="AE1502" s="183">
        <f t="shared" si="288"/>
        <v>0</v>
      </c>
      <c r="AF1502" s="183" t="str">
        <f>IF(AND(COUNTIFS($J$18:J1502,J1502)=1,AE1502=1),1,"")</f>
        <v/>
      </c>
      <c r="AG1502" s="183" t="str">
        <f>IF(C1502="","",IF(AND(COUNTIFS($J$18:J1502,J1502)=1,C1502&lt;&gt;""),1,""))</f>
        <v/>
      </c>
      <c r="AH1502" s="183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82">
        <v>2021</v>
      </c>
      <c r="C1503" s="182">
        <v>3</v>
      </c>
      <c r="D1503" s="57" t="str">
        <f t="shared" si="282"/>
        <v>Q4</v>
      </c>
      <c r="E1503" s="16" t="s">
        <v>40</v>
      </c>
      <c r="F1503" s="182">
        <v>2021</v>
      </c>
      <c r="G1503" s="182">
        <v>4</v>
      </c>
      <c r="H1503" s="185"/>
      <c r="I1503" s="57" t="str">
        <f t="shared" si="285"/>
        <v>Q1</v>
      </c>
      <c r="J1503" s="178" t="s">
        <v>1620</v>
      </c>
      <c r="K1503" s="185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87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84">
        <v>0.10050000000000001</v>
      </c>
      <c r="AE1503" s="183">
        <f t="shared" si="288"/>
        <v>0</v>
      </c>
      <c r="AF1503" s="183" t="str">
        <f>IF(AND(COUNTIFS($J$18:J1503,J1503)=1,AE1503=1),1,"")</f>
        <v/>
      </c>
      <c r="AG1503" s="183">
        <f>IF(C1503="","",IF(AND(COUNTIFS($J$18:J1503,J1503)=1,C1503&lt;&gt;""),1,""))</f>
        <v>1</v>
      </c>
      <c r="AH1503" s="183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82">
        <v>2021</v>
      </c>
      <c r="C1504" s="182">
        <v>3</v>
      </c>
      <c r="D1504" s="57" t="str">
        <f t="shared" si="282"/>
        <v>Q4</v>
      </c>
      <c r="E1504" s="16" t="s">
        <v>40</v>
      </c>
      <c r="F1504" s="182">
        <v>2021</v>
      </c>
      <c r="G1504" s="182">
        <v>4</v>
      </c>
      <c r="H1504" s="185"/>
      <c r="I1504" s="57" t="str">
        <f t="shared" si="285"/>
        <v>Q1</v>
      </c>
      <c r="J1504" s="178" t="s">
        <v>1620</v>
      </c>
      <c r="K1504" s="185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87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84">
        <v>0.10050000000000001</v>
      </c>
      <c r="AE1504" s="183">
        <f t="shared" si="288"/>
        <v>0</v>
      </c>
      <c r="AF1504" s="183" t="str">
        <f>IF(AND(COUNTIFS($J$18:J1504,J1504)=1,AE1504=1),1,"")</f>
        <v/>
      </c>
      <c r="AG1504" s="183" t="str">
        <f>IF(C1504="","",IF(AND(COUNTIFS($J$18:J1504,J1504)=1,C1504&lt;&gt;""),1,""))</f>
        <v/>
      </c>
      <c r="AH1504" s="183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82">
        <v>2021</v>
      </c>
      <c r="C1505" s="182">
        <v>2</v>
      </c>
      <c r="D1505" s="57" t="str">
        <f t="shared" si="282"/>
        <v>Q4</v>
      </c>
      <c r="E1505" s="16" t="s">
        <v>40</v>
      </c>
      <c r="F1505" s="182">
        <v>2021</v>
      </c>
      <c r="G1505" s="182">
        <v>4</v>
      </c>
      <c r="H1505" s="185"/>
      <c r="I1505" s="57" t="str">
        <f t="shared" si="285"/>
        <v>Q1</v>
      </c>
      <c r="J1505" s="178" t="s">
        <v>1622</v>
      </c>
      <c r="K1505" s="185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87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84">
        <v>0.18540000000000001</v>
      </c>
      <c r="AE1505" s="183">
        <f t="shared" si="288"/>
        <v>0</v>
      </c>
      <c r="AF1505" s="183" t="str">
        <f>IF(AND(COUNTIFS($J$18:J1505,J1505)=1,AE1505=1),1,"")</f>
        <v/>
      </c>
      <c r="AG1505" s="183">
        <f>IF(C1505="","",IF(AND(COUNTIFS($J$18:J1505,J1505)=1,C1505&lt;&gt;""),1,""))</f>
        <v>1</v>
      </c>
      <c r="AH1505" s="183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82">
        <v>2021</v>
      </c>
      <c r="C1506" s="182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82">
        <v>2021</v>
      </c>
      <c r="G1506" s="182">
        <v>4</v>
      </c>
      <c r="H1506" s="185"/>
      <c r="I1506" s="57" t="str">
        <f t="shared" si="285"/>
        <v>Q1</v>
      </c>
      <c r="J1506" s="178" t="s">
        <v>1623</v>
      </c>
      <c r="K1506" s="185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87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81">
        <v>0.105</v>
      </c>
      <c r="AE1506" s="183">
        <f t="shared" si="288"/>
        <v>0</v>
      </c>
      <c r="AF1506" s="183" t="str">
        <f>IF(AND(COUNTIFS($J$18:J1506,J1506)=1,AE1506=1),1,"")</f>
        <v/>
      </c>
      <c r="AG1506" s="183">
        <f>IF(C1506="","",IF(AND(COUNTIFS($J$18:J1506,J1506)=1,C1506&lt;&gt;""),1,""))</f>
        <v>1</v>
      </c>
      <c r="AH1506" s="183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82">
        <v>2021</v>
      </c>
      <c r="C1507" s="182">
        <v>3</v>
      </c>
      <c r="D1507" s="57" t="str">
        <f t="shared" si="295"/>
        <v>Q4</v>
      </c>
      <c r="E1507" s="16" t="s">
        <v>40</v>
      </c>
      <c r="F1507" s="182">
        <v>2021</v>
      </c>
      <c r="G1507" s="182">
        <v>4</v>
      </c>
      <c r="H1507" s="185"/>
      <c r="I1507" s="57" t="str">
        <f t="shared" si="285"/>
        <v>Q1</v>
      </c>
      <c r="J1507" s="178" t="s">
        <v>1623</v>
      </c>
      <c r="K1507" s="185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87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81">
        <v>0.105</v>
      </c>
      <c r="AE1507" s="183">
        <f t="shared" si="288"/>
        <v>0</v>
      </c>
      <c r="AF1507" s="183" t="str">
        <f>IF(AND(COUNTIFS($J$18:J1507,J1507)=1,AE1507=1),1,"")</f>
        <v/>
      </c>
      <c r="AG1507" s="183" t="str">
        <f>IF(C1507="","",IF(AND(COUNTIFS($J$18:J1507,J1507)=1,C1507&lt;&gt;""),1,""))</f>
        <v/>
      </c>
      <c r="AH1507" s="183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82">
        <v>2021</v>
      </c>
      <c r="C1508" s="182">
        <v>3</v>
      </c>
      <c r="D1508" s="57" t="str">
        <f t="shared" si="295"/>
        <v>Q4</v>
      </c>
      <c r="E1508" s="16" t="s">
        <v>40</v>
      </c>
      <c r="F1508" s="182">
        <v>2021</v>
      </c>
      <c r="G1508" s="182">
        <v>4</v>
      </c>
      <c r="H1508" s="185"/>
      <c r="I1508" s="57" t="str">
        <f t="shared" si="285"/>
        <v>Q1</v>
      </c>
      <c r="J1508" s="178" t="s">
        <v>1623</v>
      </c>
      <c r="K1508" s="185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87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81">
        <v>0.105</v>
      </c>
      <c r="AE1508" s="183">
        <f t="shared" si="288"/>
        <v>0</v>
      </c>
      <c r="AF1508" s="183" t="str">
        <f>IF(AND(COUNTIFS($J$18:J1508,J1508)=1,AE1508=1),1,"")</f>
        <v/>
      </c>
      <c r="AG1508" s="183" t="str">
        <f>IF(C1508="","",IF(AND(COUNTIFS($J$18:J1508,J1508)=1,C1508&lt;&gt;""),1,""))</f>
        <v/>
      </c>
      <c r="AH1508" s="183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82">
        <v>2021</v>
      </c>
      <c r="C1509" s="182">
        <v>3</v>
      </c>
      <c r="D1509" s="57" t="str">
        <f t="shared" si="295"/>
        <v>Q4</v>
      </c>
      <c r="E1509" s="16" t="s">
        <v>40</v>
      </c>
      <c r="F1509" s="182">
        <v>2021</v>
      </c>
      <c r="G1509" s="182">
        <v>4</v>
      </c>
      <c r="H1509" s="185"/>
      <c r="I1509" s="57" t="str">
        <f t="shared" si="285"/>
        <v>Q1</v>
      </c>
      <c r="J1509" s="178" t="s">
        <v>1624</v>
      </c>
      <c r="K1509" s="185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87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84">
        <v>0.23019999999999999</v>
      </c>
      <c r="AE1509" s="183">
        <f t="shared" si="288"/>
        <v>0</v>
      </c>
      <c r="AF1509" s="183" t="str">
        <f>IF(AND(COUNTIFS($J$18:J1509,J1509)=1,AE1509=1),1,"")</f>
        <v/>
      </c>
      <c r="AG1509" s="183">
        <f>IF(C1509="","",IF(AND(COUNTIFS($J$18:J1509,J1509)=1,C1509&lt;&gt;""),1,""))</f>
        <v>1</v>
      </c>
      <c r="AH1509" s="183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82">
        <v>2021</v>
      </c>
      <c r="C1510" s="182">
        <v>3</v>
      </c>
      <c r="D1510" s="57" t="str">
        <f t="shared" si="295"/>
        <v>Q4</v>
      </c>
      <c r="E1510" s="16" t="s">
        <v>40</v>
      </c>
      <c r="F1510" s="182">
        <v>2021</v>
      </c>
      <c r="G1510" s="182">
        <v>4</v>
      </c>
      <c r="H1510" s="185"/>
      <c r="I1510" s="57" t="str">
        <f t="shared" si="285"/>
        <v>Q1</v>
      </c>
      <c r="J1510" s="178" t="s">
        <v>1624</v>
      </c>
      <c r="K1510" s="185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87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84">
        <v>0.23019999999999999</v>
      </c>
      <c r="AE1510" s="183">
        <f t="shared" si="288"/>
        <v>0</v>
      </c>
      <c r="AF1510" s="183" t="str">
        <f>IF(AND(COUNTIFS($J$18:J1510,J1510)=1,AE1510=1),1,"")</f>
        <v/>
      </c>
      <c r="AG1510" s="183" t="str">
        <f>IF(C1510="","",IF(AND(COUNTIFS($J$18:J1510,J1510)=1,C1510&lt;&gt;""),1,""))</f>
        <v/>
      </c>
      <c r="AH1510" s="183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82">
        <v>2021</v>
      </c>
      <c r="C1511" s="182">
        <v>3</v>
      </c>
      <c r="D1511" s="57" t="str">
        <f t="shared" si="295"/>
        <v>Q4</v>
      </c>
      <c r="E1511" s="16" t="s">
        <v>40</v>
      </c>
      <c r="F1511" s="182">
        <v>2021</v>
      </c>
      <c r="G1511" s="182">
        <v>4</v>
      </c>
      <c r="H1511" s="185"/>
      <c r="I1511" s="57" t="str">
        <f t="shared" si="285"/>
        <v>Q1</v>
      </c>
      <c r="J1511" s="178" t="s">
        <v>1626</v>
      </c>
      <c r="K1511" s="185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87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84">
        <v>0.1439</v>
      </c>
      <c r="AE1511" s="183">
        <f t="shared" si="288"/>
        <v>1</v>
      </c>
      <c r="AF1511" s="183">
        <f>IF(AND(COUNTIFS($J$18:J1511,J1511)=1,AE1511=1),1,"")</f>
        <v>1</v>
      </c>
      <c r="AG1511" s="183">
        <f>IF(C1511="","",IF(AND(COUNTIFS($J$18:J1511,J1511)=1,C1511&lt;&gt;""),1,""))</f>
        <v>1</v>
      </c>
      <c r="AH1511" s="183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82">
        <v>2021</v>
      </c>
      <c r="C1512" s="182">
        <v>2</v>
      </c>
      <c r="D1512" s="57" t="str">
        <f t="shared" si="295"/>
        <v>Q4</v>
      </c>
      <c r="E1512" s="16" t="s">
        <v>40</v>
      </c>
      <c r="F1512" s="182">
        <v>2021</v>
      </c>
      <c r="G1512" s="182">
        <v>4</v>
      </c>
      <c r="H1512" s="185"/>
      <c r="I1512" s="57" t="str">
        <f t="shared" si="285"/>
        <v>Q1</v>
      </c>
      <c r="J1512" s="178" t="s">
        <v>1627</v>
      </c>
      <c r="K1512" s="185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87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84">
        <v>0.13020000000000001</v>
      </c>
      <c r="AE1512" s="183">
        <f t="shared" si="288"/>
        <v>1</v>
      </c>
      <c r="AF1512" s="183">
        <f>IF(AND(COUNTIFS($J$18:J1512,J1512)=1,AE1512=1),1,"")</f>
        <v>1</v>
      </c>
      <c r="AG1512" s="183">
        <f>IF(C1512="","",IF(AND(COUNTIFS($J$18:J1512,J1512)=1,C1512&lt;&gt;""),1,""))</f>
        <v>1</v>
      </c>
      <c r="AH1512" s="183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82">
        <v>2021</v>
      </c>
      <c r="C1513" s="182">
        <v>2</v>
      </c>
      <c r="D1513" s="57" t="str">
        <f t="shared" si="295"/>
        <v>Q4</v>
      </c>
      <c r="E1513" s="16" t="s">
        <v>40</v>
      </c>
      <c r="F1513" s="182">
        <v>2021</v>
      </c>
      <c r="G1513" s="182">
        <v>4</v>
      </c>
      <c r="H1513" s="185"/>
      <c r="I1513" s="57" t="str">
        <f t="shared" si="285"/>
        <v>Q1</v>
      </c>
      <c r="J1513" s="178" t="s">
        <v>1627</v>
      </c>
      <c r="K1513" s="185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87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84">
        <v>0.13020000000000001</v>
      </c>
      <c r="AE1513" s="183">
        <f t="shared" si="288"/>
        <v>1</v>
      </c>
      <c r="AF1513" s="183" t="str">
        <f>IF(AND(COUNTIFS($J$18:J1513,J1513)=1,AE1513=1),1,"")</f>
        <v/>
      </c>
      <c r="AG1513" s="183" t="str">
        <f>IF(C1513="","",IF(AND(COUNTIFS($J$18:J1513,J1513)=1,C1513&lt;&gt;""),1,""))</f>
        <v/>
      </c>
      <c r="AH1513" s="183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82">
        <v>2021</v>
      </c>
      <c r="C1514" s="182">
        <v>3</v>
      </c>
      <c r="D1514" s="57" t="str">
        <f t="shared" si="295"/>
        <v>Q4</v>
      </c>
      <c r="E1514" s="16" t="s">
        <v>40</v>
      </c>
      <c r="F1514" s="182">
        <v>2021</v>
      </c>
      <c r="G1514" s="182">
        <v>4</v>
      </c>
      <c r="H1514" s="185"/>
      <c r="I1514" s="57" t="str">
        <f t="shared" si="285"/>
        <v>Q1</v>
      </c>
      <c r="J1514" s="178" t="s">
        <v>1629</v>
      </c>
      <c r="K1514" s="185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87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84">
        <v>0.16489999999999999</v>
      </c>
      <c r="AE1514" s="183">
        <f t="shared" si="288"/>
        <v>1</v>
      </c>
      <c r="AF1514" s="183">
        <f>IF(AND(COUNTIFS($J$18:J1514,J1514)=1,AE1514=1),1,"")</f>
        <v>1</v>
      </c>
      <c r="AG1514" s="183">
        <f>IF(C1514="","",IF(AND(COUNTIFS($J$18:J1514,J1514)=1,C1514&lt;&gt;""),1,""))</f>
        <v>1</v>
      </c>
      <c r="AH1514" s="183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82">
        <v>2021</v>
      </c>
      <c r="C1515" s="182">
        <v>3</v>
      </c>
      <c r="D1515" s="57" t="str">
        <f t="shared" si="295"/>
        <v>Q4</v>
      </c>
      <c r="E1515" s="16" t="s">
        <v>40</v>
      </c>
      <c r="F1515" s="182">
        <v>2021</v>
      </c>
      <c r="G1515" s="182">
        <v>4</v>
      </c>
      <c r="H1515" s="185"/>
      <c r="I1515" s="57" t="str">
        <f t="shared" si="285"/>
        <v>Q1</v>
      </c>
      <c r="J1515" s="178" t="s">
        <v>1631</v>
      </c>
      <c r="K1515" s="185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87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84">
        <v>0.19500000000000001</v>
      </c>
      <c r="AE1515" s="183">
        <f t="shared" si="288"/>
        <v>0</v>
      </c>
      <c r="AF1515" s="183" t="str">
        <f>IF(AND(COUNTIFS($J$18:J1515,J1515)=1,AE1515=1),1,"")</f>
        <v/>
      </c>
      <c r="AG1515" s="183">
        <f>IF(C1515="","",IF(AND(COUNTIFS($J$18:J1515,J1515)=1,C1515&lt;&gt;""),1,""))</f>
        <v>1</v>
      </c>
      <c r="AH1515" s="183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82">
        <v>2021</v>
      </c>
      <c r="C1516" s="182">
        <v>3</v>
      </c>
      <c r="D1516" s="57" t="str">
        <f t="shared" si="295"/>
        <v>Q4</v>
      </c>
      <c r="E1516" s="16" t="s">
        <v>40</v>
      </c>
      <c r="F1516" s="182">
        <v>2021</v>
      </c>
      <c r="G1516" s="182">
        <v>4</v>
      </c>
      <c r="H1516" s="185"/>
      <c r="I1516" s="57" t="str">
        <f t="shared" si="285"/>
        <v>Q1</v>
      </c>
      <c r="J1516" s="178" t="s">
        <v>1631</v>
      </c>
      <c r="K1516" s="185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87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84">
        <v>0.19500000000000001</v>
      </c>
      <c r="AE1516" s="183">
        <f t="shared" si="288"/>
        <v>0</v>
      </c>
      <c r="AF1516" s="183" t="str">
        <f>IF(AND(COUNTIFS($J$18:J1516,J1516)=1,AE1516=1),1,"")</f>
        <v/>
      </c>
      <c r="AG1516" s="183" t="str">
        <f>IF(C1516="","",IF(AND(COUNTIFS($J$18:J1516,J1516)=1,C1516&lt;&gt;""),1,""))</f>
        <v/>
      </c>
      <c r="AH1516" s="183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82">
        <v>2021</v>
      </c>
      <c r="C1517" s="182">
        <v>4</v>
      </c>
      <c r="D1517" s="57" t="str">
        <f t="shared" si="295"/>
        <v>Q1</v>
      </c>
      <c r="E1517" s="16" t="s">
        <v>40</v>
      </c>
      <c r="F1517" s="182">
        <v>2021</v>
      </c>
      <c r="G1517" s="182">
        <v>4</v>
      </c>
      <c r="H1517" s="185"/>
      <c r="I1517" s="57" t="str">
        <f t="shared" si="285"/>
        <v>Q1</v>
      </c>
      <c r="J1517" s="178" t="s">
        <v>1632</v>
      </c>
      <c r="K1517" s="185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87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84">
        <v>0.1421</v>
      </c>
      <c r="AE1517" s="183">
        <f t="shared" si="288"/>
        <v>1</v>
      </c>
      <c r="AF1517" s="183">
        <f>IF(AND(COUNTIFS($J$18:J1517,J1517)=1,AE1517=1),1,"")</f>
        <v>1</v>
      </c>
      <c r="AG1517" s="183">
        <f>IF(C1517="","",IF(AND(COUNTIFS($J$18:J1517,J1517)=1,C1517&lt;&gt;""),1,""))</f>
        <v>1</v>
      </c>
      <c r="AH1517" s="183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82">
        <v>2021</v>
      </c>
      <c r="C1518" s="182">
        <v>4</v>
      </c>
      <c r="D1518" s="57" t="str">
        <f t="shared" si="295"/>
        <v>Q1</v>
      </c>
      <c r="E1518" s="16" t="s">
        <v>40</v>
      </c>
      <c r="F1518" s="182">
        <v>2021</v>
      </c>
      <c r="G1518" s="182">
        <v>4</v>
      </c>
      <c r="H1518" s="185"/>
      <c r="I1518" s="57" t="str">
        <f t="shared" si="285"/>
        <v>Q1</v>
      </c>
      <c r="J1518" s="178" t="s">
        <v>1634</v>
      </c>
      <c r="K1518" s="185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87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84">
        <v>0.13450000000000001</v>
      </c>
      <c r="AE1518" s="183">
        <f t="shared" si="288"/>
        <v>1</v>
      </c>
      <c r="AF1518" s="183">
        <f>IF(AND(COUNTIFS($J$18:J1518,J1518)=1,AE1518=1),1,"")</f>
        <v>1</v>
      </c>
      <c r="AG1518" s="183">
        <f>IF(C1518="","",IF(AND(COUNTIFS($J$18:J1518,J1518)=1,C1518&lt;&gt;""),1,""))</f>
        <v>1</v>
      </c>
      <c r="AH1518" s="183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82">
        <v>2021</v>
      </c>
      <c r="C1519" s="182">
        <v>4</v>
      </c>
      <c r="D1519" s="57" t="str">
        <f t="shared" si="295"/>
        <v>Q1</v>
      </c>
      <c r="E1519" s="16" t="s">
        <v>40</v>
      </c>
      <c r="F1519" s="182">
        <v>2021</v>
      </c>
      <c r="G1519" s="182">
        <v>4</v>
      </c>
      <c r="H1519" s="185"/>
      <c r="I1519" s="57" t="str">
        <f t="shared" si="285"/>
        <v>Q1</v>
      </c>
      <c r="J1519" s="178" t="s">
        <v>1636</v>
      </c>
      <c r="K1519" s="185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87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84">
        <v>0.12859999999999999</v>
      </c>
      <c r="AE1519" s="183">
        <f t="shared" si="288"/>
        <v>1</v>
      </c>
      <c r="AF1519" s="183">
        <f>IF(AND(COUNTIFS($J$18:J1519,J1519)=1,AE1519=1),1,"")</f>
        <v>1</v>
      </c>
      <c r="AG1519" s="183">
        <f>IF(C1519="","",IF(AND(COUNTIFS($J$18:J1519,J1519)=1,C1519&lt;&gt;""),1,""))</f>
        <v>1</v>
      </c>
      <c r="AH1519" s="183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82">
        <v>2021</v>
      </c>
      <c r="C1520" s="182">
        <v>4</v>
      </c>
      <c r="D1520" s="57" t="str">
        <f t="shared" si="295"/>
        <v>Q1</v>
      </c>
      <c r="E1520" s="16" t="s">
        <v>40</v>
      </c>
      <c r="F1520" s="182">
        <v>2021</v>
      </c>
      <c r="G1520" s="182">
        <v>4</v>
      </c>
      <c r="H1520" s="185"/>
      <c r="I1520" s="57" t="str">
        <f t="shared" si="285"/>
        <v>Q1</v>
      </c>
      <c r="J1520" s="178" t="s">
        <v>1636</v>
      </c>
      <c r="K1520" s="185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87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84">
        <v>0.12859999999999999</v>
      </c>
      <c r="AE1520" s="183">
        <f t="shared" si="288"/>
        <v>1</v>
      </c>
      <c r="AF1520" s="183" t="str">
        <f>IF(AND(COUNTIFS($J$18:J1520,J1520)=1,AE1520=1),1,"")</f>
        <v/>
      </c>
      <c r="AG1520" s="183" t="str">
        <f>IF(C1520="","",IF(AND(COUNTIFS($J$18:J1520,J1520)=1,C1520&lt;&gt;""),1,""))</f>
        <v/>
      </c>
      <c r="AH1520" s="183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82">
        <v>2021</v>
      </c>
      <c r="C1521" s="182">
        <v>3</v>
      </c>
      <c r="D1521" s="57" t="str">
        <f t="shared" si="295"/>
        <v>Q4</v>
      </c>
      <c r="E1521" s="16" t="s">
        <v>35</v>
      </c>
      <c r="F1521" s="182">
        <v>2021</v>
      </c>
      <c r="G1521" s="182">
        <v>3</v>
      </c>
      <c r="H1521" s="185"/>
      <c r="I1521" s="57" t="str">
        <f t="shared" si="285"/>
        <v>Q4</v>
      </c>
      <c r="J1521" s="178" t="s">
        <v>1638</v>
      </c>
      <c r="K1521" s="185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87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84">
        <v>9.0499999999999997E-2</v>
      </c>
      <c r="AE1521" s="183">
        <f t="shared" si="288"/>
        <v>0</v>
      </c>
      <c r="AF1521" s="183" t="str">
        <f>IF(AND(COUNTIFS($J$18:J1521,J1521)=1,AE1521=1),1,"")</f>
        <v/>
      </c>
      <c r="AG1521" s="183">
        <f>IF(C1521="","",IF(AND(COUNTIFS($J$18:J1521,J1521)=1,C1521&lt;&gt;""),1,""))</f>
        <v>1</v>
      </c>
      <c r="AH1521" s="183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82">
        <v>2021</v>
      </c>
      <c r="C1522" s="182">
        <v>3</v>
      </c>
      <c r="D1522" s="57" t="str">
        <f t="shared" si="295"/>
        <v>Q4</v>
      </c>
      <c r="E1522" s="16" t="s">
        <v>35</v>
      </c>
      <c r="F1522" s="182">
        <v>2021</v>
      </c>
      <c r="G1522" s="182">
        <v>3</v>
      </c>
      <c r="H1522" s="185"/>
      <c r="I1522" s="57" t="str">
        <f t="shared" si="285"/>
        <v>Q4</v>
      </c>
      <c r="J1522" s="178" t="s">
        <v>1638</v>
      </c>
      <c r="K1522" s="185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87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84">
        <v>9.0499999999999997E-2</v>
      </c>
      <c r="AE1522" s="183">
        <f t="shared" si="288"/>
        <v>0</v>
      </c>
      <c r="AF1522" s="183" t="str">
        <f>IF(AND(COUNTIFS($J$18:J1522,J1522)=1,AE1522=1),1,"")</f>
        <v/>
      </c>
      <c r="AG1522" s="183" t="str">
        <f>IF(C1522="","",IF(AND(COUNTIFS($J$18:J1522,J1522)=1,C1522&lt;&gt;""),1,""))</f>
        <v/>
      </c>
      <c r="AH1522" s="183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82">
        <v>2021</v>
      </c>
      <c r="C1523" s="182">
        <v>3</v>
      </c>
      <c r="D1523" s="57" t="str">
        <f t="shared" si="295"/>
        <v>Q4</v>
      </c>
      <c r="E1523" s="16" t="s">
        <v>35</v>
      </c>
      <c r="F1523" s="182">
        <v>2021</v>
      </c>
      <c r="G1523" s="182">
        <v>3</v>
      </c>
      <c r="H1523" s="185"/>
      <c r="I1523" s="57" t="str">
        <f t="shared" si="285"/>
        <v>Q4</v>
      </c>
      <c r="J1523" s="178" t="s">
        <v>1638</v>
      </c>
      <c r="K1523" s="185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87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84">
        <v>9.0499999999999997E-2</v>
      </c>
      <c r="AE1523" s="183">
        <f t="shared" si="288"/>
        <v>0</v>
      </c>
      <c r="AF1523" s="183" t="str">
        <f>IF(AND(COUNTIFS($J$18:J1523,J1523)=1,AE1523=1),1,"")</f>
        <v/>
      </c>
      <c r="AG1523" s="183" t="str">
        <f>IF(C1523="","",IF(AND(COUNTIFS($J$18:J1523,J1523)=1,C1523&lt;&gt;""),1,""))</f>
        <v/>
      </c>
      <c r="AH1523" s="183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82">
        <v>2021</v>
      </c>
      <c r="C1524" s="182">
        <v>3</v>
      </c>
      <c r="D1524" s="57" t="str">
        <f t="shared" si="295"/>
        <v>Q4</v>
      </c>
      <c r="E1524" s="16" t="s">
        <v>35</v>
      </c>
      <c r="F1524" s="182">
        <v>2021</v>
      </c>
      <c r="G1524" s="182">
        <v>3</v>
      </c>
      <c r="H1524" s="185"/>
      <c r="I1524" s="57" t="str">
        <f t="shared" si="285"/>
        <v>Q4</v>
      </c>
      <c r="J1524" s="178" t="s">
        <v>1638</v>
      </c>
      <c r="K1524" s="185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87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84">
        <v>9.0499999999999997E-2</v>
      </c>
      <c r="AE1524" s="183">
        <f t="shared" si="288"/>
        <v>0</v>
      </c>
      <c r="AF1524" s="183" t="str">
        <f>IF(AND(COUNTIFS($J$18:J1524,J1524)=1,AE1524=1),1,"")</f>
        <v/>
      </c>
      <c r="AG1524" s="183" t="str">
        <f>IF(C1524="","",IF(AND(COUNTIFS($J$18:J1524,J1524)=1,C1524&lt;&gt;""),1,""))</f>
        <v/>
      </c>
      <c r="AH1524" s="183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82">
        <v>2021</v>
      </c>
      <c r="C1525" s="182">
        <v>3</v>
      </c>
      <c r="D1525" s="57" t="str">
        <f t="shared" si="295"/>
        <v>Q4</v>
      </c>
      <c r="E1525" s="16" t="s">
        <v>35</v>
      </c>
      <c r="F1525" s="182">
        <v>2021</v>
      </c>
      <c r="G1525" s="182">
        <v>3</v>
      </c>
      <c r="H1525" s="185"/>
      <c r="I1525" s="57" t="str">
        <f t="shared" si="285"/>
        <v>Q4</v>
      </c>
      <c r="J1525" s="178" t="s">
        <v>1638</v>
      </c>
      <c r="K1525" s="185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87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84">
        <v>9.0499999999999997E-2</v>
      </c>
      <c r="AE1525" s="183">
        <f t="shared" si="288"/>
        <v>0</v>
      </c>
      <c r="AF1525" s="183" t="str">
        <f>IF(AND(COUNTIFS($J$18:J1525,J1525)=1,AE1525=1),1,"")</f>
        <v/>
      </c>
      <c r="AG1525" s="183" t="str">
        <f>IF(C1525="","",IF(AND(COUNTIFS($J$18:J1525,J1525)=1,C1525&lt;&gt;""),1,""))</f>
        <v/>
      </c>
      <c r="AH1525" s="183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82">
        <v>2021</v>
      </c>
      <c r="C1526" s="182">
        <v>3</v>
      </c>
      <c r="D1526" s="57" t="str">
        <f t="shared" si="295"/>
        <v>Q4</v>
      </c>
      <c r="E1526" s="16" t="s">
        <v>35</v>
      </c>
      <c r="F1526" s="182">
        <v>2021</v>
      </c>
      <c r="G1526" s="182">
        <v>3</v>
      </c>
      <c r="H1526" s="185"/>
      <c r="I1526" s="57" t="str">
        <f t="shared" si="285"/>
        <v>Q4</v>
      </c>
      <c r="J1526" s="178" t="s">
        <v>1638</v>
      </c>
      <c r="K1526" s="185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87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84">
        <v>9.0499999999999997E-2</v>
      </c>
      <c r="AE1526" s="183">
        <f t="shared" si="288"/>
        <v>0</v>
      </c>
      <c r="AF1526" s="183" t="str">
        <f>IF(AND(COUNTIFS($J$18:J1526,J1526)=1,AE1526=1),1,"")</f>
        <v/>
      </c>
      <c r="AG1526" s="183" t="str">
        <f>IF(C1526="","",IF(AND(COUNTIFS($J$18:J1526,J1526)=1,C1526&lt;&gt;""),1,""))</f>
        <v/>
      </c>
      <c r="AH1526" s="183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82">
        <v>2021</v>
      </c>
      <c r="C1527" s="182">
        <v>3</v>
      </c>
      <c r="D1527" s="57" t="str">
        <f t="shared" si="295"/>
        <v>Q4</v>
      </c>
      <c r="E1527" s="16" t="s">
        <v>35</v>
      </c>
      <c r="F1527" s="182">
        <v>2021</v>
      </c>
      <c r="G1527" s="182">
        <v>3</v>
      </c>
      <c r="H1527" s="185"/>
      <c r="I1527" s="57" t="str">
        <f t="shared" si="285"/>
        <v>Q4</v>
      </c>
      <c r="J1527" s="178" t="s">
        <v>1638</v>
      </c>
      <c r="K1527" s="185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87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84">
        <v>9.0499999999999997E-2</v>
      </c>
      <c r="AE1527" s="183">
        <f t="shared" si="288"/>
        <v>0</v>
      </c>
      <c r="AF1527" s="183" t="str">
        <f>IF(AND(COUNTIFS($J$18:J1527,J1527)=1,AE1527=1),1,"")</f>
        <v/>
      </c>
      <c r="AG1527" s="183" t="str">
        <f>IF(C1527="","",IF(AND(COUNTIFS($J$18:J1527,J1527)=1,C1527&lt;&gt;""),1,""))</f>
        <v/>
      </c>
      <c r="AH1527" s="183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82">
        <v>2021</v>
      </c>
      <c r="C1528" s="182">
        <v>3</v>
      </c>
      <c r="D1528" s="57" t="str">
        <f t="shared" si="295"/>
        <v>Q4</v>
      </c>
      <c r="E1528" s="16" t="s">
        <v>35</v>
      </c>
      <c r="F1528" s="182">
        <v>2021</v>
      </c>
      <c r="G1528" s="182">
        <v>3</v>
      </c>
      <c r="H1528" s="185"/>
      <c r="I1528" s="57" t="str">
        <f t="shared" si="285"/>
        <v>Q4</v>
      </c>
      <c r="J1528" s="178" t="s">
        <v>1638</v>
      </c>
      <c r="K1528" s="185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87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84">
        <v>9.0499999999999997E-2</v>
      </c>
      <c r="AE1528" s="183">
        <f t="shared" si="288"/>
        <v>0</v>
      </c>
      <c r="AF1528" s="183" t="str">
        <f>IF(AND(COUNTIFS($J$18:J1528,J1528)=1,AE1528=1),1,"")</f>
        <v/>
      </c>
      <c r="AG1528" s="183" t="str">
        <f>IF(C1528="","",IF(AND(COUNTIFS($J$18:J1528,J1528)=1,C1528&lt;&gt;""),1,""))</f>
        <v/>
      </c>
      <c r="AH1528" s="183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82">
        <v>2021</v>
      </c>
      <c r="C1529" s="182">
        <v>1</v>
      </c>
      <c r="D1529" s="57" t="str">
        <f t="shared" si="295"/>
        <v>Q4</v>
      </c>
      <c r="E1529" s="16" t="s">
        <v>40</v>
      </c>
      <c r="F1529" s="182">
        <v>2021</v>
      </c>
      <c r="G1529" s="182">
        <v>5</v>
      </c>
      <c r="H1529" s="185"/>
      <c r="I1529" s="57" t="str">
        <f t="shared" si="285"/>
        <v>Q1</v>
      </c>
      <c r="J1529" s="178" t="s">
        <v>1640</v>
      </c>
      <c r="K1529" s="185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87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84">
        <v>0.12709999999999999</v>
      </c>
      <c r="AE1529" s="183">
        <f t="shared" si="288"/>
        <v>1</v>
      </c>
      <c r="AF1529" s="183">
        <f>IF(AND(COUNTIFS($J$18:J1529,J1529)=1,AE1529=1),1,"")</f>
        <v>1</v>
      </c>
      <c r="AG1529" s="183">
        <f>IF(C1529="","",IF(AND(COUNTIFS($J$18:J1529,J1529)=1,C1529&lt;&gt;""),1,""))</f>
        <v>1</v>
      </c>
      <c r="AH1529" s="183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82">
        <v>2021</v>
      </c>
      <c r="C1530" s="182">
        <v>1</v>
      </c>
      <c r="D1530" s="57" t="str">
        <f t="shared" si="295"/>
        <v>Q4</v>
      </c>
      <c r="E1530" s="16" t="s">
        <v>40</v>
      </c>
      <c r="F1530" s="182">
        <v>2021</v>
      </c>
      <c r="G1530" s="182">
        <v>5</v>
      </c>
      <c r="H1530" s="185"/>
      <c r="I1530" s="57" t="str">
        <f t="shared" si="285"/>
        <v>Q1</v>
      </c>
      <c r="J1530" s="178" t="s">
        <v>1640</v>
      </c>
      <c r="K1530" s="185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87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84">
        <v>0.12709999999999999</v>
      </c>
      <c r="AE1530" s="183">
        <f t="shared" si="288"/>
        <v>1</v>
      </c>
      <c r="AF1530" s="183" t="str">
        <f>IF(AND(COUNTIFS($J$18:J1530,J1530)=1,AE1530=1),1,"")</f>
        <v/>
      </c>
      <c r="AG1530" s="183" t="str">
        <f>IF(C1530="","",IF(AND(COUNTIFS($J$18:J1530,J1530)=1,C1530&lt;&gt;""),1,""))</f>
        <v/>
      </c>
      <c r="AH1530" s="183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82">
        <v>2021</v>
      </c>
      <c r="C1531" s="182">
        <v>1</v>
      </c>
      <c r="D1531" s="57" t="str">
        <f t="shared" si="295"/>
        <v>Q4</v>
      </c>
      <c r="E1531" s="16" t="s">
        <v>40</v>
      </c>
      <c r="F1531" s="182">
        <v>2021</v>
      </c>
      <c r="G1531" s="182">
        <v>5</v>
      </c>
      <c r="H1531" s="185"/>
      <c r="I1531" s="57" t="str">
        <f t="shared" si="285"/>
        <v>Q1</v>
      </c>
      <c r="J1531" s="178" t="s">
        <v>1642</v>
      </c>
      <c r="K1531" s="185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87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84">
        <v>0.1149</v>
      </c>
      <c r="AE1531" s="183">
        <f t="shared" si="288"/>
        <v>0</v>
      </c>
      <c r="AF1531" s="183" t="str">
        <f>IF(AND(COUNTIFS($J$18:J1531,J1531)=1,AE1531=1),1,"")</f>
        <v/>
      </c>
      <c r="AG1531" s="183">
        <f>IF(C1531="","",IF(AND(COUNTIFS($J$18:J1531,J1531)=1,C1531&lt;&gt;""),1,""))</f>
        <v>1</v>
      </c>
      <c r="AH1531" s="183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82">
        <v>2021</v>
      </c>
      <c r="C1532" s="182">
        <v>1</v>
      </c>
      <c r="D1532" s="57" t="str">
        <f t="shared" si="295"/>
        <v>Q4</v>
      </c>
      <c r="E1532" s="16" t="s">
        <v>40</v>
      </c>
      <c r="F1532" s="182">
        <v>2021</v>
      </c>
      <c r="G1532" s="182">
        <v>5</v>
      </c>
      <c r="H1532" s="185"/>
      <c r="I1532" s="57" t="str">
        <f t="shared" si="285"/>
        <v>Q1</v>
      </c>
      <c r="J1532" s="178" t="s">
        <v>1642</v>
      </c>
      <c r="K1532" s="185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87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84">
        <v>0.1149</v>
      </c>
      <c r="AE1532" s="183">
        <f t="shared" si="288"/>
        <v>0</v>
      </c>
      <c r="AF1532" s="183" t="str">
        <f>IF(AND(COUNTIFS($J$18:J1532,J1532)=1,AE1532=1),1,"")</f>
        <v/>
      </c>
      <c r="AG1532" s="183" t="str">
        <f>IF(C1532="","",IF(AND(COUNTIFS($J$18:J1532,J1532)=1,C1532&lt;&gt;""),1,""))</f>
        <v/>
      </c>
      <c r="AH1532" s="183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82">
        <v>2021</v>
      </c>
      <c r="C1533" s="182">
        <v>1</v>
      </c>
      <c r="D1533" s="57" t="str">
        <f t="shared" si="295"/>
        <v>Q4</v>
      </c>
      <c r="E1533" s="16" t="s">
        <v>40</v>
      </c>
      <c r="F1533" s="182">
        <v>2021</v>
      </c>
      <c r="G1533" s="182">
        <v>5</v>
      </c>
      <c r="H1533" s="185"/>
      <c r="I1533" s="57" t="str">
        <f t="shared" si="285"/>
        <v>Q1</v>
      </c>
      <c r="J1533" s="178" t="s">
        <v>1642</v>
      </c>
      <c r="K1533" s="185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87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84">
        <v>0.1149</v>
      </c>
      <c r="AE1533" s="183">
        <f t="shared" si="288"/>
        <v>0</v>
      </c>
      <c r="AF1533" s="183" t="str">
        <f>IF(AND(COUNTIFS($J$18:J1533,J1533)=1,AE1533=1),1,"")</f>
        <v/>
      </c>
      <c r="AG1533" s="183" t="str">
        <f>IF(C1533="","",IF(AND(COUNTIFS($J$18:J1533,J1533)=1,C1533&lt;&gt;""),1,""))</f>
        <v/>
      </c>
      <c r="AH1533" s="183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82">
        <v>2021</v>
      </c>
      <c r="C1534" s="182">
        <v>1</v>
      </c>
      <c r="D1534" s="57" t="str">
        <f t="shared" si="295"/>
        <v>Q4</v>
      </c>
      <c r="E1534" s="16" t="s">
        <v>40</v>
      </c>
      <c r="F1534" s="182">
        <v>2021</v>
      </c>
      <c r="G1534" s="182">
        <v>5</v>
      </c>
      <c r="H1534" s="185"/>
      <c r="I1534" s="57" t="str">
        <f t="shared" si="285"/>
        <v>Q1</v>
      </c>
      <c r="J1534" s="178" t="s">
        <v>1642</v>
      </c>
      <c r="K1534" s="185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87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84">
        <v>0.1149</v>
      </c>
      <c r="AE1534" s="183">
        <f t="shared" si="288"/>
        <v>0</v>
      </c>
      <c r="AF1534" s="183" t="str">
        <f>IF(AND(COUNTIFS($J$18:J1534,J1534)=1,AE1534=1),1,"")</f>
        <v/>
      </c>
      <c r="AG1534" s="183" t="str">
        <f>IF(C1534="","",IF(AND(COUNTIFS($J$18:J1534,J1534)=1,C1534&lt;&gt;""),1,""))</f>
        <v/>
      </c>
      <c r="AH1534" s="183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82">
        <v>2021</v>
      </c>
      <c r="C1535" s="182">
        <v>1</v>
      </c>
      <c r="D1535" s="57" t="str">
        <f t="shared" si="295"/>
        <v>Q4</v>
      </c>
      <c r="E1535" s="16" t="s">
        <v>40</v>
      </c>
      <c r="F1535" s="182">
        <v>2021</v>
      </c>
      <c r="G1535" s="182">
        <v>5</v>
      </c>
      <c r="H1535" s="185"/>
      <c r="I1535" s="57" t="str">
        <f t="shared" si="285"/>
        <v>Q1</v>
      </c>
      <c r="J1535" s="178" t="s">
        <v>1642</v>
      </c>
      <c r="K1535" s="185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87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84">
        <v>0.1149</v>
      </c>
      <c r="AE1535" s="183">
        <f t="shared" si="288"/>
        <v>0</v>
      </c>
      <c r="AF1535" s="183" t="str">
        <f>IF(AND(COUNTIFS($J$18:J1535,J1535)=1,AE1535=1),1,"")</f>
        <v/>
      </c>
      <c r="AG1535" s="183" t="str">
        <f>IF(C1535="","",IF(AND(COUNTIFS($J$18:J1535,J1535)=1,C1535&lt;&gt;""),1,""))</f>
        <v/>
      </c>
      <c r="AH1535" s="183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82">
        <v>2021</v>
      </c>
      <c r="C1536" s="182">
        <v>1</v>
      </c>
      <c r="D1536" s="57" t="str">
        <f t="shared" si="295"/>
        <v>Q4</v>
      </c>
      <c r="E1536" s="16" t="s">
        <v>40</v>
      </c>
      <c r="F1536" s="182">
        <v>2021</v>
      </c>
      <c r="G1536" s="182">
        <v>5</v>
      </c>
      <c r="H1536" s="185"/>
      <c r="I1536" s="57" t="str">
        <f t="shared" si="285"/>
        <v>Q1</v>
      </c>
      <c r="J1536" s="178" t="s">
        <v>1642</v>
      </c>
      <c r="K1536" s="185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87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84">
        <v>0.1149</v>
      </c>
      <c r="AE1536" s="183">
        <f t="shared" si="288"/>
        <v>0</v>
      </c>
      <c r="AF1536" s="183" t="str">
        <f>IF(AND(COUNTIFS($J$18:J1536,J1536)=1,AE1536=1),1,"")</f>
        <v/>
      </c>
      <c r="AG1536" s="183" t="str">
        <f>IF(C1536="","",IF(AND(COUNTIFS($J$18:J1536,J1536)=1,C1536&lt;&gt;""),1,""))</f>
        <v/>
      </c>
      <c r="AH1536" s="183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82">
        <v>2021</v>
      </c>
      <c r="C1537" s="182">
        <v>1</v>
      </c>
      <c r="D1537" s="57" t="str">
        <f t="shared" si="295"/>
        <v>Q4</v>
      </c>
      <c r="E1537" s="16" t="s">
        <v>40</v>
      </c>
      <c r="F1537" s="182">
        <v>2021</v>
      </c>
      <c r="G1537" s="182">
        <v>5</v>
      </c>
      <c r="H1537" s="185"/>
      <c r="I1537" s="57" t="str">
        <f t="shared" si="285"/>
        <v>Q1</v>
      </c>
      <c r="J1537" s="178" t="s">
        <v>1644</v>
      </c>
      <c r="K1537" s="185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87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84">
        <v>0.15210000000000001</v>
      </c>
      <c r="AE1537" s="183">
        <f t="shared" si="288"/>
        <v>0</v>
      </c>
      <c r="AF1537" s="183" t="str">
        <f>IF(AND(COUNTIFS($J$18:J1537,J1537)=1,AE1537=1),1,"")</f>
        <v/>
      </c>
      <c r="AG1537" s="183">
        <f>IF(C1537="","",IF(AND(COUNTIFS($J$18:J1537,J1537)=1,C1537&lt;&gt;""),1,""))</f>
        <v>1</v>
      </c>
      <c r="AH1537" s="183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82">
        <v>2021</v>
      </c>
      <c r="C1538" s="182">
        <v>1</v>
      </c>
      <c r="D1538" s="57" t="str">
        <f t="shared" si="295"/>
        <v>Q4</v>
      </c>
      <c r="E1538" s="16" t="s">
        <v>40</v>
      </c>
      <c r="F1538" s="182">
        <v>2021</v>
      </c>
      <c r="G1538" s="182">
        <v>5</v>
      </c>
      <c r="H1538" s="185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8" t="s">
        <v>1646</v>
      </c>
      <c r="K1538" s="185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87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84">
        <v>0.1036</v>
      </c>
      <c r="AE1538" s="183">
        <f t="shared" ref="AE1538:AE1601" si="301">IF(Q1538="","",IF(Q1538="Yes",1,0))</f>
        <v>0</v>
      </c>
      <c r="AF1538" s="183" t="str">
        <f>IF(AND(COUNTIFS($J$18:J1538,J1538)=1,AE1538=1),1,"")</f>
        <v/>
      </c>
      <c r="AG1538" s="183">
        <f>IF(C1538="","",IF(AND(COUNTIFS($J$18:J1538,J1538)=1,C1538&lt;&gt;""),1,""))</f>
        <v>1</v>
      </c>
      <c r="AH1538" s="183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82">
        <v>2021</v>
      </c>
      <c r="C1539" s="182">
        <v>1</v>
      </c>
      <c r="D1539" s="57" t="str">
        <f t="shared" si="295"/>
        <v>Q4</v>
      </c>
      <c r="E1539" s="16" t="s">
        <v>40</v>
      </c>
      <c r="F1539" s="182">
        <v>2021</v>
      </c>
      <c r="G1539" s="182">
        <v>5</v>
      </c>
      <c r="H1539" s="185"/>
      <c r="I1539" s="57" t="str">
        <f t="shared" si="298"/>
        <v>Q1</v>
      </c>
      <c r="J1539" s="178" t="s">
        <v>1646</v>
      </c>
      <c r="K1539" s="185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87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84">
        <v>0.1036</v>
      </c>
      <c r="AE1539" s="183">
        <f t="shared" si="301"/>
        <v>0</v>
      </c>
      <c r="AF1539" s="183" t="str">
        <f>IF(AND(COUNTIFS($J$18:J1539,J1539)=1,AE1539=1),1,"")</f>
        <v/>
      </c>
      <c r="AG1539" s="183" t="str">
        <f>IF(C1539="","",IF(AND(COUNTIFS($J$18:J1539,J1539)=1,C1539&lt;&gt;""),1,""))</f>
        <v/>
      </c>
      <c r="AH1539" s="183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82">
        <v>2021</v>
      </c>
      <c r="C1540" s="182">
        <v>1</v>
      </c>
      <c r="D1540" s="57" t="str">
        <f t="shared" si="295"/>
        <v>Q4</v>
      </c>
      <c r="E1540" s="16" t="s">
        <v>40</v>
      </c>
      <c r="F1540" s="182">
        <v>2021</v>
      </c>
      <c r="G1540" s="182">
        <v>5</v>
      </c>
      <c r="H1540" s="185"/>
      <c r="I1540" s="57" t="str">
        <f t="shared" si="298"/>
        <v>Q1</v>
      </c>
      <c r="J1540" s="178" t="s">
        <v>1646</v>
      </c>
      <c r="K1540" s="185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87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84">
        <v>0.1036</v>
      </c>
      <c r="AE1540" s="183">
        <f t="shared" si="301"/>
        <v>0</v>
      </c>
      <c r="AF1540" s="183" t="str">
        <f>IF(AND(COUNTIFS($J$18:J1540,J1540)=1,AE1540=1),1,"")</f>
        <v/>
      </c>
      <c r="AG1540" s="183" t="str">
        <f>IF(C1540="","",IF(AND(COUNTIFS($J$18:J1540,J1540)=1,C1540&lt;&gt;""),1,""))</f>
        <v/>
      </c>
      <c r="AH1540" s="183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82">
        <v>2021</v>
      </c>
      <c r="C1541" s="182">
        <v>1</v>
      </c>
      <c r="D1541" s="57" t="str">
        <f t="shared" si="295"/>
        <v>Q4</v>
      </c>
      <c r="E1541" s="16" t="s">
        <v>40</v>
      </c>
      <c r="F1541" s="182">
        <v>2021</v>
      </c>
      <c r="G1541" s="182">
        <v>5</v>
      </c>
      <c r="H1541" s="185"/>
      <c r="I1541" s="57" t="str">
        <f t="shared" si="298"/>
        <v>Q1</v>
      </c>
      <c r="J1541" s="178" t="s">
        <v>1646</v>
      </c>
      <c r="K1541" s="185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87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84">
        <v>0.1036</v>
      </c>
      <c r="AE1541" s="183">
        <f t="shared" si="301"/>
        <v>0</v>
      </c>
      <c r="AF1541" s="183" t="str">
        <f>IF(AND(COUNTIFS($J$18:J1541,J1541)=1,AE1541=1),1,"")</f>
        <v/>
      </c>
      <c r="AG1541" s="183" t="str">
        <f>IF(C1541="","",IF(AND(COUNTIFS($J$18:J1541,J1541)=1,C1541&lt;&gt;""),1,""))</f>
        <v/>
      </c>
      <c r="AH1541" s="183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82">
        <v>2021</v>
      </c>
      <c r="C1542" s="182">
        <v>1</v>
      </c>
      <c r="D1542" s="57" t="str">
        <f t="shared" si="295"/>
        <v>Q4</v>
      </c>
      <c r="E1542" s="16" t="s">
        <v>40</v>
      </c>
      <c r="F1542" s="182">
        <v>2021</v>
      </c>
      <c r="G1542" s="182">
        <v>5</v>
      </c>
      <c r="H1542" s="185"/>
      <c r="I1542" s="57" t="str">
        <f t="shared" si="298"/>
        <v>Q1</v>
      </c>
      <c r="J1542" s="178" t="s">
        <v>1647</v>
      </c>
      <c r="K1542" s="185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87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84">
        <v>0.1227</v>
      </c>
      <c r="AE1542" s="183">
        <f t="shared" si="301"/>
        <v>1</v>
      </c>
      <c r="AF1542" s="183">
        <f>IF(AND(COUNTIFS($J$18:J1542,J1542)=1,AE1542=1),1,"")</f>
        <v>1</v>
      </c>
      <c r="AG1542" s="183">
        <f>IF(C1542="","",IF(AND(COUNTIFS($J$18:J1542,J1542)=1,C1542&lt;&gt;""),1,""))</f>
        <v>1</v>
      </c>
      <c r="AH1542" s="183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82">
        <v>2021</v>
      </c>
      <c r="C1543" s="182">
        <v>1</v>
      </c>
      <c r="D1543" s="57" t="str">
        <f t="shared" si="295"/>
        <v>Q4</v>
      </c>
      <c r="E1543" s="16" t="s">
        <v>40</v>
      </c>
      <c r="F1543" s="182">
        <v>2021</v>
      </c>
      <c r="G1543" s="182">
        <v>5</v>
      </c>
      <c r="H1543" s="185"/>
      <c r="I1543" s="57" t="str">
        <f t="shared" si="298"/>
        <v>Q1</v>
      </c>
      <c r="J1543" s="178" t="s">
        <v>1650</v>
      </c>
      <c r="K1543" s="185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87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84">
        <v>0.10589999999999999</v>
      </c>
      <c r="AE1543" s="183">
        <f t="shared" si="301"/>
        <v>0</v>
      </c>
      <c r="AF1543" s="183" t="str">
        <f>IF(AND(COUNTIFS($J$18:J1543,J1543)=1,AE1543=1),1,"")</f>
        <v/>
      </c>
      <c r="AG1543" s="183">
        <f>IF(C1543="","",IF(AND(COUNTIFS($J$18:J1543,J1543)=1,C1543&lt;&gt;""),1,""))</f>
        <v>1</v>
      </c>
      <c r="AH1543" s="183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82">
        <v>2021</v>
      </c>
      <c r="C1544" s="182">
        <v>1</v>
      </c>
      <c r="D1544" s="57" t="str">
        <f t="shared" si="295"/>
        <v>Q4</v>
      </c>
      <c r="E1544" s="16" t="s">
        <v>40</v>
      </c>
      <c r="F1544" s="182">
        <v>2021</v>
      </c>
      <c r="G1544" s="182">
        <v>5</v>
      </c>
      <c r="H1544" s="185"/>
      <c r="I1544" s="57" t="str">
        <f t="shared" si="298"/>
        <v>Q1</v>
      </c>
      <c r="J1544" s="178" t="s">
        <v>1650</v>
      </c>
      <c r="K1544" s="185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87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84">
        <v>0.10589999999999999</v>
      </c>
      <c r="AE1544" s="183">
        <f t="shared" si="301"/>
        <v>0</v>
      </c>
      <c r="AF1544" s="183" t="str">
        <f>IF(AND(COUNTIFS($J$18:J1544,J1544)=1,AE1544=1),1,"")</f>
        <v/>
      </c>
      <c r="AG1544" s="183" t="str">
        <f>IF(C1544="","",IF(AND(COUNTIFS($J$18:J1544,J1544)=1,C1544&lt;&gt;""),1,""))</f>
        <v/>
      </c>
      <c r="AH1544" s="183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82">
        <v>2021</v>
      </c>
      <c r="C1545" s="182">
        <v>1</v>
      </c>
      <c r="D1545" s="57" t="str">
        <f t="shared" si="295"/>
        <v>Q4</v>
      </c>
      <c r="E1545" s="16" t="s">
        <v>40</v>
      </c>
      <c r="F1545" s="182">
        <v>2021</v>
      </c>
      <c r="G1545" s="182">
        <v>5</v>
      </c>
      <c r="H1545" s="185"/>
      <c r="I1545" s="57" t="str">
        <f t="shared" si="298"/>
        <v>Q1</v>
      </c>
      <c r="J1545" s="178" t="s">
        <v>1650</v>
      </c>
      <c r="K1545" s="185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87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84">
        <v>0.10589999999999999</v>
      </c>
      <c r="AE1545" s="183">
        <f t="shared" si="301"/>
        <v>0</v>
      </c>
      <c r="AF1545" s="183" t="str">
        <f>IF(AND(COUNTIFS($J$18:J1545,J1545)=1,AE1545=1),1,"")</f>
        <v/>
      </c>
      <c r="AG1545" s="183" t="str">
        <f>IF(C1545="","",IF(AND(COUNTIFS($J$18:J1545,J1545)=1,C1545&lt;&gt;""),1,""))</f>
        <v/>
      </c>
      <c r="AH1545" s="183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82">
        <v>2021</v>
      </c>
      <c r="C1546" s="182">
        <v>1</v>
      </c>
      <c r="D1546" s="57" t="str">
        <f t="shared" si="295"/>
        <v>Q4</v>
      </c>
      <c r="E1546" s="16" t="s">
        <v>40</v>
      </c>
      <c r="F1546" s="182">
        <v>2021</v>
      </c>
      <c r="G1546" s="182">
        <v>5</v>
      </c>
      <c r="H1546" s="185"/>
      <c r="I1546" s="57" t="str">
        <f t="shared" si="298"/>
        <v>Q1</v>
      </c>
      <c r="J1546" s="178" t="s">
        <v>1650</v>
      </c>
      <c r="K1546" s="185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87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84">
        <v>0.10589999999999999</v>
      </c>
      <c r="AE1546" s="183">
        <f t="shared" si="301"/>
        <v>0</v>
      </c>
      <c r="AF1546" s="183" t="str">
        <f>IF(AND(COUNTIFS($J$18:J1546,J1546)=1,AE1546=1),1,"")</f>
        <v/>
      </c>
      <c r="AG1546" s="183" t="str">
        <f>IF(C1546="","",IF(AND(COUNTIFS($J$18:J1546,J1546)=1,C1546&lt;&gt;""),1,""))</f>
        <v/>
      </c>
      <c r="AH1546" s="183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82">
        <v>2021</v>
      </c>
      <c r="C1547" s="182">
        <v>1</v>
      </c>
      <c r="D1547" s="57" t="str">
        <f t="shared" si="295"/>
        <v>Q4</v>
      </c>
      <c r="E1547" s="16" t="s">
        <v>40</v>
      </c>
      <c r="F1547" s="182">
        <v>2021</v>
      </c>
      <c r="G1547" s="182">
        <v>5</v>
      </c>
      <c r="H1547" s="185"/>
      <c r="I1547" s="57" t="str">
        <f t="shared" si="298"/>
        <v>Q1</v>
      </c>
      <c r="J1547" s="178" t="s">
        <v>1650</v>
      </c>
      <c r="K1547" s="185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87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84">
        <v>0.10589999999999999</v>
      </c>
      <c r="AE1547" s="183">
        <f t="shared" si="301"/>
        <v>0</v>
      </c>
      <c r="AF1547" s="183" t="str">
        <f>IF(AND(COUNTIFS($J$18:J1547,J1547)=1,AE1547=1),1,"")</f>
        <v/>
      </c>
      <c r="AG1547" s="183" t="str">
        <f>IF(C1547="","",IF(AND(COUNTIFS($J$18:J1547,J1547)=1,C1547&lt;&gt;""),1,""))</f>
        <v/>
      </c>
      <c r="AH1547" s="183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82">
        <v>2021</v>
      </c>
      <c r="C1548" s="182">
        <v>1</v>
      </c>
      <c r="D1548" s="57" t="str">
        <f t="shared" si="295"/>
        <v>Q4</v>
      </c>
      <c r="E1548" s="16" t="s">
        <v>40</v>
      </c>
      <c r="F1548" s="182">
        <v>2021</v>
      </c>
      <c r="G1548" s="182">
        <v>5</v>
      </c>
      <c r="H1548" s="185"/>
      <c r="I1548" s="57" t="str">
        <f t="shared" si="298"/>
        <v>Q1</v>
      </c>
      <c r="J1548" s="178" t="s">
        <v>1651</v>
      </c>
      <c r="K1548" s="185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87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84">
        <v>0.13730000000000001</v>
      </c>
      <c r="AE1548" s="183">
        <f t="shared" si="301"/>
        <v>0</v>
      </c>
      <c r="AF1548" s="183" t="str">
        <f>IF(AND(COUNTIFS($J$18:J1548,J1548)=1,AE1548=1),1,"")</f>
        <v/>
      </c>
      <c r="AG1548" s="183">
        <f>IF(C1548="","",IF(AND(COUNTIFS($J$18:J1548,J1548)=1,C1548&lt;&gt;""),1,""))</f>
        <v>1</v>
      </c>
      <c r="AH1548" s="183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82">
        <v>2021</v>
      </c>
      <c r="C1549" s="182">
        <v>3</v>
      </c>
      <c r="D1549" s="57" t="str">
        <f t="shared" si="295"/>
        <v>Q4</v>
      </c>
      <c r="E1549" s="16" t="s">
        <v>35</v>
      </c>
      <c r="F1549" s="182">
        <v>2021</v>
      </c>
      <c r="G1549" s="182">
        <v>3</v>
      </c>
      <c r="H1549" s="185"/>
      <c r="I1549" s="57" t="str">
        <f t="shared" si="298"/>
        <v>Q4</v>
      </c>
      <c r="J1549" s="178" t="s">
        <v>1652</v>
      </c>
      <c r="K1549" s="185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87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84">
        <v>0.13220000000000001</v>
      </c>
      <c r="AE1549" s="183">
        <f t="shared" si="301"/>
        <v>1</v>
      </c>
      <c r="AF1549" s="183">
        <f>IF(AND(COUNTIFS($J$18:J1549,J1549)=1,AE1549=1),1,"")</f>
        <v>1</v>
      </c>
      <c r="AG1549" s="183">
        <f>IF(C1549="","",IF(AND(COUNTIFS($J$18:J1549,J1549)=1,C1549&lt;&gt;""),1,""))</f>
        <v>1</v>
      </c>
      <c r="AH1549" s="183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82">
        <v>2021</v>
      </c>
      <c r="C1550" s="182">
        <v>2</v>
      </c>
      <c r="D1550" s="57" t="str">
        <f t="shared" si="295"/>
        <v>Q4</v>
      </c>
      <c r="E1550" s="16" t="s">
        <v>40</v>
      </c>
      <c r="F1550" s="182">
        <v>2021</v>
      </c>
      <c r="G1550" s="182">
        <v>5</v>
      </c>
      <c r="H1550" s="185"/>
      <c r="I1550" s="57" t="str">
        <f t="shared" si="298"/>
        <v>Q1</v>
      </c>
      <c r="J1550" s="178" t="s">
        <v>1654</v>
      </c>
      <c r="K1550" s="185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87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84">
        <v>0.20910000000000001</v>
      </c>
      <c r="AE1550" s="183">
        <f t="shared" si="301"/>
        <v>1</v>
      </c>
      <c r="AF1550" s="183">
        <f>IF(AND(COUNTIFS($J$18:J1550,J1550)=1,AE1550=1),1,"")</f>
        <v>1</v>
      </c>
      <c r="AG1550" s="183">
        <f>IF(C1550="","",IF(AND(COUNTIFS($J$18:J1550,J1550)=1,C1550&lt;&gt;""),1,""))</f>
        <v>1</v>
      </c>
      <c r="AH1550" s="183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82">
        <v>2021</v>
      </c>
      <c r="C1551" s="182">
        <v>2</v>
      </c>
      <c r="D1551" s="57" t="str">
        <f t="shared" si="295"/>
        <v>Q4</v>
      </c>
      <c r="E1551" s="16" t="s">
        <v>40</v>
      </c>
      <c r="F1551" s="182">
        <v>2021</v>
      </c>
      <c r="G1551" s="182">
        <v>5</v>
      </c>
      <c r="H1551" s="185"/>
      <c r="I1551" s="57" t="str">
        <f t="shared" si="298"/>
        <v>Q1</v>
      </c>
      <c r="J1551" s="178" t="s">
        <v>1654</v>
      </c>
      <c r="K1551" s="185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87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84">
        <v>0.20910000000000001</v>
      </c>
      <c r="AE1551" s="183">
        <f t="shared" si="301"/>
        <v>1</v>
      </c>
      <c r="AF1551" s="183" t="str">
        <f>IF(AND(COUNTIFS($J$18:J1551,J1551)=1,AE1551=1),1,"")</f>
        <v/>
      </c>
      <c r="AG1551" s="183" t="str">
        <f>IF(C1551="","",IF(AND(COUNTIFS($J$18:J1551,J1551)=1,C1551&lt;&gt;""),1,""))</f>
        <v/>
      </c>
      <c r="AH1551" s="183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82">
        <v>2021</v>
      </c>
      <c r="C1552" s="182">
        <v>2</v>
      </c>
      <c r="D1552" s="57" t="str">
        <f t="shared" si="295"/>
        <v>Q4</v>
      </c>
      <c r="E1552" s="16" t="s">
        <v>40</v>
      </c>
      <c r="F1552" s="182">
        <v>2021</v>
      </c>
      <c r="G1552" s="182">
        <v>5</v>
      </c>
      <c r="H1552" s="185"/>
      <c r="I1552" s="57" t="str">
        <f t="shared" si="298"/>
        <v>Q1</v>
      </c>
      <c r="J1552" s="178" t="s">
        <v>1654</v>
      </c>
      <c r="K1552" s="185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87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84">
        <v>0.20910000000000001</v>
      </c>
      <c r="AE1552" s="183">
        <f t="shared" si="301"/>
        <v>1</v>
      </c>
      <c r="AF1552" s="183" t="str">
        <f>IF(AND(COUNTIFS($J$18:J1552,J1552)=1,AE1552=1),1,"")</f>
        <v/>
      </c>
      <c r="AG1552" s="183" t="str">
        <f>IF(C1552="","",IF(AND(COUNTIFS($J$18:J1552,J1552)=1,C1552&lt;&gt;""),1,""))</f>
        <v/>
      </c>
      <c r="AH1552" s="183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82">
        <v>2021</v>
      </c>
      <c r="C1553" s="182">
        <v>2</v>
      </c>
      <c r="D1553" s="57" t="str">
        <f t="shared" si="295"/>
        <v>Q4</v>
      </c>
      <c r="E1553" s="16" t="s">
        <v>40</v>
      </c>
      <c r="F1553" s="182">
        <v>2021</v>
      </c>
      <c r="G1553" s="182">
        <v>5</v>
      </c>
      <c r="H1553" s="185"/>
      <c r="I1553" s="57" t="str">
        <f t="shared" si="298"/>
        <v>Q1</v>
      </c>
      <c r="J1553" s="178" t="s">
        <v>1656</v>
      </c>
      <c r="K1553" s="185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87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84">
        <v>0.13969999999999999</v>
      </c>
      <c r="AE1553" s="183">
        <f t="shared" si="301"/>
        <v>1</v>
      </c>
      <c r="AF1553" s="183">
        <f>IF(AND(COUNTIFS($J$18:J1553,J1553)=1,AE1553=1),1,"")</f>
        <v>1</v>
      </c>
      <c r="AG1553" s="183">
        <f>IF(C1553="","",IF(AND(COUNTIFS($J$18:J1553,J1553)=1,C1553&lt;&gt;""),1,""))</f>
        <v>1</v>
      </c>
      <c r="AH1553" s="183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82">
        <v>2021</v>
      </c>
      <c r="C1554" s="182">
        <v>2</v>
      </c>
      <c r="D1554" s="57" t="str">
        <f t="shared" si="295"/>
        <v>Q4</v>
      </c>
      <c r="E1554" s="16" t="s">
        <v>40</v>
      </c>
      <c r="F1554" s="182">
        <v>2021</v>
      </c>
      <c r="G1554" s="182">
        <v>5</v>
      </c>
      <c r="H1554" s="185"/>
      <c r="I1554" s="57" t="str">
        <f t="shared" si="298"/>
        <v>Q1</v>
      </c>
      <c r="J1554" s="178" t="s">
        <v>1658</v>
      </c>
      <c r="K1554" s="185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87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84">
        <v>0.193</v>
      </c>
      <c r="AE1554" s="183">
        <f t="shared" si="301"/>
        <v>0</v>
      </c>
      <c r="AF1554" s="183" t="str">
        <f>IF(AND(COUNTIFS($J$18:J1554,J1554)=1,AE1554=1),1,"")</f>
        <v/>
      </c>
      <c r="AG1554" s="183">
        <f>IF(C1554="","",IF(AND(COUNTIFS($J$18:J1554,J1554)=1,C1554&lt;&gt;""),1,""))</f>
        <v>1</v>
      </c>
      <c r="AH1554" s="183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82">
        <v>2021</v>
      </c>
      <c r="C1555" s="182">
        <v>2</v>
      </c>
      <c r="D1555" s="57" t="str">
        <f t="shared" si="295"/>
        <v>Q4</v>
      </c>
      <c r="E1555" s="16" t="s">
        <v>40</v>
      </c>
      <c r="F1555" s="182">
        <v>2021</v>
      </c>
      <c r="G1555" s="182">
        <v>5</v>
      </c>
      <c r="H1555" s="185"/>
      <c r="I1555" s="57" t="str">
        <f t="shared" si="298"/>
        <v>Q1</v>
      </c>
      <c r="J1555" s="178" t="s">
        <v>1658</v>
      </c>
      <c r="K1555" s="185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87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84">
        <v>0.193</v>
      </c>
      <c r="AE1555" s="183">
        <f t="shared" si="301"/>
        <v>0</v>
      </c>
      <c r="AF1555" s="183" t="str">
        <f>IF(AND(COUNTIFS($J$18:J1555,J1555)=1,AE1555=1),1,"")</f>
        <v/>
      </c>
      <c r="AG1555" s="183" t="str">
        <f>IF(C1555="","",IF(AND(COUNTIFS($J$18:J1555,J1555)=1,C1555&lt;&gt;""),1,""))</f>
        <v/>
      </c>
      <c r="AH1555" s="183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82">
        <v>2021</v>
      </c>
      <c r="C1556" s="182">
        <v>2</v>
      </c>
      <c r="D1556" s="57" t="str">
        <f t="shared" si="295"/>
        <v>Q4</v>
      </c>
      <c r="E1556" s="16" t="s">
        <v>40</v>
      </c>
      <c r="F1556" s="182">
        <v>2021</v>
      </c>
      <c r="G1556" s="182">
        <v>5</v>
      </c>
      <c r="H1556" s="185"/>
      <c r="I1556" s="57" t="str">
        <f t="shared" si="298"/>
        <v>Q1</v>
      </c>
      <c r="J1556" s="178" t="s">
        <v>1659</v>
      </c>
      <c r="K1556" s="185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87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84">
        <v>0.125</v>
      </c>
      <c r="AE1556" s="183">
        <f t="shared" si="301"/>
        <v>0</v>
      </c>
      <c r="AF1556" s="183" t="str">
        <f>IF(AND(COUNTIFS($J$18:J1556,J1556)=1,AE1556=1),1,"")</f>
        <v/>
      </c>
      <c r="AG1556" s="183">
        <f>IF(C1556="","",IF(AND(COUNTIFS($J$18:J1556,J1556)=1,C1556&lt;&gt;""),1,""))</f>
        <v>1</v>
      </c>
      <c r="AH1556" s="183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82">
        <v>2021</v>
      </c>
      <c r="C1557" s="182">
        <v>2</v>
      </c>
      <c r="D1557" s="57" t="str">
        <f t="shared" si="295"/>
        <v>Q4</v>
      </c>
      <c r="E1557" s="16" t="s">
        <v>40</v>
      </c>
      <c r="F1557" s="182">
        <v>2021</v>
      </c>
      <c r="G1557" s="182">
        <v>5</v>
      </c>
      <c r="H1557" s="185"/>
      <c r="I1557" s="57" t="str">
        <f t="shared" si="298"/>
        <v>Q1</v>
      </c>
      <c r="J1557" s="178" t="s">
        <v>1660</v>
      </c>
      <c r="K1557" s="185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87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84">
        <v>0.16059999999999999</v>
      </c>
      <c r="AE1557" s="183">
        <f t="shared" si="301"/>
        <v>0</v>
      </c>
      <c r="AF1557" s="183" t="str">
        <f>IF(AND(COUNTIFS($J$18:J1557,J1557)=1,AE1557=1),1,"")</f>
        <v/>
      </c>
      <c r="AG1557" s="183">
        <f>IF(C1557="","",IF(AND(COUNTIFS($J$18:J1557,J1557)=1,C1557&lt;&gt;""),1,""))</f>
        <v>1</v>
      </c>
      <c r="AH1557" s="183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82">
        <v>2021</v>
      </c>
      <c r="C1558" s="182">
        <v>2</v>
      </c>
      <c r="D1558" s="57" t="str">
        <f t="shared" si="295"/>
        <v>Q4</v>
      </c>
      <c r="E1558" s="16" t="s">
        <v>40</v>
      </c>
      <c r="F1558" s="182">
        <v>2021</v>
      </c>
      <c r="G1558" s="182">
        <v>5</v>
      </c>
      <c r="H1558" s="185"/>
      <c r="I1558" s="57" t="str">
        <f t="shared" si="298"/>
        <v>Q1</v>
      </c>
      <c r="J1558" s="178" t="s">
        <v>1660</v>
      </c>
      <c r="K1558" s="185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87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84">
        <v>0.16059999999999999</v>
      </c>
      <c r="AE1558" s="183">
        <f t="shared" si="301"/>
        <v>0</v>
      </c>
      <c r="AF1558" s="183" t="str">
        <f>IF(AND(COUNTIFS($J$18:J1558,J1558)=1,AE1558=1),1,"")</f>
        <v/>
      </c>
      <c r="AG1558" s="183" t="str">
        <f>IF(C1558="","",IF(AND(COUNTIFS($J$18:J1558,J1558)=1,C1558&lt;&gt;""),1,""))</f>
        <v/>
      </c>
      <c r="AH1558" s="183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82">
        <v>2021</v>
      </c>
      <c r="C1559" s="182">
        <v>2</v>
      </c>
      <c r="D1559" s="57" t="str">
        <f t="shared" si="295"/>
        <v>Q4</v>
      </c>
      <c r="E1559" s="16" t="s">
        <v>40</v>
      </c>
      <c r="F1559" s="182">
        <v>2021</v>
      </c>
      <c r="G1559" s="182">
        <v>5</v>
      </c>
      <c r="H1559" s="185"/>
      <c r="I1559" s="57" t="str">
        <f t="shared" si="298"/>
        <v>Q1</v>
      </c>
      <c r="J1559" s="178" t="s">
        <v>1660</v>
      </c>
      <c r="K1559" s="185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87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84">
        <v>0.16059999999999999</v>
      </c>
      <c r="AE1559" s="183">
        <f t="shared" si="301"/>
        <v>0</v>
      </c>
      <c r="AF1559" s="183" t="str">
        <f>IF(AND(COUNTIFS($J$18:J1559,J1559)=1,AE1559=1),1,"")</f>
        <v/>
      </c>
      <c r="AG1559" s="183" t="str">
        <f>IF(C1559="","",IF(AND(COUNTIFS($J$18:J1559,J1559)=1,C1559&lt;&gt;""),1,""))</f>
        <v/>
      </c>
      <c r="AH1559" s="183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82">
        <v>2021</v>
      </c>
      <c r="C1560" s="182">
        <v>2</v>
      </c>
      <c r="D1560" s="57" t="str">
        <f t="shared" si="295"/>
        <v>Q4</v>
      </c>
      <c r="E1560" s="16" t="s">
        <v>40</v>
      </c>
      <c r="F1560" s="182">
        <v>2021</v>
      </c>
      <c r="G1560" s="182">
        <v>5</v>
      </c>
      <c r="H1560" s="185"/>
      <c r="I1560" s="57" t="str">
        <f t="shared" si="298"/>
        <v>Q1</v>
      </c>
      <c r="J1560" s="178" t="s">
        <v>1660</v>
      </c>
      <c r="K1560" s="185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87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84">
        <v>0.16059999999999999</v>
      </c>
      <c r="AE1560" s="183">
        <f t="shared" si="301"/>
        <v>0</v>
      </c>
      <c r="AF1560" s="183" t="str">
        <f>IF(AND(COUNTIFS($J$18:J1560,J1560)=1,AE1560=1),1,"")</f>
        <v/>
      </c>
      <c r="AG1560" s="183" t="str">
        <f>IF(C1560="","",IF(AND(COUNTIFS($J$18:J1560,J1560)=1,C1560&lt;&gt;""),1,""))</f>
        <v/>
      </c>
      <c r="AH1560" s="183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82">
        <v>2021</v>
      </c>
      <c r="C1561" s="182">
        <v>1</v>
      </c>
      <c r="D1561" s="57" t="str">
        <f t="shared" si="295"/>
        <v>Q4</v>
      </c>
      <c r="E1561" s="16" t="s">
        <v>40</v>
      </c>
      <c r="F1561" s="182">
        <v>2021</v>
      </c>
      <c r="G1561" s="182">
        <v>5</v>
      </c>
      <c r="H1561" s="185"/>
      <c r="I1561" s="57" t="str">
        <f t="shared" si="298"/>
        <v>Q1</v>
      </c>
      <c r="J1561" s="178" t="s">
        <v>1661</v>
      </c>
      <c r="K1561" s="185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87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84">
        <v>0.15060000000000001</v>
      </c>
      <c r="AE1561" s="183">
        <f t="shared" si="301"/>
        <v>1</v>
      </c>
      <c r="AF1561" s="183">
        <f>IF(AND(COUNTIFS($J$18:J1561,J1561)=1,AE1561=1),1,"")</f>
        <v>1</v>
      </c>
      <c r="AG1561" s="183">
        <f>IF(C1561="","",IF(AND(COUNTIFS($J$18:J1561,J1561)=1,C1561&lt;&gt;""),1,""))</f>
        <v>1</v>
      </c>
      <c r="AH1561" s="183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82">
        <v>2021</v>
      </c>
      <c r="C1562" s="182">
        <v>2</v>
      </c>
      <c r="D1562" s="57" t="str">
        <f t="shared" si="295"/>
        <v>Q4</v>
      </c>
      <c r="E1562" s="16" t="s">
        <v>40</v>
      </c>
      <c r="F1562" s="182">
        <v>2021</v>
      </c>
      <c r="G1562" s="182">
        <v>5</v>
      </c>
      <c r="H1562" s="185"/>
      <c r="I1562" s="57" t="str">
        <f t="shared" si="298"/>
        <v>Q1</v>
      </c>
      <c r="J1562" s="178" t="s">
        <v>1663</v>
      </c>
      <c r="K1562" s="185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87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84">
        <v>0.1007</v>
      </c>
      <c r="AE1562" s="183">
        <f t="shared" si="301"/>
        <v>0</v>
      </c>
      <c r="AF1562" s="183" t="str">
        <f>IF(AND(COUNTIFS($J$18:J1562,J1562)=1,AE1562=1),1,"")</f>
        <v/>
      </c>
      <c r="AG1562" s="183">
        <f>IF(C1562="","",IF(AND(COUNTIFS($J$18:J1562,J1562)=1,C1562&lt;&gt;""),1,""))</f>
        <v>1</v>
      </c>
      <c r="AH1562" s="183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82">
        <v>2021</v>
      </c>
      <c r="C1563" s="182">
        <v>2</v>
      </c>
      <c r="D1563" s="57" t="str">
        <f t="shared" si="295"/>
        <v>Q4</v>
      </c>
      <c r="E1563" s="16" t="s">
        <v>35</v>
      </c>
      <c r="F1563" s="182">
        <v>2021</v>
      </c>
      <c r="G1563" s="182">
        <v>3</v>
      </c>
      <c r="H1563" s="185"/>
      <c r="I1563" s="57" t="str">
        <f t="shared" si="298"/>
        <v>Q4</v>
      </c>
      <c r="J1563" s="178" t="s">
        <v>1664</v>
      </c>
      <c r="K1563" s="185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87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84">
        <v>0.25509999999999999</v>
      </c>
      <c r="AE1563" s="183">
        <f t="shared" si="301"/>
        <v>0</v>
      </c>
      <c r="AF1563" s="183" t="str">
        <f>IF(AND(COUNTIFS($J$18:J1563,J1563)=1,AE1563=1),1,"")</f>
        <v/>
      </c>
      <c r="AG1563" s="183">
        <f>IF(C1563="","",IF(AND(COUNTIFS($J$18:J1563,J1563)=1,C1563&lt;&gt;""),1,""))</f>
        <v>1</v>
      </c>
      <c r="AH1563" s="183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82">
        <v>2021</v>
      </c>
      <c r="C1564" s="182">
        <v>3</v>
      </c>
      <c r="D1564" s="57" t="str">
        <f t="shared" si="295"/>
        <v>Q4</v>
      </c>
      <c r="E1564" s="16" t="s">
        <v>40</v>
      </c>
      <c r="F1564" s="182">
        <v>2021</v>
      </c>
      <c r="G1564" s="182">
        <v>5</v>
      </c>
      <c r="H1564" s="185"/>
      <c r="I1564" s="57" t="str">
        <f t="shared" si="298"/>
        <v>Q1</v>
      </c>
      <c r="J1564" s="178" t="s">
        <v>1665</v>
      </c>
      <c r="K1564" s="185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87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84">
        <v>0.1158</v>
      </c>
      <c r="AE1564" s="183">
        <f t="shared" si="301"/>
        <v>1</v>
      </c>
      <c r="AF1564" s="183">
        <f>IF(AND(COUNTIFS($J$18:J1564,J1564)=1,AE1564=1),1,"")</f>
        <v>1</v>
      </c>
      <c r="AG1564" s="183">
        <f>IF(C1564="","",IF(AND(COUNTIFS($J$18:J1564,J1564)=1,C1564&lt;&gt;""),1,""))</f>
        <v>1</v>
      </c>
      <c r="AH1564" s="183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82">
        <v>2021</v>
      </c>
      <c r="C1565" s="182">
        <v>3</v>
      </c>
      <c r="D1565" s="57" t="str">
        <f t="shared" si="295"/>
        <v>Q4</v>
      </c>
      <c r="E1565" s="16" t="s">
        <v>40</v>
      </c>
      <c r="F1565" s="182">
        <v>2021</v>
      </c>
      <c r="G1565" s="182">
        <v>5</v>
      </c>
      <c r="H1565" s="185"/>
      <c r="I1565" s="57" t="str">
        <f t="shared" si="298"/>
        <v>Q1</v>
      </c>
      <c r="J1565" s="178" t="s">
        <v>1667</v>
      </c>
      <c r="K1565" s="185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87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84">
        <v>0.17130000000000001</v>
      </c>
      <c r="AE1565" s="183">
        <f t="shared" si="301"/>
        <v>0</v>
      </c>
      <c r="AF1565" s="183" t="str">
        <f>IF(AND(COUNTIFS($J$18:J1565,J1565)=1,AE1565=1),1,"")</f>
        <v/>
      </c>
      <c r="AG1565" s="183">
        <f>IF(C1565="","",IF(AND(COUNTIFS($J$18:J1565,J1565)=1,C1565&lt;&gt;""),1,""))</f>
        <v>1</v>
      </c>
      <c r="AH1565" s="183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82">
        <v>2021</v>
      </c>
      <c r="C1566" s="182">
        <v>3</v>
      </c>
      <c r="D1566" s="57" t="str">
        <f t="shared" si="295"/>
        <v>Q4</v>
      </c>
      <c r="E1566" s="16" t="s">
        <v>40</v>
      </c>
      <c r="F1566" s="182">
        <v>2021</v>
      </c>
      <c r="G1566" s="182">
        <v>5</v>
      </c>
      <c r="H1566" s="185"/>
      <c r="I1566" s="57" t="str">
        <f t="shared" si="298"/>
        <v>Q1</v>
      </c>
      <c r="J1566" s="178" t="s">
        <v>1668</v>
      </c>
      <c r="K1566" s="185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87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84">
        <v>0.16159999999999999</v>
      </c>
      <c r="AE1566" s="183">
        <f t="shared" si="301"/>
        <v>1</v>
      </c>
      <c r="AF1566" s="183">
        <f>IF(AND(COUNTIFS($J$18:J1566,J1566)=1,AE1566=1),1,"")</f>
        <v>1</v>
      </c>
      <c r="AG1566" s="183">
        <f>IF(C1566="","",IF(AND(COUNTIFS($J$18:J1566,J1566)=1,C1566&lt;&gt;""),1,""))</f>
        <v>1</v>
      </c>
      <c r="AH1566" s="183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82">
        <v>2021</v>
      </c>
      <c r="C1567" s="182">
        <v>3</v>
      </c>
      <c r="D1567" s="57" t="str">
        <f t="shared" si="295"/>
        <v>Q4</v>
      </c>
      <c r="E1567" s="16" t="s">
        <v>40</v>
      </c>
      <c r="F1567" s="182">
        <v>2021</v>
      </c>
      <c r="G1567" s="182">
        <v>5</v>
      </c>
      <c r="H1567" s="185"/>
      <c r="I1567" s="57" t="str">
        <f t="shared" si="298"/>
        <v>Q1</v>
      </c>
      <c r="J1567" s="178" t="s">
        <v>1670</v>
      </c>
      <c r="K1567" s="185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87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84">
        <v>0.17150000000000001</v>
      </c>
      <c r="AE1567" s="183">
        <f t="shared" si="301"/>
        <v>1</v>
      </c>
      <c r="AF1567" s="183">
        <f>IF(AND(COUNTIFS($J$18:J1567,J1567)=1,AE1567=1),1,"")</f>
        <v>1</v>
      </c>
      <c r="AG1567" s="183">
        <f>IF(C1567="","",IF(AND(COUNTIFS($J$18:J1567,J1567)=1,C1567&lt;&gt;""),1,""))</f>
        <v>1</v>
      </c>
      <c r="AH1567" s="183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82">
        <v>2021</v>
      </c>
      <c r="C1568" s="182">
        <v>3</v>
      </c>
      <c r="D1568" s="57" t="str">
        <f t="shared" si="295"/>
        <v>Q4</v>
      </c>
      <c r="E1568" s="16" t="s">
        <v>40</v>
      </c>
      <c r="F1568" s="182">
        <v>2021</v>
      </c>
      <c r="G1568" s="182">
        <v>5</v>
      </c>
      <c r="H1568" s="185"/>
      <c r="I1568" s="57" t="str">
        <f t="shared" si="298"/>
        <v>Q1</v>
      </c>
      <c r="J1568" s="178" t="s">
        <v>1670</v>
      </c>
      <c r="K1568" s="185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87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84">
        <v>0.17150000000000001</v>
      </c>
      <c r="AE1568" s="183">
        <f t="shared" si="301"/>
        <v>1</v>
      </c>
      <c r="AF1568" s="183" t="str">
        <f>IF(AND(COUNTIFS($J$18:J1568,J1568)=1,AE1568=1),1,"")</f>
        <v/>
      </c>
      <c r="AG1568" s="183" t="str">
        <f>IF(C1568="","",IF(AND(COUNTIFS($J$18:J1568,J1568)=1,C1568&lt;&gt;""),1,""))</f>
        <v/>
      </c>
      <c r="AH1568" s="183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82">
        <v>2021</v>
      </c>
      <c r="C1569" s="182">
        <v>3</v>
      </c>
      <c r="D1569" s="57" t="str">
        <f t="shared" si="295"/>
        <v>Q4</v>
      </c>
      <c r="E1569" s="16" t="s">
        <v>40</v>
      </c>
      <c r="F1569" s="182">
        <v>2021</v>
      </c>
      <c r="G1569" s="182">
        <v>5</v>
      </c>
      <c r="H1569" s="185"/>
      <c r="I1569" s="57" t="str">
        <f t="shared" si="298"/>
        <v>Q1</v>
      </c>
      <c r="J1569" s="178" t="s">
        <v>1670</v>
      </c>
      <c r="K1569" s="185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87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84">
        <v>0.17150000000000001</v>
      </c>
      <c r="AE1569" s="183">
        <f t="shared" si="301"/>
        <v>1</v>
      </c>
      <c r="AF1569" s="183" t="str">
        <f>IF(AND(COUNTIFS($J$18:J1569,J1569)=1,AE1569=1),1,"")</f>
        <v/>
      </c>
      <c r="AG1569" s="183" t="str">
        <f>IF(C1569="","",IF(AND(COUNTIFS($J$18:J1569,J1569)=1,C1569&lt;&gt;""),1,""))</f>
        <v/>
      </c>
      <c r="AH1569" s="183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82">
        <v>2021</v>
      </c>
      <c r="C1570" s="182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82">
        <v>2021</v>
      </c>
      <c r="G1570" s="182">
        <v>5</v>
      </c>
      <c r="H1570" s="185"/>
      <c r="I1570" s="57" t="str">
        <f t="shared" si="298"/>
        <v>Q1</v>
      </c>
      <c r="J1570" s="178" t="s">
        <v>1670</v>
      </c>
      <c r="K1570" s="185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87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84">
        <v>0.17150000000000001</v>
      </c>
      <c r="AE1570" s="183">
        <f t="shared" si="301"/>
        <v>1</v>
      </c>
      <c r="AF1570" s="183" t="str">
        <f>IF(AND(COUNTIFS($J$18:J1570,J1570)=1,AE1570=1),1,"")</f>
        <v/>
      </c>
      <c r="AG1570" s="183" t="str">
        <f>IF(C1570="","",IF(AND(COUNTIFS($J$18:J1570,J1570)=1,C1570&lt;&gt;""),1,""))</f>
        <v/>
      </c>
      <c r="AH1570" s="183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82">
        <v>2021</v>
      </c>
      <c r="C1571" s="182">
        <v>3</v>
      </c>
      <c r="D1571" s="57" t="str">
        <f t="shared" si="308"/>
        <v>Q4</v>
      </c>
      <c r="E1571" s="16" t="s">
        <v>40</v>
      </c>
      <c r="F1571" s="182">
        <v>2021</v>
      </c>
      <c r="G1571" s="182">
        <v>5</v>
      </c>
      <c r="H1571" s="185"/>
      <c r="I1571" s="57" t="str">
        <f t="shared" si="298"/>
        <v>Q1</v>
      </c>
      <c r="J1571" s="178" t="s">
        <v>1672</v>
      </c>
      <c r="K1571" s="185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87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84">
        <v>0.1216</v>
      </c>
      <c r="AE1571" s="183">
        <f t="shared" si="301"/>
        <v>0</v>
      </c>
      <c r="AF1571" s="183" t="str">
        <f>IF(AND(COUNTIFS($J$18:J1571,J1571)=1,AE1571=1),1,"")</f>
        <v/>
      </c>
      <c r="AG1571" s="183">
        <f>IF(C1571="","",IF(AND(COUNTIFS($J$18:J1571,J1571)=1,C1571&lt;&gt;""),1,""))</f>
        <v>1</v>
      </c>
      <c r="AH1571" s="183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82">
        <v>2021</v>
      </c>
      <c r="C1572" s="182">
        <v>3</v>
      </c>
      <c r="D1572" s="57" t="str">
        <f t="shared" si="308"/>
        <v>Q4</v>
      </c>
      <c r="E1572" s="16" t="s">
        <v>40</v>
      </c>
      <c r="F1572" s="182">
        <v>2021</v>
      </c>
      <c r="G1572" s="182">
        <v>5</v>
      </c>
      <c r="H1572" s="185"/>
      <c r="I1572" s="57" t="str">
        <f t="shared" si="298"/>
        <v>Q1</v>
      </c>
      <c r="J1572" s="178" t="s">
        <v>1673</v>
      </c>
      <c r="K1572" s="185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87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84">
        <v>0.13500000000000001</v>
      </c>
      <c r="AE1572" s="183">
        <f t="shared" si="301"/>
        <v>0</v>
      </c>
      <c r="AF1572" s="183" t="str">
        <f>IF(AND(COUNTIFS($J$18:J1572,J1572)=1,AE1572=1),1,"")</f>
        <v/>
      </c>
      <c r="AG1572" s="183">
        <f>IF(C1572="","",IF(AND(COUNTIFS($J$18:J1572,J1572)=1,C1572&lt;&gt;""),1,""))</f>
        <v>1</v>
      </c>
      <c r="AH1572" s="183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82">
        <v>2021</v>
      </c>
      <c r="C1573" s="182">
        <v>3</v>
      </c>
      <c r="D1573" s="57" t="str">
        <f t="shared" si="308"/>
        <v>Q4</v>
      </c>
      <c r="E1573" s="16" t="s">
        <v>40</v>
      </c>
      <c r="F1573" s="182">
        <v>2021</v>
      </c>
      <c r="G1573" s="182">
        <v>5</v>
      </c>
      <c r="H1573" s="185"/>
      <c r="I1573" s="57" t="str">
        <f t="shared" si="298"/>
        <v>Q1</v>
      </c>
      <c r="J1573" s="178" t="s">
        <v>1674</v>
      </c>
      <c r="K1573" s="185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87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84">
        <v>0.13689999999999999</v>
      </c>
      <c r="AE1573" s="183">
        <f t="shared" si="301"/>
        <v>0</v>
      </c>
      <c r="AF1573" s="183" t="str">
        <f>IF(AND(COUNTIFS($J$18:J1573,J1573)=1,AE1573=1),1,"")</f>
        <v/>
      </c>
      <c r="AG1573" s="183">
        <f>IF(C1573="","",IF(AND(COUNTIFS($J$18:J1573,J1573)=1,C1573&lt;&gt;""),1,""))</f>
        <v>1</v>
      </c>
      <c r="AH1573" s="183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82">
        <v>2021</v>
      </c>
      <c r="C1574" s="182">
        <v>3</v>
      </c>
      <c r="D1574" s="57" t="str">
        <f t="shared" si="308"/>
        <v>Q4</v>
      </c>
      <c r="E1574" s="16" t="s">
        <v>40</v>
      </c>
      <c r="F1574" s="182">
        <v>2021</v>
      </c>
      <c r="G1574" s="182">
        <v>5</v>
      </c>
      <c r="H1574" s="185"/>
      <c r="I1574" s="57" t="str">
        <f t="shared" si="298"/>
        <v>Q1</v>
      </c>
      <c r="J1574" s="178" t="s">
        <v>1674</v>
      </c>
      <c r="K1574" s="185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87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84">
        <v>0.13689999999999999</v>
      </c>
      <c r="AE1574" s="183">
        <f t="shared" si="301"/>
        <v>0</v>
      </c>
      <c r="AF1574" s="183" t="str">
        <f>IF(AND(COUNTIFS($J$18:J1574,J1574)=1,AE1574=1),1,"")</f>
        <v/>
      </c>
      <c r="AG1574" s="183" t="str">
        <f>IF(C1574="","",IF(AND(COUNTIFS($J$18:J1574,J1574)=1,C1574&lt;&gt;""),1,""))</f>
        <v/>
      </c>
      <c r="AH1574" s="183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82">
        <v>2021</v>
      </c>
      <c r="C1575" s="182">
        <v>2</v>
      </c>
      <c r="D1575" s="57" t="str">
        <f t="shared" si="308"/>
        <v>Q4</v>
      </c>
      <c r="E1575" s="16" t="s">
        <v>40</v>
      </c>
      <c r="F1575" s="182">
        <v>2021</v>
      </c>
      <c r="G1575" s="182">
        <v>5</v>
      </c>
      <c r="H1575" s="185"/>
      <c r="I1575" s="57" t="str">
        <f t="shared" si="298"/>
        <v>Q1</v>
      </c>
      <c r="J1575" s="178" t="s">
        <v>1676</v>
      </c>
      <c r="K1575" s="185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87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84">
        <v>0.18029999999999999</v>
      </c>
      <c r="AE1575" s="183">
        <f t="shared" si="301"/>
        <v>1</v>
      </c>
      <c r="AF1575" s="183">
        <f>IF(AND(COUNTIFS($J$18:J1575,J1575)=1,AE1575=1),1,"")</f>
        <v>1</v>
      </c>
      <c r="AG1575" s="183">
        <f>IF(C1575="","",IF(AND(COUNTIFS($J$18:J1575,J1575)=1,C1575&lt;&gt;""),1,""))</f>
        <v>1</v>
      </c>
      <c r="AH1575" s="183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82">
        <v>2021</v>
      </c>
      <c r="C1576" s="182">
        <v>3</v>
      </c>
      <c r="D1576" s="57" t="str">
        <f t="shared" si="308"/>
        <v>Q4</v>
      </c>
      <c r="E1576" s="16" t="s">
        <v>40</v>
      </c>
      <c r="F1576" s="182">
        <v>2021</v>
      </c>
      <c r="G1576" s="182">
        <v>5</v>
      </c>
      <c r="H1576" s="185"/>
      <c r="I1576" s="57" t="str">
        <f t="shared" si="298"/>
        <v>Q1</v>
      </c>
      <c r="J1576" s="178" t="s">
        <v>1678</v>
      </c>
      <c r="K1576" s="185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87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84">
        <v>0.1646</v>
      </c>
      <c r="AE1576" s="183">
        <f t="shared" si="301"/>
        <v>0</v>
      </c>
      <c r="AF1576" s="183" t="str">
        <f>IF(AND(COUNTIFS($J$18:J1576,J1576)=1,AE1576=1),1,"")</f>
        <v/>
      </c>
      <c r="AG1576" s="183">
        <f>IF(C1576="","",IF(AND(COUNTIFS($J$18:J1576,J1576)=1,C1576&lt;&gt;""),1,""))</f>
        <v>1</v>
      </c>
      <c r="AH1576" s="183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82">
        <v>2021</v>
      </c>
      <c r="C1577" s="182">
        <v>3</v>
      </c>
      <c r="D1577" s="57" t="str">
        <f t="shared" si="308"/>
        <v>Q4</v>
      </c>
      <c r="E1577" s="16" t="s">
        <v>40</v>
      </c>
      <c r="F1577" s="182">
        <v>2021</v>
      </c>
      <c r="G1577" s="182">
        <v>5</v>
      </c>
      <c r="H1577" s="185"/>
      <c r="I1577" s="57" t="str">
        <f t="shared" si="298"/>
        <v>Q1</v>
      </c>
      <c r="J1577" s="178" t="s">
        <v>1679</v>
      </c>
      <c r="K1577" s="185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87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84">
        <v>0.25929999999999997</v>
      </c>
      <c r="AE1577" s="183">
        <f t="shared" si="301"/>
        <v>1</v>
      </c>
      <c r="AF1577" s="183">
        <f>IF(AND(COUNTIFS($J$18:J1577,J1577)=1,AE1577=1),1,"")</f>
        <v>1</v>
      </c>
      <c r="AG1577" s="183">
        <f>IF(C1577="","",IF(AND(COUNTIFS($J$18:J1577,J1577)=1,C1577&lt;&gt;""),1,""))</f>
        <v>1</v>
      </c>
      <c r="AH1577" s="183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82">
        <v>2021</v>
      </c>
      <c r="C1578" s="182">
        <v>4</v>
      </c>
      <c r="D1578" s="57" t="str">
        <f t="shared" si="308"/>
        <v>Q1</v>
      </c>
      <c r="E1578" s="16" t="s">
        <v>40</v>
      </c>
      <c r="F1578" s="182">
        <v>2021</v>
      </c>
      <c r="G1578" s="182">
        <v>5</v>
      </c>
      <c r="H1578" s="185"/>
      <c r="I1578" s="57" t="str">
        <f t="shared" si="298"/>
        <v>Q1</v>
      </c>
      <c r="J1578" s="178" t="s">
        <v>1681</v>
      </c>
      <c r="K1578" s="185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87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84">
        <v>0.16</v>
      </c>
      <c r="AE1578" s="183">
        <f t="shared" si="301"/>
        <v>0</v>
      </c>
      <c r="AF1578" s="183" t="str">
        <f>IF(AND(COUNTIFS($J$18:J1578,J1578)=1,AE1578=1),1,"")</f>
        <v/>
      </c>
      <c r="AG1578" s="183">
        <f>IF(C1578="","",IF(AND(COUNTIFS($J$18:J1578,J1578)=1,C1578&lt;&gt;""),1,""))</f>
        <v>1</v>
      </c>
      <c r="AH1578" s="183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82">
        <v>2021</v>
      </c>
      <c r="C1579" s="182">
        <v>4</v>
      </c>
      <c r="D1579" s="57" t="str">
        <f t="shared" si="308"/>
        <v>Q1</v>
      </c>
      <c r="E1579" s="16" t="s">
        <v>40</v>
      </c>
      <c r="F1579" s="182">
        <v>2021</v>
      </c>
      <c r="G1579" s="182">
        <v>5</v>
      </c>
      <c r="H1579" s="185"/>
      <c r="I1579" s="57" t="str">
        <f t="shared" si="298"/>
        <v>Q1</v>
      </c>
      <c r="J1579" s="178" t="s">
        <v>1681</v>
      </c>
      <c r="K1579" s="185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87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84">
        <v>0.16</v>
      </c>
      <c r="AE1579" s="183">
        <f t="shared" si="301"/>
        <v>0</v>
      </c>
      <c r="AF1579" s="183" t="str">
        <f>IF(AND(COUNTIFS($J$18:J1579,J1579)=1,AE1579=1),1,"")</f>
        <v/>
      </c>
      <c r="AG1579" s="183" t="str">
        <f>IF(C1579="","",IF(AND(COUNTIFS($J$18:J1579,J1579)=1,C1579&lt;&gt;""),1,""))</f>
        <v/>
      </c>
      <c r="AH1579" s="183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82">
        <v>2021</v>
      </c>
      <c r="C1580" s="182">
        <v>4</v>
      </c>
      <c r="D1580" s="57" t="str">
        <f t="shared" si="308"/>
        <v>Q1</v>
      </c>
      <c r="E1580" s="16" t="s">
        <v>40</v>
      </c>
      <c r="F1580" s="182">
        <v>2021</v>
      </c>
      <c r="G1580" s="182">
        <v>5</v>
      </c>
      <c r="H1580" s="185"/>
      <c r="I1580" s="57" t="str">
        <f t="shared" si="298"/>
        <v>Q1</v>
      </c>
      <c r="J1580" s="178" t="s">
        <v>1681</v>
      </c>
      <c r="K1580" s="185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87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84">
        <v>0.16</v>
      </c>
      <c r="AE1580" s="183">
        <f t="shared" si="301"/>
        <v>0</v>
      </c>
      <c r="AF1580" s="183" t="str">
        <f>IF(AND(COUNTIFS($J$18:J1580,J1580)=1,AE1580=1),1,"")</f>
        <v/>
      </c>
      <c r="AG1580" s="183" t="str">
        <f>IF(C1580="","",IF(AND(COUNTIFS($J$18:J1580,J1580)=1,C1580&lt;&gt;""),1,""))</f>
        <v/>
      </c>
      <c r="AH1580" s="183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82">
        <v>2021</v>
      </c>
      <c r="C1581" s="182">
        <v>4</v>
      </c>
      <c r="D1581" s="57" t="str">
        <f t="shared" si="308"/>
        <v>Q1</v>
      </c>
      <c r="E1581" s="16" t="s">
        <v>40</v>
      </c>
      <c r="F1581" s="182">
        <v>2021</v>
      </c>
      <c r="G1581" s="182">
        <v>5</v>
      </c>
      <c r="H1581" s="185"/>
      <c r="I1581" s="57" t="str">
        <f t="shared" si="298"/>
        <v>Q1</v>
      </c>
      <c r="J1581" s="178" t="s">
        <v>1682</v>
      </c>
      <c r="K1581" s="185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87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84">
        <v>0.11749999999999999</v>
      </c>
      <c r="AE1581" s="183">
        <f t="shared" si="301"/>
        <v>0</v>
      </c>
      <c r="AF1581" s="183" t="str">
        <f>IF(AND(COUNTIFS($J$18:J1581,J1581)=1,AE1581=1),1,"")</f>
        <v/>
      </c>
      <c r="AG1581" s="183">
        <f>IF(C1581="","",IF(AND(COUNTIFS($J$18:J1581,J1581)=1,C1581&lt;&gt;""),1,""))</f>
        <v>1</v>
      </c>
      <c r="AH1581" s="183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82">
        <v>2021</v>
      </c>
      <c r="C1582" s="182">
        <v>4</v>
      </c>
      <c r="D1582" s="57" t="str">
        <f t="shared" si="308"/>
        <v>Q1</v>
      </c>
      <c r="E1582" s="16" t="s">
        <v>40</v>
      </c>
      <c r="F1582" s="182">
        <v>2021</v>
      </c>
      <c r="G1582" s="182">
        <v>5</v>
      </c>
      <c r="H1582" s="185"/>
      <c r="I1582" s="57" t="str">
        <f t="shared" si="298"/>
        <v>Q1</v>
      </c>
      <c r="J1582" s="178" t="s">
        <v>1682</v>
      </c>
      <c r="K1582" s="185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87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84">
        <v>0.11749999999999999</v>
      </c>
      <c r="AE1582" s="183">
        <f t="shared" si="301"/>
        <v>0</v>
      </c>
      <c r="AF1582" s="183" t="str">
        <f>IF(AND(COUNTIFS($J$18:J1582,J1582)=1,AE1582=1),1,"")</f>
        <v/>
      </c>
      <c r="AG1582" s="183" t="str">
        <f>IF(C1582="","",IF(AND(COUNTIFS($J$18:J1582,J1582)=1,C1582&lt;&gt;""),1,""))</f>
        <v/>
      </c>
      <c r="AH1582" s="183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82">
        <v>2021</v>
      </c>
      <c r="C1583" s="182">
        <v>4</v>
      </c>
      <c r="D1583" s="57" t="str">
        <f t="shared" si="308"/>
        <v>Q1</v>
      </c>
      <c r="E1583" s="16" t="s">
        <v>40</v>
      </c>
      <c r="F1583" s="182">
        <v>2021</v>
      </c>
      <c r="G1583" s="182">
        <v>5</v>
      </c>
      <c r="H1583" s="185"/>
      <c r="I1583" s="57" t="str">
        <f t="shared" si="298"/>
        <v>Q1</v>
      </c>
      <c r="J1583" s="178" t="s">
        <v>1684</v>
      </c>
      <c r="K1583" s="185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87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84">
        <v>0.20419999999999999</v>
      </c>
      <c r="AE1583" s="183">
        <f t="shared" si="301"/>
        <v>0</v>
      </c>
      <c r="AF1583" s="183" t="str">
        <f>IF(AND(COUNTIFS($J$18:J1583,J1583)=1,AE1583=1),1,"")</f>
        <v/>
      </c>
      <c r="AG1583" s="183">
        <f>IF(C1583="","",IF(AND(COUNTIFS($J$18:J1583,J1583)=1,C1583&lt;&gt;""),1,""))</f>
        <v>1</v>
      </c>
      <c r="AH1583" s="183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82">
        <v>2021</v>
      </c>
      <c r="C1584" s="182">
        <v>4</v>
      </c>
      <c r="D1584" s="57" t="str">
        <f t="shared" si="308"/>
        <v>Q1</v>
      </c>
      <c r="E1584" s="16" t="s">
        <v>40</v>
      </c>
      <c r="F1584" s="182">
        <v>2021</v>
      </c>
      <c r="G1584" s="182">
        <v>5</v>
      </c>
      <c r="H1584" s="185"/>
      <c r="I1584" s="57" t="str">
        <f t="shared" si="298"/>
        <v>Q1</v>
      </c>
      <c r="J1584" s="178" t="s">
        <v>1685</v>
      </c>
      <c r="K1584" s="185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87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84">
        <v>0.16059999999999999</v>
      </c>
      <c r="AE1584" s="183">
        <f t="shared" si="301"/>
        <v>0</v>
      </c>
      <c r="AF1584" s="183" t="str">
        <f>IF(AND(COUNTIFS($J$18:J1584,J1584)=1,AE1584=1),1,"")</f>
        <v/>
      </c>
      <c r="AG1584" s="183">
        <f>IF(C1584="","",IF(AND(COUNTIFS($J$18:J1584,J1584)=1,C1584&lt;&gt;""),1,""))</f>
        <v>1</v>
      </c>
      <c r="AH1584" s="183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82">
        <v>2021</v>
      </c>
      <c r="C1585" s="182">
        <v>3</v>
      </c>
      <c r="D1585" s="57" t="str">
        <f t="shared" si="308"/>
        <v>Q4</v>
      </c>
      <c r="E1585" s="16" t="s">
        <v>40</v>
      </c>
      <c r="F1585" s="182">
        <v>2021</v>
      </c>
      <c r="G1585" s="182">
        <v>5</v>
      </c>
      <c r="H1585" s="185"/>
      <c r="I1585" s="57" t="str">
        <f t="shared" si="298"/>
        <v>Q1</v>
      </c>
      <c r="J1585" s="178" t="s">
        <v>1686</v>
      </c>
      <c r="K1585" s="185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87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84">
        <v>0.11650000000000001</v>
      </c>
      <c r="AE1585" s="183">
        <f t="shared" si="301"/>
        <v>0</v>
      </c>
      <c r="AF1585" s="183" t="str">
        <f>IF(AND(COUNTIFS($J$18:J1585,J1585)=1,AE1585=1),1,"")</f>
        <v/>
      </c>
      <c r="AG1585" s="183">
        <f>IF(C1585="","",IF(AND(COUNTIFS($J$18:J1585,J1585)=1,C1585&lt;&gt;""),1,""))</f>
        <v>1</v>
      </c>
      <c r="AH1585" s="183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82">
        <v>2021</v>
      </c>
      <c r="C1586" s="182">
        <v>4</v>
      </c>
      <c r="D1586" s="57" t="str">
        <f t="shared" si="308"/>
        <v>Q1</v>
      </c>
      <c r="E1586" s="16" t="s">
        <v>40</v>
      </c>
      <c r="F1586" s="182">
        <v>2021</v>
      </c>
      <c r="G1586" s="182">
        <v>5</v>
      </c>
      <c r="H1586" s="185"/>
      <c r="I1586" s="57" t="str">
        <f t="shared" si="298"/>
        <v>Q1</v>
      </c>
      <c r="J1586" s="178" t="s">
        <v>1688</v>
      </c>
      <c r="K1586" s="185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87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84">
        <v>0.14699999999999999</v>
      </c>
      <c r="AE1586" s="183">
        <f t="shared" si="301"/>
        <v>0</v>
      </c>
      <c r="AF1586" s="183" t="str">
        <f>IF(AND(COUNTIFS($J$18:J1586,J1586)=1,AE1586=1),1,"")</f>
        <v/>
      </c>
      <c r="AG1586" s="183">
        <f>IF(C1586="","",IF(AND(COUNTIFS($J$18:J1586,J1586)=1,C1586&lt;&gt;""),1,""))</f>
        <v>1</v>
      </c>
      <c r="AH1586" s="183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82">
        <v>2021</v>
      </c>
      <c r="C1587" s="182">
        <v>4</v>
      </c>
      <c r="D1587" s="57" t="str">
        <f t="shared" si="308"/>
        <v>Q1</v>
      </c>
      <c r="E1587" s="16" t="s">
        <v>40</v>
      </c>
      <c r="F1587" s="182">
        <v>2021</v>
      </c>
      <c r="G1587" s="182">
        <v>5</v>
      </c>
      <c r="H1587" s="185"/>
      <c r="I1587" s="57" t="str">
        <f t="shared" si="298"/>
        <v>Q1</v>
      </c>
      <c r="J1587" s="178" t="s">
        <v>1688</v>
      </c>
      <c r="K1587" s="185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87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84">
        <v>0.14699999999999999</v>
      </c>
      <c r="AE1587" s="183">
        <f t="shared" si="301"/>
        <v>0</v>
      </c>
      <c r="AF1587" s="183" t="str">
        <f>IF(AND(COUNTIFS($J$18:J1587,J1587)=1,AE1587=1),1,"")</f>
        <v/>
      </c>
      <c r="AG1587" s="183" t="str">
        <f>IF(C1587="","",IF(AND(COUNTIFS($J$18:J1587,J1587)=1,C1587&lt;&gt;""),1,""))</f>
        <v/>
      </c>
      <c r="AH1587" s="183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82">
        <v>2021</v>
      </c>
      <c r="C1588" s="182">
        <v>4</v>
      </c>
      <c r="D1588" s="57" t="str">
        <f t="shared" si="308"/>
        <v>Q1</v>
      </c>
      <c r="E1588" s="16" t="s">
        <v>40</v>
      </c>
      <c r="F1588" s="182">
        <v>2021</v>
      </c>
      <c r="G1588" s="182">
        <v>5</v>
      </c>
      <c r="H1588" s="185"/>
      <c r="I1588" s="57" t="str">
        <f t="shared" si="298"/>
        <v>Q1</v>
      </c>
      <c r="J1588" s="178" t="s">
        <v>1688</v>
      </c>
      <c r="K1588" s="185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87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84">
        <v>0.14699999999999999</v>
      </c>
      <c r="AE1588" s="183">
        <f t="shared" si="301"/>
        <v>0</v>
      </c>
      <c r="AF1588" s="183" t="str">
        <f>IF(AND(COUNTIFS($J$18:J1588,J1588)=1,AE1588=1),1,"")</f>
        <v/>
      </c>
      <c r="AG1588" s="183" t="str">
        <f>IF(C1588="","",IF(AND(COUNTIFS($J$18:J1588,J1588)=1,C1588&lt;&gt;""),1,""))</f>
        <v/>
      </c>
      <c r="AH1588" s="183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82">
        <v>2021</v>
      </c>
      <c r="C1589" s="182">
        <v>4</v>
      </c>
      <c r="D1589" s="57" t="str">
        <f t="shared" si="308"/>
        <v>Q1</v>
      </c>
      <c r="E1589" s="16" t="s">
        <v>40</v>
      </c>
      <c r="F1589" s="182">
        <v>2021</v>
      </c>
      <c r="G1589" s="182">
        <v>5</v>
      </c>
      <c r="H1589" s="185"/>
      <c r="I1589" s="57" t="str">
        <f t="shared" si="298"/>
        <v>Q1</v>
      </c>
      <c r="J1589" s="178" t="s">
        <v>1690</v>
      </c>
      <c r="K1589" s="185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87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84">
        <v>0.1229</v>
      </c>
      <c r="AE1589" s="183">
        <f t="shared" si="301"/>
        <v>0</v>
      </c>
      <c r="AF1589" s="183" t="str">
        <f>IF(AND(COUNTIFS($J$18:J1589,J1589)=1,AE1589=1),1,"")</f>
        <v/>
      </c>
      <c r="AG1589" s="183">
        <f>IF(C1589="","",IF(AND(COUNTIFS($J$18:J1589,J1589)=1,C1589&lt;&gt;""),1,""))</f>
        <v>1</v>
      </c>
      <c r="AH1589" s="183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82">
        <v>2021</v>
      </c>
      <c r="C1590" s="182">
        <v>4</v>
      </c>
      <c r="D1590" s="57" t="str">
        <f t="shared" si="308"/>
        <v>Q1</v>
      </c>
      <c r="E1590" s="16" t="s">
        <v>40</v>
      </c>
      <c r="F1590" s="182">
        <v>2021</v>
      </c>
      <c r="G1590" s="182">
        <v>5</v>
      </c>
      <c r="H1590" s="185"/>
      <c r="I1590" s="57" t="str">
        <f t="shared" si="298"/>
        <v>Q1</v>
      </c>
      <c r="J1590" s="178" t="s">
        <v>1691</v>
      </c>
      <c r="K1590" s="185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87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84">
        <v>0.17419999999999999</v>
      </c>
      <c r="AE1590" s="183">
        <f t="shared" si="301"/>
        <v>1</v>
      </c>
      <c r="AF1590" s="183">
        <f>IF(AND(COUNTIFS($J$18:J1590,J1590)=1,AE1590=1),1,"")</f>
        <v>1</v>
      </c>
      <c r="AG1590" s="183">
        <f>IF(C1590="","",IF(AND(COUNTIFS($J$18:J1590,J1590)=1,C1590&lt;&gt;""),1,""))</f>
        <v>1</v>
      </c>
      <c r="AH1590" s="183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82">
        <v>2021</v>
      </c>
      <c r="C1591" s="182">
        <v>4</v>
      </c>
      <c r="D1591" s="57" t="str">
        <f t="shared" si="308"/>
        <v>Q1</v>
      </c>
      <c r="E1591" s="16" t="s">
        <v>40</v>
      </c>
      <c r="F1591" s="182">
        <v>2021</v>
      </c>
      <c r="G1591" s="182">
        <v>5</v>
      </c>
      <c r="H1591" s="185"/>
      <c r="I1591" s="57" t="str">
        <f t="shared" si="298"/>
        <v>Q1</v>
      </c>
      <c r="J1591" s="178" t="s">
        <v>1693</v>
      </c>
      <c r="K1591" s="185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87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84">
        <v>0.11360000000000001</v>
      </c>
      <c r="AE1591" s="183">
        <f t="shared" si="301"/>
        <v>0</v>
      </c>
      <c r="AF1591" s="183" t="str">
        <f>IF(AND(COUNTIFS($J$18:J1591,J1591)=1,AE1591=1),1,"")</f>
        <v/>
      </c>
      <c r="AG1591" s="183">
        <f>IF(C1591="","",IF(AND(COUNTIFS($J$18:J1591,J1591)=1,C1591&lt;&gt;""),1,""))</f>
        <v>1</v>
      </c>
      <c r="AH1591" s="183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82">
        <v>2021</v>
      </c>
      <c r="C1592" s="182">
        <v>4</v>
      </c>
      <c r="D1592" s="57" t="str">
        <f t="shared" si="308"/>
        <v>Q1</v>
      </c>
      <c r="E1592" s="16" t="s">
        <v>40</v>
      </c>
      <c r="F1592" s="182">
        <v>2021</v>
      </c>
      <c r="G1592" s="182">
        <v>5</v>
      </c>
      <c r="H1592" s="185"/>
      <c r="I1592" s="57" t="str">
        <f t="shared" si="298"/>
        <v>Q1</v>
      </c>
      <c r="J1592" s="178" t="s">
        <v>1693</v>
      </c>
      <c r="K1592" s="185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87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84">
        <v>0.11360000000000001</v>
      </c>
      <c r="AE1592" s="183">
        <f t="shared" si="301"/>
        <v>0</v>
      </c>
      <c r="AF1592" s="183" t="str">
        <f>IF(AND(COUNTIFS($J$18:J1592,J1592)=1,AE1592=1),1,"")</f>
        <v/>
      </c>
      <c r="AG1592" s="183" t="str">
        <f>IF(C1592="","",IF(AND(COUNTIFS($J$18:J1592,J1592)=1,C1592&lt;&gt;""),1,""))</f>
        <v/>
      </c>
      <c r="AH1592" s="183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82">
        <v>2021</v>
      </c>
      <c r="C1593" s="182">
        <v>4</v>
      </c>
      <c r="D1593" s="57" t="str">
        <f t="shared" si="308"/>
        <v>Q1</v>
      </c>
      <c r="E1593" s="16" t="s">
        <v>40</v>
      </c>
      <c r="F1593" s="182">
        <v>2021</v>
      </c>
      <c r="G1593" s="182">
        <v>5</v>
      </c>
      <c r="H1593" s="185"/>
      <c r="I1593" s="57" t="str">
        <f t="shared" si="298"/>
        <v>Q1</v>
      </c>
      <c r="J1593" s="178" t="s">
        <v>1695</v>
      </c>
      <c r="K1593" s="185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87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84">
        <v>7.2599999999999998E-2</v>
      </c>
      <c r="AE1593" s="183">
        <f t="shared" si="301"/>
        <v>0</v>
      </c>
      <c r="AF1593" s="183" t="str">
        <f>IF(AND(COUNTIFS($J$18:J1593,J1593)=1,AE1593=1),1,"")</f>
        <v/>
      </c>
      <c r="AG1593" s="183">
        <f>IF(C1593="","",IF(AND(COUNTIFS($J$18:J1593,J1593)=1,C1593&lt;&gt;""),1,""))</f>
        <v>1</v>
      </c>
      <c r="AH1593" s="183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82">
        <v>2021</v>
      </c>
      <c r="C1594" s="182">
        <v>4</v>
      </c>
      <c r="D1594" s="57" t="str">
        <f t="shared" si="308"/>
        <v>Q1</v>
      </c>
      <c r="E1594" s="16" t="s">
        <v>40</v>
      </c>
      <c r="F1594" s="182">
        <v>2021</v>
      </c>
      <c r="G1594" s="182">
        <v>5</v>
      </c>
      <c r="H1594" s="185"/>
      <c r="I1594" s="57" t="str">
        <f t="shared" si="298"/>
        <v>Q1</v>
      </c>
      <c r="J1594" s="178" t="s">
        <v>1695</v>
      </c>
      <c r="K1594" s="185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87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84">
        <v>7.2599999999999998E-2</v>
      </c>
      <c r="AE1594" s="183">
        <f t="shared" si="301"/>
        <v>0</v>
      </c>
      <c r="AF1594" s="183" t="str">
        <f>IF(AND(COUNTIFS($J$18:J1594,J1594)=1,AE1594=1),1,"")</f>
        <v/>
      </c>
      <c r="AG1594" s="183" t="str">
        <f>IF(C1594="","",IF(AND(COUNTIFS($J$18:J1594,J1594)=1,C1594&lt;&gt;""),1,""))</f>
        <v/>
      </c>
      <c r="AH1594" s="183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82">
        <v>2021</v>
      </c>
      <c r="C1595" s="182">
        <v>4</v>
      </c>
      <c r="D1595" s="57" t="str">
        <f t="shared" si="308"/>
        <v>Q1</v>
      </c>
      <c r="E1595" s="16" t="s">
        <v>40</v>
      </c>
      <c r="F1595" s="182">
        <v>2021</v>
      </c>
      <c r="G1595" s="182">
        <v>5</v>
      </c>
      <c r="H1595" s="185"/>
      <c r="I1595" s="57" t="str">
        <f t="shared" si="298"/>
        <v>Q1</v>
      </c>
      <c r="J1595" s="178" t="s">
        <v>1695</v>
      </c>
      <c r="K1595" s="185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87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84">
        <v>7.2599999999999998E-2</v>
      </c>
      <c r="AE1595" s="183">
        <f t="shared" si="301"/>
        <v>0</v>
      </c>
      <c r="AF1595" s="183" t="str">
        <f>IF(AND(COUNTIFS($J$18:J1595,J1595)=1,AE1595=1),1,"")</f>
        <v/>
      </c>
      <c r="AG1595" s="183" t="str">
        <f>IF(C1595="","",IF(AND(COUNTIFS($J$18:J1595,J1595)=1,C1595&lt;&gt;""),1,""))</f>
        <v/>
      </c>
      <c r="AH1595" s="183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82">
        <v>2021</v>
      </c>
      <c r="C1596" s="182">
        <v>4</v>
      </c>
      <c r="D1596" s="57" t="str">
        <f t="shared" si="308"/>
        <v>Q1</v>
      </c>
      <c r="E1596" s="16" t="s">
        <v>40</v>
      </c>
      <c r="F1596" s="182">
        <v>2021</v>
      </c>
      <c r="G1596" s="182">
        <v>5</v>
      </c>
      <c r="H1596" s="185"/>
      <c r="I1596" s="57" t="str">
        <f t="shared" si="298"/>
        <v>Q1</v>
      </c>
      <c r="J1596" s="178" t="s">
        <v>1696</v>
      </c>
      <c r="K1596" s="185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87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84">
        <v>0.11269999999999999</v>
      </c>
      <c r="AE1596" s="183">
        <f t="shared" si="301"/>
        <v>0</v>
      </c>
      <c r="AF1596" s="183" t="str">
        <f>IF(AND(COUNTIFS($J$18:J1596,J1596)=1,AE1596=1),1,"")</f>
        <v/>
      </c>
      <c r="AG1596" s="183">
        <f>IF(C1596="","",IF(AND(COUNTIFS($J$18:J1596,J1596)=1,C1596&lt;&gt;""),1,""))</f>
        <v>1</v>
      </c>
      <c r="AH1596" s="183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82">
        <v>2021</v>
      </c>
      <c r="C1597" s="182">
        <v>4</v>
      </c>
      <c r="D1597" s="57" t="str">
        <f t="shared" si="308"/>
        <v>Q1</v>
      </c>
      <c r="E1597" s="16" t="s">
        <v>40</v>
      </c>
      <c r="F1597" s="182">
        <v>2021</v>
      </c>
      <c r="G1597" s="182">
        <v>5</v>
      </c>
      <c r="H1597" s="185"/>
      <c r="I1597" s="57" t="str">
        <f t="shared" si="298"/>
        <v>Q1</v>
      </c>
      <c r="J1597" s="178" t="s">
        <v>1697</v>
      </c>
      <c r="K1597" s="185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87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84">
        <v>0.11020000000000001</v>
      </c>
      <c r="AE1597" s="183">
        <f t="shared" si="301"/>
        <v>0</v>
      </c>
      <c r="AF1597" s="183" t="str">
        <f>IF(AND(COUNTIFS($J$18:J1597,J1597)=1,AE1597=1),1,"")</f>
        <v/>
      </c>
      <c r="AG1597" s="183">
        <f>IF(C1597="","",IF(AND(COUNTIFS($J$18:J1597,J1597)=1,C1597&lt;&gt;""),1,""))</f>
        <v>1</v>
      </c>
      <c r="AH1597" s="183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82">
        <v>2021</v>
      </c>
      <c r="C1598" s="182">
        <v>4</v>
      </c>
      <c r="D1598" s="57" t="str">
        <f t="shared" si="308"/>
        <v>Q1</v>
      </c>
      <c r="E1598" s="16" t="s">
        <v>40</v>
      </c>
      <c r="F1598" s="182">
        <v>2021</v>
      </c>
      <c r="G1598" s="182">
        <v>5</v>
      </c>
      <c r="H1598" s="185"/>
      <c r="I1598" s="57" t="str">
        <f t="shared" si="298"/>
        <v>Q1</v>
      </c>
      <c r="J1598" s="178" t="s">
        <v>1699</v>
      </c>
      <c r="K1598" s="185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87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84">
        <v>0.18110000000000001</v>
      </c>
      <c r="AE1598" s="183">
        <f t="shared" si="301"/>
        <v>0</v>
      </c>
      <c r="AF1598" s="183" t="str">
        <f>IF(AND(COUNTIFS($J$18:J1598,J1598)=1,AE1598=1),1,"")</f>
        <v/>
      </c>
      <c r="AG1598" s="183">
        <f>IF(C1598="","",IF(AND(COUNTIFS($J$18:J1598,J1598)=1,C1598&lt;&gt;""),1,""))</f>
        <v>1</v>
      </c>
      <c r="AH1598" s="183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82">
        <v>2021</v>
      </c>
      <c r="C1599" s="182">
        <v>4</v>
      </c>
      <c r="D1599" s="57" t="str">
        <f t="shared" si="308"/>
        <v>Q1</v>
      </c>
      <c r="E1599" s="16" t="s">
        <v>40</v>
      </c>
      <c r="F1599" s="182">
        <v>2021</v>
      </c>
      <c r="G1599" s="182">
        <v>5</v>
      </c>
      <c r="H1599" s="185"/>
      <c r="I1599" s="57" t="str">
        <f t="shared" si="298"/>
        <v>Q1</v>
      </c>
      <c r="J1599" s="178" t="s">
        <v>1699</v>
      </c>
      <c r="K1599" s="185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87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84">
        <v>0.18110000000000001</v>
      </c>
      <c r="AE1599" s="183">
        <f t="shared" si="301"/>
        <v>0</v>
      </c>
      <c r="AF1599" s="183" t="str">
        <f>IF(AND(COUNTIFS($J$18:J1599,J1599)=1,AE1599=1),1,"")</f>
        <v/>
      </c>
      <c r="AG1599" s="183" t="str">
        <f>IF(C1599="","",IF(AND(COUNTIFS($J$18:J1599,J1599)=1,C1599&lt;&gt;""),1,""))</f>
        <v/>
      </c>
      <c r="AH1599" s="183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82">
        <v>2021</v>
      </c>
      <c r="C1600" s="182">
        <v>4</v>
      </c>
      <c r="D1600" s="57" t="str">
        <f t="shared" si="308"/>
        <v>Q1</v>
      </c>
      <c r="E1600" s="16" t="s">
        <v>40</v>
      </c>
      <c r="F1600" s="182">
        <v>2021</v>
      </c>
      <c r="G1600" s="182">
        <v>5</v>
      </c>
      <c r="H1600" s="185"/>
      <c r="I1600" s="57" t="str">
        <f t="shared" si="298"/>
        <v>Q1</v>
      </c>
      <c r="J1600" s="178" t="s">
        <v>1700</v>
      </c>
      <c r="K1600" s="185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87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84">
        <v>9.9000000000000005E-2</v>
      </c>
      <c r="AE1600" s="183">
        <f t="shared" si="301"/>
        <v>0</v>
      </c>
      <c r="AF1600" s="183" t="str">
        <f>IF(AND(COUNTIFS($J$18:J1600,J1600)=1,AE1600=1),1,"")</f>
        <v/>
      </c>
      <c r="AG1600" s="183">
        <f>IF(C1600="","",IF(AND(COUNTIFS($J$18:J1600,J1600)=1,C1600&lt;&gt;""),1,""))</f>
        <v>1</v>
      </c>
      <c r="AH1600" s="183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82">
        <v>2021</v>
      </c>
      <c r="C1601" s="182">
        <v>5</v>
      </c>
      <c r="D1601" s="57" t="str">
        <f t="shared" si="308"/>
        <v>Q1</v>
      </c>
      <c r="E1601" s="16" t="s">
        <v>40</v>
      </c>
      <c r="F1601" s="182">
        <v>2021</v>
      </c>
      <c r="G1601" s="182">
        <v>5</v>
      </c>
      <c r="H1601" s="185"/>
      <c r="I1601" s="57" t="str">
        <f t="shared" si="298"/>
        <v>Q1</v>
      </c>
      <c r="J1601" s="178" t="s">
        <v>1702</v>
      </c>
      <c r="K1601" s="185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87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84">
        <v>0.19320000000000001</v>
      </c>
      <c r="AE1601" s="183">
        <f t="shared" si="301"/>
        <v>0</v>
      </c>
      <c r="AF1601" s="183" t="str">
        <f>IF(AND(COUNTIFS($J$18:J1601,J1601)=1,AE1601=1),1,"")</f>
        <v/>
      </c>
      <c r="AG1601" s="183">
        <f>IF(C1601="","",IF(AND(COUNTIFS($J$18:J1601,J1601)=1,C1601&lt;&gt;""),1,""))</f>
        <v>1</v>
      </c>
      <c r="AH1601" s="183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82">
        <v>2021</v>
      </c>
      <c r="C1602" s="182">
        <v>5</v>
      </c>
      <c r="D1602" s="57" t="str">
        <f t="shared" si="308"/>
        <v>Q1</v>
      </c>
      <c r="E1602" s="16" t="s">
        <v>40</v>
      </c>
      <c r="F1602" s="182">
        <v>2021</v>
      </c>
      <c r="G1602" s="182">
        <v>5</v>
      </c>
      <c r="H1602" s="185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8" t="s">
        <v>1703</v>
      </c>
      <c r="K1602" s="185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87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84">
        <v>0.16059999999999999</v>
      </c>
      <c r="AE1602" s="183">
        <f t="shared" ref="AE1602:AE1665" si="314">IF(Q1602="","",IF(Q1602="Yes",1,0))</f>
        <v>0</v>
      </c>
      <c r="AF1602" s="183" t="str">
        <f>IF(AND(COUNTIFS($J$18:J1602,J1602)=1,AE1602=1),1,"")</f>
        <v/>
      </c>
      <c r="AG1602" s="183">
        <f>IF(C1602="","",IF(AND(COUNTIFS($J$18:J1602,J1602)=1,C1602&lt;&gt;""),1,""))</f>
        <v>1</v>
      </c>
      <c r="AH1602" s="183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82">
        <v>2021</v>
      </c>
      <c r="C1603" s="182">
        <v>5</v>
      </c>
      <c r="D1603" s="57" t="str">
        <f t="shared" si="308"/>
        <v>Q1</v>
      </c>
      <c r="E1603" s="16" t="s">
        <v>40</v>
      </c>
      <c r="F1603" s="182">
        <v>2021</v>
      </c>
      <c r="G1603" s="182">
        <v>5</v>
      </c>
      <c r="H1603" s="185"/>
      <c r="I1603" s="57" t="str">
        <f t="shared" si="311"/>
        <v>Q1</v>
      </c>
      <c r="J1603" s="178" t="s">
        <v>1703</v>
      </c>
      <c r="K1603" s="185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87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84">
        <v>0.16059999999999999</v>
      </c>
      <c r="AE1603" s="183">
        <f t="shared" si="314"/>
        <v>0</v>
      </c>
      <c r="AF1603" s="183" t="str">
        <f>IF(AND(COUNTIFS($J$18:J1603,J1603)=1,AE1603=1),1,"")</f>
        <v/>
      </c>
      <c r="AG1603" s="183" t="str">
        <f>IF(C1603="","",IF(AND(COUNTIFS($J$18:J1603,J1603)=1,C1603&lt;&gt;""),1,""))</f>
        <v/>
      </c>
      <c r="AH1603" s="183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82">
        <v>2021</v>
      </c>
      <c r="C1604" s="182">
        <v>4</v>
      </c>
      <c r="D1604" s="57" t="str">
        <f t="shared" si="308"/>
        <v>Q1</v>
      </c>
      <c r="E1604" s="16" t="s">
        <v>40</v>
      </c>
      <c r="F1604" s="182">
        <v>2021</v>
      </c>
      <c r="G1604" s="182">
        <v>6</v>
      </c>
      <c r="H1604" s="185"/>
      <c r="I1604" s="57" t="str">
        <f t="shared" si="311"/>
        <v>Q1</v>
      </c>
      <c r="J1604" s="178" t="s">
        <v>1705</v>
      </c>
      <c r="K1604" s="185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87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84">
        <v>0.1482</v>
      </c>
      <c r="AE1604" s="183">
        <f t="shared" si="314"/>
        <v>0</v>
      </c>
      <c r="AF1604" s="183" t="str">
        <f>IF(AND(COUNTIFS($J$18:J1604,J1604)=1,AE1604=1),1,"")</f>
        <v/>
      </c>
      <c r="AG1604" s="183">
        <f>IF(C1604="","",IF(AND(COUNTIFS($J$18:J1604,J1604)=1,C1604&lt;&gt;""),1,""))</f>
        <v>1</v>
      </c>
      <c r="AH1604" s="183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82">
        <v>2021</v>
      </c>
      <c r="C1605" s="182">
        <v>2</v>
      </c>
      <c r="D1605" s="57" t="str">
        <f t="shared" si="308"/>
        <v>Q4</v>
      </c>
      <c r="E1605" s="16" t="s">
        <v>40</v>
      </c>
      <c r="F1605" s="182">
        <v>2021</v>
      </c>
      <c r="G1605" s="182">
        <v>6</v>
      </c>
      <c r="H1605" s="185"/>
      <c r="I1605" s="57" t="str">
        <f t="shared" si="311"/>
        <v>Q1</v>
      </c>
      <c r="J1605" s="178" t="s">
        <v>1707</v>
      </c>
      <c r="K1605" s="185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87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84">
        <v>0.17510000000000001</v>
      </c>
      <c r="AE1605" s="183">
        <f t="shared" si="314"/>
        <v>0</v>
      </c>
      <c r="AF1605" s="183" t="str">
        <f>IF(AND(COUNTIFS($J$18:J1605,J1605)=1,AE1605=1),1,"")</f>
        <v/>
      </c>
      <c r="AG1605" s="183">
        <f>IF(C1605="","",IF(AND(COUNTIFS($J$18:J1605,J1605)=1,C1605&lt;&gt;""),1,""))</f>
        <v>1</v>
      </c>
      <c r="AH1605" s="183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82">
        <v>2021</v>
      </c>
      <c r="C1606" s="182">
        <v>2</v>
      </c>
      <c r="D1606" s="57" t="str">
        <f t="shared" si="308"/>
        <v>Q4</v>
      </c>
      <c r="E1606" s="16" t="s">
        <v>40</v>
      </c>
      <c r="F1606" s="182">
        <v>2021</v>
      </c>
      <c r="G1606" s="182">
        <v>6</v>
      </c>
      <c r="H1606" s="185"/>
      <c r="I1606" s="57" t="str">
        <f t="shared" si="311"/>
        <v>Q1</v>
      </c>
      <c r="J1606" s="178" t="s">
        <v>1707</v>
      </c>
      <c r="K1606" s="185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87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84">
        <v>0.17510000000000001</v>
      </c>
      <c r="AE1606" s="183">
        <f t="shared" si="314"/>
        <v>0</v>
      </c>
      <c r="AF1606" s="183" t="str">
        <f>IF(AND(COUNTIFS($J$18:J1606,J1606)=1,AE1606=1),1,"")</f>
        <v/>
      </c>
      <c r="AG1606" s="183" t="str">
        <f>IF(C1606="","",IF(AND(COUNTIFS($J$18:J1606,J1606)=1,C1606&lt;&gt;""),1,""))</f>
        <v/>
      </c>
      <c r="AH1606" s="183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82">
        <v>2021</v>
      </c>
      <c r="C1607" s="182">
        <v>2</v>
      </c>
      <c r="D1607" s="57" t="str">
        <f t="shared" si="308"/>
        <v>Q4</v>
      </c>
      <c r="E1607" s="16" t="s">
        <v>40</v>
      </c>
      <c r="F1607" s="182">
        <v>2021</v>
      </c>
      <c r="G1607" s="182">
        <v>6</v>
      </c>
      <c r="H1607" s="185"/>
      <c r="I1607" s="57" t="str">
        <f t="shared" si="311"/>
        <v>Q1</v>
      </c>
      <c r="J1607" s="178" t="s">
        <v>1707</v>
      </c>
      <c r="K1607" s="185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87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84">
        <v>0.17510000000000001</v>
      </c>
      <c r="AE1607" s="183">
        <f t="shared" si="314"/>
        <v>0</v>
      </c>
      <c r="AF1607" s="183" t="str">
        <f>IF(AND(COUNTIFS($J$18:J1607,J1607)=1,AE1607=1),1,"")</f>
        <v/>
      </c>
      <c r="AG1607" s="183" t="str">
        <f>IF(C1607="","",IF(AND(COUNTIFS($J$18:J1607,J1607)=1,C1607&lt;&gt;""),1,""))</f>
        <v/>
      </c>
      <c r="AH1607" s="183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82">
        <v>2021</v>
      </c>
      <c r="C1608" s="182">
        <v>2</v>
      </c>
      <c r="D1608" s="57" t="str">
        <f t="shared" si="308"/>
        <v>Q4</v>
      </c>
      <c r="E1608" s="16" t="s">
        <v>40</v>
      </c>
      <c r="F1608" s="182">
        <v>2021</v>
      </c>
      <c r="G1608" s="182">
        <v>6</v>
      </c>
      <c r="H1608" s="185"/>
      <c r="I1608" s="57" t="str">
        <f t="shared" si="311"/>
        <v>Q1</v>
      </c>
      <c r="J1608" s="178" t="s">
        <v>1707</v>
      </c>
      <c r="K1608" s="185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87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84">
        <v>0.17510000000000001</v>
      </c>
      <c r="AE1608" s="183">
        <f t="shared" si="314"/>
        <v>0</v>
      </c>
      <c r="AF1608" s="183" t="str">
        <f>IF(AND(COUNTIFS($J$18:J1608,J1608)=1,AE1608=1),1,"")</f>
        <v/>
      </c>
      <c r="AG1608" s="183" t="str">
        <f>IF(C1608="","",IF(AND(COUNTIFS($J$18:J1608,J1608)=1,C1608&lt;&gt;""),1,""))</f>
        <v/>
      </c>
      <c r="AH1608" s="183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82">
        <v>2021</v>
      </c>
      <c r="C1609" s="182">
        <v>2</v>
      </c>
      <c r="D1609" s="57" t="str">
        <f t="shared" si="308"/>
        <v>Q4</v>
      </c>
      <c r="E1609" s="16" t="s">
        <v>40</v>
      </c>
      <c r="F1609" s="182">
        <v>2021</v>
      </c>
      <c r="G1609" s="182">
        <v>6</v>
      </c>
      <c r="H1609" s="185"/>
      <c r="I1609" s="57" t="str">
        <f t="shared" si="311"/>
        <v>Q1</v>
      </c>
      <c r="J1609" s="178" t="s">
        <v>1709</v>
      </c>
      <c r="K1609" s="185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87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84">
        <v>8.3900000000000002E-2</v>
      </c>
      <c r="AE1609" s="183">
        <f t="shared" si="314"/>
        <v>0</v>
      </c>
      <c r="AF1609" s="183" t="str">
        <f>IF(AND(COUNTIFS($J$18:J1609,J1609)=1,AE1609=1),1,"")</f>
        <v/>
      </c>
      <c r="AG1609" s="183">
        <f>IF(C1609="","",IF(AND(COUNTIFS($J$18:J1609,J1609)=1,C1609&lt;&gt;""),1,""))</f>
        <v>1</v>
      </c>
      <c r="AH1609" s="183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82">
        <v>2021</v>
      </c>
      <c r="C1610" s="182">
        <v>3</v>
      </c>
      <c r="D1610" s="57" t="str">
        <f t="shared" si="308"/>
        <v>Q4</v>
      </c>
      <c r="E1610" s="16" t="s">
        <v>40</v>
      </c>
      <c r="F1610" s="182">
        <v>2021</v>
      </c>
      <c r="G1610" s="182">
        <v>6</v>
      </c>
      <c r="H1610" s="185"/>
      <c r="I1610" s="57" t="str">
        <f t="shared" si="311"/>
        <v>Q1</v>
      </c>
      <c r="J1610" s="178" t="s">
        <v>1623</v>
      </c>
      <c r="K1610" s="185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87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81">
        <v>0.105</v>
      </c>
      <c r="AE1610" s="183">
        <f t="shared" si="314"/>
        <v>0</v>
      </c>
      <c r="AF1610" s="183" t="str">
        <f>IF(AND(COUNTIFS($J$18:J1610,J1610)=1,AE1610=1),1,"")</f>
        <v/>
      </c>
      <c r="AG1610" s="183" t="str">
        <f>IF(C1610="","",IF(AND(COUNTIFS($J$18:J1610,J1610)=1,C1610&lt;&gt;""),1,""))</f>
        <v/>
      </c>
      <c r="AH1610" s="183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82">
        <v>2021</v>
      </c>
      <c r="C1611" s="182">
        <v>3</v>
      </c>
      <c r="D1611" s="57" t="str">
        <f t="shared" si="308"/>
        <v>Q4</v>
      </c>
      <c r="E1611" s="16" t="s">
        <v>40</v>
      </c>
      <c r="F1611" s="182">
        <v>2021</v>
      </c>
      <c r="G1611" s="182">
        <v>6</v>
      </c>
      <c r="H1611" s="185"/>
      <c r="I1611" s="57" t="str">
        <f t="shared" si="311"/>
        <v>Q1</v>
      </c>
      <c r="J1611" s="178" t="s">
        <v>1623</v>
      </c>
      <c r="K1611" s="185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87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81">
        <v>0.105</v>
      </c>
      <c r="AE1611" s="183">
        <f t="shared" si="314"/>
        <v>0</v>
      </c>
      <c r="AF1611" s="183" t="str">
        <f>IF(AND(COUNTIFS($J$18:J1611,J1611)=1,AE1611=1),1,"")</f>
        <v/>
      </c>
      <c r="AG1611" s="183" t="str">
        <f>IF(C1611="","",IF(AND(COUNTIFS($J$18:J1611,J1611)=1,C1611&lt;&gt;""),1,""))</f>
        <v/>
      </c>
      <c r="AH1611" s="183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82">
        <v>2021</v>
      </c>
      <c r="C1612" s="182">
        <v>3</v>
      </c>
      <c r="D1612" s="57" t="str">
        <f t="shared" si="308"/>
        <v>Q4</v>
      </c>
      <c r="E1612" s="16" t="s">
        <v>40</v>
      </c>
      <c r="F1612" s="182">
        <v>2021</v>
      </c>
      <c r="G1612" s="182">
        <v>6</v>
      </c>
      <c r="H1612" s="185"/>
      <c r="I1612" s="57" t="str">
        <f t="shared" si="311"/>
        <v>Q1</v>
      </c>
      <c r="J1612" s="178" t="s">
        <v>1623</v>
      </c>
      <c r="K1612" s="185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87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81">
        <v>0.105</v>
      </c>
      <c r="AE1612" s="183">
        <f t="shared" si="314"/>
        <v>0</v>
      </c>
      <c r="AF1612" s="183" t="str">
        <f>IF(AND(COUNTIFS($J$18:J1612,J1612)=1,AE1612=1),1,"")</f>
        <v/>
      </c>
      <c r="AG1612" s="183" t="str">
        <f>IF(C1612="","",IF(AND(COUNTIFS($J$18:J1612,J1612)=1,C1612&lt;&gt;""),1,""))</f>
        <v/>
      </c>
      <c r="AH1612" s="183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82">
        <v>2021</v>
      </c>
      <c r="C1613" s="182">
        <v>3</v>
      </c>
      <c r="D1613" s="57" t="str">
        <f t="shared" si="308"/>
        <v>Q4</v>
      </c>
      <c r="E1613" s="16" t="s">
        <v>40</v>
      </c>
      <c r="F1613" s="182">
        <v>2021</v>
      </c>
      <c r="G1613" s="182">
        <v>6</v>
      </c>
      <c r="H1613" s="185"/>
      <c r="I1613" s="57" t="str">
        <f t="shared" si="311"/>
        <v>Q1</v>
      </c>
      <c r="J1613" s="178" t="s">
        <v>1710</v>
      </c>
      <c r="K1613" s="185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87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84">
        <v>0.16159999999999999</v>
      </c>
      <c r="AE1613" s="183">
        <f t="shared" si="314"/>
        <v>0</v>
      </c>
      <c r="AF1613" s="183" t="str">
        <f>IF(AND(COUNTIFS($J$18:J1613,J1613)=1,AE1613=1),1,"")</f>
        <v/>
      </c>
      <c r="AG1613" s="183">
        <f>IF(C1613="","",IF(AND(COUNTIFS($J$18:J1613,J1613)=1,C1613&lt;&gt;""),1,""))</f>
        <v>1</v>
      </c>
      <c r="AH1613" s="183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82">
        <v>2021</v>
      </c>
      <c r="C1614" s="182">
        <v>3</v>
      </c>
      <c r="D1614" s="57" t="str">
        <f t="shared" si="308"/>
        <v>Q4</v>
      </c>
      <c r="E1614" s="16" t="s">
        <v>40</v>
      </c>
      <c r="F1614" s="182">
        <v>2021</v>
      </c>
      <c r="G1614" s="182">
        <v>6</v>
      </c>
      <c r="H1614" s="185"/>
      <c r="I1614" s="57" t="str">
        <f t="shared" si="311"/>
        <v>Q1</v>
      </c>
      <c r="J1614" s="178" t="s">
        <v>1711</v>
      </c>
      <c r="K1614" s="185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87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84">
        <v>0.18659999999999999</v>
      </c>
      <c r="AE1614" s="183">
        <f t="shared" si="314"/>
        <v>1</v>
      </c>
      <c r="AF1614" s="183">
        <f>IF(AND(COUNTIFS($J$18:J1614,J1614)=1,AE1614=1),1,"")</f>
        <v>1</v>
      </c>
      <c r="AG1614" s="183">
        <f>IF(C1614="","",IF(AND(COUNTIFS($J$18:J1614,J1614)=1,C1614&lt;&gt;""),1,""))</f>
        <v>1</v>
      </c>
      <c r="AH1614" s="183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82">
        <v>2021</v>
      </c>
      <c r="C1615" s="182">
        <v>3</v>
      </c>
      <c r="D1615" s="57" t="str">
        <f t="shared" si="308"/>
        <v>Q4</v>
      </c>
      <c r="E1615" s="16" t="s">
        <v>40</v>
      </c>
      <c r="F1615" s="182">
        <v>2021</v>
      </c>
      <c r="G1615" s="182">
        <v>6</v>
      </c>
      <c r="H1615" s="185"/>
      <c r="I1615" s="57" t="str">
        <f t="shared" si="311"/>
        <v>Q1</v>
      </c>
      <c r="J1615" s="178" t="s">
        <v>1713</v>
      </c>
      <c r="K1615" s="185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87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84">
        <v>8.09E-2</v>
      </c>
      <c r="AE1615" s="183">
        <f t="shared" si="314"/>
        <v>1</v>
      </c>
      <c r="AF1615" s="183">
        <f>IF(AND(COUNTIFS($J$18:J1615,J1615)=1,AE1615=1),1,"")</f>
        <v>1</v>
      </c>
      <c r="AG1615" s="183">
        <f>IF(C1615="","",IF(AND(COUNTIFS($J$18:J1615,J1615)=1,C1615&lt;&gt;""),1,""))</f>
        <v>1</v>
      </c>
      <c r="AH1615" s="183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82">
        <v>2021</v>
      </c>
      <c r="C1616" s="182">
        <v>3</v>
      </c>
      <c r="D1616" s="57" t="str">
        <f t="shared" si="308"/>
        <v>Q4</v>
      </c>
      <c r="E1616" s="16" t="s">
        <v>40</v>
      </c>
      <c r="F1616" s="182">
        <v>2021</v>
      </c>
      <c r="G1616" s="182">
        <v>6</v>
      </c>
      <c r="H1616" s="185"/>
      <c r="I1616" s="57" t="str">
        <f t="shared" si="311"/>
        <v>Q1</v>
      </c>
      <c r="J1616" s="178" t="s">
        <v>1713</v>
      </c>
      <c r="K1616" s="185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87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84">
        <v>8.09E-2</v>
      </c>
      <c r="AE1616" s="183">
        <f t="shared" si="314"/>
        <v>1</v>
      </c>
      <c r="AF1616" s="183" t="str">
        <f>IF(AND(COUNTIFS($J$18:J1616,J1616)=1,AE1616=1),1,"")</f>
        <v/>
      </c>
      <c r="AG1616" s="183" t="str">
        <f>IF(C1616="","",IF(AND(COUNTIFS($J$18:J1616,J1616)=1,C1616&lt;&gt;""),1,""))</f>
        <v/>
      </c>
      <c r="AH1616" s="183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82">
        <v>2021</v>
      </c>
      <c r="C1617" s="182">
        <v>3</v>
      </c>
      <c r="D1617" s="57" t="str">
        <f t="shared" si="308"/>
        <v>Q4</v>
      </c>
      <c r="E1617" s="16" t="s">
        <v>40</v>
      </c>
      <c r="F1617" s="182">
        <v>2021</v>
      </c>
      <c r="G1617" s="182">
        <v>6</v>
      </c>
      <c r="H1617" s="185"/>
      <c r="I1617" s="57" t="str">
        <f t="shared" si="311"/>
        <v>Q1</v>
      </c>
      <c r="J1617" s="178" t="s">
        <v>1713</v>
      </c>
      <c r="K1617" s="185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87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84">
        <v>8.09E-2</v>
      </c>
      <c r="AE1617" s="183">
        <f t="shared" si="314"/>
        <v>1</v>
      </c>
      <c r="AF1617" s="183" t="str">
        <f>IF(AND(COUNTIFS($J$18:J1617,J1617)=1,AE1617=1),1,"")</f>
        <v/>
      </c>
      <c r="AG1617" s="183" t="str">
        <f>IF(C1617="","",IF(AND(COUNTIFS($J$18:J1617,J1617)=1,C1617&lt;&gt;""),1,""))</f>
        <v/>
      </c>
      <c r="AH1617" s="183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82">
        <v>2021</v>
      </c>
      <c r="C1618" s="182">
        <v>3</v>
      </c>
      <c r="D1618" s="57" t="str">
        <f t="shared" si="308"/>
        <v>Q4</v>
      </c>
      <c r="E1618" s="16" t="s">
        <v>40</v>
      </c>
      <c r="F1618" s="182">
        <v>2021</v>
      </c>
      <c r="G1618" s="182">
        <v>6</v>
      </c>
      <c r="H1618" s="185"/>
      <c r="I1618" s="57" t="str">
        <f t="shared" si="311"/>
        <v>Q1</v>
      </c>
      <c r="J1618" s="178" t="s">
        <v>1713</v>
      </c>
      <c r="K1618" s="185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87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84">
        <v>8.09E-2</v>
      </c>
      <c r="AE1618" s="183">
        <f t="shared" si="314"/>
        <v>1</v>
      </c>
      <c r="AF1618" s="183" t="str">
        <f>IF(AND(COUNTIFS($J$18:J1618,J1618)=1,AE1618=1),1,"")</f>
        <v/>
      </c>
      <c r="AG1618" s="183" t="str">
        <f>IF(C1618="","",IF(AND(COUNTIFS($J$18:J1618,J1618)=1,C1618&lt;&gt;""),1,""))</f>
        <v/>
      </c>
      <c r="AH1618" s="183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82">
        <v>2021</v>
      </c>
      <c r="C1619" s="182">
        <v>3</v>
      </c>
      <c r="D1619" s="57" t="str">
        <f t="shared" si="308"/>
        <v>Q4</v>
      </c>
      <c r="E1619" s="16" t="s">
        <v>40</v>
      </c>
      <c r="F1619" s="182">
        <v>2021</v>
      </c>
      <c r="G1619" s="182">
        <v>6</v>
      </c>
      <c r="H1619" s="185"/>
      <c r="I1619" s="57" t="str">
        <f t="shared" si="311"/>
        <v>Q1</v>
      </c>
      <c r="J1619" s="178" t="s">
        <v>1713</v>
      </c>
      <c r="K1619" s="185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87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84">
        <v>8.09E-2</v>
      </c>
      <c r="AE1619" s="183">
        <f t="shared" si="314"/>
        <v>1</v>
      </c>
      <c r="AF1619" s="183" t="str">
        <f>IF(AND(COUNTIFS($J$18:J1619,J1619)=1,AE1619=1),1,"")</f>
        <v/>
      </c>
      <c r="AG1619" s="183" t="str">
        <f>IF(C1619="","",IF(AND(COUNTIFS($J$18:J1619,J1619)=1,C1619&lt;&gt;""),1,""))</f>
        <v/>
      </c>
      <c r="AH1619" s="183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82">
        <v>2021</v>
      </c>
      <c r="C1620" s="182">
        <v>3</v>
      </c>
      <c r="D1620" s="57" t="str">
        <f t="shared" si="308"/>
        <v>Q4</v>
      </c>
      <c r="E1620" s="16" t="s">
        <v>40</v>
      </c>
      <c r="F1620" s="182">
        <v>2021</v>
      </c>
      <c r="G1620" s="182">
        <v>6</v>
      </c>
      <c r="H1620" s="185"/>
      <c r="I1620" s="57" t="str">
        <f t="shared" si="311"/>
        <v>Q1</v>
      </c>
      <c r="J1620" s="178" t="s">
        <v>1713</v>
      </c>
      <c r="K1620" s="185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87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84">
        <v>8.09E-2</v>
      </c>
      <c r="AE1620" s="183">
        <f t="shared" si="314"/>
        <v>1</v>
      </c>
      <c r="AF1620" s="183" t="str">
        <f>IF(AND(COUNTIFS($J$18:J1620,J1620)=1,AE1620=1),1,"")</f>
        <v/>
      </c>
      <c r="AG1620" s="183" t="str">
        <f>IF(C1620="","",IF(AND(COUNTIFS($J$18:J1620,J1620)=1,C1620&lt;&gt;""),1,""))</f>
        <v/>
      </c>
      <c r="AH1620" s="183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82">
        <v>2021</v>
      </c>
      <c r="C1621" s="182">
        <v>3</v>
      </c>
      <c r="D1621" s="57" t="str">
        <f t="shared" si="308"/>
        <v>Q4</v>
      </c>
      <c r="E1621" s="16" t="s">
        <v>40</v>
      </c>
      <c r="F1621" s="182">
        <v>2021</v>
      </c>
      <c r="G1621" s="182">
        <v>6</v>
      </c>
      <c r="H1621" s="185"/>
      <c r="I1621" s="57" t="str">
        <f t="shared" si="311"/>
        <v>Q1</v>
      </c>
      <c r="J1621" s="178" t="s">
        <v>1713</v>
      </c>
      <c r="K1621" s="185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87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84">
        <v>8.09E-2</v>
      </c>
      <c r="AE1621" s="183">
        <f t="shared" si="314"/>
        <v>1</v>
      </c>
      <c r="AF1621" s="183" t="str">
        <f>IF(AND(COUNTIFS($J$18:J1621,J1621)=1,AE1621=1),1,"")</f>
        <v/>
      </c>
      <c r="AG1621" s="183" t="str">
        <f>IF(C1621="","",IF(AND(COUNTIFS($J$18:J1621,J1621)=1,C1621&lt;&gt;""),1,""))</f>
        <v/>
      </c>
      <c r="AH1621" s="183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82">
        <v>2021</v>
      </c>
      <c r="C1622" s="182">
        <v>3</v>
      </c>
      <c r="D1622" s="57" t="str">
        <f t="shared" si="308"/>
        <v>Q4</v>
      </c>
      <c r="E1622" s="16" t="s">
        <v>40</v>
      </c>
      <c r="F1622" s="182">
        <v>2021</v>
      </c>
      <c r="G1622" s="182">
        <v>6</v>
      </c>
      <c r="H1622" s="185"/>
      <c r="I1622" s="57" t="str">
        <f t="shared" si="311"/>
        <v>Q1</v>
      </c>
      <c r="J1622" s="178" t="s">
        <v>1713</v>
      </c>
      <c r="K1622" s="185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87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84">
        <v>8.09E-2</v>
      </c>
      <c r="AE1622" s="183">
        <f t="shared" si="314"/>
        <v>1</v>
      </c>
      <c r="AF1622" s="183" t="str">
        <f>IF(AND(COUNTIFS($J$18:J1622,J1622)=1,AE1622=1),1,"")</f>
        <v/>
      </c>
      <c r="AG1622" s="183" t="str">
        <f>IF(C1622="","",IF(AND(COUNTIFS($J$18:J1622,J1622)=1,C1622&lt;&gt;""),1,""))</f>
        <v/>
      </c>
      <c r="AH1622" s="183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82">
        <v>2021</v>
      </c>
      <c r="C1623" s="182">
        <v>3</v>
      </c>
      <c r="D1623" s="57" t="str">
        <f t="shared" si="308"/>
        <v>Q4</v>
      </c>
      <c r="E1623" s="16" t="s">
        <v>40</v>
      </c>
      <c r="F1623" s="182">
        <v>2021</v>
      </c>
      <c r="G1623" s="182">
        <v>6</v>
      </c>
      <c r="H1623" s="185"/>
      <c r="I1623" s="57" t="str">
        <f t="shared" si="311"/>
        <v>Q1</v>
      </c>
      <c r="J1623" s="178" t="s">
        <v>1713</v>
      </c>
      <c r="K1623" s="185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87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84">
        <v>8.2600000000000007E-2</v>
      </c>
      <c r="AE1623" s="183">
        <f t="shared" si="314"/>
        <v>1</v>
      </c>
      <c r="AF1623" s="183" t="str">
        <f>IF(AND(COUNTIFS($J$18:J1623,J1623)=1,AE1623=1),1,"")</f>
        <v/>
      </c>
      <c r="AG1623" s="183" t="str">
        <f>IF(C1623="","",IF(AND(COUNTIFS($J$18:J1623,J1623)=1,C1623&lt;&gt;""),1,""))</f>
        <v/>
      </c>
      <c r="AH1623" s="183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82">
        <v>2021</v>
      </c>
      <c r="C1624" s="182">
        <v>3</v>
      </c>
      <c r="D1624" s="57" t="str">
        <f t="shared" si="308"/>
        <v>Q4</v>
      </c>
      <c r="E1624" s="16" t="s">
        <v>40</v>
      </c>
      <c r="F1624" s="182">
        <v>2021</v>
      </c>
      <c r="G1624" s="182">
        <v>6</v>
      </c>
      <c r="H1624" s="185"/>
      <c r="I1624" s="57" t="str">
        <f t="shared" si="311"/>
        <v>Q1</v>
      </c>
      <c r="J1624" s="178" t="s">
        <v>1713</v>
      </c>
      <c r="K1624" s="185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87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84">
        <v>8.2600000000000007E-2</v>
      </c>
      <c r="AE1624" s="183">
        <f t="shared" si="314"/>
        <v>1</v>
      </c>
      <c r="AF1624" s="183" t="str">
        <f>IF(AND(COUNTIFS($J$18:J1624,J1624)=1,AE1624=1),1,"")</f>
        <v/>
      </c>
      <c r="AG1624" s="183" t="str">
        <f>IF(C1624="","",IF(AND(COUNTIFS($J$18:J1624,J1624)=1,C1624&lt;&gt;""),1,""))</f>
        <v/>
      </c>
      <c r="AH1624" s="183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82">
        <v>2021</v>
      </c>
      <c r="C1625" s="182">
        <v>3</v>
      </c>
      <c r="D1625" s="57" t="str">
        <f t="shared" si="308"/>
        <v>Q4</v>
      </c>
      <c r="E1625" s="16" t="s">
        <v>40</v>
      </c>
      <c r="F1625" s="182">
        <v>2021</v>
      </c>
      <c r="G1625" s="182">
        <v>6</v>
      </c>
      <c r="H1625" s="185"/>
      <c r="I1625" s="57" t="str">
        <f t="shared" si="311"/>
        <v>Q1</v>
      </c>
      <c r="J1625" s="178" t="s">
        <v>1713</v>
      </c>
      <c r="K1625" s="185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87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84">
        <v>8.2600000000000007E-2</v>
      </c>
      <c r="AE1625" s="183">
        <f t="shared" si="314"/>
        <v>1</v>
      </c>
      <c r="AF1625" s="183" t="str">
        <f>IF(AND(COUNTIFS($J$18:J1625,J1625)=1,AE1625=1),1,"")</f>
        <v/>
      </c>
      <c r="AG1625" s="183" t="str">
        <f>IF(C1625="","",IF(AND(COUNTIFS($J$18:J1625,J1625)=1,C1625&lt;&gt;""),1,""))</f>
        <v/>
      </c>
      <c r="AH1625" s="183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82">
        <v>2021</v>
      </c>
      <c r="C1626" s="182">
        <v>3</v>
      </c>
      <c r="D1626" s="57" t="str">
        <f t="shared" si="308"/>
        <v>Q4</v>
      </c>
      <c r="E1626" s="16" t="s">
        <v>40</v>
      </c>
      <c r="F1626" s="182">
        <v>2021</v>
      </c>
      <c r="G1626" s="182">
        <v>6</v>
      </c>
      <c r="H1626" s="185"/>
      <c r="I1626" s="57" t="str">
        <f t="shared" si="311"/>
        <v>Q1</v>
      </c>
      <c r="J1626" s="178" t="s">
        <v>1713</v>
      </c>
      <c r="K1626" s="185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87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84">
        <v>8.2600000000000007E-2</v>
      </c>
      <c r="AE1626" s="183">
        <f t="shared" si="314"/>
        <v>1</v>
      </c>
      <c r="AF1626" s="183" t="str">
        <f>IF(AND(COUNTIFS($J$18:J1626,J1626)=1,AE1626=1),1,"")</f>
        <v/>
      </c>
      <c r="AG1626" s="183" t="str">
        <f>IF(C1626="","",IF(AND(COUNTIFS($J$18:J1626,J1626)=1,C1626&lt;&gt;""),1,""))</f>
        <v/>
      </c>
      <c r="AH1626" s="183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82">
        <v>2021</v>
      </c>
      <c r="C1627" s="182">
        <v>3</v>
      </c>
      <c r="D1627" s="57" t="str">
        <f t="shared" si="308"/>
        <v>Q4</v>
      </c>
      <c r="E1627" s="16" t="s">
        <v>40</v>
      </c>
      <c r="F1627" s="182">
        <v>2021</v>
      </c>
      <c r="G1627" s="182">
        <v>6</v>
      </c>
      <c r="H1627" s="185"/>
      <c r="I1627" s="57" t="str">
        <f t="shared" si="311"/>
        <v>Q1</v>
      </c>
      <c r="J1627" s="178" t="s">
        <v>1713</v>
      </c>
      <c r="K1627" s="185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87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84">
        <v>8.2600000000000007E-2</v>
      </c>
      <c r="AE1627" s="183">
        <f t="shared" si="314"/>
        <v>1</v>
      </c>
      <c r="AF1627" s="183" t="str">
        <f>IF(AND(COUNTIFS($J$18:J1627,J1627)=1,AE1627=1),1,"")</f>
        <v/>
      </c>
      <c r="AG1627" s="183" t="str">
        <f>IF(C1627="","",IF(AND(COUNTIFS($J$18:J1627,J1627)=1,C1627&lt;&gt;""),1,""))</f>
        <v/>
      </c>
      <c r="AH1627" s="183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82">
        <v>2021</v>
      </c>
      <c r="C1628" s="182">
        <v>3</v>
      </c>
      <c r="D1628" s="57" t="str">
        <f t="shared" si="308"/>
        <v>Q4</v>
      </c>
      <c r="E1628" s="16" t="s">
        <v>40</v>
      </c>
      <c r="F1628" s="182">
        <v>2021</v>
      </c>
      <c r="G1628" s="182">
        <v>6</v>
      </c>
      <c r="H1628" s="185"/>
      <c r="I1628" s="57" t="str">
        <f t="shared" si="311"/>
        <v>Q1</v>
      </c>
      <c r="J1628" s="178" t="s">
        <v>1713</v>
      </c>
      <c r="K1628" s="185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87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84">
        <v>8.2600000000000007E-2</v>
      </c>
      <c r="AE1628" s="183">
        <f t="shared" si="314"/>
        <v>1</v>
      </c>
      <c r="AF1628" s="183" t="str">
        <f>IF(AND(COUNTIFS($J$18:J1628,J1628)=1,AE1628=1),1,"")</f>
        <v/>
      </c>
      <c r="AG1628" s="183" t="str">
        <f>IF(C1628="","",IF(AND(COUNTIFS($J$18:J1628,J1628)=1,C1628&lt;&gt;""),1,""))</f>
        <v/>
      </c>
      <c r="AH1628" s="183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82">
        <v>2021</v>
      </c>
      <c r="C1629" s="182">
        <v>3</v>
      </c>
      <c r="D1629" s="57" t="str">
        <f t="shared" si="308"/>
        <v>Q4</v>
      </c>
      <c r="E1629" s="16" t="s">
        <v>40</v>
      </c>
      <c r="F1629" s="182">
        <v>2021</v>
      </c>
      <c r="G1629" s="182">
        <v>6</v>
      </c>
      <c r="H1629" s="185"/>
      <c r="I1629" s="57" t="str">
        <f t="shared" si="311"/>
        <v>Q1</v>
      </c>
      <c r="J1629" s="178" t="s">
        <v>1713</v>
      </c>
      <c r="K1629" s="185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87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84">
        <v>8.2600000000000007E-2</v>
      </c>
      <c r="AE1629" s="183">
        <f t="shared" si="314"/>
        <v>1</v>
      </c>
      <c r="AF1629" s="183" t="str">
        <f>IF(AND(COUNTIFS($J$18:J1629,J1629)=1,AE1629=1),1,"")</f>
        <v/>
      </c>
      <c r="AG1629" s="183" t="str">
        <f>IF(C1629="","",IF(AND(COUNTIFS($J$18:J1629,J1629)=1,C1629&lt;&gt;""),1,""))</f>
        <v/>
      </c>
      <c r="AH1629" s="183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82">
        <v>2021</v>
      </c>
      <c r="C1630" s="182">
        <v>3</v>
      </c>
      <c r="D1630" s="57" t="str">
        <f t="shared" si="308"/>
        <v>Q4</v>
      </c>
      <c r="E1630" s="16" t="s">
        <v>40</v>
      </c>
      <c r="F1630" s="182">
        <v>2021</v>
      </c>
      <c r="G1630" s="182">
        <v>6</v>
      </c>
      <c r="H1630" s="185"/>
      <c r="I1630" s="57" t="str">
        <f t="shared" si="311"/>
        <v>Q1</v>
      </c>
      <c r="J1630" s="178" t="s">
        <v>1713</v>
      </c>
      <c r="K1630" s="185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87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84">
        <v>8.2600000000000007E-2</v>
      </c>
      <c r="AE1630" s="183">
        <f t="shared" si="314"/>
        <v>1</v>
      </c>
      <c r="AF1630" s="183" t="str">
        <f>IF(AND(COUNTIFS($J$18:J1630,J1630)=1,AE1630=1),1,"")</f>
        <v/>
      </c>
      <c r="AG1630" s="183" t="str">
        <f>IF(C1630="","",IF(AND(COUNTIFS($J$18:J1630,J1630)=1,C1630&lt;&gt;""),1,""))</f>
        <v/>
      </c>
      <c r="AH1630" s="183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82">
        <v>2021</v>
      </c>
      <c r="C1631" s="182">
        <v>3</v>
      </c>
      <c r="D1631" s="57" t="str">
        <f t="shared" si="308"/>
        <v>Q4</v>
      </c>
      <c r="E1631" s="16" t="s">
        <v>40</v>
      </c>
      <c r="F1631" s="182">
        <v>2021</v>
      </c>
      <c r="G1631" s="182">
        <v>6</v>
      </c>
      <c r="H1631" s="185"/>
      <c r="I1631" s="57" t="str">
        <f t="shared" si="311"/>
        <v>Q1</v>
      </c>
      <c r="J1631" s="178" t="s">
        <v>1713</v>
      </c>
      <c r="K1631" s="185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87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84">
        <v>8.09E-2</v>
      </c>
      <c r="AE1631" s="183">
        <f t="shared" si="314"/>
        <v>1</v>
      </c>
      <c r="AF1631" s="183" t="str">
        <f>IF(AND(COUNTIFS($J$18:J1631,J1631)=1,AE1631=1),1,"")</f>
        <v/>
      </c>
      <c r="AG1631" s="183" t="str">
        <f>IF(C1631="","",IF(AND(COUNTIFS($J$18:J1631,J1631)=1,C1631&lt;&gt;""),1,""))</f>
        <v/>
      </c>
      <c r="AH1631" s="183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82">
        <v>2021</v>
      </c>
      <c r="C1632" s="182">
        <v>3</v>
      </c>
      <c r="D1632" s="57" t="str">
        <f t="shared" si="308"/>
        <v>Q4</v>
      </c>
      <c r="E1632" s="16" t="s">
        <v>40</v>
      </c>
      <c r="F1632" s="182">
        <v>2021</v>
      </c>
      <c r="G1632" s="182">
        <v>6</v>
      </c>
      <c r="H1632" s="185"/>
      <c r="I1632" s="57" t="str">
        <f t="shared" si="311"/>
        <v>Q1</v>
      </c>
      <c r="J1632" s="178" t="s">
        <v>1713</v>
      </c>
      <c r="K1632" s="185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87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84">
        <v>8.09E-2</v>
      </c>
      <c r="AE1632" s="183">
        <f t="shared" si="314"/>
        <v>1</v>
      </c>
      <c r="AF1632" s="183" t="str">
        <f>IF(AND(COUNTIFS($J$18:J1632,J1632)=1,AE1632=1),1,"")</f>
        <v/>
      </c>
      <c r="AG1632" s="183" t="str">
        <f>IF(C1632="","",IF(AND(COUNTIFS($J$18:J1632,J1632)=1,C1632&lt;&gt;""),1,""))</f>
        <v/>
      </c>
      <c r="AH1632" s="183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82">
        <v>2021</v>
      </c>
      <c r="C1633" s="182">
        <v>3</v>
      </c>
      <c r="D1633" s="57" t="str">
        <f t="shared" si="308"/>
        <v>Q4</v>
      </c>
      <c r="E1633" s="16" t="s">
        <v>40</v>
      </c>
      <c r="F1633" s="182">
        <v>2021</v>
      </c>
      <c r="G1633" s="182">
        <v>6</v>
      </c>
      <c r="H1633" s="185"/>
      <c r="I1633" s="57" t="str">
        <f t="shared" si="311"/>
        <v>Q1</v>
      </c>
      <c r="J1633" s="178" t="s">
        <v>1713</v>
      </c>
      <c r="K1633" s="185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87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84">
        <v>8.2600000000000007E-2</v>
      </c>
      <c r="AE1633" s="183">
        <f t="shared" si="314"/>
        <v>1</v>
      </c>
      <c r="AF1633" s="183" t="str">
        <f>IF(AND(COUNTIFS($J$18:J1633,J1633)=1,AE1633=1),1,"")</f>
        <v/>
      </c>
      <c r="AG1633" s="183" t="str">
        <f>IF(C1633="","",IF(AND(COUNTIFS($J$18:J1633,J1633)=1,C1633&lt;&gt;""),1,""))</f>
        <v/>
      </c>
      <c r="AH1633" s="183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82">
        <v>2021</v>
      </c>
      <c r="C1634" s="182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82">
        <v>2021</v>
      </c>
      <c r="G1634" s="182">
        <v>6</v>
      </c>
      <c r="H1634" s="185"/>
      <c r="I1634" s="57" t="str">
        <f t="shared" si="311"/>
        <v>Q1</v>
      </c>
      <c r="J1634" s="178" t="s">
        <v>1715</v>
      </c>
      <c r="K1634" s="185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87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84">
        <v>0.1045</v>
      </c>
      <c r="AE1634" s="183">
        <f t="shared" si="314"/>
        <v>0</v>
      </c>
      <c r="AF1634" s="183" t="str">
        <f>IF(AND(COUNTIFS($J$18:J1634,J1634)=1,AE1634=1),1,"")</f>
        <v/>
      </c>
      <c r="AG1634" s="183">
        <f>IF(C1634="","",IF(AND(COUNTIFS($J$18:J1634,J1634)=1,C1634&lt;&gt;""),1,""))</f>
        <v>1</v>
      </c>
      <c r="AH1634" s="183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82">
        <v>2021</v>
      </c>
      <c r="C1635" s="182">
        <v>3</v>
      </c>
      <c r="D1635" s="57" t="str">
        <f t="shared" si="321"/>
        <v>Q4</v>
      </c>
      <c r="E1635" s="16" t="s">
        <v>40</v>
      </c>
      <c r="F1635" s="182">
        <v>2021</v>
      </c>
      <c r="G1635" s="182">
        <v>6</v>
      </c>
      <c r="H1635" s="185"/>
      <c r="I1635" s="57" t="str">
        <f t="shared" si="311"/>
        <v>Q1</v>
      </c>
      <c r="J1635" s="178" t="s">
        <v>1715</v>
      </c>
      <c r="K1635" s="185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87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84">
        <v>0.1045</v>
      </c>
      <c r="AE1635" s="183">
        <f t="shared" si="314"/>
        <v>0</v>
      </c>
      <c r="AF1635" s="183" t="str">
        <f>IF(AND(COUNTIFS($J$18:J1635,J1635)=1,AE1635=1),1,"")</f>
        <v/>
      </c>
      <c r="AG1635" s="183" t="str">
        <f>IF(C1635="","",IF(AND(COUNTIFS($J$18:J1635,J1635)=1,C1635&lt;&gt;""),1,""))</f>
        <v/>
      </c>
      <c r="AH1635" s="183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82">
        <v>2021</v>
      </c>
      <c r="C1636" s="182">
        <v>3</v>
      </c>
      <c r="D1636" s="57" t="str">
        <f t="shared" si="321"/>
        <v>Q4</v>
      </c>
      <c r="E1636" s="16" t="s">
        <v>40</v>
      </c>
      <c r="F1636" s="182">
        <v>2021</v>
      </c>
      <c r="G1636" s="182">
        <v>6</v>
      </c>
      <c r="H1636" s="185"/>
      <c r="I1636" s="57" t="str">
        <f t="shared" si="311"/>
        <v>Q1</v>
      </c>
      <c r="J1636" s="178" t="s">
        <v>1715</v>
      </c>
      <c r="K1636" s="185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87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84">
        <v>0.1045</v>
      </c>
      <c r="AE1636" s="183">
        <f t="shared" si="314"/>
        <v>0</v>
      </c>
      <c r="AF1636" s="183" t="str">
        <f>IF(AND(COUNTIFS($J$18:J1636,J1636)=1,AE1636=1),1,"")</f>
        <v/>
      </c>
      <c r="AG1636" s="183" t="str">
        <f>IF(C1636="","",IF(AND(COUNTIFS($J$18:J1636,J1636)=1,C1636&lt;&gt;""),1,""))</f>
        <v/>
      </c>
      <c r="AH1636" s="183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82">
        <v>2021</v>
      </c>
      <c r="C1637" s="182">
        <v>3</v>
      </c>
      <c r="D1637" s="57" t="str">
        <f t="shared" si="321"/>
        <v>Q4</v>
      </c>
      <c r="E1637" s="16" t="s">
        <v>40</v>
      </c>
      <c r="F1637" s="182">
        <v>2021</v>
      </c>
      <c r="G1637" s="182">
        <v>6</v>
      </c>
      <c r="H1637" s="185"/>
      <c r="I1637" s="57" t="str">
        <f t="shared" si="311"/>
        <v>Q1</v>
      </c>
      <c r="J1637" s="178" t="s">
        <v>1716</v>
      </c>
      <c r="K1637" s="185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87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84">
        <v>0.1434</v>
      </c>
      <c r="AE1637" s="183">
        <f t="shared" si="314"/>
        <v>0</v>
      </c>
      <c r="AF1637" s="183" t="str">
        <f>IF(AND(COUNTIFS($J$18:J1637,J1637)=1,AE1637=1),1,"")</f>
        <v/>
      </c>
      <c r="AG1637" s="183">
        <f>IF(C1637="","",IF(AND(COUNTIFS($J$18:J1637,J1637)=1,C1637&lt;&gt;""),1,""))</f>
        <v>1</v>
      </c>
      <c r="AH1637" s="183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82">
        <v>2021</v>
      </c>
      <c r="C1638" s="182">
        <v>3</v>
      </c>
      <c r="D1638" s="57" t="str">
        <f t="shared" si="321"/>
        <v>Q4</v>
      </c>
      <c r="E1638" s="16" t="s">
        <v>40</v>
      </c>
      <c r="F1638" s="182">
        <v>2021</v>
      </c>
      <c r="G1638" s="182">
        <v>6</v>
      </c>
      <c r="H1638" s="185"/>
      <c r="I1638" s="57" t="str">
        <f t="shared" si="311"/>
        <v>Q1</v>
      </c>
      <c r="J1638" s="178" t="s">
        <v>1718</v>
      </c>
      <c r="K1638" s="185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87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84">
        <v>0.11559999999999999</v>
      </c>
      <c r="AE1638" s="183">
        <f t="shared" si="314"/>
        <v>0</v>
      </c>
      <c r="AF1638" s="183" t="str">
        <f>IF(AND(COUNTIFS($J$18:J1638,J1638)=1,AE1638=1),1,"")</f>
        <v/>
      </c>
      <c r="AG1638" s="183">
        <f>IF(C1638="","",IF(AND(COUNTIFS($J$18:J1638,J1638)=1,C1638&lt;&gt;""),1,""))</f>
        <v>1</v>
      </c>
      <c r="AH1638" s="183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82">
        <v>2021</v>
      </c>
      <c r="C1639" s="182">
        <v>3</v>
      </c>
      <c r="D1639" s="57" t="str">
        <f t="shared" si="321"/>
        <v>Q4</v>
      </c>
      <c r="E1639" s="16" t="s">
        <v>40</v>
      </c>
      <c r="F1639" s="182">
        <v>2021</v>
      </c>
      <c r="G1639" s="182">
        <v>6</v>
      </c>
      <c r="H1639" s="185"/>
      <c r="I1639" s="57" t="str">
        <f t="shared" si="311"/>
        <v>Q1</v>
      </c>
      <c r="J1639" s="178" t="s">
        <v>1718</v>
      </c>
      <c r="K1639" s="185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87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84">
        <v>0.11559999999999999</v>
      </c>
      <c r="AE1639" s="183">
        <f t="shared" si="314"/>
        <v>0</v>
      </c>
      <c r="AF1639" s="183" t="str">
        <f>IF(AND(COUNTIFS($J$18:J1639,J1639)=1,AE1639=1),1,"")</f>
        <v/>
      </c>
      <c r="AG1639" s="183" t="str">
        <f>IF(C1639="","",IF(AND(COUNTIFS($J$18:J1639,J1639)=1,C1639&lt;&gt;""),1,""))</f>
        <v/>
      </c>
      <c r="AH1639" s="183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82">
        <v>2021</v>
      </c>
      <c r="C1640" s="182">
        <v>3</v>
      </c>
      <c r="D1640" s="57" t="str">
        <f t="shared" si="321"/>
        <v>Q4</v>
      </c>
      <c r="E1640" s="16" t="s">
        <v>40</v>
      </c>
      <c r="F1640" s="182">
        <v>2021</v>
      </c>
      <c r="G1640" s="182">
        <v>6</v>
      </c>
      <c r="H1640" s="185"/>
      <c r="I1640" s="57" t="str">
        <f t="shared" si="311"/>
        <v>Q1</v>
      </c>
      <c r="J1640" s="178" t="s">
        <v>1720</v>
      </c>
      <c r="K1640" s="185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87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84">
        <v>0.12839999999999999</v>
      </c>
      <c r="AE1640" s="183">
        <f t="shared" si="314"/>
        <v>0</v>
      </c>
      <c r="AF1640" s="183" t="str">
        <f>IF(AND(COUNTIFS($J$18:J1640,J1640)=1,AE1640=1),1,"")</f>
        <v/>
      </c>
      <c r="AG1640" s="183">
        <f>IF(C1640="","",IF(AND(COUNTIFS($J$18:J1640,J1640)=1,C1640&lt;&gt;""),1,""))</f>
        <v>1</v>
      </c>
      <c r="AH1640" s="183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82">
        <v>2021</v>
      </c>
      <c r="C1641" s="182">
        <v>3</v>
      </c>
      <c r="D1641" s="57" t="str">
        <f t="shared" si="321"/>
        <v>Q4</v>
      </c>
      <c r="E1641" s="16" t="s">
        <v>40</v>
      </c>
      <c r="F1641" s="182">
        <v>2021</v>
      </c>
      <c r="G1641" s="182">
        <v>6</v>
      </c>
      <c r="H1641" s="185"/>
      <c r="I1641" s="57" t="str">
        <f t="shared" si="311"/>
        <v>Q1</v>
      </c>
      <c r="J1641" s="178" t="s">
        <v>1721</v>
      </c>
      <c r="K1641" s="185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87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84">
        <v>0.17100000000000001</v>
      </c>
      <c r="AE1641" s="183">
        <f t="shared" si="314"/>
        <v>0</v>
      </c>
      <c r="AF1641" s="183" t="str">
        <f>IF(AND(COUNTIFS($J$18:J1641,J1641)=1,AE1641=1),1,"")</f>
        <v/>
      </c>
      <c r="AG1641" s="183">
        <f>IF(C1641="","",IF(AND(COUNTIFS($J$18:J1641,J1641)=1,C1641&lt;&gt;""),1,""))</f>
        <v>1</v>
      </c>
      <c r="AH1641" s="183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82">
        <v>2021</v>
      </c>
      <c r="C1642" s="182">
        <v>3</v>
      </c>
      <c r="D1642" s="57" t="str">
        <f t="shared" si="321"/>
        <v>Q4</v>
      </c>
      <c r="E1642" s="16" t="s">
        <v>40</v>
      </c>
      <c r="F1642" s="182">
        <v>2021</v>
      </c>
      <c r="G1642" s="182">
        <v>6</v>
      </c>
      <c r="H1642" s="185"/>
      <c r="I1642" s="57" t="str">
        <f t="shared" si="311"/>
        <v>Q1</v>
      </c>
      <c r="J1642" s="178" t="s">
        <v>1721</v>
      </c>
      <c r="K1642" s="185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87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84">
        <v>0.17100000000000001</v>
      </c>
      <c r="AE1642" s="183">
        <f t="shared" si="314"/>
        <v>0</v>
      </c>
      <c r="AF1642" s="183" t="str">
        <f>IF(AND(COUNTIFS($J$18:J1642,J1642)=1,AE1642=1),1,"")</f>
        <v/>
      </c>
      <c r="AG1642" s="183" t="str">
        <f>IF(C1642="","",IF(AND(COUNTIFS($J$18:J1642,J1642)=1,C1642&lt;&gt;""),1,""))</f>
        <v/>
      </c>
      <c r="AH1642" s="183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82">
        <v>2021</v>
      </c>
      <c r="C1643" s="182">
        <v>3</v>
      </c>
      <c r="D1643" s="57" t="str">
        <f t="shared" si="321"/>
        <v>Q4</v>
      </c>
      <c r="E1643" s="16" t="s">
        <v>40</v>
      </c>
      <c r="F1643" s="182">
        <v>2021</v>
      </c>
      <c r="G1643" s="182">
        <v>6</v>
      </c>
      <c r="H1643" s="185"/>
      <c r="I1643" s="57" t="str">
        <f t="shared" si="311"/>
        <v>Q1</v>
      </c>
      <c r="J1643" s="178" t="s">
        <v>1723</v>
      </c>
      <c r="K1643" s="185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87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84">
        <v>0.1623</v>
      </c>
      <c r="AE1643" s="183">
        <f t="shared" si="314"/>
        <v>0</v>
      </c>
      <c r="AF1643" s="183" t="str">
        <f>IF(AND(COUNTIFS($J$18:J1643,J1643)=1,AE1643=1),1,"")</f>
        <v/>
      </c>
      <c r="AG1643" s="183">
        <f>IF(C1643="","",IF(AND(COUNTIFS($J$18:J1643,J1643)=1,C1643&lt;&gt;""),1,""))</f>
        <v>1</v>
      </c>
      <c r="AH1643" s="183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82">
        <v>2021</v>
      </c>
      <c r="C1644" s="182">
        <v>4</v>
      </c>
      <c r="D1644" s="57" t="str">
        <f t="shared" si="321"/>
        <v>Q1</v>
      </c>
      <c r="E1644" s="16" t="s">
        <v>40</v>
      </c>
      <c r="F1644" s="182">
        <v>2021</v>
      </c>
      <c r="G1644" s="182">
        <v>6</v>
      </c>
      <c r="H1644" s="185"/>
      <c r="I1644" s="57" t="str">
        <f t="shared" si="311"/>
        <v>Q1</v>
      </c>
      <c r="J1644" s="178" t="s">
        <v>1725</v>
      </c>
      <c r="K1644" s="185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87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84">
        <v>0.18659999999999999</v>
      </c>
      <c r="AE1644" s="183">
        <f t="shared" si="314"/>
        <v>0</v>
      </c>
      <c r="AF1644" s="183" t="str">
        <f>IF(AND(COUNTIFS($J$18:J1644,J1644)=1,AE1644=1),1,"")</f>
        <v/>
      </c>
      <c r="AG1644" s="183">
        <f>IF(C1644="","",IF(AND(COUNTIFS($J$18:J1644,J1644)=1,C1644&lt;&gt;""),1,""))</f>
        <v>1</v>
      </c>
      <c r="AH1644" s="183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82">
        <v>2021</v>
      </c>
      <c r="C1645" s="182">
        <v>4</v>
      </c>
      <c r="D1645" s="57" t="str">
        <f t="shared" si="321"/>
        <v>Q1</v>
      </c>
      <c r="E1645" s="16" t="s">
        <v>40</v>
      </c>
      <c r="F1645" s="182">
        <v>2021</v>
      </c>
      <c r="G1645" s="182">
        <v>6</v>
      </c>
      <c r="H1645" s="185"/>
      <c r="I1645" s="57" t="str">
        <f t="shared" si="311"/>
        <v>Q1</v>
      </c>
      <c r="J1645" s="178" t="s">
        <v>1726</v>
      </c>
      <c r="K1645" s="185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87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84">
        <v>0.1726</v>
      </c>
      <c r="AE1645" s="183">
        <f t="shared" si="314"/>
        <v>1</v>
      </c>
      <c r="AF1645" s="183">
        <f>IF(AND(COUNTIFS($J$18:J1645,J1645)=1,AE1645=1),1,"")</f>
        <v>1</v>
      </c>
      <c r="AG1645" s="183">
        <f>IF(C1645="","",IF(AND(COUNTIFS($J$18:J1645,J1645)=1,C1645&lt;&gt;""),1,""))</f>
        <v>1</v>
      </c>
      <c r="AH1645" s="183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82">
        <v>2021</v>
      </c>
      <c r="C1646" s="182">
        <v>4</v>
      </c>
      <c r="D1646" s="57" t="str">
        <f t="shared" si="321"/>
        <v>Q1</v>
      </c>
      <c r="E1646" s="16" t="s">
        <v>40</v>
      </c>
      <c r="F1646" s="182">
        <v>2021</v>
      </c>
      <c r="G1646" s="182">
        <v>6</v>
      </c>
      <c r="H1646" s="185"/>
      <c r="I1646" s="57" t="str">
        <f t="shared" si="311"/>
        <v>Q1</v>
      </c>
      <c r="J1646" s="178" t="s">
        <v>1728</v>
      </c>
      <c r="K1646" s="185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87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84">
        <v>0.13519999999999999</v>
      </c>
      <c r="AE1646" s="183">
        <f t="shared" si="314"/>
        <v>1</v>
      </c>
      <c r="AF1646" s="183">
        <f>IF(AND(COUNTIFS($J$18:J1646,J1646)=1,AE1646=1),1,"")</f>
        <v>1</v>
      </c>
      <c r="AG1646" s="183">
        <f>IF(C1646="","",IF(AND(COUNTIFS($J$18:J1646,J1646)=1,C1646&lt;&gt;""),1,""))</f>
        <v>1</v>
      </c>
      <c r="AH1646" s="183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82">
        <v>2021</v>
      </c>
      <c r="C1647" s="182">
        <v>4</v>
      </c>
      <c r="D1647" s="57" t="str">
        <f t="shared" si="321"/>
        <v>Q1</v>
      </c>
      <c r="E1647" s="16" t="s">
        <v>40</v>
      </c>
      <c r="F1647" s="182">
        <v>2021</v>
      </c>
      <c r="G1647" s="182">
        <v>6</v>
      </c>
      <c r="H1647" s="185"/>
      <c r="I1647" s="57" t="str">
        <f t="shared" si="311"/>
        <v>Q1</v>
      </c>
      <c r="J1647" s="178" t="s">
        <v>1728</v>
      </c>
      <c r="K1647" s="185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87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84">
        <v>0.13519999999999999</v>
      </c>
      <c r="AE1647" s="183">
        <f t="shared" si="314"/>
        <v>1</v>
      </c>
      <c r="AF1647" s="183" t="str">
        <f>IF(AND(COUNTIFS($J$18:J1647,J1647)=1,AE1647=1),1,"")</f>
        <v/>
      </c>
      <c r="AG1647" s="183" t="str">
        <f>IF(C1647="","",IF(AND(COUNTIFS($J$18:J1647,J1647)=1,C1647&lt;&gt;""),1,""))</f>
        <v/>
      </c>
      <c r="AH1647" s="183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82">
        <v>2021</v>
      </c>
      <c r="C1648" s="182">
        <v>4</v>
      </c>
      <c r="D1648" s="57" t="str">
        <f t="shared" si="321"/>
        <v>Q1</v>
      </c>
      <c r="E1648" s="16" t="s">
        <v>40</v>
      </c>
      <c r="F1648" s="182">
        <v>2021</v>
      </c>
      <c r="G1648" s="182">
        <v>6</v>
      </c>
      <c r="H1648" s="185"/>
      <c r="I1648" s="57" t="str">
        <f t="shared" si="311"/>
        <v>Q1</v>
      </c>
      <c r="J1648" s="178" t="s">
        <v>1728</v>
      </c>
      <c r="K1648" s="185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87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84">
        <v>0.13519999999999999</v>
      </c>
      <c r="AE1648" s="183">
        <f t="shared" si="314"/>
        <v>1</v>
      </c>
      <c r="AF1648" s="183" t="str">
        <f>IF(AND(COUNTIFS($J$18:J1648,J1648)=1,AE1648=1),1,"")</f>
        <v/>
      </c>
      <c r="AG1648" s="183" t="str">
        <f>IF(C1648="","",IF(AND(COUNTIFS($J$18:J1648,J1648)=1,C1648&lt;&gt;""),1,""))</f>
        <v/>
      </c>
      <c r="AH1648" s="183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82">
        <v>2021</v>
      </c>
      <c r="C1649" s="182">
        <v>4</v>
      </c>
      <c r="D1649" s="57" t="str">
        <f t="shared" si="321"/>
        <v>Q1</v>
      </c>
      <c r="E1649" s="16" t="s">
        <v>40</v>
      </c>
      <c r="F1649" s="182">
        <v>2021</v>
      </c>
      <c r="G1649" s="182">
        <v>6</v>
      </c>
      <c r="H1649" s="185"/>
      <c r="I1649" s="57" t="str">
        <f t="shared" si="311"/>
        <v>Q1</v>
      </c>
      <c r="J1649" s="178" t="s">
        <v>1730</v>
      </c>
      <c r="K1649" s="185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87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84">
        <v>0.16209999999999999</v>
      </c>
      <c r="AE1649" s="183">
        <f t="shared" si="314"/>
        <v>0</v>
      </c>
      <c r="AF1649" s="183" t="str">
        <f>IF(AND(COUNTIFS($J$18:J1649,J1649)=1,AE1649=1),1,"")</f>
        <v/>
      </c>
      <c r="AG1649" s="183">
        <f>IF(C1649="","",IF(AND(COUNTIFS($J$18:J1649,J1649)=1,C1649&lt;&gt;""),1,""))</f>
        <v>1</v>
      </c>
      <c r="AH1649" s="183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82">
        <v>2021</v>
      </c>
      <c r="C1650" s="182">
        <v>4</v>
      </c>
      <c r="D1650" s="57" t="str">
        <f t="shared" si="321"/>
        <v>Q1</v>
      </c>
      <c r="E1650" s="16" t="s">
        <v>40</v>
      </c>
      <c r="F1650" s="182">
        <v>2021</v>
      </c>
      <c r="G1650" s="182">
        <v>6</v>
      </c>
      <c r="H1650" s="185"/>
      <c r="I1650" s="57" t="str">
        <f t="shared" si="311"/>
        <v>Q1</v>
      </c>
      <c r="J1650" s="178" t="s">
        <v>1730</v>
      </c>
      <c r="K1650" s="185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87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84">
        <v>0.16209999999999999</v>
      </c>
      <c r="AE1650" s="183">
        <f t="shared" si="314"/>
        <v>0</v>
      </c>
      <c r="AF1650" s="183" t="str">
        <f>IF(AND(COUNTIFS($J$18:J1650,J1650)=1,AE1650=1),1,"")</f>
        <v/>
      </c>
      <c r="AG1650" s="183" t="str">
        <f>IF(C1650="","",IF(AND(COUNTIFS($J$18:J1650,J1650)=1,C1650&lt;&gt;""),1,""))</f>
        <v/>
      </c>
      <c r="AH1650" s="183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82">
        <v>2021</v>
      </c>
      <c r="C1651" s="182">
        <v>4</v>
      </c>
      <c r="D1651" s="57" t="str">
        <f t="shared" si="321"/>
        <v>Q1</v>
      </c>
      <c r="E1651" s="16" t="s">
        <v>40</v>
      </c>
      <c r="F1651" s="182">
        <v>2021</v>
      </c>
      <c r="G1651" s="182">
        <v>6</v>
      </c>
      <c r="H1651" s="185"/>
      <c r="I1651" s="57" t="str">
        <f t="shared" si="311"/>
        <v>Q1</v>
      </c>
      <c r="J1651" s="178" t="s">
        <v>1730</v>
      </c>
      <c r="K1651" s="185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87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84">
        <v>0.16209999999999999</v>
      </c>
      <c r="AE1651" s="183">
        <f t="shared" si="314"/>
        <v>0</v>
      </c>
      <c r="AF1651" s="183" t="str">
        <f>IF(AND(COUNTIFS($J$18:J1651,J1651)=1,AE1651=1),1,"")</f>
        <v/>
      </c>
      <c r="AG1651" s="183" t="str">
        <f>IF(C1651="","",IF(AND(COUNTIFS($J$18:J1651,J1651)=1,C1651&lt;&gt;""),1,""))</f>
        <v/>
      </c>
      <c r="AH1651" s="183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82">
        <v>2021</v>
      </c>
      <c r="C1652" s="182">
        <v>4</v>
      </c>
      <c r="D1652" s="57" t="str">
        <f t="shared" si="321"/>
        <v>Q1</v>
      </c>
      <c r="E1652" s="16" t="s">
        <v>40</v>
      </c>
      <c r="F1652" s="182">
        <v>2021</v>
      </c>
      <c r="G1652" s="182">
        <v>6</v>
      </c>
      <c r="H1652" s="185"/>
      <c r="I1652" s="57" t="str">
        <f t="shared" si="311"/>
        <v>Q1</v>
      </c>
      <c r="J1652" s="178" t="s">
        <v>1730</v>
      </c>
      <c r="K1652" s="185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87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84">
        <v>0.16209999999999999</v>
      </c>
      <c r="AE1652" s="183">
        <f t="shared" si="314"/>
        <v>0</v>
      </c>
      <c r="AF1652" s="183" t="str">
        <f>IF(AND(COUNTIFS($J$18:J1652,J1652)=1,AE1652=1),1,"")</f>
        <v/>
      </c>
      <c r="AG1652" s="183" t="str">
        <f>IF(C1652="","",IF(AND(COUNTIFS($J$18:J1652,J1652)=1,C1652&lt;&gt;""),1,""))</f>
        <v/>
      </c>
      <c r="AH1652" s="183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82">
        <v>2021</v>
      </c>
      <c r="C1653" s="182">
        <v>4</v>
      </c>
      <c r="D1653" s="57" t="str">
        <f t="shared" si="321"/>
        <v>Q1</v>
      </c>
      <c r="E1653" s="16" t="s">
        <v>40</v>
      </c>
      <c r="F1653" s="182">
        <v>2021</v>
      </c>
      <c r="G1653" s="182">
        <v>6</v>
      </c>
      <c r="H1653" s="185"/>
      <c r="I1653" s="57" t="str">
        <f t="shared" si="311"/>
        <v>Q1</v>
      </c>
      <c r="J1653" s="178" t="s">
        <v>1730</v>
      </c>
      <c r="K1653" s="185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87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84">
        <v>0.16209999999999999</v>
      </c>
      <c r="AE1653" s="183">
        <f t="shared" si="314"/>
        <v>0</v>
      </c>
      <c r="AF1653" s="183" t="str">
        <f>IF(AND(COUNTIFS($J$18:J1653,J1653)=1,AE1653=1),1,"")</f>
        <v/>
      </c>
      <c r="AG1653" s="183" t="str">
        <f>IF(C1653="","",IF(AND(COUNTIFS($J$18:J1653,J1653)=1,C1653&lt;&gt;""),1,""))</f>
        <v/>
      </c>
      <c r="AH1653" s="183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82">
        <v>2021</v>
      </c>
      <c r="C1654" s="182">
        <v>4</v>
      </c>
      <c r="D1654" s="57" t="str">
        <f t="shared" si="321"/>
        <v>Q1</v>
      </c>
      <c r="E1654" s="16" t="s">
        <v>40</v>
      </c>
      <c r="F1654" s="182">
        <v>2021</v>
      </c>
      <c r="G1654" s="182">
        <v>6</v>
      </c>
      <c r="H1654" s="185"/>
      <c r="I1654" s="57" t="str">
        <f t="shared" si="311"/>
        <v>Q1</v>
      </c>
      <c r="J1654" s="178" t="s">
        <v>1731</v>
      </c>
      <c r="K1654" s="185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87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84">
        <v>0.12330000000000001</v>
      </c>
      <c r="AE1654" s="183">
        <f t="shared" si="314"/>
        <v>0</v>
      </c>
      <c r="AF1654" s="183" t="str">
        <f>IF(AND(COUNTIFS($J$18:J1654,J1654)=1,AE1654=1),1,"")</f>
        <v/>
      </c>
      <c r="AG1654" s="183">
        <f>IF(C1654="","",IF(AND(COUNTIFS($J$18:J1654,J1654)=1,C1654&lt;&gt;""),1,""))</f>
        <v>1</v>
      </c>
      <c r="AH1654" s="183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82">
        <v>2021</v>
      </c>
      <c r="C1655" s="182">
        <v>4</v>
      </c>
      <c r="D1655" s="57" t="str">
        <f t="shared" si="321"/>
        <v>Q1</v>
      </c>
      <c r="E1655" s="16" t="s">
        <v>40</v>
      </c>
      <c r="F1655" s="182">
        <v>2021</v>
      </c>
      <c r="G1655" s="182">
        <v>6</v>
      </c>
      <c r="H1655" s="185"/>
      <c r="I1655" s="57" t="str">
        <f t="shared" si="311"/>
        <v>Q1</v>
      </c>
      <c r="J1655" s="178" t="s">
        <v>1733</v>
      </c>
      <c r="K1655" s="185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87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84">
        <v>0.17510000000000001</v>
      </c>
      <c r="AE1655" s="183">
        <f t="shared" si="314"/>
        <v>1</v>
      </c>
      <c r="AF1655" s="183">
        <f>IF(AND(COUNTIFS($J$18:J1655,J1655)=1,AE1655=1),1,"")</f>
        <v>1</v>
      </c>
      <c r="AG1655" s="183">
        <f>IF(C1655="","",IF(AND(COUNTIFS($J$18:J1655,J1655)=1,C1655&lt;&gt;""),1,""))</f>
        <v>1</v>
      </c>
      <c r="AH1655" s="183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82">
        <v>2021</v>
      </c>
      <c r="C1656" s="182">
        <v>4</v>
      </c>
      <c r="D1656" s="57" t="str">
        <f t="shared" si="321"/>
        <v>Q1</v>
      </c>
      <c r="E1656" s="16" t="s">
        <v>40</v>
      </c>
      <c r="F1656" s="182">
        <v>2021</v>
      </c>
      <c r="G1656" s="182">
        <v>6</v>
      </c>
      <c r="H1656" s="185"/>
      <c r="I1656" s="57" t="str">
        <f t="shared" si="311"/>
        <v>Q1</v>
      </c>
      <c r="J1656" s="178" t="s">
        <v>1697</v>
      </c>
      <c r="K1656" s="185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87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84">
        <v>0.1129</v>
      </c>
      <c r="AE1656" s="183">
        <f t="shared" si="314"/>
        <v>0</v>
      </c>
      <c r="AF1656" s="183" t="str">
        <f>IF(AND(COUNTIFS($J$18:J1656,J1656)=1,AE1656=1),1,"")</f>
        <v/>
      </c>
      <c r="AG1656" s="183" t="str">
        <f>IF(C1656="","",IF(AND(COUNTIFS($J$18:J1656,J1656)=1,C1656&lt;&gt;""),1,""))</f>
        <v/>
      </c>
      <c r="AH1656" s="183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82">
        <v>2021</v>
      </c>
      <c r="C1657" s="182">
        <v>4</v>
      </c>
      <c r="D1657" s="57" t="str">
        <f t="shared" si="321"/>
        <v>Q1</v>
      </c>
      <c r="E1657" s="16" t="s">
        <v>40</v>
      </c>
      <c r="F1657" s="182">
        <v>2021</v>
      </c>
      <c r="G1657" s="182">
        <v>6</v>
      </c>
      <c r="H1657" s="185"/>
      <c r="I1657" s="57" t="str">
        <f t="shared" si="311"/>
        <v>Q1</v>
      </c>
      <c r="J1657" s="178" t="s">
        <v>1735</v>
      </c>
      <c r="K1657" s="185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87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84">
        <v>0.13539999999999999</v>
      </c>
      <c r="AE1657" s="183">
        <f t="shared" si="314"/>
        <v>1</v>
      </c>
      <c r="AF1657" s="183">
        <f>IF(AND(COUNTIFS($J$18:J1657,J1657)=1,AE1657=1),1,"")</f>
        <v>1</v>
      </c>
      <c r="AG1657" s="183">
        <f>IF(C1657="","",IF(AND(COUNTIFS($J$18:J1657,J1657)=1,C1657&lt;&gt;""),1,""))</f>
        <v>1</v>
      </c>
      <c r="AH1657" s="183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82">
        <v>2021</v>
      </c>
      <c r="C1658" s="182">
        <v>4</v>
      </c>
      <c r="D1658" s="57" t="str">
        <f t="shared" si="321"/>
        <v>Q1</v>
      </c>
      <c r="E1658" s="16" t="s">
        <v>40</v>
      </c>
      <c r="F1658" s="182">
        <v>2021</v>
      </c>
      <c r="G1658" s="182">
        <v>6</v>
      </c>
      <c r="H1658" s="185"/>
      <c r="I1658" s="57" t="str">
        <f t="shared" si="311"/>
        <v>Q1</v>
      </c>
      <c r="J1658" s="178" t="s">
        <v>1735</v>
      </c>
      <c r="K1658" s="185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87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84">
        <v>0.13539999999999999</v>
      </c>
      <c r="AE1658" s="183">
        <f t="shared" si="314"/>
        <v>1</v>
      </c>
      <c r="AF1658" s="183" t="str">
        <f>IF(AND(COUNTIFS($J$18:J1658,J1658)=1,AE1658=1),1,"")</f>
        <v/>
      </c>
      <c r="AG1658" s="183" t="str">
        <f>IF(C1658="","",IF(AND(COUNTIFS($J$18:J1658,J1658)=1,C1658&lt;&gt;""),1,""))</f>
        <v/>
      </c>
      <c r="AH1658" s="183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82">
        <v>2021</v>
      </c>
      <c r="C1659" s="182">
        <v>5</v>
      </c>
      <c r="D1659" s="57" t="str">
        <f t="shared" si="321"/>
        <v>Q1</v>
      </c>
      <c r="E1659" s="16" t="s">
        <v>40</v>
      </c>
      <c r="F1659" s="182">
        <v>2021</v>
      </c>
      <c r="G1659" s="182">
        <v>6</v>
      </c>
      <c r="H1659" s="185"/>
      <c r="I1659" s="57" t="str">
        <f t="shared" si="311"/>
        <v>Q1</v>
      </c>
      <c r="J1659" s="178" t="s">
        <v>1737</v>
      </c>
      <c r="K1659" s="185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87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84">
        <v>0.1318</v>
      </c>
      <c r="AE1659" s="183">
        <f t="shared" si="314"/>
        <v>1</v>
      </c>
      <c r="AF1659" s="183">
        <f>IF(AND(COUNTIFS($J$18:J1659,J1659)=1,AE1659=1),1,"")</f>
        <v>1</v>
      </c>
      <c r="AG1659" s="183">
        <f>IF(C1659="","",IF(AND(COUNTIFS($J$18:J1659,J1659)=1,C1659&lt;&gt;""),1,""))</f>
        <v>1</v>
      </c>
      <c r="AH1659" s="183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82">
        <v>2021</v>
      </c>
      <c r="C1660" s="182">
        <v>5</v>
      </c>
      <c r="D1660" s="57" t="str">
        <f t="shared" si="321"/>
        <v>Q1</v>
      </c>
      <c r="E1660" s="16" t="s">
        <v>40</v>
      </c>
      <c r="F1660" s="182">
        <v>2021</v>
      </c>
      <c r="G1660" s="182">
        <v>6</v>
      </c>
      <c r="H1660" s="185"/>
      <c r="I1660" s="57" t="str">
        <f t="shared" si="311"/>
        <v>Q1</v>
      </c>
      <c r="J1660" s="178" t="s">
        <v>1739</v>
      </c>
      <c r="K1660" s="185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87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84">
        <v>0.1489</v>
      </c>
      <c r="AE1660" s="183">
        <f t="shared" si="314"/>
        <v>0</v>
      </c>
      <c r="AF1660" s="183" t="str">
        <f>IF(AND(COUNTIFS($J$18:J1660,J1660)=1,AE1660=1),1,"")</f>
        <v/>
      </c>
      <c r="AG1660" s="183">
        <f>IF(C1660="","",IF(AND(COUNTIFS($J$18:J1660,J1660)=1,C1660&lt;&gt;""),1,""))</f>
        <v>1</v>
      </c>
      <c r="AH1660" s="183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82">
        <v>2021</v>
      </c>
      <c r="C1661" s="182">
        <v>5</v>
      </c>
      <c r="D1661" s="57" t="str">
        <f t="shared" si="321"/>
        <v>Q1</v>
      </c>
      <c r="E1661" s="16" t="s">
        <v>40</v>
      </c>
      <c r="F1661" s="182">
        <v>2021</v>
      </c>
      <c r="G1661" s="182">
        <v>6</v>
      </c>
      <c r="H1661" s="185"/>
      <c r="I1661" s="57" t="str">
        <f t="shared" si="311"/>
        <v>Q1</v>
      </c>
      <c r="J1661" s="178" t="s">
        <v>1740</v>
      </c>
      <c r="K1661" s="185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87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84">
        <v>0.1084</v>
      </c>
      <c r="AE1661" s="183">
        <f t="shared" si="314"/>
        <v>1</v>
      </c>
      <c r="AF1661" s="183">
        <f>IF(AND(COUNTIFS($J$18:J1661,J1661)=1,AE1661=1),1,"")</f>
        <v>1</v>
      </c>
      <c r="AG1661" s="183">
        <f>IF(C1661="","",IF(AND(COUNTIFS($J$18:J1661,J1661)=1,C1661&lt;&gt;""),1,""))</f>
        <v>1</v>
      </c>
      <c r="AH1661" s="183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82">
        <v>2021</v>
      </c>
      <c r="C1662" s="182">
        <v>6</v>
      </c>
      <c r="D1662" s="57" t="str">
        <f t="shared" si="321"/>
        <v>Q1</v>
      </c>
      <c r="E1662" s="16" t="s">
        <v>40</v>
      </c>
      <c r="F1662" s="182">
        <v>2021</v>
      </c>
      <c r="G1662" s="182">
        <v>6</v>
      </c>
      <c r="H1662" s="185"/>
      <c r="I1662" s="57" t="str">
        <f t="shared" si="311"/>
        <v>Q1</v>
      </c>
      <c r="J1662" s="178" t="s">
        <v>1742</v>
      </c>
      <c r="K1662" s="185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87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84">
        <v>0.19969999999999999</v>
      </c>
      <c r="AE1662" s="183">
        <f t="shared" si="314"/>
        <v>0</v>
      </c>
      <c r="AF1662" s="183" t="str">
        <f>IF(AND(COUNTIFS($J$18:J1662,J1662)=1,AE1662=1),1,"")</f>
        <v/>
      </c>
      <c r="AG1662" s="183">
        <f>IF(C1662="","",IF(AND(COUNTIFS($J$18:J1662,J1662)=1,C1662&lt;&gt;""),1,""))</f>
        <v>1</v>
      </c>
      <c r="AH1662" s="183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82">
        <v>2021</v>
      </c>
      <c r="C1663" s="182">
        <v>3</v>
      </c>
      <c r="D1663" s="57" t="str">
        <f t="shared" si="321"/>
        <v>Q4</v>
      </c>
      <c r="E1663" s="16" t="s">
        <v>40</v>
      </c>
      <c r="F1663" s="182">
        <v>2021</v>
      </c>
      <c r="G1663" s="182">
        <v>6</v>
      </c>
      <c r="H1663" s="185"/>
      <c r="I1663" s="57" t="str">
        <f t="shared" si="311"/>
        <v>Q1</v>
      </c>
      <c r="J1663" s="178" t="s">
        <v>1743</v>
      </c>
      <c r="K1663" s="185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87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84">
        <v>0.2606</v>
      </c>
      <c r="AE1663" s="183">
        <f t="shared" si="314"/>
        <v>0</v>
      </c>
      <c r="AF1663" s="183" t="str">
        <f>IF(AND(COUNTIFS($J$18:J1663,J1663)=1,AE1663=1),1,"")</f>
        <v/>
      </c>
      <c r="AG1663" s="183">
        <f>IF(C1663="","",IF(AND(COUNTIFS($J$18:J1663,J1663)=1,C1663&lt;&gt;""),1,""))</f>
        <v>1</v>
      </c>
      <c r="AH1663" s="183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82">
        <v>2021</v>
      </c>
      <c r="C1664" s="182">
        <v>3</v>
      </c>
      <c r="D1664" s="57" t="str">
        <f t="shared" si="321"/>
        <v>Q4</v>
      </c>
      <c r="E1664" s="16" t="s">
        <v>40</v>
      </c>
      <c r="F1664" s="182">
        <v>2021</v>
      </c>
      <c r="G1664" s="182">
        <v>6</v>
      </c>
      <c r="H1664" s="185"/>
      <c r="I1664" s="57" t="str">
        <f t="shared" si="311"/>
        <v>Q1</v>
      </c>
      <c r="J1664" s="178" t="s">
        <v>1743</v>
      </c>
      <c r="K1664" s="185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87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84">
        <v>0.2606</v>
      </c>
      <c r="AE1664" s="183">
        <f t="shared" si="314"/>
        <v>0</v>
      </c>
      <c r="AF1664" s="183" t="str">
        <f>IF(AND(COUNTIFS($J$18:J1664,J1664)=1,AE1664=1),1,"")</f>
        <v/>
      </c>
      <c r="AG1664" s="183" t="str">
        <f>IF(C1664="","",IF(AND(COUNTIFS($J$18:J1664,J1664)=1,C1664&lt;&gt;""),1,""))</f>
        <v/>
      </c>
      <c r="AH1664" s="183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82">
        <v>2021</v>
      </c>
      <c r="C1665" s="182">
        <v>3</v>
      </c>
      <c r="D1665" s="57" t="str">
        <f t="shared" si="321"/>
        <v>Q4</v>
      </c>
      <c r="E1665" s="16" t="s">
        <v>40</v>
      </c>
      <c r="F1665" s="182">
        <v>2021</v>
      </c>
      <c r="G1665" s="182">
        <v>6</v>
      </c>
      <c r="H1665" s="185"/>
      <c r="I1665" s="57" t="str">
        <f t="shared" si="311"/>
        <v>Q1</v>
      </c>
      <c r="J1665" s="178" t="s">
        <v>1744</v>
      </c>
      <c r="K1665" s="185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87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84">
        <v>0.25559999999999999</v>
      </c>
      <c r="AE1665" s="183">
        <f t="shared" si="314"/>
        <v>0</v>
      </c>
      <c r="AF1665" s="183" t="str">
        <f>IF(AND(COUNTIFS($J$18:J1665,J1665)=1,AE1665=1),1,"")</f>
        <v/>
      </c>
      <c r="AG1665" s="183">
        <f>IF(C1665="","",IF(AND(COUNTIFS($J$18:J1665,J1665)=1,C1665&lt;&gt;""),1,""))</f>
        <v>1</v>
      </c>
      <c r="AH1665" s="183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82">
        <v>2021</v>
      </c>
      <c r="C1666" s="182">
        <v>3</v>
      </c>
      <c r="D1666" s="57" t="str">
        <f t="shared" si="321"/>
        <v>Q4</v>
      </c>
      <c r="E1666" s="16" t="s">
        <v>40</v>
      </c>
      <c r="F1666" s="182">
        <v>2021</v>
      </c>
      <c r="G1666" s="182">
        <v>6</v>
      </c>
      <c r="H1666" s="185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8" t="s">
        <v>1744</v>
      </c>
      <c r="K1666" s="185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87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84">
        <v>0.25559999999999999</v>
      </c>
      <c r="AE1666" s="183">
        <f t="shared" ref="AE1666:AE1729" si="327">IF(Q1666="","",IF(Q1666="Yes",1,0))</f>
        <v>0</v>
      </c>
      <c r="AF1666" s="183" t="str">
        <f>IF(AND(COUNTIFS($J$18:J1666,J1666)=1,AE1666=1),1,"")</f>
        <v/>
      </c>
      <c r="AG1666" s="183" t="str">
        <f>IF(C1666="","",IF(AND(COUNTIFS($J$18:J1666,J1666)=1,C1666&lt;&gt;""),1,""))</f>
        <v/>
      </c>
      <c r="AH1666" s="183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82">
        <v>2021</v>
      </c>
      <c r="C1667" s="182">
        <v>5</v>
      </c>
      <c r="D1667" s="57" t="str">
        <f t="shared" si="321"/>
        <v>Q1</v>
      </c>
      <c r="E1667" s="16" t="s">
        <v>40</v>
      </c>
      <c r="F1667" s="182">
        <v>2021</v>
      </c>
      <c r="G1667" s="182">
        <v>6</v>
      </c>
      <c r="H1667" s="185"/>
      <c r="I1667" s="57" t="str">
        <f t="shared" si="324"/>
        <v>Q1</v>
      </c>
      <c r="J1667" s="178" t="s">
        <v>1745</v>
      </c>
      <c r="K1667" s="185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87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84">
        <v>0.12</v>
      </c>
      <c r="AE1667" s="183">
        <f t="shared" si="327"/>
        <v>0</v>
      </c>
      <c r="AF1667" s="183" t="str">
        <f>IF(AND(COUNTIFS($J$18:J1667,J1667)=1,AE1667=1),1,"")</f>
        <v/>
      </c>
      <c r="AG1667" s="183">
        <f>IF(C1667="","",IF(AND(COUNTIFS($J$18:J1667,J1667)=1,C1667&lt;&gt;""),1,""))</f>
        <v>1</v>
      </c>
      <c r="AH1667" s="183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82">
        <v>2021</v>
      </c>
      <c r="C1668" s="182">
        <v>1</v>
      </c>
      <c r="D1668" s="57" t="str">
        <f t="shared" si="321"/>
        <v>Q4</v>
      </c>
      <c r="E1668" s="16" t="s">
        <v>40</v>
      </c>
      <c r="F1668" s="182">
        <v>2021</v>
      </c>
      <c r="G1668" s="182">
        <v>7</v>
      </c>
      <c r="H1668" s="185"/>
      <c r="I1668" s="57" t="str">
        <f t="shared" si="324"/>
        <v>Q2</v>
      </c>
      <c r="J1668" s="178" t="s">
        <v>1747</v>
      </c>
      <c r="K1668" s="185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87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84">
        <v>0.1643</v>
      </c>
      <c r="AE1668" s="183">
        <f t="shared" si="327"/>
        <v>0</v>
      </c>
      <c r="AF1668" s="183" t="str">
        <f>IF(AND(COUNTIFS($J$18:J1668,J1668)=1,AE1668=1),1,"")</f>
        <v/>
      </c>
      <c r="AG1668" s="183">
        <f>IF(C1668="","",IF(AND(COUNTIFS($J$18:J1668,J1668)=1,C1668&lt;&gt;""),1,""))</f>
        <v>1</v>
      </c>
      <c r="AH1668" s="183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82">
        <v>2021</v>
      </c>
      <c r="C1669" s="182">
        <v>2</v>
      </c>
      <c r="D1669" s="57" t="str">
        <f t="shared" si="321"/>
        <v>Q4</v>
      </c>
      <c r="E1669" s="16" t="s">
        <v>40</v>
      </c>
      <c r="F1669" s="182">
        <v>2021</v>
      </c>
      <c r="G1669" s="182">
        <v>7</v>
      </c>
      <c r="H1669" s="185"/>
      <c r="I1669" s="57" t="str">
        <f t="shared" si="324"/>
        <v>Q2</v>
      </c>
      <c r="J1669" s="178" t="s">
        <v>1749</v>
      </c>
      <c r="K1669" s="185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87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84">
        <v>0.15110000000000001</v>
      </c>
      <c r="AE1669" s="183">
        <f t="shared" si="327"/>
        <v>1</v>
      </c>
      <c r="AF1669" s="183">
        <f>IF(AND(COUNTIFS($J$18:J1669,J1669)=1,AE1669=1),1,"")</f>
        <v>1</v>
      </c>
      <c r="AG1669" s="183">
        <f>IF(C1669="","",IF(AND(COUNTIFS($J$18:J1669,J1669)=1,C1669&lt;&gt;""),1,""))</f>
        <v>1</v>
      </c>
      <c r="AH1669" s="183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82">
        <v>2021</v>
      </c>
      <c r="C1670" s="182">
        <v>3</v>
      </c>
      <c r="D1670" s="57" t="str">
        <f t="shared" si="321"/>
        <v>Q4</v>
      </c>
      <c r="E1670" s="16" t="s">
        <v>40</v>
      </c>
      <c r="F1670" s="182">
        <v>2021</v>
      </c>
      <c r="G1670" s="182">
        <v>7</v>
      </c>
      <c r="H1670" s="185"/>
      <c r="I1670" s="57" t="str">
        <f t="shared" si="324"/>
        <v>Q2</v>
      </c>
      <c r="J1670" s="178" t="s">
        <v>1751</v>
      </c>
      <c r="K1670" s="185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87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84">
        <v>0.1045</v>
      </c>
      <c r="AE1670" s="183">
        <f t="shared" si="327"/>
        <v>0</v>
      </c>
      <c r="AF1670" s="183" t="str">
        <f>IF(AND(COUNTIFS($J$18:J1670,J1670)=1,AE1670=1),1,"")</f>
        <v/>
      </c>
      <c r="AG1670" s="183">
        <f>IF(C1670="","",IF(AND(COUNTIFS($J$18:J1670,J1670)=1,C1670&lt;&gt;""),1,""))</f>
        <v>1</v>
      </c>
      <c r="AH1670" s="183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82">
        <v>2021</v>
      </c>
      <c r="C1671" s="182">
        <v>3</v>
      </c>
      <c r="D1671" s="57" t="str">
        <f t="shared" si="321"/>
        <v>Q4</v>
      </c>
      <c r="E1671" s="16" t="s">
        <v>40</v>
      </c>
      <c r="F1671" s="182">
        <v>2021</v>
      </c>
      <c r="G1671" s="182">
        <v>7</v>
      </c>
      <c r="H1671" s="185"/>
      <c r="I1671" s="57" t="str">
        <f t="shared" si="324"/>
        <v>Q2</v>
      </c>
      <c r="J1671" s="178" t="s">
        <v>1753</v>
      </c>
      <c r="K1671" s="185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87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84">
        <v>0.13189999999999999</v>
      </c>
      <c r="AE1671" s="183">
        <f t="shared" si="327"/>
        <v>0</v>
      </c>
      <c r="AF1671" s="183" t="str">
        <f>IF(AND(COUNTIFS($J$18:J1671,J1671)=1,AE1671=1),1,"")</f>
        <v/>
      </c>
      <c r="AG1671" s="183">
        <f>IF(C1671="","",IF(AND(COUNTIFS($J$18:J1671,J1671)=1,C1671&lt;&gt;""),1,""))</f>
        <v>1</v>
      </c>
      <c r="AH1671" s="183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82">
        <v>2021</v>
      </c>
      <c r="C1672" s="182">
        <v>3</v>
      </c>
      <c r="D1672" s="57" t="str">
        <f t="shared" si="321"/>
        <v>Q4</v>
      </c>
      <c r="E1672" s="16" t="s">
        <v>40</v>
      </c>
      <c r="F1672" s="182">
        <v>2021</v>
      </c>
      <c r="G1672" s="182">
        <v>7</v>
      </c>
      <c r="H1672" s="185"/>
      <c r="I1672" s="57" t="str">
        <f t="shared" si="324"/>
        <v>Q2</v>
      </c>
      <c r="J1672" s="178" t="s">
        <v>1755</v>
      </c>
      <c r="K1672" s="185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87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84">
        <v>0.15690000000000001</v>
      </c>
      <c r="AE1672" s="183">
        <f t="shared" si="327"/>
        <v>1</v>
      </c>
      <c r="AF1672" s="183">
        <f>IF(AND(COUNTIFS($J$18:J1672,J1672)=1,AE1672=1),1,"")</f>
        <v>1</v>
      </c>
      <c r="AG1672" s="183">
        <f>IF(C1672="","",IF(AND(COUNTIFS($J$18:J1672,J1672)=1,C1672&lt;&gt;""),1,""))</f>
        <v>1</v>
      </c>
      <c r="AH1672" s="183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82">
        <v>2021</v>
      </c>
      <c r="C1673" s="182">
        <v>3</v>
      </c>
      <c r="D1673" s="57" t="str">
        <f t="shared" si="321"/>
        <v>Q4</v>
      </c>
      <c r="E1673" s="16" t="s">
        <v>40</v>
      </c>
      <c r="F1673" s="182">
        <v>2021</v>
      </c>
      <c r="G1673" s="182">
        <v>7</v>
      </c>
      <c r="H1673" s="185"/>
      <c r="I1673" s="57" t="str">
        <f t="shared" si="324"/>
        <v>Q2</v>
      </c>
      <c r="J1673" s="178" t="s">
        <v>1755</v>
      </c>
      <c r="K1673" s="185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87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84">
        <v>0.15690000000000001</v>
      </c>
      <c r="AE1673" s="183">
        <f t="shared" si="327"/>
        <v>1</v>
      </c>
      <c r="AF1673" s="183" t="str">
        <f>IF(AND(COUNTIFS($J$18:J1673,J1673)=1,AE1673=1),1,"")</f>
        <v/>
      </c>
      <c r="AG1673" s="183" t="str">
        <f>IF(C1673="","",IF(AND(COUNTIFS($J$18:J1673,J1673)=1,C1673&lt;&gt;""),1,""))</f>
        <v/>
      </c>
      <c r="AH1673" s="183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82">
        <v>2021</v>
      </c>
      <c r="C1674" s="182">
        <v>3</v>
      </c>
      <c r="D1674" s="57" t="str">
        <f t="shared" si="321"/>
        <v>Q4</v>
      </c>
      <c r="E1674" s="16" t="s">
        <v>40</v>
      </c>
      <c r="F1674" s="182">
        <v>2021</v>
      </c>
      <c r="G1674" s="182">
        <v>7</v>
      </c>
      <c r="H1674" s="185"/>
      <c r="I1674" s="57" t="str">
        <f t="shared" si="324"/>
        <v>Q2</v>
      </c>
      <c r="J1674" s="178" t="s">
        <v>1715</v>
      </c>
      <c r="K1674" s="185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87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84">
        <v>8.1699999999999995E-2</v>
      </c>
      <c r="AE1674" s="183">
        <f t="shared" si="327"/>
        <v>0</v>
      </c>
      <c r="AF1674" s="183" t="str">
        <f>IF(AND(COUNTIFS($J$18:J1674,J1674)=1,AE1674=1),1,"")</f>
        <v/>
      </c>
      <c r="AG1674" s="183" t="str">
        <f>IF(C1674="","",IF(AND(COUNTIFS($J$18:J1674,J1674)=1,C1674&lt;&gt;""),1,""))</f>
        <v/>
      </c>
      <c r="AH1674" s="183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82">
        <v>2021</v>
      </c>
      <c r="C1675" s="182">
        <v>3</v>
      </c>
      <c r="D1675" s="57" t="str">
        <f t="shared" si="321"/>
        <v>Q4</v>
      </c>
      <c r="E1675" s="16" t="s">
        <v>40</v>
      </c>
      <c r="F1675" s="182">
        <v>2021</v>
      </c>
      <c r="G1675" s="182">
        <v>7</v>
      </c>
      <c r="H1675" s="185"/>
      <c r="I1675" s="57" t="str">
        <f t="shared" si="324"/>
        <v>Q2</v>
      </c>
      <c r="J1675" s="178" t="s">
        <v>1757</v>
      </c>
      <c r="K1675" s="185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87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84">
        <v>0.1153</v>
      </c>
      <c r="AE1675" s="183">
        <f t="shared" si="327"/>
        <v>0</v>
      </c>
      <c r="AF1675" s="183" t="str">
        <f>IF(AND(COUNTIFS($J$18:J1675,J1675)=1,AE1675=1),1,"")</f>
        <v/>
      </c>
      <c r="AG1675" s="183">
        <f>IF(C1675="","",IF(AND(COUNTIFS($J$18:J1675,J1675)=1,C1675&lt;&gt;""),1,""))</f>
        <v>1</v>
      </c>
      <c r="AH1675" s="183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82">
        <v>2021</v>
      </c>
      <c r="C1676" s="182">
        <v>3</v>
      </c>
      <c r="D1676" s="57" t="str">
        <f t="shared" si="321"/>
        <v>Q4</v>
      </c>
      <c r="E1676" s="16" t="s">
        <v>40</v>
      </c>
      <c r="F1676" s="182">
        <v>2021</v>
      </c>
      <c r="G1676" s="182">
        <v>7</v>
      </c>
      <c r="H1676" s="185"/>
      <c r="I1676" s="57" t="str">
        <f t="shared" si="324"/>
        <v>Q2</v>
      </c>
      <c r="J1676" s="178" t="s">
        <v>1757</v>
      </c>
      <c r="K1676" s="185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87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84">
        <v>0.1153</v>
      </c>
      <c r="AE1676" s="183">
        <f t="shared" si="327"/>
        <v>0</v>
      </c>
      <c r="AF1676" s="183" t="str">
        <f>IF(AND(COUNTIFS($J$18:J1676,J1676)=1,AE1676=1),1,"")</f>
        <v/>
      </c>
      <c r="AG1676" s="183" t="str">
        <f>IF(C1676="","",IF(AND(COUNTIFS($J$18:J1676,J1676)=1,C1676&lt;&gt;""),1,""))</f>
        <v/>
      </c>
      <c r="AH1676" s="183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82">
        <v>2021</v>
      </c>
      <c r="C1677" s="182">
        <v>3</v>
      </c>
      <c r="D1677" s="57" t="str">
        <f t="shared" si="321"/>
        <v>Q4</v>
      </c>
      <c r="E1677" s="16" t="s">
        <v>40</v>
      </c>
      <c r="F1677" s="182">
        <v>2021</v>
      </c>
      <c r="G1677" s="182">
        <v>7</v>
      </c>
      <c r="H1677" s="185"/>
      <c r="I1677" s="57" t="str">
        <f t="shared" si="324"/>
        <v>Q2</v>
      </c>
      <c r="J1677" s="178" t="s">
        <v>1757</v>
      </c>
      <c r="K1677" s="185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87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84">
        <v>0.1153</v>
      </c>
      <c r="AE1677" s="183">
        <f t="shared" si="327"/>
        <v>0</v>
      </c>
      <c r="AF1677" s="183" t="str">
        <f>IF(AND(COUNTIFS($J$18:J1677,J1677)=1,AE1677=1),1,"")</f>
        <v/>
      </c>
      <c r="AG1677" s="183" t="str">
        <f>IF(C1677="","",IF(AND(COUNTIFS($J$18:J1677,J1677)=1,C1677&lt;&gt;""),1,""))</f>
        <v/>
      </c>
      <c r="AH1677" s="183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82">
        <v>2021</v>
      </c>
      <c r="C1678" s="182">
        <v>3</v>
      </c>
      <c r="D1678" s="57" t="str">
        <f t="shared" si="321"/>
        <v>Q4</v>
      </c>
      <c r="E1678" s="16" t="s">
        <v>40</v>
      </c>
      <c r="F1678" s="182">
        <v>2021</v>
      </c>
      <c r="G1678" s="182">
        <v>7</v>
      </c>
      <c r="H1678" s="185"/>
      <c r="I1678" s="57" t="str">
        <f t="shared" si="324"/>
        <v>Q2</v>
      </c>
      <c r="J1678" s="178" t="s">
        <v>1757</v>
      </c>
      <c r="K1678" s="185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87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84">
        <v>0.1153</v>
      </c>
      <c r="AE1678" s="183">
        <f t="shared" si="327"/>
        <v>0</v>
      </c>
      <c r="AF1678" s="183" t="str">
        <f>IF(AND(COUNTIFS($J$18:J1678,J1678)=1,AE1678=1),1,"")</f>
        <v/>
      </c>
      <c r="AG1678" s="183" t="str">
        <f>IF(C1678="","",IF(AND(COUNTIFS($J$18:J1678,J1678)=1,C1678&lt;&gt;""),1,""))</f>
        <v/>
      </c>
      <c r="AH1678" s="183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82">
        <v>2021</v>
      </c>
      <c r="C1679" s="182">
        <v>3</v>
      </c>
      <c r="D1679" s="57" t="str">
        <f t="shared" si="321"/>
        <v>Q4</v>
      </c>
      <c r="E1679" s="16" t="s">
        <v>40</v>
      </c>
      <c r="F1679" s="182">
        <v>2021</v>
      </c>
      <c r="G1679" s="182">
        <v>7</v>
      </c>
      <c r="H1679" s="185"/>
      <c r="I1679" s="57" t="str">
        <f t="shared" si="324"/>
        <v>Q2</v>
      </c>
      <c r="J1679" s="178" t="s">
        <v>1758</v>
      </c>
      <c r="K1679" s="185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87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84">
        <v>0.12920000000000001</v>
      </c>
      <c r="AE1679" s="183">
        <f t="shared" si="327"/>
        <v>1</v>
      </c>
      <c r="AF1679" s="183">
        <f>IF(AND(COUNTIFS($J$18:J1679,J1679)=1,AE1679=1),1,"")</f>
        <v>1</v>
      </c>
      <c r="AG1679" s="183">
        <f>IF(C1679="","",IF(AND(COUNTIFS($J$18:J1679,J1679)=1,C1679&lt;&gt;""),1,""))</f>
        <v>1</v>
      </c>
      <c r="AH1679" s="183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82">
        <v>2021</v>
      </c>
      <c r="C1680" s="182">
        <v>3</v>
      </c>
      <c r="D1680" s="57" t="str">
        <f t="shared" si="321"/>
        <v>Q4</v>
      </c>
      <c r="E1680" s="16" t="s">
        <v>40</v>
      </c>
      <c r="F1680" s="182">
        <v>2021</v>
      </c>
      <c r="G1680" s="182">
        <v>7</v>
      </c>
      <c r="H1680" s="185"/>
      <c r="I1680" s="57" t="str">
        <f t="shared" si="324"/>
        <v>Q2</v>
      </c>
      <c r="J1680" s="178" t="s">
        <v>1760</v>
      </c>
      <c r="K1680" s="185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87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84">
        <v>0.1434</v>
      </c>
      <c r="AE1680" s="183">
        <f t="shared" si="327"/>
        <v>0</v>
      </c>
      <c r="AF1680" s="183" t="str">
        <f>IF(AND(COUNTIFS($J$18:J1680,J1680)=1,AE1680=1),1,"")</f>
        <v/>
      </c>
      <c r="AG1680" s="183">
        <f>IF(C1680="","",IF(AND(COUNTIFS($J$18:J1680,J1680)=1,C1680&lt;&gt;""),1,""))</f>
        <v>1</v>
      </c>
      <c r="AH1680" s="183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82">
        <v>2021</v>
      </c>
      <c r="C1681" s="182">
        <v>3</v>
      </c>
      <c r="D1681" s="57" t="str">
        <f t="shared" si="321"/>
        <v>Q4</v>
      </c>
      <c r="E1681" s="16" t="s">
        <v>40</v>
      </c>
      <c r="F1681" s="182">
        <v>2021</v>
      </c>
      <c r="G1681" s="182">
        <v>7</v>
      </c>
      <c r="H1681" s="185"/>
      <c r="I1681" s="57" t="str">
        <f t="shared" si="324"/>
        <v>Q2</v>
      </c>
      <c r="J1681" s="178" t="s">
        <v>1761</v>
      </c>
      <c r="K1681" s="185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87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84">
        <v>0.13189999999999999</v>
      </c>
      <c r="AE1681" s="183">
        <f t="shared" si="327"/>
        <v>1</v>
      </c>
      <c r="AF1681" s="183">
        <f>IF(AND(COUNTIFS($J$18:J1681,J1681)=1,AE1681=1),1,"")</f>
        <v>1</v>
      </c>
      <c r="AG1681" s="183">
        <f>IF(C1681="","",IF(AND(COUNTIFS($J$18:J1681,J1681)=1,C1681&lt;&gt;""),1,""))</f>
        <v>1</v>
      </c>
      <c r="AH1681" s="183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82">
        <v>2021</v>
      </c>
      <c r="C1682" s="182">
        <v>3</v>
      </c>
      <c r="D1682" s="57" t="str">
        <f t="shared" si="321"/>
        <v>Q4</v>
      </c>
      <c r="E1682" s="16" t="s">
        <v>40</v>
      </c>
      <c r="F1682" s="182">
        <v>2021</v>
      </c>
      <c r="G1682" s="182">
        <v>7</v>
      </c>
      <c r="H1682" s="185"/>
      <c r="I1682" s="57" t="str">
        <f t="shared" si="324"/>
        <v>Q2</v>
      </c>
      <c r="J1682" s="178" t="s">
        <v>1761</v>
      </c>
      <c r="K1682" s="185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87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84">
        <v>0.13189999999999999</v>
      </c>
      <c r="AE1682" s="183">
        <f t="shared" si="327"/>
        <v>1</v>
      </c>
      <c r="AF1682" s="183" t="str">
        <f>IF(AND(COUNTIFS($J$18:J1682,J1682)=1,AE1682=1),1,"")</f>
        <v/>
      </c>
      <c r="AG1682" s="183" t="str">
        <f>IF(C1682="","",IF(AND(COUNTIFS($J$18:J1682,J1682)=1,C1682&lt;&gt;""),1,""))</f>
        <v/>
      </c>
      <c r="AH1682" s="183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82">
        <v>2021</v>
      </c>
      <c r="C1683" s="182">
        <v>4</v>
      </c>
      <c r="D1683" s="57" t="str">
        <f t="shared" si="321"/>
        <v>Q1</v>
      </c>
      <c r="E1683" s="16" t="s">
        <v>40</v>
      </c>
      <c r="F1683" s="182">
        <v>2021</v>
      </c>
      <c r="G1683" s="182">
        <v>7</v>
      </c>
      <c r="H1683" s="185"/>
      <c r="I1683" s="57" t="str">
        <f t="shared" si="324"/>
        <v>Q2</v>
      </c>
      <c r="J1683" s="178" t="s">
        <v>1763</v>
      </c>
      <c r="K1683" s="185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87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84">
        <v>0.21329999999999999</v>
      </c>
      <c r="AE1683" s="183">
        <f t="shared" si="327"/>
        <v>1</v>
      </c>
      <c r="AF1683" s="183">
        <f>IF(AND(COUNTIFS($J$18:J1683,J1683)=1,AE1683=1),1,"")</f>
        <v>1</v>
      </c>
      <c r="AG1683" s="183">
        <f>IF(C1683="","",IF(AND(COUNTIFS($J$18:J1683,J1683)=1,C1683&lt;&gt;""),1,""))</f>
        <v>1</v>
      </c>
      <c r="AH1683" s="183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82">
        <v>2021</v>
      </c>
      <c r="C1684" s="182">
        <v>4</v>
      </c>
      <c r="D1684" s="57" t="str">
        <f t="shared" si="321"/>
        <v>Q1</v>
      </c>
      <c r="E1684" s="16" t="s">
        <v>40</v>
      </c>
      <c r="F1684" s="182">
        <v>2021</v>
      </c>
      <c r="G1684" s="182">
        <v>7</v>
      </c>
      <c r="H1684" s="185"/>
      <c r="I1684" s="57" t="str">
        <f t="shared" si="324"/>
        <v>Q2</v>
      </c>
      <c r="J1684" s="178" t="s">
        <v>1763</v>
      </c>
      <c r="K1684" s="185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87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84">
        <v>0.21329999999999999</v>
      </c>
      <c r="AE1684" s="183">
        <f t="shared" si="327"/>
        <v>1</v>
      </c>
      <c r="AF1684" s="183" t="str">
        <f>IF(AND(COUNTIFS($J$18:J1684,J1684)=1,AE1684=1),1,"")</f>
        <v/>
      </c>
      <c r="AG1684" s="183" t="str">
        <f>IF(C1684="","",IF(AND(COUNTIFS($J$18:J1684,J1684)=1,C1684&lt;&gt;""),1,""))</f>
        <v/>
      </c>
      <c r="AH1684" s="183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82">
        <v>2021</v>
      </c>
      <c r="C1685" s="182">
        <v>4</v>
      </c>
      <c r="D1685" s="57" t="str">
        <f t="shared" si="321"/>
        <v>Q1</v>
      </c>
      <c r="E1685" s="16" t="s">
        <v>40</v>
      </c>
      <c r="F1685" s="182">
        <v>2021</v>
      </c>
      <c r="G1685" s="182">
        <v>7</v>
      </c>
      <c r="H1685" s="185"/>
      <c r="I1685" s="57" t="str">
        <f t="shared" si="324"/>
        <v>Q2</v>
      </c>
      <c r="J1685" s="178" t="s">
        <v>1763</v>
      </c>
      <c r="K1685" s="185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87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84">
        <v>0.21329999999999999</v>
      </c>
      <c r="AE1685" s="183">
        <f t="shared" si="327"/>
        <v>1</v>
      </c>
      <c r="AF1685" s="183" t="str">
        <f>IF(AND(COUNTIFS($J$18:J1685,J1685)=1,AE1685=1),1,"")</f>
        <v/>
      </c>
      <c r="AG1685" s="183" t="str">
        <f>IF(C1685="","",IF(AND(COUNTIFS($J$18:J1685,J1685)=1,C1685&lt;&gt;""),1,""))</f>
        <v/>
      </c>
      <c r="AH1685" s="183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82">
        <v>2021</v>
      </c>
      <c r="C1686" s="182">
        <v>4</v>
      </c>
      <c r="D1686" s="57" t="str">
        <f t="shared" si="321"/>
        <v>Q1</v>
      </c>
      <c r="E1686" s="16" t="s">
        <v>40</v>
      </c>
      <c r="F1686" s="182">
        <v>2021</v>
      </c>
      <c r="G1686" s="182">
        <v>7</v>
      </c>
      <c r="H1686" s="185"/>
      <c r="I1686" s="57" t="str">
        <f t="shared" si="324"/>
        <v>Q2</v>
      </c>
      <c r="J1686" s="178" t="s">
        <v>1763</v>
      </c>
      <c r="K1686" s="185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87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84">
        <v>0.21329999999999999</v>
      </c>
      <c r="AE1686" s="183">
        <f t="shared" si="327"/>
        <v>1</v>
      </c>
      <c r="AF1686" s="183" t="str">
        <f>IF(AND(COUNTIFS($J$18:J1686,J1686)=1,AE1686=1),1,"")</f>
        <v/>
      </c>
      <c r="AG1686" s="183" t="str">
        <f>IF(C1686="","",IF(AND(COUNTIFS($J$18:J1686,J1686)=1,C1686&lt;&gt;""),1,""))</f>
        <v/>
      </c>
      <c r="AH1686" s="183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82">
        <v>2021</v>
      </c>
      <c r="C1687" s="182">
        <v>4</v>
      </c>
      <c r="D1687" s="57" t="str">
        <f t="shared" si="321"/>
        <v>Q1</v>
      </c>
      <c r="E1687" s="16" t="s">
        <v>40</v>
      </c>
      <c r="F1687" s="182">
        <v>2021</v>
      </c>
      <c r="G1687" s="182">
        <v>7</v>
      </c>
      <c r="H1687" s="185"/>
      <c r="I1687" s="57" t="str">
        <f t="shared" si="324"/>
        <v>Q2</v>
      </c>
      <c r="J1687" s="178" t="s">
        <v>1763</v>
      </c>
      <c r="K1687" s="185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87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84">
        <v>0.21329999999999999</v>
      </c>
      <c r="AE1687" s="183">
        <f t="shared" si="327"/>
        <v>1</v>
      </c>
      <c r="AF1687" s="183" t="str">
        <f>IF(AND(COUNTIFS($J$18:J1687,J1687)=1,AE1687=1),1,"")</f>
        <v/>
      </c>
      <c r="AG1687" s="183" t="str">
        <f>IF(C1687="","",IF(AND(COUNTIFS($J$18:J1687,J1687)=1,C1687&lt;&gt;""),1,""))</f>
        <v/>
      </c>
      <c r="AH1687" s="183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82">
        <v>2021</v>
      </c>
      <c r="C1688" s="182">
        <v>4</v>
      </c>
      <c r="D1688" s="57" t="str">
        <f t="shared" si="321"/>
        <v>Q1</v>
      </c>
      <c r="E1688" s="16" t="s">
        <v>40</v>
      </c>
      <c r="F1688" s="182">
        <v>2021</v>
      </c>
      <c r="G1688" s="182">
        <v>7</v>
      </c>
      <c r="H1688" s="185"/>
      <c r="I1688" s="57" t="str">
        <f t="shared" si="324"/>
        <v>Q2</v>
      </c>
      <c r="J1688" s="178" t="s">
        <v>1763</v>
      </c>
      <c r="K1688" s="185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87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84">
        <v>0.21329999999999999</v>
      </c>
      <c r="AE1688" s="183">
        <f t="shared" si="327"/>
        <v>1</v>
      </c>
      <c r="AF1688" s="183" t="str">
        <f>IF(AND(COUNTIFS($J$18:J1688,J1688)=1,AE1688=1),1,"")</f>
        <v/>
      </c>
      <c r="AG1688" s="183" t="str">
        <f>IF(C1688="","",IF(AND(COUNTIFS($J$18:J1688,J1688)=1,C1688&lt;&gt;""),1,""))</f>
        <v/>
      </c>
      <c r="AH1688" s="183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82">
        <v>2021</v>
      </c>
      <c r="C1689" s="182">
        <v>4</v>
      </c>
      <c r="D1689" s="57" t="str">
        <f t="shared" si="321"/>
        <v>Q1</v>
      </c>
      <c r="E1689" s="16" t="s">
        <v>40</v>
      </c>
      <c r="F1689" s="182">
        <v>2021</v>
      </c>
      <c r="G1689" s="182">
        <v>7</v>
      </c>
      <c r="H1689" s="185"/>
      <c r="I1689" s="57" t="str">
        <f t="shared" si="324"/>
        <v>Q2</v>
      </c>
      <c r="J1689" s="178" t="s">
        <v>1763</v>
      </c>
      <c r="K1689" s="185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87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84">
        <v>0.21329999999999999</v>
      </c>
      <c r="AE1689" s="183">
        <f t="shared" si="327"/>
        <v>1</v>
      </c>
      <c r="AF1689" s="183" t="str">
        <f>IF(AND(COUNTIFS($J$18:J1689,J1689)=1,AE1689=1),1,"")</f>
        <v/>
      </c>
      <c r="AG1689" s="183" t="str">
        <f>IF(C1689="","",IF(AND(COUNTIFS($J$18:J1689,J1689)=1,C1689&lt;&gt;""),1,""))</f>
        <v/>
      </c>
      <c r="AH1689" s="183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82">
        <v>2021</v>
      </c>
      <c r="C1690" s="182">
        <v>4</v>
      </c>
      <c r="D1690" s="57" t="str">
        <f t="shared" si="321"/>
        <v>Q1</v>
      </c>
      <c r="E1690" s="16" t="s">
        <v>40</v>
      </c>
      <c r="F1690" s="182">
        <v>2021</v>
      </c>
      <c r="G1690" s="182">
        <v>7</v>
      </c>
      <c r="H1690" s="185"/>
      <c r="I1690" s="57" t="str">
        <f t="shared" si="324"/>
        <v>Q2</v>
      </c>
      <c r="J1690" s="178" t="s">
        <v>1763</v>
      </c>
      <c r="K1690" s="185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87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84">
        <v>0.21329999999999999</v>
      </c>
      <c r="AE1690" s="183">
        <f t="shared" si="327"/>
        <v>1</v>
      </c>
      <c r="AF1690" s="183" t="str">
        <f>IF(AND(COUNTIFS($J$18:J1690,J1690)=1,AE1690=1),1,"")</f>
        <v/>
      </c>
      <c r="AG1690" s="183" t="str">
        <f>IF(C1690="","",IF(AND(COUNTIFS($J$18:J1690,J1690)=1,C1690&lt;&gt;""),1,""))</f>
        <v/>
      </c>
      <c r="AH1690" s="183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82">
        <v>2021</v>
      </c>
      <c r="C1691" s="182">
        <v>4</v>
      </c>
      <c r="D1691" s="57" t="str">
        <f t="shared" si="321"/>
        <v>Q1</v>
      </c>
      <c r="E1691" s="16" t="s">
        <v>40</v>
      </c>
      <c r="F1691" s="182">
        <v>2021</v>
      </c>
      <c r="G1691" s="182">
        <v>7</v>
      </c>
      <c r="H1691" s="185"/>
      <c r="I1691" s="57" t="str">
        <f t="shared" si="324"/>
        <v>Q2</v>
      </c>
      <c r="J1691" s="178" t="s">
        <v>1765</v>
      </c>
      <c r="K1691" s="185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87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84">
        <v>0.15379999999999999</v>
      </c>
      <c r="AE1691" s="183">
        <f t="shared" si="327"/>
        <v>0</v>
      </c>
      <c r="AF1691" s="183" t="str">
        <f>IF(AND(COUNTIFS($J$18:J1691,J1691)=1,AE1691=1),1,"")</f>
        <v/>
      </c>
      <c r="AG1691" s="183">
        <f>IF(C1691="","",IF(AND(COUNTIFS($J$18:J1691,J1691)=1,C1691&lt;&gt;""),1,""))</f>
        <v>1</v>
      </c>
      <c r="AH1691" s="183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82">
        <v>2021</v>
      </c>
      <c r="C1692" s="182">
        <v>4</v>
      </c>
      <c r="D1692" s="57" t="str">
        <f t="shared" si="321"/>
        <v>Q1</v>
      </c>
      <c r="E1692" s="16" t="s">
        <v>40</v>
      </c>
      <c r="F1692" s="182">
        <v>2021</v>
      </c>
      <c r="G1692" s="182">
        <v>7</v>
      </c>
      <c r="H1692" s="185"/>
      <c r="I1692" s="57" t="str">
        <f t="shared" si="324"/>
        <v>Q2</v>
      </c>
      <c r="J1692" s="178" t="s">
        <v>1765</v>
      </c>
      <c r="K1692" s="185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87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84">
        <v>0.15379999999999999</v>
      </c>
      <c r="AE1692" s="183">
        <f t="shared" si="327"/>
        <v>0</v>
      </c>
      <c r="AF1692" s="183" t="str">
        <f>IF(AND(COUNTIFS($J$18:J1692,J1692)=1,AE1692=1),1,"")</f>
        <v/>
      </c>
      <c r="AG1692" s="183" t="str">
        <f>IF(C1692="","",IF(AND(COUNTIFS($J$18:J1692,J1692)=1,C1692&lt;&gt;""),1,""))</f>
        <v/>
      </c>
      <c r="AH1692" s="183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82">
        <v>2021</v>
      </c>
      <c r="C1693" s="182">
        <v>4</v>
      </c>
      <c r="D1693" s="57" t="str">
        <f t="shared" si="321"/>
        <v>Q1</v>
      </c>
      <c r="E1693" s="16" t="s">
        <v>40</v>
      </c>
      <c r="F1693" s="182">
        <v>2021</v>
      </c>
      <c r="G1693" s="182">
        <v>7</v>
      </c>
      <c r="H1693" s="185"/>
      <c r="I1693" s="57" t="str">
        <f t="shared" si="324"/>
        <v>Q2</v>
      </c>
      <c r="J1693" s="178" t="s">
        <v>1767</v>
      </c>
      <c r="K1693" s="185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87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84">
        <v>0.1202</v>
      </c>
      <c r="AE1693" s="183">
        <f t="shared" si="327"/>
        <v>1</v>
      </c>
      <c r="AF1693" s="183">
        <f>IF(AND(COUNTIFS($J$18:J1693,J1693)=1,AE1693=1),1,"")</f>
        <v>1</v>
      </c>
      <c r="AG1693" s="183">
        <f>IF(C1693="","",IF(AND(COUNTIFS($J$18:J1693,J1693)=1,C1693&lt;&gt;""),1,""))</f>
        <v>1</v>
      </c>
      <c r="AH1693" s="183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82">
        <v>2021</v>
      </c>
      <c r="C1694" s="182">
        <v>4</v>
      </c>
      <c r="D1694" s="57" t="str">
        <f t="shared" si="321"/>
        <v>Q1</v>
      </c>
      <c r="E1694" s="16" t="s">
        <v>40</v>
      </c>
      <c r="F1694" s="182">
        <v>2021</v>
      </c>
      <c r="G1694" s="182">
        <v>7</v>
      </c>
      <c r="H1694" s="185"/>
      <c r="I1694" s="57" t="str">
        <f t="shared" si="324"/>
        <v>Q2</v>
      </c>
      <c r="J1694" s="178" t="s">
        <v>1769</v>
      </c>
      <c r="K1694" s="185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87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84">
        <v>0.15110000000000001</v>
      </c>
      <c r="AE1694" s="183">
        <f t="shared" si="327"/>
        <v>0</v>
      </c>
      <c r="AF1694" s="183" t="str">
        <f>IF(AND(COUNTIFS($J$18:J1694,J1694)=1,AE1694=1),1,"")</f>
        <v/>
      </c>
      <c r="AG1694" s="183">
        <f>IF(C1694="","",IF(AND(COUNTIFS($J$18:J1694,J1694)=1,C1694&lt;&gt;""),1,""))</f>
        <v>1</v>
      </c>
      <c r="AH1694" s="183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82">
        <v>2021</v>
      </c>
      <c r="C1695" s="182">
        <v>4</v>
      </c>
      <c r="D1695" s="57" t="str">
        <f t="shared" si="321"/>
        <v>Q1</v>
      </c>
      <c r="E1695" s="16" t="s">
        <v>40</v>
      </c>
      <c r="F1695" s="182">
        <v>2021</v>
      </c>
      <c r="G1695" s="182">
        <v>7</v>
      </c>
      <c r="H1695" s="185"/>
      <c r="I1695" s="57" t="str">
        <f t="shared" si="324"/>
        <v>Q2</v>
      </c>
      <c r="J1695" s="178" t="s">
        <v>1770</v>
      </c>
      <c r="K1695" s="185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87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84">
        <v>0.12479999999999999</v>
      </c>
      <c r="AE1695" s="183">
        <f t="shared" si="327"/>
        <v>1</v>
      </c>
      <c r="AF1695" s="183">
        <f>IF(AND(COUNTIFS($J$18:J1695,J1695)=1,AE1695=1),1,"")</f>
        <v>1</v>
      </c>
      <c r="AG1695" s="183">
        <f>IF(C1695="","",IF(AND(COUNTIFS($J$18:J1695,J1695)=1,C1695&lt;&gt;""),1,""))</f>
        <v>1</v>
      </c>
      <c r="AH1695" s="183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82">
        <v>2021</v>
      </c>
      <c r="C1696" s="182">
        <v>5</v>
      </c>
      <c r="D1696" s="57" t="str">
        <f t="shared" si="321"/>
        <v>Q1</v>
      </c>
      <c r="E1696" s="16" t="s">
        <v>40</v>
      </c>
      <c r="F1696" s="182">
        <v>2021</v>
      </c>
      <c r="G1696" s="182">
        <v>7</v>
      </c>
      <c r="H1696" s="185"/>
      <c r="I1696" s="57" t="str">
        <f t="shared" si="324"/>
        <v>Q2</v>
      </c>
      <c r="J1696" s="178" t="s">
        <v>1772</v>
      </c>
      <c r="K1696" s="185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87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84">
        <v>0.12790000000000001</v>
      </c>
      <c r="AE1696" s="183">
        <f t="shared" si="327"/>
        <v>0</v>
      </c>
      <c r="AF1696" s="183" t="str">
        <f>IF(AND(COUNTIFS($J$18:J1696,J1696)=1,AE1696=1),1,"")</f>
        <v/>
      </c>
      <c r="AG1696" s="183">
        <f>IF(C1696="","",IF(AND(COUNTIFS($J$18:J1696,J1696)=1,C1696&lt;&gt;""),1,""))</f>
        <v>1</v>
      </c>
      <c r="AH1696" s="183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82">
        <v>2021</v>
      </c>
      <c r="C1697" s="182">
        <v>5</v>
      </c>
      <c r="D1697" s="57" t="str">
        <f t="shared" si="321"/>
        <v>Q1</v>
      </c>
      <c r="E1697" s="16" t="s">
        <v>40</v>
      </c>
      <c r="F1697" s="182">
        <v>2021</v>
      </c>
      <c r="G1697" s="182">
        <v>7</v>
      </c>
      <c r="H1697" s="185"/>
      <c r="I1697" s="57" t="str">
        <f t="shared" si="324"/>
        <v>Q2</v>
      </c>
      <c r="J1697" s="178" t="s">
        <v>1772</v>
      </c>
      <c r="K1697" s="185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87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84">
        <v>0.12790000000000001</v>
      </c>
      <c r="AE1697" s="183">
        <f t="shared" si="327"/>
        <v>0</v>
      </c>
      <c r="AF1697" s="183" t="str">
        <f>IF(AND(COUNTIFS($J$18:J1697,J1697)=1,AE1697=1),1,"")</f>
        <v/>
      </c>
      <c r="AG1697" s="183" t="str">
        <f>IF(C1697="","",IF(AND(COUNTIFS($J$18:J1697,J1697)=1,C1697&lt;&gt;""),1,""))</f>
        <v/>
      </c>
      <c r="AH1697" s="183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82">
        <v>2021</v>
      </c>
      <c r="C1698" s="182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82">
        <v>2021</v>
      </c>
      <c r="G1698" s="182">
        <v>7</v>
      </c>
      <c r="H1698" s="185"/>
      <c r="I1698" s="57" t="str">
        <f t="shared" si="324"/>
        <v>Q2</v>
      </c>
      <c r="J1698" s="178" t="s">
        <v>1773</v>
      </c>
      <c r="K1698" s="185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87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84">
        <v>8.4599999999999995E-2</v>
      </c>
      <c r="AE1698" s="183">
        <f t="shared" si="327"/>
        <v>1</v>
      </c>
      <c r="AF1698" s="183">
        <f>IF(AND(COUNTIFS($J$18:J1698,J1698)=1,AE1698=1),1,"")</f>
        <v>1</v>
      </c>
      <c r="AG1698" s="183">
        <f>IF(C1698="","",IF(AND(COUNTIFS($J$18:J1698,J1698)=1,C1698&lt;&gt;""),1,""))</f>
        <v>1</v>
      </c>
      <c r="AH1698" s="183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82">
        <v>2021</v>
      </c>
      <c r="C1699" s="182">
        <v>5</v>
      </c>
      <c r="D1699" s="57" t="str">
        <f t="shared" si="334"/>
        <v>Q1</v>
      </c>
      <c r="E1699" s="16" t="s">
        <v>40</v>
      </c>
      <c r="F1699" s="182">
        <v>2021</v>
      </c>
      <c r="G1699" s="182">
        <v>7</v>
      </c>
      <c r="H1699" s="185"/>
      <c r="I1699" s="57" t="str">
        <f t="shared" si="324"/>
        <v>Q2</v>
      </c>
      <c r="J1699" s="178" t="s">
        <v>1773</v>
      </c>
      <c r="K1699" s="185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87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84">
        <v>8.4599999999999995E-2</v>
      </c>
      <c r="AE1699" s="183">
        <f t="shared" si="327"/>
        <v>1</v>
      </c>
      <c r="AF1699" s="183" t="str">
        <f>IF(AND(COUNTIFS($J$18:J1699,J1699)=1,AE1699=1),1,"")</f>
        <v/>
      </c>
      <c r="AG1699" s="183" t="str">
        <f>IF(C1699="","",IF(AND(COUNTIFS($J$18:J1699,J1699)=1,C1699&lt;&gt;""),1,""))</f>
        <v/>
      </c>
      <c r="AH1699" s="183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82">
        <v>2021</v>
      </c>
      <c r="C1700" s="182">
        <v>5</v>
      </c>
      <c r="D1700" s="57" t="str">
        <f t="shared" si="334"/>
        <v>Q1</v>
      </c>
      <c r="E1700" s="16" t="s">
        <v>40</v>
      </c>
      <c r="F1700" s="182">
        <v>2021</v>
      </c>
      <c r="G1700" s="182">
        <v>7</v>
      </c>
      <c r="H1700" s="185"/>
      <c r="I1700" s="57" t="str">
        <f t="shared" si="324"/>
        <v>Q2</v>
      </c>
      <c r="J1700" s="178" t="s">
        <v>1773</v>
      </c>
      <c r="K1700" s="185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87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84">
        <v>8.4599999999999995E-2</v>
      </c>
      <c r="AE1700" s="183">
        <f t="shared" si="327"/>
        <v>1</v>
      </c>
      <c r="AF1700" s="183" t="str">
        <f>IF(AND(COUNTIFS($J$18:J1700,J1700)=1,AE1700=1),1,"")</f>
        <v/>
      </c>
      <c r="AG1700" s="183" t="str">
        <f>IF(C1700="","",IF(AND(COUNTIFS($J$18:J1700,J1700)=1,C1700&lt;&gt;""),1,""))</f>
        <v/>
      </c>
      <c r="AH1700" s="183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82">
        <v>2021</v>
      </c>
      <c r="C1701" s="182">
        <v>5</v>
      </c>
      <c r="D1701" s="57" t="str">
        <f t="shared" si="334"/>
        <v>Q1</v>
      </c>
      <c r="E1701" s="16" t="s">
        <v>40</v>
      </c>
      <c r="F1701" s="182">
        <v>2021</v>
      </c>
      <c r="G1701" s="182">
        <v>7</v>
      </c>
      <c r="H1701" s="185"/>
      <c r="I1701" s="57" t="str">
        <f t="shared" si="324"/>
        <v>Q2</v>
      </c>
      <c r="J1701" s="178" t="s">
        <v>1775</v>
      </c>
      <c r="K1701" s="185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87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84">
        <v>0.16270000000000001</v>
      </c>
      <c r="AE1701" s="183">
        <f t="shared" si="327"/>
        <v>1</v>
      </c>
      <c r="AF1701" s="183">
        <f>IF(AND(COUNTIFS($J$18:J1701,J1701)=1,AE1701=1),1,"")</f>
        <v>1</v>
      </c>
      <c r="AG1701" s="183">
        <f>IF(C1701="","",IF(AND(COUNTIFS($J$18:J1701,J1701)=1,C1701&lt;&gt;""),1,""))</f>
        <v>1</v>
      </c>
      <c r="AH1701" s="183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82">
        <v>2021</v>
      </c>
      <c r="C1702" s="182">
        <v>5</v>
      </c>
      <c r="D1702" s="57" t="str">
        <f t="shared" si="334"/>
        <v>Q1</v>
      </c>
      <c r="E1702" s="16" t="s">
        <v>40</v>
      </c>
      <c r="F1702" s="182">
        <v>2021</v>
      </c>
      <c r="G1702" s="182">
        <v>7</v>
      </c>
      <c r="H1702" s="185"/>
      <c r="I1702" s="57" t="str">
        <f t="shared" si="324"/>
        <v>Q2</v>
      </c>
      <c r="J1702" s="178" t="s">
        <v>1775</v>
      </c>
      <c r="K1702" s="185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87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84">
        <v>0.16270000000000001</v>
      </c>
      <c r="AE1702" s="183">
        <f t="shared" si="327"/>
        <v>1</v>
      </c>
      <c r="AF1702" s="183" t="str">
        <f>IF(AND(COUNTIFS($J$18:J1702,J1702)=1,AE1702=1),1,"")</f>
        <v/>
      </c>
      <c r="AG1702" s="183" t="str">
        <f>IF(C1702="","",IF(AND(COUNTIFS($J$18:J1702,J1702)=1,C1702&lt;&gt;""),1,""))</f>
        <v/>
      </c>
      <c r="AH1702" s="183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82">
        <v>2021</v>
      </c>
      <c r="C1703" s="182">
        <v>6</v>
      </c>
      <c r="D1703" s="57" t="str">
        <f t="shared" si="334"/>
        <v>Q1</v>
      </c>
      <c r="E1703" s="16" t="s">
        <v>40</v>
      </c>
      <c r="F1703" s="182">
        <v>2021</v>
      </c>
      <c r="G1703" s="182">
        <v>7</v>
      </c>
      <c r="H1703" s="185"/>
      <c r="I1703" s="57" t="str">
        <f t="shared" si="324"/>
        <v>Q2</v>
      </c>
      <c r="J1703" s="178" t="s">
        <v>1778</v>
      </c>
      <c r="K1703" s="185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87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84">
        <v>0.11650000000000001</v>
      </c>
      <c r="AE1703" s="183">
        <f t="shared" si="327"/>
        <v>0</v>
      </c>
      <c r="AF1703" s="183" t="str">
        <f>IF(AND(COUNTIFS($J$18:J1703,J1703)=1,AE1703=1),1,"")</f>
        <v/>
      </c>
      <c r="AG1703" s="183">
        <f>IF(C1703="","",IF(AND(COUNTIFS($J$18:J1703,J1703)=1,C1703&lt;&gt;""),1,""))</f>
        <v>1</v>
      </c>
      <c r="AH1703" s="183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82">
        <v>2021</v>
      </c>
      <c r="C1704" s="182">
        <v>6</v>
      </c>
      <c r="D1704" s="57" t="str">
        <f t="shared" si="334"/>
        <v>Q1</v>
      </c>
      <c r="E1704" s="16" t="s">
        <v>40</v>
      </c>
      <c r="F1704" s="182">
        <v>2021</v>
      </c>
      <c r="G1704" s="182">
        <v>7</v>
      </c>
      <c r="H1704" s="185"/>
      <c r="I1704" s="57" t="str">
        <f t="shared" si="324"/>
        <v>Q2</v>
      </c>
      <c r="J1704" s="178" t="s">
        <v>1778</v>
      </c>
      <c r="K1704" s="185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87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84">
        <v>0.11650000000000001</v>
      </c>
      <c r="AE1704" s="183">
        <f t="shared" si="327"/>
        <v>0</v>
      </c>
      <c r="AF1704" s="183" t="str">
        <f>IF(AND(COUNTIFS($J$18:J1704,J1704)=1,AE1704=1),1,"")</f>
        <v/>
      </c>
      <c r="AG1704" s="183" t="str">
        <f>IF(C1704="","",IF(AND(COUNTIFS($J$18:J1704,J1704)=1,C1704&lt;&gt;""),1,""))</f>
        <v/>
      </c>
      <c r="AH1704" s="183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82">
        <v>2021</v>
      </c>
      <c r="C1705" s="182">
        <v>7</v>
      </c>
      <c r="D1705" s="57" t="str">
        <f t="shared" si="334"/>
        <v>Q2</v>
      </c>
      <c r="E1705" s="16" t="s">
        <v>40</v>
      </c>
      <c r="F1705" s="182">
        <v>2021</v>
      </c>
      <c r="G1705" s="182">
        <v>7</v>
      </c>
      <c r="H1705" s="185"/>
      <c r="I1705" s="57" t="str">
        <f t="shared" si="324"/>
        <v>Q2</v>
      </c>
      <c r="J1705" s="178" t="s">
        <v>1779</v>
      </c>
      <c r="K1705" s="185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87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84">
        <v>4.82E-2</v>
      </c>
      <c r="AE1705" s="183">
        <f t="shared" si="327"/>
        <v>0</v>
      </c>
      <c r="AF1705" s="183" t="str">
        <f>IF(AND(COUNTIFS($J$18:J1705,J1705)=1,AE1705=1),1,"")</f>
        <v/>
      </c>
      <c r="AG1705" s="183">
        <f>IF(C1705="","",IF(AND(COUNTIFS($J$18:J1705,J1705)=1,C1705&lt;&gt;""),1,""))</f>
        <v>1</v>
      </c>
      <c r="AH1705" s="183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82">
        <v>2021</v>
      </c>
      <c r="C1706" s="182">
        <v>7</v>
      </c>
      <c r="D1706" s="57" t="str">
        <f t="shared" si="334"/>
        <v>Q2</v>
      </c>
      <c r="E1706" s="16" t="s">
        <v>40</v>
      </c>
      <c r="F1706" s="182">
        <v>2021</v>
      </c>
      <c r="G1706" s="182">
        <v>7</v>
      </c>
      <c r="H1706" s="185"/>
      <c r="I1706" s="57" t="str">
        <f t="shared" si="324"/>
        <v>Q2</v>
      </c>
      <c r="J1706" s="178" t="s">
        <v>1779</v>
      </c>
      <c r="K1706" s="185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87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84">
        <v>4.82E-2</v>
      </c>
      <c r="AE1706" s="183">
        <f t="shared" si="327"/>
        <v>0</v>
      </c>
      <c r="AF1706" s="183" t="str">
        <f>IF(AND(COUNTIFS($J$18:J1706,J1706)=1,AE1706=1),1,"")</f>
        <v/>
      </c>
      <c r="AG1706" s="183" t="str">
        <f>IF(C1706="","",IF(AND(COUNTIFS($J$18:J1706,J1706)=1,C1706&lt;&gt;""),1,""))</f>
        <v/>
      </c>
      <c r="AH1706" s="183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82">
        <v>2021</v>
      </c>
      <c r="C1707" s="182">
        <v>1</v>
      </c>
      <c r="D1707" s="57" t="str">
        <f t="shared" si="334"/>
        <v>Q4</v>
      </c>
      <c r="E1707" s="16" t="s">
        <v>40</v>
      </c>
      <c r="F1707" s="182">
        <v>2021</v>
      </c>
      <c r="G1707" s="182">
        <v>8</v>
      </c>
      <c r="H1707" s="185"/>
      <c r="I1707" s="57" t="str">
        <f t="shared" si="324"/>
        <v>Q2</v>
      </c>
      <c r="J1707" s="178" t="s">
        <v>1781</v>
      </c>
      <c r="K1707" s="185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87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84">
        <v>0.183</v>
      </c>
      <c r="AE1707" s="183">
        <f t="shared" si="327"/>
        <v>0</v>
      </c>
      <c r="AF1707" s="183" t="str">
        <f>IF(AND(COUNTIFS($J$18:J1707,J1707)=1,AE1707=1),1,"")</f>
        <v/>
      </c>
      <c r="AG1707" s="183">
        <f>IF(C1707="","",IF(AND(COUNTIFS($J$18:J1707,J1707)=1,C1707&lt;&gt;""),1,""))</f>
        <v>1</v>
      </c>
      <c r="AH1707" s="183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82">
        <v>2021</v>
      </c>
      <c r="C1708" s="182">
        <v>3</v>
      </c>
      <c r="D1708" s="57" t="str">
        <f t="shared" si="334"/>
        <v>Q4</v>
      </c>
      <c r="E1708" s="16" t="s">
        <v>40</v>
      </c>
      <c r="F1708" s="182">
        <v>2021</v>
      </c>
      <c r="G1708" s="182">
        <v>8</v>
      </c>
      <c r="H1708" s="185"/>
      <c r="I1708" s="57" t="str">
        <f t="shared" si="324"/>
        <v>Q2</v>
      </c>
      <c r="J1708" s="178" t="s">
        <v>1782</v>
      </c>
      <c r="K1708" s="185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87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84">
        <v>8.8300000000000003E-2</v>
      </c>
      <c r="AE1708" s="183">
        <f t="shared" si="327"/>
        <v>0</v>
      </c>
      <c r="AF1708" s="183" t="str">
        <f>IF(AND(COUNTIFS($J$18:J1708,J1708)=1,AE1708=1),1,"")</f>
        <v/>
      </c>
      <c r="AG1708" s="183">
        <f>IF(C1708="","",IF(AND(COUNTIFS($J$18:J1708,J1708)=1,C1708&lt;&gt;""),1,""))</f>
        <v>1</v>
      </c>
      <c r="AH1708" s="183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82">
        <v>2021</v>
      </c>
      <c r="C1709" s="182">
        <v>3</v>
      </c>
      <c r="D1709" s="57" t="str">
        <f t="shared" si="334"/>
        <v>Q4</v>
      </c>
      <c r="E1709" s="16" t="s">
        <v>40</v>
      </c>
      <c r="F1709" s="182">
        <v>2021</v>
      </c>
      <c r="G1709" s="182">
        <v>8</v>
      </c>
      <c r="H1709" s="185"/>
      <c r="I1709" s="57" t="str">
        <f t="shared" si="324"/>
        <v>Q2</v>
      </c>
      <c r="J1709" s="178" t="s">
        <v>1782</v>
      </c>
      <c r="K1709" s="185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87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84">
        <v>8.8300000000000003E-2</v>
      </c>
      <c r="AE1709" s="183">
        <f t="shared" si="327"/>
        <v>0</v>
      </c>
      <c r="AF1709" s="183" t="str">
        <f>IF(AND(COUNTIFS($J$18:J1709,J1709)=1,AE1709=1),1,"")</f>
        <v/>
      </c>
      <c r="AG1709" s="183" t="str">
        <f>IF(C1709="","",IF(AND(COUNTIFS($J$18:J1709,J1709)=1,C1709&lt;&gt;""),1,""))</f>
        <v/>
      </c>
      <c r="AH1709" s="183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82">
        <v>2021</v>
      </c>
      <c r="C1710" s="182">
        <v>3</v>
      </c>
      <c r="D1710" s="57" t="str">
        <f t="shared" si="334"/>
        <v>Q4</v>
      </c>
      <c r="E1710" s="16" t="s">
        <v>40</v>
      </c>
      <c r="F1710" s="182">
        <v>2021</v>
      </c>
      <c r="G1710" s="182">
        <v>8</v>
      </c>
      <c r="H1710" s="185"/>
      <c r="I1710" s="57" t="str">
        <f t="shared" si="324"/>
        <v>Q2</v>
      </c>
      <c r="J1710" s="178" t="s">
        <v>1782</v>
      </c>
      <c r="K1710" s="185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87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84">
        <v>8.8300000000000003E-2</v>
      </c>
      <c r="AE1710" s="183">
        <f t="shared" si="327"/>
        <v>0</v>
      </c>
      <c r="AF1710" s="183" t="str">
        <f>IF(AND(COUNTIFS($J$18:J1710,J1710)=1,AE1710=1),1,"")</f>
        <v/>
      </c>
      <c r="AG1710" s="183" t="str">
        <f>IF(C1710="","",IF(AND(COUNTIFS($J$18:J1710,J1710)=1,C1710&lt;&gt;""),1,""))</f>
        <v/>
      </c>
      <c r="AH1710" s="183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82">
        <v>2021</v>
      </c>
      <c r="C1711" s="182">
        <v>4</v>
      </c>
      <c r="D1711" s="57" t="str">
        <f t="shared" si="334"/>
        <v>Q1</v>
      </c>
      <c r="E1711" s="16" t="s">
        <v>40</v>
      </c>
      <c r="F1711" s="182">
        <v>2021</v>
      </c>
      <c r="G1711" s="182">
        <v>8</v>
      </c>
      <c r="H1711" s="185"/>
      <c r="I1711" s="57" t="str">
        <f t="shared" si="324"/>
        <v>Q2</v>
      </c>
      <c r="J1711" s="178" t="s">
        <v>1763</v>
      </c>
      <c r="K1711" s="185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87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84">
        <v>0.21329999999999999</v>
      </c>
      <c r="AE1711" s="183">
        <f t="shared" si="327"/>
        <v>1</v>
      </c>
      <c r="AF1711" s="183" t="str">
        <f>IF(AND(COUNTIFS($J$18:J1711,J1711)=1,AE1711=1),1,"")</f>
        <v/>
      </c>
      <c r="AG1711" s="183" t="str">
        <f>IF(C1711="","",IF(AND(COUNTIFS($J$18:J1711,J1711)=1,C1711&lt;&gt;""),1,""))</f>
        <v/>
      </c>
      <c r="AH1711" s="183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82">
        <v>2021</v>
      </c>
      <c r="C1712" s="182">
        <v>4</v>
      </c>
      <c r="D1712" s="57" t="str">
        <f t="shared" si="334"/>
        <v>Q1</v>
      </c>
      <c r="E1712" s="16" t="s">
        <v>40</v>
      </c>
      <c r="F1712" s="182">
        <v>2021</v>
      </c>
      <c r="G1712" s="182">
        <v>8</v>
      </c>
      <c r="H1712" s="185"/>
      <c r="I1712" s="57" t="str">
        <f t="shared" si="324"/>
        <v>Q2</v>
      </c>
      <c r="J1712" s="178" t="s">
        <v>1763</v>
      </c>
      <c r="K1712" s="185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87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84">
        <v>0.21329999999999999</v>
      </c>
      <c r="AE1712" s="183">
        <f t="shared" si="327"/>
        <v>1</v>
      </c>
      <c r="AF1712" s="183" t="str">
        <f>IF(AND(COUNTIFS($J$18:J1712,J1712)=1,AE1712=1),1,"")</f>
        <v/>
      </c>
      <c r="AG1712" s="183" t="str">
        <f>IF(C1712="","",IF(AND(COUNTIFS($J$18:J1712,J1712)=1,C1712&lt;&gt;""),1,""))</f>
        <v/>
      </c>
      <c r="AH1712" s="183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82">
        <v>2021</v>
      </c>
      <c r="C1713" s="182">
        <v>4</v>
      </c>
      <c r="D1713" s="57" t="str">
        <f t="shared" si="334"/>
        <v>Q1</v>
      </c>
      <c r="E1713" s="16" t="s">
        <v>40</v>
      </c>
      <c r="F1713" s="182">
        <v>2021</v>
      </c>
      <c r="G1713" s="182">
        <v>8</v>
      </c>
      <c r="H1713" s="185"/>
      <c r="I1713" s="57" t="str">
        <f t="shared" si="324"/>
        <v>Q2</v>
      </c>
      <c r="J1713" s="178" t="s">
        <v>1763</v>
      </c>
      <c r="K1713" s="185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87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84">
        <v>0.21329999999999999</v>
      </c>
      <c r="AE1713" s="183">
        <f t="shared" si="327"/>
        <v>1</v>
      </c>
      <c r="AF1713" s="183" t="str">
        <f>IF(AND(COUNTIFS($J$18:J1713,J1713)=1,AE1713=1),1,"")</f>
        <v/>
      </c>
      <c r="AG1713" s="183" t="str">
        <f>IF(C1713="","",IF(AND(COUNTIFS($J$18:J1713,J1713)=1,C1713&lt;&gt;""),1,""))</f>
        <v/>
      </c>
      <c r="AH1713" s="183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82">
        <v>2021</v>
      </c>
      <c r="C1714" s="182">
        <v>4</v>
      </c>
      <c r="D1714" s="57" t="str">
        <f t="shared" si="334"/>
        <v>Q1</v>
      </c>
      <c r="E1714" s="16" t="s">
        <v>40</v>
      </c>
      <c r="F1714" s="182">
        <v>2021</v>
      </c>
      <c r="G1714" s="182">
        <v>8</v>
      </c>
      <c r="H1714" s="185"/>
      <c r="I1714" s="57" t="str">
        <f t="shared" si="324"/>
        <v>Q2</v>
      </c>
      <c r="J1714" s="178" t="s">
        <v>1763</v>
      </c>
      <c r="K1714" s="185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87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84">
        <v>0.21329999999999999</v>
      </c>
      <c r="AE1714" s="183">
        <f t="shared" si="327"/>
        <v>1</v>
      </c>
      <c r="AF1714" s="183" t="str">
        <f>IF(AND(COUNTIFS($J$18:J1714,J1714)=1,AE1714=1),1,"")</f>
        <v/>
      </c>
      <c r="AG1714" s="183" t="str">
        <f>IF(C1714="","",IF(AND(COUNTIFS($J$18:J1714,J1714)=1,C1714&lt;&gt;""),1,""))</f>
        <v/>
      </c>
      <c r="AH1714" s="183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82">
        <v>2021</v>
      </c>
      <c r="C1715" s="182">
        <v>4</v>
      </c>
      <c r="D1715" s="57" t="str">
        <f t="shared" si="334"/>
        <v>Q1</v>
      </c>
      <c r="E1715" s="16" t="s">
        <v>40</v>
      </c>
      <c r="F1715" s="182">
        <v>2021</v>
      </c>
      <c r="G1715" s="182">
        <v>8</v>
      </c>
      <c r="H1715" s="185"/>
      <c r="I1715" s="57" t="str">
        <f t="shared" si="324"/>
        <v>Q2</v>
      </c>
      <c r="J1715" s="178" t="s">
        <v>1763</v>
      </c>
      <c r="K1715" s="185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87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84">
        <v>0.21329999999999999</v>
      </c>
      <c r="AE1715" s="183">
        <f t="shared" si="327"/>
        <v>1</v>
      </c>
      <c r="AF1715" s="183" t="str">
        <f>IF(AND(COUNTIFS($J$18:J1715,J1715)=1,AE1715=1),1,"")</f>
        <v/>
      </c>
      <c r="AG1715" s="183" t="str">
        <f>IF(C1715="","",IF(AND(COUNTIFS($J$18:J1715,J1715)=1,C1715&lt;&gt;""),1,""))</f>
        <v/>
      </c>
      <c r="AH1715" s="183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82">
        <v>2021</v>
      </c>
      <c r="C1716" s="182">
        <v>4</v>
      </c>
      <c r="D1716" s="57" t="str">
        <f t="shared" si="334"/>
        <v>Q1</v>
      </c>
      <c r="E1716" s="16" t="s">
        <v>40</v>
      </c>
      <c r="F1716" s="182">
        <v>2021</v>
      </c>
      <c r="G1716" s="182">
        <v>8</v>
      </c>
      <c r="H1716" s="185"/>
      <c r="I1716" s="57" t="str">
        <f t="shared" si="324"/>
        <v>Q2</v>
      </c>
      <c r="J1716" s="178" t="s">
        <v>1763</v>
      </c>
      <c r="K1716" s="185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87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84">
        <v>0.21329999999999999</v>
      </c>
      <c r="AE1716" s="183">
        <f t="shared" si="327"/>
        <v>1</v>
      </c>
      <c r="AF1716" s="183" t="str">
        <f>IF(AND(COUNTIFS($J$18:J1716,J1716)=1,AE1716=1),1,"")</f>
        <v/>
      </c>
      <c r="AG1716" s="183" t="str">
        <f>IF(C1716="","",IF(AND(COUNTIFS($J$18:J1716,J1716)=1,C1716&lt;&gt;""),1,""))</f>
        <v/>
      </c>
      <c r="AH1716" s="183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82">
        <v>2021</v>
      </c>
      <c r="C1717" s="182">
        <v>4</v>
      </c>
      <c r="D1717" s="57" t="str">
        <f t="shared" si="334"/>
        <v>Q1</v>
      </c>
      <c r="E1717" s="16" t="s">
        <v>40</v>
      </c>
      <c r="F1717" s="182">
        <v>2021</v>
      </c>
      <c r="G1717" s="182">
        <v>8</v>
      </c>
      <c r="H1717" s="185"/>
      <c r="I1717" s="57" t="str">
        <f t="shared" si="324"/>
        <v>Q2</v>
      </c>
      <c r="J1717" s="178" t="s">
        <v>1763</v>
      </c>
      <c r="K1717" s="185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87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84">
        <v>0.21329999999999999</v>
      </c>
      <c r="AE1717" s="183">
        <f t="shared" si="327"/>
        <v>1</v>
      </c>
      <c r="AF1717" s="183" t="str">
        <f>IF(AND(COUNTIFS($J$18:J1717,J1717)=1,AE1717=1),1,"")</f>
        <v/>
      </c>
      <c r="AG1717" s="183" t="str">
        <f>IF(C1717="","",IF(AND(COUNTIFS($J$18:J1717,J1717)=1,C1717&lt;&gt;""),1,""))</f>
        <v/>
      </c>
      <c r="AH1717" s="183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82">
        <v>2021</v>
      </c>
      <c r="C1718" s="182">
        <v>4</v>
      </c>
      <c r="D1718" s="57" t="str">
        <f t="shared" si="334"/>
        <v>Q1</v>
      </c>
      <c r="E1718" s="16" t="s">
        <v>40</v>
      </c>
      <c r="F1718" s="182">
        <v>2021</v>
      </c>
      <c r="G1718" s="182">
        <v>8</v>
      </c>
      <c r="H1718" s="185"/>
      <c r="I1718" s="57" t="str">
        <f t="shared" si="324"/>
        <v>Q2</v>
      </c>
      <c r="J1718" s="178" t="s">
        <v>1763</v>
      </c>
      <c r="K1718" s="185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87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84">
        <v>0.21329999999999999</v>
      </c>
      <c r="AE1718" s="183">
        <f t="shared" si="327"/>
        <v>1</v>
      </c>
      <c r="AF1718" s="183" t="str">
        <f>IF(AND(COUNTIFS($J$18:J1718,J1718)=1,AE1718=1),1,"")</f>
        <v/>
      </c>
      <c r="AG1718" s="183" t="str">
        <f>IF(C1718="","",IF(AND(COUNTIFS($J$18:J1718,J1718)=1,C1718&lt;&gt;""),1,""))</f>
        <v/>
      </c>
      <c r="AH1718" s="183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82">
        <v>2021</v>
      </c>
      <c r="C1719" s="182">
        <v>4</v>
      </c>
      <c r="D1719" s="57" t="str">
        <f t="shared" si="334"/>
        <v>Q1</v>
      </c>
      <c r="E1719" s="16" t="s">
        <v>40</v>
      </c>
      <c r="F1719" s="182">
        <v>2021</v>
      </c>
      <c r="G1719" s="182">
        <v>8</v>
      </c>
      <c r="H1719" s="185"/>
      <c r="I1719" s="57" t="str">
        <f t="shared" si="324"/>
        <v>Q2</v>
      </c>
      <c r="J1719" s="178" t="s">
        <v>1784</v>
      </c>
      <c r="K1719" s="185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87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84">
        <v>0.10580000000000001</v>
      </c>
      <c r="AE1719" s="183">
        <f t="shared" si="327"/>
        <v>1</v>
      </c>
      <c r="AF1719" s="183">
        <f>IF(AND(COUNTIFS($J$18:J1719,J1719)=1,AE1719=1),1,"")</f>
        <v>1</v>
      </c>
      <c r="AG1719" s="183">
        <f>IF(C1719="","",IF(AND(COUNTIFS($J$18:J1719,J1719)=1,C1719&lt;&gt;""),1,""))</f>
        <v>1</v>
      </c>
      <c r="AH1719" s="183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82">
        <v>2021</v>
      </c>
      <c r="C1720" s="182">
        <v>4</v>
      </c>
      <c r="D1720" s="57" t="str">
        <f t="shared" si="334"/>
        <v>Q1</v>
      </c>
      <c r="E1720" s="16" t="s">
        <v>40</v>
      </c>
      <c r="F1720" s="182">
        <v>2021</v>
      </c>
      <c r="G1720" s="182">
        <v>8</v>
      </c>
      <c r="H1720" s="185"/>
      <c r="I1720" s="57" t="str">
        <f t="shared" si="324"/>
        <v>Q2</v>
      </c>
      <c r="J1720" s="178" t="s">
        <v>1786</v>
      </c>
      <c r="K1720" s="185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87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84">
        <v>0.13009999999999999</v>
      </c>
      <c r="AE1720" s="183">
        <f t="shared" si="327"/>
        <v>1</v>
      </c>
      <c r="AF1720" s="183">
        <f>IF(AND(COUNTIFS($J$18:J1720,J1720)=1,AE1720=1),1,"")</f>
        <v>1</v>
      </c>
      <c r="AG1720" s="183">
        <f>IF(C1720="","",IF(AND(COUNTIFS($J$18:J1720,J1720)=1,C1720&lt;&gt;""),1,""))</f>
        <v>1</v>
      </c>
      <c r="AH1720" s="183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82">
        <v>2021</v>
      </c>
      <c r="C1721" s="182">
        <v>4</v>
      </c>
      <c r="D1721" s="57" t="str">
        <f t="shared" si="334"/>
        <v>Q1</v>
      </c>
      <c r="E1721" s="16" t="s">
        <v>40</v>
      </c>
      <c r="F1721" s="182">
        <v>2021</v>
      </c>
      <c r="G1721" s="182">
        <v>8</v>
      </c>
      <c r="H1721" s="185"/>
      <c r="I1721" s="57" t="str">
        <f t="shared" si="324"/>
        <v>Q2</v>
      </c>
      <c r="J1721" s="178" t="s">
        <v>1788</v>
      </c>
      <c r="K1721" s="185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87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84">
        <v>0.1046</v>
      </c>
      <c r="AE1721" s="183">
        <f t="shared" si="327"/>
        <v>1</v>
      </c>
      <c r="AF1721" s="183">
        <f>IF(AND(COUNTIFS($J$18:J1721,J1721)=1,AE1721=1),1,"")</f>
        <v>1</v>
      </c>
      <c r="AG1721" s="183">
        <f>IF(C1721="","",IF(AND(COUNTIFS($J$18:J1721,J1721)=1,C1721&lt;&gt;""),1,""))</f>
        <v>1</v>
      </c>
      <c r="AH1721" s="183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82">
        <v>2021</v>
      </c>
      <c r="C1722" s="182">
        <v>4</v>
      </c>
      <c r="D1722" s="57" t="str">
        <f t="shared" si="334"/>
        <v>Q1</v>
      </c>
      <c r="E1722" s="16" t="s">
        <v>40</v>
      </c>
      <c r="F1722" s="182">
        <v>2021</v>
      </c>
      <c r="G1722" s="182">
        <v>8</v>
      </c>
      <c r="H1722" s="185"/>
      <c r="I1722" s="57" t="str">
        <f t="shared" si="324"/>
        <v>Q2</v>
      </c>
      <c r="J1722" s="178" t="s">
        <v>1790</v>
      </c>
      <c r="K1722" s="185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87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84">
        <v>0.1245</v>
      </c>
      <c r="AE1722" s="183">
        <f t="shared" si="327"/>
        <v>0</v>
      </c>
      <c r="AF1722" s="183" t="str">
        <f>IF(AND(COUNTIFS($J$18:J1722,J1722)=1,AE1722=1),1,"")</f>
        <v/>
      </c>
      <c r="AG1722" s="183">
        <f>IF(C1722="","",IF(AND(COUNTIFS($J$18:J1722,J1722)=1,C1722&lt;&gt;""),1,""))</f>
        <v>1</v>
      </c>
      <c r="AH1722" s="183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82">
        <v>2021</v>
      </c>
      <c r="C1723" s="182">
        <v>5</v>
      </c>
      <c r="D1723" s="57" t="str">
        <f t="shared" si="334"/>
        <v>Q1</v>
      </c>
      <c r="E1723" s="16" t="s">
        <v>40</v>
      </c>
      <c r="F1723" s="182">
        <v>2021</v>
      </c>
      <c r="G1723" s="182">
        <v>8</v>
      </c>
      <c r="H1723" s="185"/>
      <c r="I1723" s="57" t="str">
        <f t="shared" si="324"/>
        <v>Q2</v>
      </c>
      <c r="J1723" s="178" t="s">
        <v>1791</v>
      </c>
      <c r="K1723" s="185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87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84">
        <v>0.14380000000000001</v>
      </c>
      <c r="AE1723" s="183">
        <f t="shared" si="327"/>
        <v>0</v>
      </c>
      <c r="AF1723" s="183" t="str">
        <f>IF(AND(COUNTIFS($J$18:J1723,J1723)=1,AE1723=1),1,"")</f>
        <v/>
      </c>
      <c r="AG1723" s="183">
        <f>IF(C1723="","",IF(AND(COUNTIFS($J$18:J1723,J1723)=1,C1723&lt;&gt;""),1,""))</f>
        <v>1</v>
      </c>
      <c r="AH1723" s="183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82">
        <v>2021</v>
      </c>
      <c r="C1724" s="182">
        <v>5</v>
      </c>
      <c r="D1724" s="57" t="str">
        <f t="shared" si="334"/>
        <v>Q1</v>
      </c>
      <c r="E1724" s="16" t="s">
        <v>40</v>
      </c>
      <c r="F1724" s="182">
        <v>2021</v>
      </c>
      <c r="G1724" s="182">
        <v>8</v>
      </c>
      <c r="H1724" s="185"/>
      <c r="I1724" s="57" t="str">
        <f t="shared" si="324"/>
        <v>Q2</v>
      </c>
      <c r="J1724" s="178" t="s">
        <v>1791</v>
      </c>
      <c r="K1724" s="185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87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84">
        <v>0.14380000000000001</v>
      </c>
      <c r="AE1724" s="183">
        <f t="shared" si="327"/>
        <v>0</v>
      </c>
      <c r="AF1724" s="183" t="str">
        <f>IF(AND(COUNTIFS($J$18:J1724,J1724)=1,AE1724=1),1,"")</f>
        <v/>
      </c>
      <c r="AG1724" s="183" t="str">
        <f>IF(C1724="","",IF(AND(COUNTIFS($J$18:J1724,J1724)=1,C1724&lt;&gt;""),1,""))</f>
        <v/>
      </c>
      <c r="AH1724" s="183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82">
        <v>2021</v>
      </c>
      <c r="C1725" s="182">
        <v>5</v>
      </c>
      <c r="D1725" s="57" t="str">
        <f t="shared" si="334"/>
        <v>Q1</v>
      </c>
      <c r="E1725" s="16" t="s">
        <v>40</v>
      </c>
      <c r="F1725" s="182">
        <v>2021</v>
      </c>
      <c r="G1725" s="182">
        <v>8</v>
      </c>
      <c r="H1725" s="185"/>
      <c r="I1725" s="57" t="str">
        <f t="shared" si="324"/>
        <v>Q2</v>
      </c>
      <c r="J1725" s="178" t="s">
        <v>1791</v>
      </c>
      <c r="K1725" s="185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87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84">
        <v>0.14380000000000001</v>
      </c>
      <c r="AE1725" s="183">
        <f t="shared" si="327"/>
        <v>0</v>
      </c>
      <c r="AF1725" s="183" t="str">
        <f>IF(AND(COUNTIFS($J$18:J1725,J1725)=1,AE1725=1),1,"")</f>
        <v/>
      </c>
      <c r="AG1725" s="183" t="str">
        <f>IF(C1725="","",IF(AND(COUNTIFS($J$18:J1725,J1725)=1,C1725&lt;&gt;""),1,""))</f>
        <v/>
      </c>
      <c r="AH1725" s="183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82">
        <v>2021</v>
      </c>
      <c r="C1726" s="182">
        <v>5</v>
      </c>
      <c r="D1726" s="57" t="str">
        <f t="shared" si="334"/>
        <v>Q1</v>
      </c>
      <c r="E1726" s="16" t="s">
        <v>40</v>
      </c>
      <c r="F1726" s="182">
        <v>2021</v>
      </c>
      <c r="G1726" s="182">
        <v>8</v>
      </c>
      <c r="H1726" s="185"/>
      <c r="I1726" s="57" t="str">
        <f t="shared" si="324"/>
        <v>Q2</v>
      </c>
      <c r="J1726" s="178" t="s">
        <v>1791</v>
      </c>
      <c r="K1726" s="185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87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84">
        <v>0.14380000000000001</v>
      </c>
      <c r="AE1726" s="183">
        <f t="shared" si="327"/>
        <v>0</v>
      </c>
      <c r="AF1726" s="183" t="str">
        <f>IF(AND(COUNTIFS($J$18:J1726,J1726)=1,AE1726=1),1,"")</f>
        <v/>
      </c>
      <c r="AG1726" s="183" t="str">
        <f>IF(C1726="","",IF(AND(COUNTIFS($J$18:J1726,J1726)=1,C1726&lt;&gt;""),1,""))</f>
        <v/>
      </c>
      <c r="AH1726" s="183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82">
        <v>2021</v>
      </c>
      <c r="C1727" s="182">
        <v>5</v>
      </c>
      <c r="D1727" s="57" t="str">
        <f t="shared" si="334"/>
        <v>Q1</v>
      </c>
      <c r="E1727" s="16" t="s">
        <v>40</v>
      </c>
      <c r="F1727" s="182">
        <v>2021</v>
      </c>
      <c r="G1727" s="182">
        <v>8</v>
      </c>
      <c r="H1727" s="185"/>
      <c r="I1727" s="57" t="str">
        <f t="shared" si="324"/>
        <v>Q2</v>
      </c>
      <c r="J1727" s="178" t="s">
        <v>1791</v>
      </c>
      <c r="K1727" s="185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87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84">
        <v>0.14380000000000001</v>
      </c>
      <c r="AE1727" s="183">
        <f t="shared" si="327"/>
        <v>0</v>
      </c>
      <c r="AF1727" s="183" t="str">
        <f>IF(AND(COUNTIFS($J$18:J1727,J1727)=1,AE1727=1),1,"")</f>
        <v/>
      </c>
      <c r="AG1727" s="183" t="str">
        <f>IF(C1727="","",IF(AND(COUNTIFS($J$18:J1727,J1727)=1,C1727&lt;&gt;""),1,""))</f>
        <v/>
      </c>
      <c r="AH1727" s="183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82">
        <v>2021</v>
      </c>
      <c r="C1728" s="182">
        <v>5</v>
      </c>
      <c r="D1728" s="57" t="str">
        <f t="shared" si="334"/>
        <v>Q1</v>
      </c>
      <c r="E1728" s="16" t="s">
        <v>40</v>
      </c>
      <c r="F1728" s="182">
        <v>2021</v>
      </c>
      <c r="G1728" s="182">
        <v>8</v>
      </c>
      <c r="H1728" s="185"/>
      <c r="I1728" s="57" t="str">
        <f t="shared" si="324"/>
        <v>Q2</v>
      </c>
      <c r="J1728" s="178" t="s">
        <v>1791</v>
      </c>
      <c r="K1728" s="185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87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84">
        <v>0.14380000000000001</v>
      </c>
      <c r="AE1728" s="183">
        <f t="shared" si="327"/>
        <v>0</v>
      </c>
      <c r="AF1728" s="183" t="str">
        <f>IF(AND(COUNTIFS($J$18:J1728,J1728)=1,AE1728=1),1,"")</f>
        <v/>
      </c>
      <c r="AG1728" s="183" t="str">
        <f>IF(C1728="","",IF(AND(COUNTIFS($J$18:J1728,J1728)=1,C1728&lt;&gt;""),1,""))</f>
        <v/>
      </c>
      <c r="AH1728" s="183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82">
        <v>2021</v>
      </c>
      <c r="C1729" s="182">
        <v>5</v>
      </c>
      <c r="D1729" s="57" t="str">
        <f t="shared" si="334"/>
        <v>Q1</v>
      </c>
      <c r="E1729" s="16" t="s">
        <v>40</v>
      </c>
      <c r="F1729" s="182">
        <v>2021</v>
      </c>
      <c r="G1729" s="182">
        <v>8</v>
      </c>
      <c r="H1729" s="185"/>
      <c r="I1729" s="57" t="str">
        <f t="shared" si="324"/>
        <v>Q2</v>
      </c>
      <c r="J1729" s="178" t="s">
        <v>1793</v>
      </c>
      <c r="K1729" s="185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87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84">
        <v>0.1109</v>
      </c>
      <c r="AE1729" s="183">
        <f t="shared" si="327"/>
        <v>0</v>
      </c>
      <c r="AF1729" s="183" t="str">
        <f>IF(AND(COUNTIFS($J$18:J1729,J1729)=1,AE1729=1),1,"")</f>
        <v/>
      </c>
      <c r="AG1729" s="183">
        <f>IF(C1729="","",IF(AND(COUNTIFS($J$18:J1729,J1729)=1,C1729&lt;&gt;""),1,""))</f>
        <v>1</v>
      </c>
      <c r="AH1729" s="183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82">
        <v>2021</v>
      </c>
      <c r="C1730" s="182">
        <v>6</v>
      </c>
      <c r="D1730" s="57" t="str">
        <f t="shared" si="334"/>
        <v>Q1</v>
      </c>
      <c r="E1730" s="16" t="s">
        <v>40</v>
      </c>
      <c r="F1730" s="182">
        <v>2021</v>
      </c>
      <c r="G1730" s="182">
        <v>8</v>
      </c>
      <c r="H1730" s="185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8" t="s">
        <v>1794</v>
      </c>
      <c r="K1730" s="185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87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84">
        <v>9.8100000000000007E-2</v>
      </c>
      <c r="AE1730" s="183">
        <f t="shared" ref="AE1730:AE1793" si="340">IF(Q1730="","",IF(Q1730="Yes",1,0))</f>
        <v>0</v>
      </c>
      <c r="AF1730" s="183" t="str">
        <f>IF(AND(COUNTIFS($J$18:J1730,J1730)=1,AE1730=1),1,"")</f>
        <v/>
      </c>
      <c r="AG1730" s="183">
        <f>IF(C1730="","",IF(AND(COUNTIFS($J$18:J1730,J1730)=1,C1730&lt;&gt;""),1,""))</f>
        <v>1</v>
      </c>
      <c r="AH1730" s="183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82">
        <v>2021</v>
      </c>
      <c r="C1731" s="182">
        <v>6</v>
      </c>
      <c r="D1731" s="57" t="str">
        <f t="shared" si="334"/>
        <v>Q1</v>
      </c>
      <c r="E1731" s="16" t="s">
        <v>40</v>
      </c>
      <c r="F1731" s="182">
        <v>2021</v>
      </c>
      <c r="G1731" s="182">
        <v>8</v>
      </c>
      <c r="H1731" s="185"/>
      <c r="I1731" s="57" t="str">
        <f t="shared" si="337"/>
        <v>Q2</v>
      </c>
      <c r="J1731" s="178" t="s">
        <v>1794</v>
      </c>
      <c r="K1731" s="185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87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84">
        <v>9.8100000000000007E-2</v>
      </c>
      <c r="AE1731" s="183">
        <f t="shared" si="340"/>
        <v>0</v>
      </c>
      <c r="AF1731" s="183" t="str">
        <f>IF(AND(COUNTIFS($J$18:J1731,J1731)=1,AE1731=1),1,"")</f>
        <v/>
      </c>
      <c r="AG1731" s="183" t="str">
        <f>IF(C1731="","",IF(AND(COUNTIFS($J$18:J1731,J1731)=1,C1731&lt;&gt;""),1,""))</f>
        <v/>
      </c>
      <c r="AH1731" s="183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82">
        <v>2021</v>
      </c>
      <c r="C1732" s="182">
        <v>6</v>
      </c>
      <c r="D1732" s="57" t="str">
        <f t="shared" si="334"/>
        <v>Q1</v>
      </c>
      <c r="E1732" s="16" t="s">
        <v>40</v>
      </c>
      <c r="F1732" s="182">
        <v>2021</v>
      </c>
      <c r="G1732" s="182">
        <v>8</v>
      </c>
      <c r="H1732" s="185"/>
      <c r="I1732" s="57" t="str">
        <f t="shared" si="337"/>
        <v>Q2</v>
      </c>
      <c r="J1732" s="178" t="s">
        <v>1794</v>
      </c>
      <c r="K1732" s="185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87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84">
        <v>9.8100000000000007E-2</v>
      </c>
      <c r="AE1732" s="183">
        <f t="shared" si="340"/>
        <v>0</v>
      </c>
      <c r="AF1732" s="183" t="str">
        <f>IF(AND(COUNTIFS($J$18:J1732,J1732)=1,AE1732=1),1,"")</f>
        <v/>
      </c>
      <c r="AG1732" s="183" t="str">
        <f>IF(C1732="","",IF(AND(COUNTIFS($J$18:J1732,J1732)=1,C1732&lt;&gt;""),1,""))</f>
        <v/>
      </c>
      <c r="AH1732" s="183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82">
        <v>2021</v>
      </c>
      <c r="C1733" s="182">
        <v>6</v>
      </c>
      <c r="D1733" s="57" t="str">
        <f t="shared" si="334"/>
        <v>Q1</v>
      </c>
      <c r="E1733" s="16" t="s">
        <v>40</v>
      </c>
      <c r="F1733" s="182">
        <v>2021</v>
      </c>
      <c r="G1733" s="182">
        <v>8</v>
      </c>
      <c r="H1733" s="185"/>
      <c r="I1733" s="57" t="str">
        <f t="shared" si="337"/>
        <v>Q2</v>
      </c>
      <c r="J1733" s="178" t="s">
        <v>1794</v>
      </c>
      <c r="K1733" s="185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87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84">
        <v>9.8100000000000007E-2</v>
      </c>
      <c r="AE1733" s="183">
        <f t="shared" si="340"/>
        <v>0</v>
      </c>
      <c r="AF1733" s="183" t="str">
        <f>IF(AND(COUNTIFS($J$18:J1733,J1733)=1,AE1733=1),1,"")</f>
        <v/>
      </c>
      <c r="AG1733" s="183" t="str">
        <f>IF(C1733="","",IF(AND(COUNTIFS($J$18:J1733,J1733)=1,C1733&lt;&gt;""),1,""))</f>
        <v/>
      </c>
      <c r="AH1733" s="183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82">
        <v>2021</v>
      </c>
      <c r="C1734" s="182">
        <v>5</v>
      </c>
      <c r="D1734" s="57" t="str">
        <f t="shared" si="334"/>
        <v>Q1</v>
      </c>
      <c r="E1734" s="16" t="s">
        <v>40</v>
      </c>
      <c r="F1734" s="182">
        <v>2021</v>
      </c>
      <c r="G1734" s="182">
        <v>8</v>
      </c>
      <c r="H1734" s="185"/>
      <c r="I1734" s="57" t="str">
        <f t="shared" si="337"/>
        <v>Q2</v>
      </c>
      <c r="J1734" s="178" t="s">
        <v>1795</v>
      </c>
      <c r="K1734" s="185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87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84">
        <v>0.12790000000000001</v>
      </c>
      <c r="AE1734" s="183">
        <f t="shared" si="340"/>
        <v>0</v>
      </c>
      <c r="AF1734" s="183" t="str">
        <f>IF(AND(COUNTIFS($J$18:J1734,J1734)=1,AE1734=1),1,"")</f>
        <v/>
      </c>
      <c r="AG1734" s="183">
        <f>IF(C1734="","",IF(AND(COUNTIFS($J$18:J1734,J1734)=1,C1734&lt;&gt;""),1,""))</f>
        <v>1</v>
      </c>
      <c r="AH1734" s="183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82">
        <v>2021</v>
      </c>
      <c r="C1735" s="182">
        <v>5</v>
      </c>
      <c r="D1735" s="57" t="str">
        <f t="shared" si="334"/>
        <v>Q1</v>
      </c>
      <c r="E1735" s="16" t="s">
        <v>40</v>
      </c>
      <c r="F1735" s="182">
        <v>2021</v>
      </c>
      <c r="G1735" s="182">
        <v>8</v>
      </c>
      <c r="H1735" s="185"/>
      <c r="I1735" s="57" t="str">
        <f t="shared" si="337"/>
        <v>Q2</v>
      </c>
      <c r="J1735" s="178" t="s">
        <v>1795</v>
      </c>
      <c r="K1735" s="185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87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84">
        <v>0.12790000000000001</v>
      </c>
      <c r="AE1735" s="183">
        <f t="shared" si="340"/>
        <v>0</v>
      </c>
      <c r="AF1735" s="183" t="str">
        <f>IF(AND(COUNTIFS($J$18:J1735,J1735)=1,AE1735=1),1,"")</f>
        <v/>
      </c>
      <c r="AG1735" s="183" t="str">
        <f>IF(C1735="","",IF(AND(COUNTIFS($J$18:J1735,J1735)=1,C1735&lt;&gt;""),1,""))</f>
        <v/>
      </c>
      <c r="AH1735" s="183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82">
        <v>2021</v>
      </c>
      <c r="C1736" s="182">
        <v>5</v>
      </c>
      <c r="D1736" s="57" t="str">
        <f t="shared" si="334"/>
        <v>Q1</v>
      </c>
      <c r="E1736" s="16" t="s">
        <v>40</v>
      </c>
      <c r="F1736" s="182">
        <v>2021</v>
      </c>
      <c r="G1736" s="182">
        <v>8</v>
      </c>
      <c r="H1736" s="185"/>
      <c r="I1736" s="57" t="str">
        <f t="shared" si="337"/>
        <v>Q2</v>
      </c>
      <c r="J1736" s="178" t="s">
        <v>1795</v>
      </c>
      <c r="K1736" s="185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87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84">
        <v>0.12790000000000001</v>
      </c>
      <c r="AE1736" s="183">
        <f t="shared" si="340"/>
        <v>0</v>
      </c>
      <c r="AF1736" s="183" t="str">
        <f>IF(AND(COUNTIFS($J$18:J1736,J1736)=1,AE1736=1),1,"")</f>
        <v/>
      </c>
      <c r="AG1736" s="183" t="str">
        <f>IF(C1736="","",IF(AND(COUNTIFS($J$18:J1736,J1736)=1,C1736&lt;&gt;""),1,""))</f>
        <v/>
      </c>
      <c r="AH1736" s="183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82">
        <v>2021</v>
      </c>
      <c r="C1737" s="182">
        <v>6</v>
      </c>
      <c r="D1737" s="57" t="str">
        <f t="shared" si="334"/>
        <v>Q1</v>
      </c>
      <c r="E1737" s="16" t="s">
        <v>40</v>
      </c>
      <c r="F1737" s="182">
        <v>2021</v>
      </c>
      <c r="G1737" s="182">
        <v>8</v>
      </c>
      <c r="H1737" s="185"/>
      <c r="I1737" s="57" t="str">
        <f t="shared" si="337"/>
        <v>Q2</v>
      </c>
      <c r="J1737" s="178" t="s">
        <v>1797</v>
      </c>
      <c r="K1737" s="185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87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84">
        <v>0.20019999999999999</v>
      </c>
      <c r="AE1737" s="183">
        <f t="shared" si="340"/>
        <v>0</v>
      </c>
      <c r="AF1737" s="183" t="str">
        <f>IF(AND(COUNTIFS($J$18:J1737,J1737)=1,AE1737=1),1,"")</f>
        <v/>
      </c>
      <c r="AG1737" s="183">
        <f>IF(C1737="","",IF(AND(COUNTIFS($J$18:J1737,J1737)=1,C1737&lt;&gt;""),1,""))</f>
        <v>1</v>
      </c>
      <c r="AH1737" s="183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82">
        <v>2021</v>
      </c>
      <c r="C1738" s="182">
        <v>6</v>
      </c>
      <c r="D1738" s="57" t="str">
        <f t="shared" si="334"/>
        <v>Q1</v>
      </c>
      <c r="E1738" s="16" t="s">
        <v>40</v>
      </c>
      <c r="F1738" s="182">
        <v>2021</v>
      </c>
      <c r="G1738" s="182">
        <v>8</v>
      </c>
      <c r="H1738" s="185"/>
      <c r="I1738" s="57" t="str">
        <f t="shared" si="337"/>
        <v>Q2</v>
      </c>
      <c r="J1738" s="178" t="s">
        <v>1797</v>
      </c>
      <c r="K1738" s="185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87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84">
        <v>0.20019999999999999</v>
      </c>
      <c r="AE1738" s="183">
        <f t="shared" si="340"/>
        <v>0</v>
      </c>
      <c r="AF1738" s="183" t="str">
        <f>IF(AND(COUNTIFS($J$18:J1738,J1738)=1,AE1738=1),1,"")</f>
        <v/>
      </c>
      <c r="AG1738" s="183" t="str">
        <f>IF(C1738="","",IF(AND(COUNTIFS($J$18:J1738,J1738)=1,C1738&lt;&gt;""),1,""))</f>
        <v/>
      </c>
      <c r="AH1738" s="183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82">
        <v>2021</v>
      </c>
      <c r="C1739" s="182">
        <v>6</v>
      </c>
      <c r="D1739" s="57" t="str">
        <f t="shared" si="334"/>
        <v>Q1</v>
      </c>
      <c r="E1739" s="16" t="s">
        <v>40</v>
      </c>
      <c r="F1739" s="182">
        <v>2021</v>
      </c>
      <c r="G1739" s="182">
        <v>8</v>
      </c>
      <c r="H1739" s="185"/>
      <c r="I1739" s="57" t="str">
        <f t="shared" si="337"/>
        <v>Q2</v>
      </c>
      <c r="J1739" s="178" t="s">
        <v>1797</v>
      </c>
      <c r="K1739" s="185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87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84">
        <v>0.20019999999999999</v>
      </c>
      <c r="AE1739" s="183">
        <f t="shared" si="340"/>
        <v>0</v>
      </c>
      <c r="AF1739" s="183" t="str">
        <f>IF(AND(COUNTIFS($J$18:J1739,J1739)=1,AE1739=1),1,"")</f>
        <v/>
      </c>
      <c r="AG1739" s="183" t="str">
        <f>IF(C1739="","",IF(AND(COUNTIFS($J$18:J1739,J1739)=1,C1739&lt;&gt;""),1,""))</f>
        <v/>
      </c>
      <c r="AH1739" s="183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82">
        <v>2021</v>
      </c>
      <c r="C1740" s="182">
        <v>8</v>
      </c>
      <c r="D1740" s="57" t="str">
        <f t="shared" si="334"/>
        <v>Q2</v>
      </c>
      <c r="E1740" s="16" t="s">
        <v>40</v>
      </c>
      <c r="F1740" s="182">
        <v>2021</v>
      </c>
      <c r="G1740" s="182">
        <v>8</v>
      </c>
      <c r="H1740" s="185"/>
      <c r="I1740" s="57" t="str">
        <f t="shared" si="337"/>
        <v>Q2</v>
      </c>
      <c r="J1740" s="178" t="s">
        <v>1798</v>
      </c>
      <c r="K1740" s="185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87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84">
        <v>0.27160000000000001</v>
      </c>
      <c r="AE1740" s="183">
        <f t="shared" si="340"/>
        <v>0</v>
      </c>
      <c r="AF1740" s="183" t="str">
        <f>IF(AND(COUNTIFS($J$18:J1740,J1740)=1,AE1740=1),1,"")</f>
        <v/>
      </c>
      <c r="AG1740" s="183">
        <f>IF(C1740="","",IF(AND(COUNTIFS($J$18:J1740,J1740)=1,C1740&lt;&gt;""),1,""))</f>
        <v>1</v>
      </c>
      <c r="AH1740" s="183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82">
        <v>2021</v>
      </c>
      <c r="C1741" s="182">
        <v>2</v>
      </c>
      <c r="D1741" s="57" t="str">
        <f t="shared" si="334"/>
        <v>Q4</v>
      </c>
      <c r="E1741" s="16" t="s">
        <v>40</v>
      </c>
      <c r="F1741" s="182">
        <v>2021</v>
      </c>
      <c r="G1741" s="182">
        <v>9</v>
      </c>
      <c r="H1741" s="185"/>
      <c r="I1741" s="57" t="str">
        <f t="shared" si="337"/>
        <v>Q2</v>
      </c>
      <c r="J1741" s="178" t="s">
        <v>1800</v>
      </c>
      <c r="K1741" s="185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87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84">
        <v>0.14269999999999999</v>
      </c>
      <c r="AE1741" s="183">
        <f t="shared" si="340"/>
        <v>1</v>
      </c>
      <c r="AF1741" s="183">
        <f>IF(AND(COUNTIFS($J$18:J1741,J1741)=1,AE1741=1),1,"")</f>
        <v>1</v>
      </c>
      <c r="AG1741" s="183">
        <f>IF(C1741="","",IF(AND(COUNTIFS($J$18:J1741,J1741)=1,C1741&lt;&gt;""),1,""))</f>
        <v>1</v>
      </c>
      <c r="AH1741" s="183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82">
        <v>2021</v>
      </c>
      <c r="C1742" s="182">
        <v>2</v>
      </c>
      <c r="D1742" s="57" t="str">
        <f t="shared" si="334"/>
        <v>Q4</v>
      </c>
      <c r="E1742" s="16" t="s">
        <v>40</v>
      </c>
      <c r="F1742" s="182">
        <v>2021</v>
      </c>
      <c r="G1742" s="182">
        <v>9</v>
      </c>
      <c r="H1742" s="185"/>
      <c r="I1742" s="57" t="str">
        <f t="shared" si="337"/>
        <v>Q2</v>
      </c>
      <c r="J1742" s="178" t="s">
        <v>1800</v>
      </c>
      <c r="K1742" s="185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87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84">
        <v>0.14269999999999999</v>
      </c>
      <c r="AE1742" s="183">
        <f t="shared" si="340"/>
        <v>1</v>
      </c>
      <c r="AF1742" s="183" t="str">
        <f>IF(AND(COUNTIFS($J$18:J1742,J1742)=1,AE1742=1),1,"")</f>
        <v/>
      </c>
      <c r="AG1742" s="183" t="str">
        <f>IF(C1742="","",IF(AND(COUNTIFS($J$18:J1742,J1742)=1,C1742&lt;&gt;""),1,""))</f>
        <v/>
      </c>
      <c r="AH1742" s="183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82">
        <v>2021</v>
      </c>
      <c r="C1743" s="182">
        <v>2</v>
      </c>
      <c r="D1743" s="57" t="str">
        <f t="shared" si="334"/>
        <v>Q4</v>
      </c>
      <c r="E1743" s="16" t="s">
        <v>40</v>
      </c>
      <c r="F1743" s="182">
        <v>2021</v>
      </c>
      <c r="G1743" s="182">
        <v>9</v>
      </c>
      <c r="H1743" s="185"/>
      <c r="I1743" s="57" t="str">
        <f t="shared" si="337"/>
        <v>Q2</v>
      </c>
      <c r="J1743" s="178" t="s">
        <v>1800</v>
      </c>
      <c r="K1743" s="185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87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84">
        <v>0.14269999999999999</v>
      </c>
      <c r="AE1743" s="183">
        <f t="shared" si="340"/>
        <v>1</v>
      </c>
      <c r="AF1743" s="183" t="str">
        <f>IF(AND(COUNTIFS($J$18:J1743,J1743)=1,AE1743=1),1,"")</f>
        <v/>
      </c>
      <c r="AG1743" s="183" t="str">
        <f>IF(C1743="","",IF(AND(COUNTIFS($J$18:J1743,J1743)=1,C1743&lt;&gt;""),1,""))</f>
        <v/>
      </c>
      <c r="AH1743" s="183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82">
        <v>2021</v>
      </c>
      <c r="C1744" s="182">
        <v>2</v>
      </c>
      <c r="D1744" s="57" t="str">
        <f t="shared" si="334"/>
        <v>Q4</v>
      </c>
      <c r="E1744" s="16" t="s">
        <v>40</v>
      </c>
      <c r="F1744" s="182">
        <v>2021</v>
      </c>
      <c r="G1744" s="182">
        <v>9</v>
      </c>
      <c r="H1744" s="185"/>
      <c r="I1744" s="57" t="str">
        <f t="shared" si="337"/>
        <v>Q2</v>
      </c>
      <c r="J1744" s="178" t="s">
        <v>1800</v>
      </c>
      <c r="K1744" s="185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87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84">
        <v>0.14269999999999999</v>
      </c>
      <c r="AE1744" s="183">
        <f t="shared" si="340"/>
        <v>1</v>
      </c>
      <c r="AF1744" s="183" t="str">
        <f>IF(AND(COUNTIFS($J$18:J1744,J1744)=1,AE1744=1),1,"")</f>
        <v/>
      </c>
      <c r="AG1744" s="183" t="str">
        <f>IF(C1744="","",IF(AND(COUNTIFS($J$18:J1744,J1744)=1,C1744&lt;&gt;""),1,""))</f>
        <v/>
      </c>
      <c r="AH1744" s="183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82">
        <v>2021</v>
      </c>
      <c r="C1745" s="182">
        <v>3</v>
      </c>
      <c r="D1745" s="57" t="str">
        <f t="shared" si="334"/>
        <v>Q4</v>
      </c>
      <c r="E1745" s="16" t="s">
        <v>40</v>
      </c>
      <c r="F1745" s="182">
        <v>2021</v>
      </c>
      <c r="G1745" s="182">
        <v>9</v>
      </c>
      <c r="H1745" s="185"/>
      <c r="I1745" s="57" t="str">
        <f t="shared" si="337"/>
        <v>Q2</v>
      </c>
      <c r="J1745" s="178" t="s">
        <v>1751</v>
      </c>
      <c r="K1745" s="185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87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84">
        <v>0.1051</v>
      </c>
      <c r="AE1745" s="183">
        <f t="shared" si="340"/>
        <v>0</v>
      </c>
      <c r="AF1745" s="183" t="str">
        <f>IF(AND(COUNTIFS($J$18:J1745,J1745)=1,AE1745=1),1,"")</f>
        <v/>
      </c>
      <c r="AG1745" s="183" t="str">
        <f>IF(C1745="","",IF(AND(COUNTIFS($J$18:J1745,J1745)=1,C1745&lt;&gt;""),1,""))</f>
        <v/>
      </c>
      <c r="AH1745" s="183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82">
        <v>2021</v>
      </c>
      <c r="C1746" s="182">
        <v>4</v>
      </c>
      <c r="D1746" s="57" t="str">
        <f t="shared" si="334"/>
        <v>Q1</v>
      </c>
      <c r="E1746" s="16" t="s">
        <v>40</v>
      </c>
      <c r="F1746" s="182">
        <v>2021</v>
      </c>
      <c r="G1746" s="182">
        <v>9</v>
      </c>
      <c r="H1746" s="185"/>
      <c r="I1746" s="57" t="str">
        <f t="shared" si="337"/>
        <v>Q2</v>
      </c>
      <c r="J1746" s="178" t="s">
        <v>1788</v>
      </c>
      <c r="K1746" s="185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87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84">
        <v>0.1053</v>
      </c>
      <c r="AE1746" s="183">
        <f t="shared" si="340"/>
        <v>1</v>
      </c>
      <c r="AF1746" s="183" t="str">
        <f>IF(AND(COUNTIFS($J$18:J1746,J1746)=1,AE1746=1),1,"")</f>
        <v/>
      </c>
      <c r="AG1746" s="183" t="str">
        <f>IF(C1746="","",IF(AND(COUNTIFS($J$18:J1746,J1746)=1,C1746&lt;&gt;""),1,""))</f>
        <v/>
      </c>
      <c r="AH1746" s="183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82">
        <v>2021</v>
      </c>
      <c r="C1747" s="182">
        <v>5</v>
      </c>
      <c r="D1747" s="57" t="str">
        <f t="shared" si="334"/>
        <v>Q1</v>
      </c>
      <c r="E1747" s="16" t="s">
        <v>40</v>
      </c>
      <c r="F1747" s="182">
        <v>2021</v>
      </c>
      <c r="G1747" s="182">
        <v>9</v>
      </c>
      <c r="H1747" s="185"/>
      <c r="I1747" s="57" t="str">
        <f t="shared" si="337"/>
        <v>Q2</v>
      </c>
      <c r="J1747" s="178" t="s">
        <v>1745</v>
      </c>
      <c r="K1747" s="185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87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84">
        <v>8.5500000000000007E-2</v>
      </c>
      <c r="AE1747" s="183">
        <f t="shared" si="340"/>
        <v>0</v>
      </c>
      <c r="AF1747" s="183" t="str">
        <f>IF(AND(COUNTIFS($J$18:J1747,J1747)=1,AE1747=1),1,"")</f>
        <v/>
      </c>
      <c r="AG1747" s="183" t="str">
        <f>IF(C1747="","",IF(AND(COUNTIFS($J$18:J1747,J1747)=1,C1747&lt;&gt;""),1,""))</f>
        <v/>
      </c>
      <c r="AH1747" s="183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82">
        <v>2021</v>
      </c>
      <c r="C1748" s="182">
        <v>7</v>
      </c>
      <c r="D1748" s="57" t="str">
        <f t="shared" si="334"/>
        <v>Q2</v>
      </c>
      <c r="E1748" s="16" t="s">
        <v>40</v>
      </c>
      <c r="F1748" s="182">
        <v>2021</v>
      </c>
      <c r="G1748" s="182">
        <v>9</v>
      </c>
      <c r="H1748" s="185"/>
      <c r="I1748" s="57" t="str">
        <f t="shared" si="337"/>
        <v>Q2</v>
      </c>
      <c r="J1748" s="178" t="s">
        <v>1803</v>
      </c>
      <c r="K1748" s="185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87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84">
        <v>0.1467</v>
      </c>
      <c r="AE1748" s="183">
        <f t="shared" si="340"/>
        <v>0</v>
      </c>
      <c r="AF1748" s="183" t="str">
        <f>IF(AND(COUNTIFS($J$18:J1748,J1748)=1,AE1748=1),1,"")</f>
        <v/>
      </c>
      <c r="AG1748" s="183">
        <f>IF(C1748="","",IF(AND(COUNTIFS($J$18:J1748,J1748)=1,C1748&lt;&gt;""),1,""))</f>
        <v>1</v>
      </c>
      <c r="AH1748" s="183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82">
        <v>2021</v>
      </c>
      <c r="C1749" s="182">
        <v>7</v>
      </c>
      <c r="D1749" s="57" t="str">
        <f t="shared" si="334"/>
        <v>Q2</v>
      </c>
      <c r="E1749" s="16" t="s">
        <v>40</v>
      </c>
      <c r="F1749" s="182">
        <v>2021</v>
      </c>
      <c r="G1749" s="182">
        <v>9</v>
      </c>
      <c r="H1749" s="185"/>
      <c r="I1749" s="57" t="str">
        <f t="shared" si="337"/>
        <v>Q2</v>
      </c>
      <c r="J1749" s="178" t="s">
        <v>1803</v>
      </c>
      <c r="K1749" s="185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87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84">
        <v>0.1467</v>
      </c>
      <c r="AE1749" s="183">
        <f t="shared" si="340"/>
        <v>0</v>
      </c>
      <c r="AF1749" s="183" t="str">
        <f>IF(AND(COUNTIFS($J$18:J1749,J1749)=1,AE1749=1),1,"")</f>
        <v/>
      </c>
      <c r="AG1749" s="183" t="str">
        <f>IF(C1749="","",IF(AND(COUNTIFS($J$18:J1749,J1749)=1,C1749&lt;&gt;""),1,""))</f>
        <v/>
      </c>
      <c r="AH1749" s="183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82">
        <v>2021</v>
      </c>
      <c r="C1750" s="182">
        <v>7</v>
      </c>
      <c r="D1750" s="57" t="str">
        <f t="shared" si="334"/>
        <v>Q2</v>
      </c>
      <c r="E1750" s="16" t="s">
        <v>40</v>
      </c>
      <c r="F1750" s="182">
        <v>2021</v>
      </c>
      <c r="G1750" s="182">
        <v>9</v>
      </c>
      <c r="H1750" s="185"/>
      <c r="I1750" s="57" t="str">
        <f t="shared" si="337"/>
        <v>Q2</v>
      </c>
      <c r="J1750" s="178" t="s">
        <v>1803</v>
      </c>
      <c r="K1750" s="185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87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84">
        <v>0.1467</v>
      </c>
      <c r="AE1750" s="183">
        <f t="shared" si="340"/>
        <v>0</v>
      </c>
      <c r="AF1750" s="183" t="str">
        <f>IF(AND(COUNTIFS($J$18:J1750,J1750)=1,AE1750=1),1,"")</f>
        <v/>
      </c>
      <c r="AG1750" s="183" t="str">
        <f>IF(C1750="","",IF(AND(COUNTIFS($J$18:J1750,J1750)=1,C1750&lt;&gt;""),1,""))</f>
        <v/>
      </c>
      <c r="AH1750" s="183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82">
        <v>2021</v>
      </c>
      <c r="C1751" s="182">
        <v>7</v>
      </c>
      <c r="D1751" s="57" t="str">
        <f t="shared" si="334"/>
        <v>Q2</v>
      </c>
      <c r="E1751" s="16" t="s">
        <v>40</v>
      </c>
      <c r="F1751" s="182">
        <v>2021</v>
      </c>
      <c r="G1751" s="182">
        <v>9</v>
      </c>
      <c r="H1751" s="185"/>
      <c r="I1751" s="57" t="str">
        <f t="shared" si="337"/>
        <v>Q2</v>
      </c>
      <c r="J1751" s="178" t="s">
        <v>1803</v>
      </c>
      <c r="K1751" s="185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87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84">
        <v>0.1467</v>
      </c>
      <c r="AE1751" s="183">
        <f t="shared" si="340"/>
        <v>0</v>
      </c>
      <c r="AF1751" s="183" t="str">
        <f>IF(AND(COUNTIFS($J$18:J1751,J1751)=1,AE1751=1),1,"")</f>
        <v/>
      </c>
      <c r="AG1751" s="183" t="str">
        <f>IF(C1751="","",IF(AND(COUNTIFS($J$18:J1751,J1751)=1,C1751&lt;&gt;""),1,""))</f>
        <v/>
      </c>
      <c r="AH1751" s="183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82">
        <v>2021</v>
      </c>
      <c r="C1752" s="182">
        <v>3</v>
      </c>
      <c r="D1752" s="57" t="str">
        <f t="shared" si="334"/>
        <v>Q4</v>
      </c>
      <c r="E1752" s="16" t="s">
        <v>40</v>
      </c>
      <c r="F1752" s="182">
        <v>2021</v>
      </c>
      <c r="G1752" s="182">
        <v>10</v>
      </c>
      <c r="H1752" s="185"/>
      <c r="I1752" s="57" t="str">
        <f t="shared" si="337"/>
        <v>Q3</v>
      </c>
      <c r="J1752" s="178" t="s">
        <v>1804</v>
      </c>
      <c r="K1752" s="185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87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84">
        <v>8.4599999999999995E-2</v>
      </c>
      <c r="AE1752" s="183">
        <f t="shared" si="340"/>
        <v>1</v>
      </c>
      <c r="AF1752" s="183">
        <f>IF(AND(COUNTIFS($J$18:J1752,J1752)=1,AE1752=1),1,"")</f>
        <v>1</v>
      </c>
      <c r="AG1752" s="183">
        <f>IF(C1752="","",IF(AND(COUNTIFS($J$18:J1752,J1752)=1,C1752&lt;&gt;""),1,""))</f>
        <v>1</v>
      </c>
      <c r="AH1752" s="183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82">
        <v>2021</v>
      </c>
      <c r="C1753" s="182">
        <v>3</v>
      </c>
      <c r="D1753" s="57" t="str">
        <f t="shared" si="334"/>
        <v>Q4</v>
      </c>
      <c r="E1753" s="16" t="s">
        <v>40</v>
      </c>
      <c r="F1753" s="182">
        <v>2021</v>
      </c>
      <c r="G1753" s="182">
        <v>10</v>
      </c>
      <c r="H1753" s="185"/>
      <c r="I1753" s="57" t="str">
        <f t="shared" si="337"/>
        <v>Q3</v>
      </c>
      <c r="J1753" s="178" t="s">
        <v>1804</v>
      </c>
      <c r="K1753" s="185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87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84">
        <v>8.4599999999999995E-2</v>
      </c>
      <c r="AE1753" s="183">
        <f t="shared" si="340"/>
        <v>1</v>
      </c>
      <c r="AF1753" s="183" t="str">
        <f>IF(AND(COUNTIFS($J$18:J1753,J1753)=1,AE1753=1),1,"")</f>
        <v/>
      </c>
      <c r="AG1753" s="183" t="str">
        <f>IF(C1753="","",IF(AND(COUNTIFS($J$18:J1753,J1753)=1,C1753&lt;&gt;""),1,""))</f>
        <v/>
      </c>
      <c r="AH1753" s="183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82">
        <v>2021</v>
      </c>
      <c r="C1754" s="182">
        <v>3</v>
      </c>
      <c r="D1754" s="57" t="str">
        <f t="shared" si="334"/>
        <v>Q4</v>
      </c>
      <c r="E1754" s="16" t="s">
        <v>40</v>
      </c>
      <c r="F1754" s="182">
        <v>2021</v>
      </c>
      <c r="G1754" s="182">
        <v>10</v>
      </c>
      <c r="H1754" s="185"/>
      <c r="I1754" s="57" t="str">
        <f t="shared" si="337"/>
        <v>Q3</v>
      </c>
      <c r="J1754" s="178" t="s">
        <v>1804</v>
      </c>
      <c r="K1754" s="185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87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84">
        <v>8.4599999999999995E-2</v>
      </c>
      <c r="AE1754" s="183">
        <f t="shared" si="340"/>
        <v>1</v>
      </c>
      <c r="AF1754" s="183" t="str">
        <f>IF(AND(COUNTIFS($J$18:J1754,J1754)=1,AE1754=1),1,"")</f>
        <v/>
      </c>
      <c r="AG1754" s="183" t="str">
        <f>IF(C1754="","",IF(AND(COUNTIFS($J$18:J1754,J1754)=1,C1754&lt;&gt;""),1,""))</f>
        <v/>
      </c>
      <c r="AH1754" s="183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82">
        <v>2021</v>
      </c>
      <c r="C1755" s="182">
        <v>3</v>
      </c>
      <c r="D1755" s="57" t="str">
        <f t="shared" si="334"/>
        <v>Q4</v>
      </c>
      <c r="E1755" s="16" t="s">
        <v>40</v>
      </c>
      <c r="F1755" s="182">
        <v>2021</v>
      </c>
      <c r="G1755" s="182">
        <v>10</v>
      </c>
      <c r="H1755" s="185"/>
      <c r="I1755" s="57" t="str">
        <f t="shared" si="337"/>
        <v>Q3</v>
      </c>
      <c r="J1755" s="178" t="s">
        <v>1804</v>
      </c>
      <c r="K1755" s="185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87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84">
        <v>8.4599999999999995E-2</v>
      </c>
      <c r="AE1755" s="183">
        <f t="shared" si="340"/>
        <v>1</v>
      </c>
      <c r="AF1755" s="183" t="str">
        <f>IF(AND(COUNTIFS($J$18:J1755,J1755)=1,AE1755=1),1,"")</f>
        <v/>
      </c>
      <c r="AG1755" s="183" t="str">
        <f>IF(C1755="","",IF(AND(COUNTIFS($J$18:J1755,J1755)=1,C1755&lt;&gt;""),1,""))</f>
        <v/>
      </c>
      <c r="AH1755" s="183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82">
        <v>2021</v>
      </c>
      <c r="C1756" s="182">
        <v>3</v>
      </c>
      <c r="D1756" s="57" t="str">
        <f t="shared" si="334"/>
        <v>Q4</v>
      </c>
      <c r="E1756" s="16" t="s">
        <v>40</v>
      </c>
      <c r="F1756" s="182">
        <v>2021</v>
      </c>
      <c r="G1756" s="182">
        <v>10</v>
      </c>
      <c r="H1756" s="185"/>
      <c r="I1756" s="57" t="str">
        <f t="shared" si="337"/>
        <v>Q3</v>
      </c>
      <c r="J1756" s="178" t="s">
        <v>1806</v>
      </c>
      <c r="K1756" s="185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87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84">
        <v>0.1183</v>
      </c>
      <c r="AE1756" s="183">
        <f t="shared" si="340"/>
        <v>0</v>
      </c>
      <c r="AF1756" s="183" t="str">
        <f>IF(AND(COUNTIFS($J$18:J1756,J1756)=1,AE1756=1),1,"")</f>
        <v/>
      </c>
      <c r="AG1756" s="183">
        <f>IF(C1756="","",IF(AND(COUNTIFS($J$18:J1756,J1756)=1,C1756&lt;&gt;""),1,""))</f>
        <v>1</v>
      </c>
      <c r="AH1756" s="183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82">
        <v>2021</v>
      </c>
      <c r="C1757" s="182">
        <v>4</v>
      </c>
      <c r="D1757" s="57" t="str">
        <f t="shared" si="334"/>
        <v>Q1</v>
      </c>
      <c r="E1757" s="16" t="s">
        <v>40</v>
      </c>
      <c r="F1757" s="182">
        <v>2021</v>
      </c>
      <c r="G1757" s="182">
        <v>10</v>
      </c>
      <c r="H1757" s="185"/>
      <c r="I1757" s="57" t="str">
        <f t="shared" si="337"/>
        <v>Q3</v>
      </c>
      <c r="J1757" s="178" t="s">
        <v>1808</v>
      </c>
      <c r="K1757" s="185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87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84">
        <v>0.1361</v>
      </c>
      <c r="AE1757" s="183">
        <f t="shared" si="340"/>
        <v>1</v>
      </c>
      <c r="AF1757" s="183">
        <f>IF(AND(COUNTIFS($J$18:J1757,J1757)=1,AE1757=1),1,"")</f>
        <v>1</v>
      </c>
      <c r="AG1757" s="183">
        <f>IF(C1757="","",IF(AND(COUNTIFS($J$18:J1757,J1757)=1,C1757&lt;&gt;""),1,""))</f>
        <v>1</v>
      </c>
      <c r="AH1757" s="183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82">
        <v>2021</v>
      </c>
      <c r="C1758" s="182">
        <v>4</v>
      </c>
      <c r="D1758" s="57" t="str">
        <f t="shared" si="334"/>
        <v>Q1</v>
      </c>
      <c r="E1758" s="16" t="s">
        <v>40</v>
      </c>
      <c r="F1758" s="182">
        <v>2021</v>
      </c>
      <c r="G1758" s="182">
        <v>10</v>
      </c>
      <c r="H1758" s="185"/>
      <c r="I1758" s="57" t="str">
        <f t="shared" si="337"/>
        <v>Q3</v>
      </c>
      <c r="J1758" s="178" t="s">
        <v>1810</v>
      </c>
      <c r="K1758" s="185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87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84">
        <v>8.0699999999999994E-2</v>
      </c>
      <c r="AE1758" s="183">
        <f t="shared" si="340"/>
        <v>0</v>
      </c>
      <c r="AF1758" s="183" t="str">
        <f>IF(AND(COUNTIFS($J$18:J1758,J1758)=1,AE1758=1),1,"")</f>
        <v/>
      </c>
      <c r="AG1758" s="183">
        <f>IF(C1758="","",IF(AND(COUNTIFS($J$18:J1758,J1758)=1,C1758&lt;&gt;""),1,""))</f>
        <v>1</v>
      </c>
      <c r="AH1758" s="183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82">
        <v>2021</v>
      </c>
      <c r="C1759" s="182">
        <v>4</v>
      </c>
      <c r="D1759" s="57" t="str">
        <f t="shared" si="334"/>
        <v>Q1</v>
      </c>
      <c r="E1759" s="16" t="s">
        <v>40</v>
      </c>
      <c r="F1759" s="182">
        <v>2021</v>
      </c>
      <c r="G1759" s="182">
        <v>10</v>
      </c>
      <c r="H1759" s="185"/>
      <c r="I1759" s="57" t="str">
        <f t="shared" si="337"/>
        <v>Q3</v>
      </c>
      <c r="J1759" s="178" t="s">
        <v>1767</v>
      </c>
      <c r="K1759" s="185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87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84">
        <v>0.13339999999999999</v>
      </c>
      <c r="AE1759" s="183">
        <f t="shared" si="340"/>
        <v>1</v>
      </c>
      <c r="AF1759" s="183" t="str">
        <f>IF(AND(COUNTIFS($J$18:J1759,J1759)=1,AE1759=1),1,"")</f>
        <v/>
      </c>
      <c r="AG1759" s="183" t="str">
        <f>IF(C1759="","",IF(AND(COUNTIFS($J$18:J1759,J1759)=1,C1759&lt;&gt;""),1,""))</f>
        <v/>
      </c>
      <c r="AH1759" s="183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82">
        <v>2021</v>
      </c>
      <c r="C1760" s="182">
        <v>4</v>
      </c>
      <c r="D1760" s="57" t="str">
        <f t="shared" si="334"/>
        <v>Q1</v>
      </c>
      <c r="E1760" s="16" t="s">
        <v>40</v>
      </c>
      <c r="F1760" s="182">
        <v>2021</v>
      </c>
      <c r="G1760" s="182">
        <v>10</v>
      </c>
      <c r="H1760" s="185"/>
      <c r="I1760" s="57" t="str">
        <f t="shared" si="337"/>
        <v>Q3</v>
      </c>
      <c r="J1760" s="178" t="s">
        <v>1811</v>
      </c>
      <c r="K1760" s="185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87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84">
        <v>8.4500000000000006E-2</v>
      </c>
      <c r="AE1760" s="183">
        <f t="shared" si="340"/>
        <v>0</v>
      </c>
      <c r="AF1760" s="183" t="str">
        <f>IF(AND(COUNTIFS($J$18:J1760,J1760)=1,AE1760=1),1,"")</f>
        <v/>
      </c>
      <c r="AG1760" s="183">
        <f>IF(C1760="","",IF(AND(COUNTIFS($J$18:J1760,J1760)=1,C1760&lt;&gt;""),1,""))</f>
        <v>1</v>
      </c>
      <c r="AH1760" s="183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82">
        <v>2021</v>
      </c>
      <c r="C1761" s="182">
        <v>4</v>
      </c>
      <c r="D1761" s="57" t="str">
        <f t="shared" si="334"/>
        <v>Q1</v>
      </c>
      <c r="E1761" s="16" t="s">
        <v>40</v>
      </c>
      <c r="F1761" s="182">
        <v>2021</v>
      </c>
      <c r="G1761" s="182">
        <v>10</v>
      </c>
      <c r="H1761" s="185"/>
      <c r="I1761" s="57" t="str">
        <f t="shared" si="337"/>
        <v>Q3</v>
      </c>
      <c r="J1761" s="178" t="s">
        <v>1811</v>
      </c>
      <c r="K1761" s="185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87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84">
        <v>8.4500000000000006E-2</v>
      </c>
      <c r="AE1761" s="183">
        <f t="shared" si="340"/>
        <v>0</v>
      </c>
      <c r="AF1761" s="183" t="str">
        <f>IF(AND(COUNTIFS($J$18:J1761,J1761)=1,AE1761=1),1,"")</f>
        <v/>
      </c>
      <c r="AG1761" s="183" t="str">
        <f>IF(C1761="","",IF(AND(COUNTIFS($J$18:J1761,J1761)=1,C1761&lt;&gt;""),1,""))</f>
        <v/>
      </c>
      <c r="AH1761" s="183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82">
        <v>2021</v>
      </c>
      <c r="C1762" s="182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82">
        <v>2021</v>
      </c>
      <c r="G1762" s="182">
        <v>10</v>
      </c>
      <c r="H1762" s="185"/>
      <c r="I1762" s="57" t="str">
        <f t="shared" si="337"/>
        <v>Q3</v>
      </c>
      <c r="J1762" s="178" t="s">
        <v>1791</v>
      </c>
      <c r="K1762" s="185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87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84">
        <v>0.14449999999999999</v>
      </c>
      <c r="AE1762" s="183">
        <f t="shared" si="340"/>
        <v>0</v>
      </c>
      <c r="AF1762" s="183" t="str">
        <f>IF(AND(COUNTIFS($J$18:J1762,J1762)=1,AE1762=1),1,"")</f>
        <v/>
      </c>
      <c r="AG1762" s="183" t="str">
        <f>IF(C1762="","",IF(AND(COUNTIFS($J$18:J1762,J1762)=1,C1762&lt;&gt;""),1,""))</f>
        <v/>
      </c>
      <c r="AH1762" s="183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82">
        <v>2021</v>
      </c>
      <c r="C1763" s="182">
        <v>7</v>
      </c>
      <c r="D1763" s="57" t="str">
        <f t="shared" si="347"/>
        <v>Q2</v>
      </c>
      <c r="E1763" s="16" t="s">
        <v>40</v>
      </c>
      <c r="F1763" s="182">
        <v>2021</v>
      </c>
      <c r="G1763" s="182">
        <v>10</v>
      </c>
      <c r="H1763" s="185"/>
      <c r="I1763" s="57" t="str">
        <f t="shared" si="337"/>
        <v>Q3</v>
      </c>
      <c r="J1763" s="178" t="s">
        <v>1812</v>
      </c>
      <c r="K1763" s="185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87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84">
        <v>0.1019</v>
      </c>
      <c r="AE1763" s="183">
        <f t="shared" si="340"/>
        <v>0</v>
      </c>
      <c r="AF1763" s="183" t="str">
        <f>IF(AND(COUNTIFS($J$18:J1763,J1763)=1,AE1763=1),1,"")</f>
        <v/>
      </c>
      <c r="AG1763" s="183">
        <f>IF(C1763="","",IF(AND(COUNTIFS($J$18:J1763,J1763)=1,C1763&lt;&gt;""),1,""))</f>
        <v>1</v>
      </c>
      <c r="AH1763" s="183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82">
        <v>2021</v>
      </c>
      <c r="C1764" s="182">
        <v>9</v>
      </c>
      <c r="D1764" s="57" t="str">
        <f t="shared" si="347"/>
        <v>Q2</v>
      </c>
      <c r="E1764" s="16" t="s">
        <v>40</v>
      </c>
      <c r="F1764" s="182">
        <v>2021</v>
      </c>
      <c r="G1764" s="182">
        <v>10</v>
      </c>
      <c r="H1764" s="185"/>
      <c r="I1764" s="57" t="str">
        <f t="shared" si="337"/>
        <v>Q3</v>
      </c>
      <c r="J1764" s="178" t="s">
        <v>1813</v>
      </c>
      <c r="K1764" s="185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87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84">
        <v>0.2238</v>
      </c>
      <c r="AE1764" s="183">
        <f t="shared" si="340"/>
        <v>0</v>
      </c>
      <c r="AF1764" s="183" t="str">
        <f>IF(AND(COUNTIFS($J$18:J1764,J1764)=1,AE1764=1),1,"")</f>
        <v/>
      </c>
      <c r="AG1764" s="183">
        <f>IF(C1764="","",IF(AND(COUNTIFS($J$18:J1764,J1764)=1,C1764&lt;&gt;""),1,""))</f>
        <v>1</v>
      </c>
      <c r="AH1764" s="183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82">
        <v>2021</v>
      </c>
      <c r="C1765" s="182">
        <v>9</v>
      </c>
      <c r="D1765" s="57" t="str">
        <f t="shared" si="347"/>
        <v>Q2</v>
      </c>
      <c r="E1765" s="16" t="s">
        <v>40</v>
      </c>
      <c r="F1765" s="182">
        <v>2021</v>
      </c>
      <c r="G1765" s="182">
        <v>10</v>
      </c>
      <c r="H1765" s="185"/>
      <c r="I1765" s="57" t="str">
        <f t="shared" si="337"/>
        <v>Q3</v>
      </c>
      <c r="J1765" s="178" t="s">
        <v>1814</v>
      </c>
      <c r="K1765" s="185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87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84">
        <v>0.25890000000000002</v>
      </c>
      <c r="AE1765" s="183">
        <f t="shared" si="340"/>
        <v>0</v>
      </c>
      <c r="AF1765" s="183" t="str">
        <f>IF(AND(COUNTIFS($J$18:J1765,J1765)=1,AE1765=1),1,"")</f>
        <v/>
      </c>
      <c r="AG1765" s="183">
        <f>IF(C1765="","",IF(AND(COUNTIFS($J$18:J1765,J1765)=1,C1765&lt;&gt;""),1,""))</f>
        <v>1</v>
      </c>
      <c r="AH1765" s="183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82">
        <v>2021</v>
      </c>
      <c r="C1766" s="182">
        <v>9</v>
      </c>
      <c r="D1766" s="57" t="str">
        <f t="shared" si="347"/>
        <v>Q2</v>
      </c>
      <c r="E1766" s="16" t="s">
        <v>40</v>
      </c>
      <c r="F1766" s="182">
        <v>2021</v>
      </c>
      <c r="G1766" s="182">
        <v>10</v>
      </c>
      <c r="H1766" s="185"/>
      <c r="I1766" s="57" t="str">
        <f t="shared" si="337"/>
        <v>Q3</v>
      </c>
      <c r="J1766" s="178" t="s">
        <v>1816</v>
      </c>
      <c r="K1766" s="185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87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84">
        <v>0.38679999999999998</v>
      </c>
      <c r="AE1766" s="183">
        <f t="shared" si="340"/>
        <v>0</v>
      </c>
      <c r="AF1766" s="183" t="str">
        <f>IF(AND(COUNTIFS($J$18:J1766,J1766)=1,AE1766=1),1,"")</f>
        <v/>
      </c>
      <c r="AG1766" s="183">
        <f>IF(C1766="","",IF(AND(COUNTIFS($J$18:J1766,J1766)=1,C1766&lt;&gt;""),1,""))</f>
        <v>1</v>
      </c>
      <c r="AH1766" s="183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82">
        <v>2021</v>
      </c>
      <c r="C1767" s="182">
        <v>3</v>
      </c>
      <c r="D1767" s="57" t="str">
        <f t="shared" si="347"/>
        <v>Q4</v>
      </c>
      <c r="E1767" s="16" t="s">
        <v>40</v>
      </c>
      <c r="F1767" s="182">
        <v>2021</v>
      </c>
      <c r="G1767" s="182">
        <v>11</v>
      </c>
      <c r="H1767" s="185"/>
      <c r="I1767" s="57" t="str">
        <f t="shared" si="337"/>
        <v>Q3</v>
      </c>
      <c r="J1767" s="178" t="s">
        <v>1804</v>
      </c>
      <c r="K1767" s="185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87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84">
        <v>8.4599999999999995E-2</v>
      </c>
      <c r="AE1767" s="183">
        <f t="shared" si="340"/>
        <v>1</v>
      </c>
      <c r="AF1767" s="183" t="str">
        <f>IF(AND(COUNTIFS($J$18:J1767,J1767)=1,AE1767=1),1,"")</f>
        <v/>
      </c>
      <c r="AG1767" s="183" t="str">
        <f>IF(C1767="","",IF(AND(COUNTIFS($J$18:J1767,J1767)=1,C1767&lt;&gt;""),1,""))</f>
        <v/>
      </c>
      <c r="AH1767" s="183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82">
        <v>2021</v>
      </c>
      <c r="C1768" s="182">
        <v>3</v>
      </c>
      <c r="D1768" s="57" t="str">
        <f t="shared" si="347"/>
        <v>Q4</v>
      </c>
      <c r="E1768" s="16" t="s">
        <v>40</v>
      </c>
      <c r="F1768" s="182">
        <v>2021</v>
      </c>
      <c r="G1768" s="182">
        <v>11</v>
      </c>
      <c r="H1768" s="185"/>
      <c r="I1768" s="57" t="str">
        <f t="shared" si="337"/>
        <v>Q3</v>
      </c>
      <c r="J1768" s="178" t="s">
        <v>1804</v>
      </c>
      <c r="K1768" s="185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87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84">
        <v>8.4599999999999995E-2</v>
      </c>
      <c r="AE1768" s="183">
        <f t="shared" si="340"/>
        <v>1</v>
      </c>
      <c r="AF1768" s="183" t="str">
        <f>IF(AND(COUNTIFS($J$18:J1768,J1768)=1,AE1768=1),1,"")</f>
        <v/>
      </c>
      <c r="AG1768" s="183" t="str">
        <f>IF(C1768="","",IF(AND(COUNTIFS($J$18:J1768,J1768)=1,C1768&lt;&gt;""),1,""))</f>
        <v/>
      </c>
      <c r="AH1768" s="183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82">
        <v>2021</v>
      </c>
      <c r="C1769" s="182">
        <v>3</v>
      </c>
      <c r="D1769" s="57" t="str">
        <f t="shared" si="347"/>
        <v>Q4</v>
      </c>
      <c r="E1769" s="16" t="s">
        <v>40</v>
      </c>
      <c r="F1769" s="182">
        <v>2021</v>
      </c>
      <c r="G1769" s="182">
        <v>11</v>
      </c>
      <c r="H1769" s="185"/>
      <c r="I1769" s="57" t="str">
        <f t="shared" si="337"/>
        <v>Q3</v>
      </c>
      <c r="J1769" s="178" t="s">
        <v>1804</v>
      </c>
      <c r="K1769" s="185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87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84">
        <v>8.4599999999999995E-2</v>
      </c>
      <c r="AE1769" s="183">
        <f t="shared" si="340"/>
        <v>1</v>
      </c>
      <c r="AF1769" s="183" t="str">
        <f>IF(AND(COUNTIFS($J$18:J1769,J1769)=1,AE1769=1),1,"")</f>
        <v/>
      </c>
      <c r="AG1769" s="183" t="str">
        <f>IF(C1769="","",IF(AND(COUNTIFS($J$18:J1769,J1769)=1,C1769&lt;&gt;""),1,""))</f>
        <v/>
      </c>
      <c r="AH1769" s="183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82">
        <v>2021</v>
      </c>
      <c r="C1770" s="182">
        <v>3</v>
      </c>
      <c r="D1770" s="57" t="str">
        <f t="shared" si="347"/>
        <v>Q4</v>
      </c>
      <c r="E1770" s="16" t="s">
        <v>40</v>
      </c>
      <c r="F1770" s="182">
        <v>2021</v>
      </c>
      <c r="G1770" s="182">
        <v>11</v>
      </c>
      <c r="H1770" s="185"/>
      <c r="I1770" s="57" t="str">
        <f t="shared" si="337"/>
        <v>Q3</v>
      </c>
      <c r="J1770" s="178" t="s">
        <v>1804</v>
      </c>
      <c r="K1770" s="185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87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84">
        <v>8.4599999999999995E-2</v>
      </c>
      <c r="AE1770" s="183">
        <f t="shared" si="340"/>
        <v>1</v>
      </c>
      <c r="AF1770" s="183" t="str">
        <f>IF(AND(COUNTIFS($J$18:J1770,J1770)=1,AE1770=1),1,"")</f>
        <v/>
      </c>
      <c r="AG1770" s="183" t="str">
        <f>IF(C1770="","",IF(AND(COUNTIFS($J$18:J1770,J1770)=1,C1770&lt;&gt;""),1,""))</f>
        <v/>
      </c>
      <c r="AH1770" s="183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82">
        <v>2021</v>
      </c>
      <c r="C1771" s="182">
        <v>3</v>
      </c>
      <c r="D1771" s="57" t="str">
        <f t="shared" si="347"/>
        <v>Q4</v>
      </c>
      <c r="E1771" s="16" t="s">
        <v>40</v>
      </c>
      <c r="F1771" s="182">
        <v>2021</v>
      </c>
      <c r="G1771" s="182">
        <v>11</v>
      </c>
      <c r="H1771" s="185"/>
      <c r="I1771" s="57" t="str">
        <f t="shared" si="337"/>
        <v>Q3</v>
      </c>
      <c r="J1771" s="178" t="s">
        <v>1819</v>
      </c>
      <c r="K1771" s="185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87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84">
        <v>7.7600000000000002E-2</v>
      </c>
      <c r="AE1771" s="183">
        <f t="shared" si="340"/>
        <v>1</v>
      </c>
      <c r="AF1771" s="183">
        <f>IF(AND(COUNTIFS($J$18:J1771,J1771)=1,AE1771=1),1,"")</f>
        <v>1</v>
      </c>
      <c r="AG1771" s="183">
        <f>IF(C1771="","",IF(AND(COUNTIFS($J$18:J1771,J1771)=1,C1771&lt;&gt;""),1,""))</f>
        <v>1</v>
      </c>
      <c r="AH1771" s="183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82">
        <v>2021</v>
      </c>
      <c r="C1772" s="182">
        <v>4</v>
      </c>
      <c r="D1772" s="57" t="str">
        <f t="shared" si="347"/>
        <v>Q1</v>
      </c>
      <c r="E1772" s="16" t="s">
        <v>40</v>
      </c>
      <c r="F1772" s="182">
        <v>2021</v>
      </c>
      <c r="G1772" s="182">
        <v>11</v>
      </c>
      <c r="H1772" s="185"/>
      <c r="I1772" s="57" t="str">
        <f t="shared" si="337"/>
        <v>Q3</v>
      </c>
      <c r="J1772" s="178" t="s">
        <v>1822</v>
      </c>
      <c r="K1772" s="185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87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84">
        <v>0.1242</v>
      </c>
      <c r="AE1772" s="183">
        <f t="shared" si="340"/>
        <v>0</v>
      </c>
      <c r="AF1772" s="183" t="str">
        <f>IF(AND(COUNTIFS($J$18:J1772,J1772)=1,AE1772=1),1,"")</f>
        <v/>
      </c>
      <c r="AG1772" s="183">
        <f>IF(C1772="","",IF(AND(COUNTIFS($J$18:J1772,J1772)=1,C1772&lt;&gt;""),1,""))</f>
        <v>1</v>
      </c>
      <c r="AH1772" s="183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82">
        <v>2021</v>
      </c>
      <c r="C1773" s="182">
        <v>4</v>
      </c>
      <c r="D1773" s="57" t="str">
        <f t="shared" si="347"/>
        <v>Q1</v>
      </c>
      <c r="E1773" s="16" t="s">
        <v>40</v>
      </c>
      <c r="F1773" s="182">
        <v>2021</v>
      </c>
      <c r="G1773" s="182">
        <v>11</v>
      </c>
      <c r="H1773" s="185"/>
      <c r="I1773" s="57" t="str">
        <f t="shared" si="337"/>
        <v>Q3</v>
      </c>
      <c r="J1773" s="178" t="s">
        <v>1822</v>
      </c>
      <c r="K1773" s="185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87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84">
        <v>0.1242</v>
      </c>
      <c r="AE1773" s="183">
        <f t="shared" si="340"/>
        <v>0</v>
      </c>
      <c r="AF1773" s="183" t="str">
        <f>IF(AND(COUNTIFS($J$18:J1773,J1773)=1,AE1773=1),1,"")</f>
        <v/>
      </c>
      <c r="AG1773" s="183" t="str">
        <f>IF(C1773="","",IF(AND(COUNTIFS($J$18:J1773,J1773)=1,C1773&lt;&gt;""),1,""))</f>
        <v/>
      </c>
      <c r="AH1773" s="183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82">
        <v>2021</v>
      </c>
      <c r="C1774" s="182">
        <v>4</v>
      </c>
      <c r="D1774" s="57" t="str">
        <f t="shared" si="347"/>
        <v>Q1</v>
      </c>
      <c r="E1774" s="16" t="s">
        <v>40</v>
      </c>
      <c r="F1774" s="182">
        <v>2021</v>
      </c>
      <c r="G1774" s="182">
        <v>11</v>
      </c>
      <c r="H1774" s="185"/>
      <c r="I1774" s="57" t="str">
        <f t="shared" si="337"/>
        <v>Q3</v>
      </c>
      <c r="J1774" s="178" t="s">
        <v>1822</v>
      </c>
      <c r="K1774" s="185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87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84">
        <v>0.1242</v>
      </c>
      <c r="AE1774" s="183">
        <f t="shared" si="340"/>
        <v>0</v>
      </c>
      <c r="AF1774" s="183" t="str">
        <f>IF(AND(COUNTIFS($J$18:J1774,J1774)=1,AE1774=1),1,"")</f>
        <v/>
      </c>
      <c r="AG1774" s="183" t="str">
        <f>IF(C1774="","",IF(AND(COUNTIFS($J$18:J1774,J1774)=1,C1774&lt;&gt;""),1,""))</f>
        <v/>
      </c>
      <c r="AH1774" s="183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82">
        <v>2021</v>
      </c>
      <c r="C1775" s="182">
        <v>5</v>
      </c>
      <c r="D1775" s="57" t="str">
        <f t="shared" si="347"/>
        <v>Q1</v>
      </c>
      <c r="E1775" s="16" t="s">
        <v>40</v>
      </c>
      <c r="F1775" s="182">
        <v>2021</v>
      </c>
      <c r="G1775" s="182">
        <v>11</v>
      </c>
      <c r="H1775" s="185"/>
      <c r="I1775" s="57" t="str">
        <f t="shared" si="337"/>
        <v>Q3</v>
      </c>
      <c r="J1775" s="178" t="s">
        <v>1823</v>
      </c>
      <c r="K1775" s="185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87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84">
        <v>0.1062</v>
      </c>
      <c r="AE1775" s="183">
        <f t="shared" si="340"/>
        <v>1</v>
      </c>
      <c r="AF1775" s="183">
        <f>IF(AND(COUNTIFS($J$18:J1775,J1775)=1,AE1775=1),1,"")</f>
        <v>1</v>
      </c>
      <c r="AG1775" s="183">
        <f>IF(C1775="","",IF(AND(COUNTIFS($J$18:J1775,J1775)=1,C1775&lt;&gt;""),1,""))</f>
        <v>1</v>
      </c>
      <c r="AH1775" s="183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82">
        <v>2021</v>
      </c>
      <c r="C1776" s="182">
        <v>5</v>
      </c>
      <c r="D1776" s="57" t="str">
        <f t="shared" si="347"/>
        <v>Q1</v>
      </c>
      <c r="E1776" s="16" t="s">
        <v>40</v>
      </c>
      <c r="F1776" s="182">
        <v>2021</v>
      </c>
      <c r="G1776" s="182">
        <v>11</v>
      </c>
      <c r="H1776" s="185"/>
      <c r="I1776" s="57" t="str">
        <f t="shared" si="337"/>
        <v>Q3</v>
      </c>
      <c r="J1776" s="178" t="s">
        <v>1823</v>
      </c>
      <c r="K1776" s="185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87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84">
        <v>0.1062</v>
      </c>
      <c r="AE1776" s="183">
        <f t="shared" si="340"/>
        <v>1</v>
      </c>
      <c r="AF1776" s="183" t="str">
        <f>IF(AND(COUNTIFS($J$18:J1776,J1776)=1,AE1776=1),1,"")</f>
        <v/>
      </c>
      <c r="AG1776" s="183" t="str">
        <f>IF(C1776="","",IF(AND(COUNTIFS($J$18:J1776,J1776)=1,C1776&lt;&gt;""),1,""))</f>
        <v/>
      </c>
      <c r="AH1776" s="183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82">
        <v>2021</v>
      </c>
      <c r="C1777" s="182">
        <v>5</v>
      </c>
      <c r="D1777" s="57" t="str">
        <f t="shared" si="347"/>
        <v>Q1</v>
      </c>
      <c r="E1777" s="16" t="s">
        <v>40</v>
      </c>
      <c r="F1777" s="182">
        <v>2021</v>
      </c>
      <c r="G1777" s="182">
        <v>11</v>
      </c>
      <c r="H1777" s="185"/>
      <c r="I1777" s="57" t="str">
        <f t="shared" si="337"/>
        <v>Q3</v>
      </c>
      <c r="J1777" s="178" t="s">
        <v>1825</v>
      </c>
      <c r="K1777" s="185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87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84">
        <v>0.1089</v>
      </c>
      <c r="AE1777" s="183">
        <f t="shared" si="340"/>
        <v>0</v>
      </c>
      <c r="AF1777" s="183" t="str">
        <f>IF(AND(COUNTIFS($J$18:J1777,J1777)=1,AE1777=1),1,"")</f>
        <v/>
      </c>
      <c r="AG1777" s="183">
        <f>IF(C1777="","",IF(AND(COUNTIFS($J$18:J1777,J1777)=1,C1777&lt;&gt;""),1,""))</f>
        <v>1</v>
      </c>
      <c r="AH1777" s="183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82">
        <v>2021</v>
      </c>
      <c r="C1778" s="182">
        <v>5</v>
      </c>
      <c r="D1778" s="57" t="str">
        <f t="shared" si="347"/>
        <v>Q1</v>
      </c>
      <c r="E1778" s="16" t="s">
        <v>40</v>
      </c>
      <c r="F1778" s="182">
        <v>2021</v>
      </c>
      <c r="G1778" s="182">
        <v>11</v>
      </c>
      <c r="H1778" s="185"/>
      <c r="I1778" s="57" t="str">
        <f t="shared" si="337"/>
        <v>Q3</v>
      </c>
      <c r="J1778" s="178" t="s">
        <v>1827</v>
      </c>
      <c r="K1778" s="185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87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84">
        <v>8.8700000000000001E-2</v>
      </c>
      <c r="AE1778" s="183">
        <f t="shared" si="340"/>
        <v>0</v>
      </c>
      <c r="AF1778" s="183" t="str">
        <f>IF(AND(COUNTIFS($J$18:J1778,J1778)=1,AE1778=1),1,"")</f>
        <v/>
      </c>
      <c r="AG1778" s="183">
        <f>IF(C1778="","",IF(AND(COUNTIFS($J$18:J1778,J1778)=1,C1778&lt;&gt;""),1,""))</f>
        <v>1</v>
      </c>
      <c r="AH1778" s="183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82">
        <v>2021</v>
      </c>
      <c r="C1779" s="182">
        <v>5</v>
      </c>
      <c r="D1779" s="57" t="str">
        <f t="shared" si="347"/>
        <v>Q1</v>
      </c>
      <c r="E1779" s="16" t="s">
        <v>40</v>
      </c>
      <c r="F1779" s="182">
        <v>2021</v>
      </c>
      <c r="G1779" s="182">
        <v>11</v>
      </c>
      <c r="H1779" s="185"/>
      <c r="I1779" s="57" t="str">
        <f t="shared" si="337"/>
        <v>Q3</v>
      </c>
      <c r="J1779" s="178" t="s">
        <v>1829</v>
      </c>
      <c r="K1779" s="185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87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84">
        <v>6.3299999999999995E-2</v>
      </c>
      <c r="AE1779" s="183">
        <f t="shared" si="340"/>
        <v>0</v>
      </c>
      <c r="AF1779" s="183" t="str">
        <f>IF(AND(COUNTIFS($J$18:J1779,J1779)=1,AE1779=1),1,"")</f>
        <v/>
      </c>
      <c r="AG1779" s="183">
        <f>IF(C1779="","",IF(AND(COUNTIFS($J$18:J1779,J1779)=1,C1779&lt;&gt;""),1,""))</f>
        <v>1</v>
      </c>
      <c r="AH1779" s="183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82">
        <v>2021</v>
      </c>
      <c r="C1780" s="182">
        <v>6</v>
      </c>
      <c r="D1780" s="57" t="str">
        <f t="shared" si="347"/>
        <v>Q1</v>
      </c>
      <c r="E1780" s="16" t="s">
        <v>40</v>
      </c>
      <c r="F1780" s="182">
        <v>2021</v>
      </c>
      <c r="G1780" s="182">
        <v>11</v>
      </c>
      <c r="H1780" s="185"/>
      <c r="I1780" s="57" t="str">
        <f t="shared" si="337"/>
        <v>Q3</v>
      </c>
      <c r="J1780" s="178" t="s">
        <v>1831</v>
      </c>
      <c r="K1780" s="185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87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84">
        <v>0.1076</v>
      </c>
      <c r="AE1780" s="183">
        <f t="shared" si="340"/>
        <v>0</v>
      </c>
      <c r="AF1780" s="183" t="str">
        <f>IF(AND(COUNTIFS($J$18:J1780,J1780)=1,AE1780=1),1,"")</f>
        <v/>
      </c>
      <c r="AG1780" s="183">
        <f>IF(C1780="","",IF(AND(COUNTIFS($J$18:J1780,J1780)=1,C1780&lt;&gt;""),1,""))</f>
        <v>1</v>
      </c>
      <c r="AH1780" s="183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82">
        <v>2021</v>
      </c>
      <c r="C1781" s="182">
        <v>6</v>
      </c>
      <c r="D1781" s="57" t="str">
        <f t="shared" si="347"/>
        <v>Q1</v>
      </c>
      <c r="E1781" s="16" t="s">
        <v>40</v>
      </c>
      <c r="F1781" s="182">
        <v>2021</v>
      </c>
      <c r="G1781" s="182">
        <v>11</v>
      </c>
      <c r="H1781" s="185"/>
      <c r="I1781" s="57" t="str">
        <f t="shared" si="337"/>
        <v>Q3</v>
      </c>
      <c r="J1781" s="178" t="s">
        <v>1831</v>
      </c>
      <c r="K1781" s="185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87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84">
        <v>0.1076</v>
      </c>
      <c r="AE1781" s="183">
        <f t="shared" si="340"/>
        <v>0</v>
      </c>
      <c r="AF1781" s="183" t="str">
        <f>IF(AND(COUNTIFS($J$18:J1781,J1781)=1,AE1781=1),1,"")</f>
        <v/>
      </c>
      <c r="AG1781" s="183" t="str">
        <f>IF(C1781="","",IF(AND(COUNTIFS($J$18:J1781,J1781)=1,C1781&lt;&gt;""),1,""))</f>
        <v/>
      </c>
      <c r="AH1781" s="183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82">
        <v>2021</v>
      </c>
      <c r="C1782" s="182">
        <v>6</v>
      </c>
      <c r="D1782" s="57" t="str">
        <f t="shared" si="347"/>
        <v>Q1</v>
      </c>
      <c r="E1782" s="16" t="s">
        <v>40</v>
      </c>
      <c r="F1782" s="182">
        <v>2021</v>
      </c>
      <c r="G1782" s="182">
        <v>11</v>
      </c>
      <c r="H1782" s="185"/>
      <c r="I1782" s="57" t="str">
        <f t="shared" si="337"/>
        <v>Q3</v>
      </c>
      <c r="J1782" s="178" t="s">
        <v>1832</v>
      </c>
      <c r="K1782" s="185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87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84">
        <v>0.1142</v>
      </c>
      <c r="AE1782" s="183">
        <f t="shared" si="340"/>
        <v>0</v>
      </c>
      <c r="AF1782" s="183" t="str">
        <f>IF(AND(COUNTIFS($J$18:J1782,J1782)=1,AE1782=1),1,"")</f>
        <v/>
      </c>
      <c r="AG1782" s="183">
        <f>IF(C1782="","",IF(AND(COUNTIFS($J$18:J1782,J1782)=1,C1782&lt;&gt;""),1,""))</f>
        <v>1</v>
      </c>
      <c r="AH1782" s="183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82">
        <v>2021</v>
      </c>
      <c r="C1783" s="182">
        <v>6</v>
      </c>
      <c r="D1783" s="57" t="str">
        <f t="shared" si="347"/>
        <v>Q1</v>
      </c>
      <c r="E1783" s="16" t="s">
        <v>40</v>
      </c>
      <c r="F1783" s="182">
        <v>2021</v>
      </c>
      <c r="G1783" s="182">
        <v>11</v>
      </c>
      <c r="H1783" s="185"/>
      <c r="I1783" s="57" t="str">
        <f t="shared" si="337"/>
        <v>Q3</v>
      </c>
      <c r="J1783" s="178" t="s">
        <v>1832</v>
      </c>
      <c r="K1783" s="185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87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84">
        <v>0.1142</v>
      </c>
      <c r="AE1783" s="183">
        <f t="shared" si="340"/>
        <v>0</v>
      </c>
      <c r="AF1783" s="183" t="str">
        <f>IF(AND(COUNTIFS($J$18:J1783,J1783)=1,AE1783=1),1,"")</f>
        <v/>
      </c>
      <c r="AG1783" s="183" t="str">
        <f>IF(C1783="","",IF(AND(COUNTIFS($J$18:J1783,J1783)=1,C1783&lt;&gt;""),1,""))</f>
        <v/>
      </c>
      <c r="AH1783" s="183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82">
        <v>2021</v>
      </c>
      <c r="C1784" s="182">
        <v>6</v>
      </c>
      <c r="D1784" s="57" t="str">
        <f t="shared" si="347"/>
        <v>Q1</v>
      </c>
      <c r="E1784" s="16" t="s">
        <v>40</v>
      </c>
      <c r="F1784" s="182">
        <v>2021</v>
      </c>
      <c r="G1784" s="182">
        <v>11</v>
      </c>
      <c r="H1784" s="185"/>
      <c r="I1784" s="57" t="str">
        <f t="shared" si="337"/>
        <v>Q3</v>
      </c>
      <c r="J1784" s="178" t="s">
        <v>1794</v>
      </c>
      <c r="K1784" s="185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87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84">
        <v>9.8100000000000007E-2</v>
      </c>
      <c r="AE1784" s="183">
        <f t="shared" si="340"/>
        <v>0</v>
      </c>
      <c r="AF1784" s="183" t="str">
        <f>IF(AND(COUNTIFS($J$18:J1784,J1784)=1,AE1784=1),1,"")</f>
        <v/>
      </c>
      <c r="AG1784" s="183" t="str">
        <f>IF(C1784="","",IF(AND(COUNTIFS($J$18:J1784,J1784)=1,C1784&lt;&gt;""),1,""))</f>
        <v/>
      </c>
      <c r="AH1784" s="183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82">
        <v>2021</v>
      </c>
      <c r="C1785" s="182">
        <v>6</v>
      </c>
      <c r="D1785" s="57" t="str">
        <f t="shared" si="347"/>
        <v>Q1</v>
      </c>
      <c r="E1785" s="16" t="s">
        <v>40</v>
      </c>
      <c r="F1785" s="182">
        <v>2021</v>
      </c>
      <c r="G1785" s="182">
        <v>11</v>
      </c>
      <c r="H1785" s="185"/>
      <c r="I1785" s="57" t="str">
        <f t="shared" si="337"/>
        <v>Q3</v>
      </c>
      <c r="J1785" s="178" t="s">
        <v>1794</v>
      </c>
      <c r="K1785" s="185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87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84">
        <v>9.8100000000000007E-2</v>
      </c>
      <c r="AE1785" s="183">
        <f t="shared" si="340"/>
        <v>0</v>
      </c>
      <c r="AF1785" s="183" t="str">
        <f>IF(AND(COUNTIFS($J$18:J1785,J1785)=1,AE1785=1),1,"")</f>
        <v/>
      </c>
      <c r="AG1785" s="183" t="str">
        <f>IF(C1785="","",IF(AND(COUNTIFS($J$18:J1785,J1785)=1,C1785&lt;&gt;""),1,""))</f>
        <v/>
      </c>
      <c r="AH1785" s="183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82">
        <v>2021</v>
      </c>
      <c r="C1786" s="182">
        <v>6</v>
      </c>
      <c r="D1786" s="57" t="str">
        <f t="shared" si="347"/>
        <v>Q1</v>
      </c>
      <c r="E1786" s="16" t="s">
        <v>40</v>
      </c>
      <c r="F1786" s="182">
        <v>2021</v>
      </c>
      <c r="G1786" s="182">
        <v>11</v>
      </c>
      <c r="H1786" s="185"/>
      <c r="I1786" s="57" t="str">
        <f t="shared" si="337"/>
        <v>Q3</v>
      </c>
      <c r="J1786" s="178" t="s">
        <v>1834</v>
      </c>
      <c r="K1786" s="185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87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84">
        <v>0.2014</v>
      </c>
      <c r="AE1786" s="183">
        <f t="shared" si="340"/>
        <v>0</v>
      </c>
      <c r="AF1786" s="183" t="str">
        <f>IF(AND(COUNTIFS($J$18:J1786,J1786)=1,AE1786=1),1,"")</f>
        <v/>
      </c>
      <c r="AG1786" s="183">
        <f>IF(C1786="","",IF(AND(COUNTIFS($J$18:J1786,J1786)=1,C1786&lt;&gt;""),1,""))</f>
        <v>1</v>
      </c>
      <c r="AH1786" s="183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82">
        <v>2021</v>
      </c>
      <c r="C1787" s="182">
        <v>7</v>
      </c>
      <c r="D1787" s="57" t="str">
        <f t="shared" si="347"/>
        <v>Q2</v>
      </c>
      <c r="E1787" s="16" t="s">
        <v>40</v>
      </c>
      <c r="F1787" s="182">
        <v>2021</v>
      </c>
      <c r="G1787" s="182">
        <v>11</v>
      </c>
      <c r="H1787" s="185"/>
      <c r="I1787" s="57" t="str">
        <f t="shared" si="337"/>
        <v>Q3</v>
      </c>
      <c r="J1787" s="178" t="s">
        <v>1812</v>
      </c>
      <c r="K1787" s="185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87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84">
        <v>0.1019</v>
      </c>
      <c r="AE1787" s="183">
        <f t="shared" si="340"/>
        <v>0</v>
      </c>
      <c r="AF1787" s="183" t="str">
        <f>IF(AND(COUNTIFS($J$18:J1787,J1787)=1,AE1787=1),1,"")</f>
        <v/>
      </c>
      <c r="AG1787" s="183" t="str">
        <f>IF(C1787="","",IF(AND(COUNTIFS($J$18:J1787,J1787)=1,C1787&lt;&gt;""),1,""))</f>
        <v/>
      </c>
      <c r="AH1787" s="183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82">
        <v>2021</v>
      </c>
      <c r="C1788" s="182">
        <v>7</v>
      </c>
      <c r="D1788" s="57" t="str">
        <f t="shared" si="347"/>
        <v>Q2</v>
      </c>
      <c r="E1788" s="16" t="s">
        <v>40</v>
      </c>
      <c r="F1788" s="182">
        <v>2021</v>
      </c>
      <c r="G1788" s="182">
        <v>11</v>
      </c>
      <c r="H1788" s="185"/>
      <c r="I1788" s="57" t="str">
        <f t="shared" si="337"/>
        <v>Q3</v>
      </c>
      <c r="J1788" s="178" t="s">
        <v>1812</v>
      </c>
      <c r="K1788" s="185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87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84">
        <v>0.1019</v>
      </c>
      <c r="AE1788" s="183">
        <f t="shared" si="340"/>
        <v>0</v>
      </c>
      <c r="AF1788" s="183" t="str">
        <f>IF(AND(COUNTIFS($J$18:J1788,J1788)=1,AE1788=1),1,"")</f>
        <v/>
      </c>
      <c r="AG1788" s="183" t="str">
        <f>IF(C1788="","",IF(AND(COUNTIFS($J$18:J1788,J1788)=1,C1788&lt;&gt;""),1,""))</f>
        <v/>
      </c>
      <c r="AH1788" s="183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82">
        <v>2021</v>
      </c>
      <c r="C1789" s="182">
        <v>8</v>
      </c>
      <c r="D1789" s="57" t="str">
        <f t="shared" si="347"/>
        <v>Q2</v>
      </c>
      <c r="E1789" s="16" t="s">
        <v>40</v>
      </c>
      <c r="F1789" s="182">
        <v>2021</v>
      </c>
      <c r="G1789" s="182">
        <v>11</v>
      </c>
      <c r="H1789" s="185"/>
      <c r="I1789" s="57" t="str">
        <f t="shared" si="337"/>
        <v>Q3</v>
      </c>
      <c r="J1789" s="178" t="s">
        <v>1835</v>
      </c>
      <c r="K1789" s="185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87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84">
        <v>0.2016</v>
      </c>
      <c r="AE1789" s="183">
        <f t="shared" si="340"/>
        <v>0</v>
      </c>
      <c r="AF1789" s="183" t="str">
        <f>IF(AND(COUNTIFS($J$18:J1789,J1789)=1,AE1789=1),1,"")</f>
        <v/>
      </c>
      <c r="AG1789" s="183">
        <f>IF(C1789="","",IF(AND(COUNTIFS($J$18:J1789,J1789)=1,C1789&lt;&gt;""),1,""))</f>
        <v>1</v>
      </c>
      <c r="AH1789" s="183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82">
        <v>2021</v>
      </c>
      <c r="C1790" s="182">
        <v>8</v>
      </c>
      <c r="D1790" s="57" t="str">
        <f t="shared" si="347"/>
        <v>Q2</v>
      </c>
      <c r="E1790" s="16" t="s">
        <v>40</v>
      </c>
      <c r="F1790" s="182">
        <v>2021</v>
      </c>
      <c r="G1790" s="182">
        <v>11</v>
      </c>
      <c r="H1790" s="185"/>
      <c r="I1790" s="57" t="str">
        <f t="shared" si="337"/>
        <v>Q3</v>
      </c>
      <c r="J1790" s="178" t="s">
        <v>1836</v>
      </c>
      <c r="K1790" s="185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87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84">
        <v>8.4199999999999997E-2</v>
      </c>
      <c r="AE1790" s="183">
        <f t="shared" si="340"/>
        <v>0</v>
      </c>
      <c r="AF1790" s="183" t="str">
        <f>IF(AND(COUNTIFS($J$18:J1790,J1790)=1,AE1790=1),1,"")</f>
        <v/>
      </c>
      <c r="AG1790" s="183">
        <f>IF(C1790="","",IF(AND(COUNTIFS($J$18:J1790,J1790)=1,C1790&lt;&gt;""),1,""))</f>
        <v>1</v>
      </c>
      <c r="AH1790" s="183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82">
        <v>2021</v>
      </c>
      <c r="C1791" s="182">
        <v>8</v>
      </c>
      <c r="D1791" s="57" t="str">
        <f t="shared" si="347"/>
        <v>Q2</v>
      </c>
      <c r="E1791" s="16" t="s">
        <v>40</v>
      </c>
      <c r="F1791" s="182">
        <v>2021</v>
      </c>
      <c r="G1791" s="182">
        <v>11</v>
      </c>
      <c r="H1791" s="185"/>
      <c r="I1791" s="57" t="str">
        <f t="shared" si="337"/>
        <v>Q3</v>
      </c>
      <c r="J1791" s="178" t="s">
        <v>1836</v>
      </c>
      <c r="K1791" s="185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87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84">
        <v>8.4199999999999997E-2</v>
      </c>
      <c r="AE1791" s="183">
        <f t="shared" si="340"/>
        <v>0</v>
      </c>
      <c r="AF1791" s="183" t="str">
        <f>IF(AND(COUNTIFS($J$18:J1791,J1791)=1,AE1791=1),1,"")</f>
        <v/>
      </c>
      <c r="AG1791" s="183" t="str">
        <f>IF(C1791="","",IF(AND(COUNTIFS($J$18:J1791,J1791)=1,C1791&lt;&gt;""),1,""))</f>
        <v/>
      </c>
      <c r="AH1791" s="183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82">
        <v>2021</v>
      </c>
      <c r="C1792" s="182">
        <v>8</v>
      </c>
      <c r="D1792" s="57" t="str">
        <f t="shared" si="347"/>
        <v>Q2</v>
      </c>
      <c r="E1792" s="16" t="s">
        <v>40</v>
      </c>
      <c r="F1792" s="182">
        <v>2021</v>
      </c>
      <c r="G1792" s="182">
        <v>11</v>
      </c>
      <c r="H1792" s="185"/>
      <c r="I1792" s="57" t="str">
        <f t="shared" si="337"/>
        <v>Q3</v>
      </c>
      <c r="J1792" s="178" t="s">
        <v>1838</v>
      </c>
      <c r="K1792" s="185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87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84">
        <v>0.1123</v>
      </c>
      <c r="AE1792" s="183">
        <f t="shared" si="340"/>
        <v>0</v>
      </c>
      <c r="AF1792" s="183" t="str">
        <f>IF(AND(COUNTIFS($J$18:J1792,J1792)=1,AE1792=1),1,"")</f>
        <v/>
      </c>
      <c r="AG1792" s="183">
        <f>IF(C1792="","",IF(AND(COUNTIFS($J$18:J1792,J1792)=1,C1792&lt;&gt;""),1,""))</f>
        <v>1</v>
      </c>
      <c r="AH1792" s="183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82">
        <v>2021</v>
      </c>
      <c r="C1793" s="182">
        <v>10</v>
      </c>
      <c r="D1793" s="57" t="str">
        <f t="shared" si="347"/>
        <v>Q3</v>
      </c>
      <c r="E1793" s="16" t="s">
        <v>40</v>
      </c>
      <c r="F1793" s="182">
        <v>2021</v>
      </c>
      <c r="G1793" s="182">
        <v>11</v>
      </c>
      <c r="H1793" s="185"/>
      <c r="I1793" s="57" t="str">
        <f t="shared" si="337"/>
        <v>Q3</v>
      </c>
      <c r="J1793" s="178" t="s">
        <v>1839</v>
      </c>
      <c r="K1793" s="185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87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84">
        <v>0.1331</v>
      </c>
      <c r="AE1793" s="183">
        <f t="shared" si="340"/>
        <v>0</v>
      </c>
      <c r="AF1793" s="183" t="str">
        <f>IF(AND(COUNTIFS($J$18:J1793,J1793)=1,AE1793=1),1,"")</f>
        <v/>
      </c>
      <c r="AG1793" s="183">
        <f>IF(C1793="","",IF(AND(COUNTIFS($J$18:J1793,J1793)=1,C1793&lt;&gt;""),1,""))</f>
        <v>1</v>
      </c>
      <c r="AH1793" s="183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82">
        <v>2021</v>
      </c>
      <c r="C1794" s="182">
        <v>10</v>
      </c>
      <c r="D1794" s="57" t="str">
        <f t="shared" si="347"/>
        <v>Q3</v>
      </c>
      <c r="E1794" s="16" t="s">
        <v>40</v>
      </c>
      <c r="F1794" s="182">
        <v>2021</v>
      </c>
      <c r="G1794" s="182">
        <v>11</v>
      </c>
      <c r="H1794" s="185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8" t="s">
        <v>1840</v>
      </c>
      <c r="K1794" s="185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87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84">
        <v>0.17330000000000001</v>
      </c>
      <c r="AE1794" s="183">
        <f t="shared" ref="AE1794:AE1857" si="353">IF(Q1794="","",IF(Q1794="Yes",1,0))</f>
        <v>0</v>
      </c>
      <c r="AF1794" s="183" t="str">
        <f>IF(AND(COUNTIFS($J$18:J1794,J1794)=1,AE1794=1),1,"")</f>
        <v/>
      </c>
      <c r="AG1794" s="183">
        <f>IF(C1794="","",IF(AND(COUNTIFS($J$18:J1794,J1794)=1,C1794&lt;&gt;""),1,""))</f>
        <v>1</v>
      </c>
      <c r="AH1794" s="183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82">
        <v>2021</v>
      </c>
      <c r="C1795" s="182">
        <v>10</v>
      </c>
      <c r="D1795" s="57" t="str">
        <f t="shared" si="347"/>
        <v>Q3</v>
      </c>
      <c r="E1795" s="16" t="s">
        <v>40</v>
      </c>
      <c r="F1795" s="182">
        <v>2021</v>
      </c>
      <c r="G1795" s="182">
        <v>11</v>
      </c>
      <c r="H1795" s="185"/>
      <c r="I1795" s="57" t="str">
        <f t="shared" si="350"/>
        <v>Q3</v>
      </c>
      <c r="J1795" s="178" t="s">
        <v>1840</v>
      </c>
      <c r="K1795" s="185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87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84">
        <v>0.17330000000000001</v>
      </c>
      <c r="AE1795" s="183">
        <f t="shared" si="353"/>
        <v>0</v>
      </c>
      <c r="AF1795" s="183" t="str">
        <f>IF(AND(COUNTIFS($J$18:J1795,J1795)=1,AE1795=1),1,"")</f>
        <v/>
      </c>
      <c r="AG1795" s="183" t="str">
        <f>IF(C1795="","",IF(AND(COUNTIFS($J$18:J1795,J1795)=1,C1795&lt;&gt;""),1,""))</f>
        <v/>
      </c>
      <c r="AH1795" s="183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82">
        <v>2021</v>
      </c>
      <c r="C1796" s="182">
        <v>3</v>
      </c>
      <c r="D1796" s="57" t="str">
        <f t="shared" si="347"/>
        <v>Q4</v>
      </c>
      <c r="E1796" s="16" t="s">
        <v>40</v>
      </c>
      <c r="F1796" s="182">
        <v>2021</v>
      </c>
      <c r="G1796" s="182">
        <v>12</v>
      </c>
      <c r="H1796" s="185"/>
      <c r="I1796" s="57" t="str">
        <f t="shared" si="350"/>
        <v>Q3</v>
      </c>
      <c r="J1796" s="178" t="s">
        <v>1842</v>
      </c>
      <c r="K1796" s="185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87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84">
        <v>0.14510000000000001</v>
      </c>
      <c r="AE1796" s="183">
        <f t="shared" si="353"/>
        <v>1</v>
      </c>
      <c r="AF1796" s="183">
        <f>IF(AND(COUNTIFS($J$18:J1796,J1796)=1,AE1796=1),1,"")</f>
        <v>1</v>
      </c>
      <c r="AG1796" s="183">
        <f>IF(C1796="","",IF(AND(COUNTIFS($J$18:J1796,J1796)=1,C1796&lt;&gt;""),1,""))</f>
        <v>1</v>
      </c>
      <c r="AH1796" s="183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82">
        <v>2021</v>
      </c>
      <c r="C1797" s="182">
        <v>3</v>
      </c>
      <c r="D1797" s="57" t="str">
        <f t="shared" si="347"/>
        <v>Q4</v>
      </c>
      <c r="E1797" s="16" t="s">
        <v>40</v>
      </c>
      <c r="F1797" s="182">
        <v>2021</v>
      </c>
      <c r="G1797" s="182">
        <v>12</v>
      </c>
      <c r="H1797" s="185"/>
      <c r="I1797" s="57" t="str">
        <f t="shared" si="350"/>
        <v>Q3</v>
      </c>
      <c r="J1797" s="178" t="s">
        <v>1842</v>
      </c>
      <c r="K1797" s="185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87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84">
        <v>0.14510000000000001</v>
      </c>
      <c r="AE1797" s="183">
        <f t="shared" si="353"/>
        <v>1</v>
      </c>
      <c r="AF1797" s="183" t="str">
        <f>IF(AND(COUNTIFS($J$18:J1797,J1797)=1,AE1797=1),1,"")</f>
        <v/>
      </c>
      <c r="AG1797" s="183" t="str">
        <f>IF(C1797="","",IF(AND(COUNTIFS($J$18:J1797,J1797)=1,C1797&lt;&gt;""),1,""))</f>
        <v/>
      </c>
      <c r="AH1797" s="183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82">
        <v>2021</v>
      </c>
      <c r="C1798" s="182">
        <v>6</v>
      </c>
      <c r="D1798" s="57" t="str">
        <f t="shared" si="347"/>
        <v>Q1</v>
      </c>
      <c r="E1798" s="16" t="s">
        <v>40</v>
      </c>
      <c r="F1798" s="182">
        <v>2021</v>
      </c>
      <c r="G1798" s="182">
        <v>12</v>
      </c>
      <c r="H1798" s="185"/>
      <c r="I1798" s="57" t="str">
        <f t="shared" si="350"/>
        <v>Q3</v>
      </c>
      <c r="J1798" s="178" t="s">
        <v>1794</v>
      </c>
      <c r="K1798" s="185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87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84">
        <v>9.8100000000000007E-2</v>
      </c>
      <c r="AE1798" s="183">
        <f t="shared" si="353"/>
        <v>0</v>
      </c>
      <c r="AF1798" s="183" t="str">
        <f>IF(AND(COUNTIFS($J$18:J1798,J1798)=1,AE1798=1),1,"")</f>
        <v/>
      </c>
      <c r="AG1798" s="183" t="str">
        <f>IF(C1798="","",IF(AND(COUNTIFS($J$18:J1798,J1798)=1,C1798&lt;&gt;""),1,""))</f>
        <v/>
      </c>
      <c r="AH1798" s="183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82">
        <v>2021</v>
      </c>
      <c r="C1799" s="182">
        <v>6</v>
      </c>
      <c r="D1799" s="57" t="str">
        <f t="shared" si="347"/>
        <v>Q1</v>
      </c>
      <c r="E1799" s="16" t="s">
        <v>40</v>
      </c>
      <c r="F1799" s="182">
        <v>2021</v>
      </c>
      <c r="G1799" s="182">
        <v>12</v>
      </c>
      <c r="H1799" s="185"/>
      <c r="I1799" s="57" t="str">
        <f t="shared" si="350"/>
        <v>Q3</v>
      </c>
      <c r="J1799" s="178" t="s">
        <v>1794</v>
      </c>
      <c r="K1799" s="185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87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84">
        <v>9.8100000000000007E-2</v>
      </c>
      <c r="AE1799" s="183">
        <f t="shared" si="353"/>
        <v>0</v>
      </c>
      <c r="AF1799" s="183" t="str">
        <f>IF(AND(COUNTIFS($J$18:J1799,J1799)=1,AE1799=1),1,"")</f>
        <v/>
      </c>
      <c r="AG1799" s="183" t="str">
        <f>IF(C1799="","",IF(AND(COUNTIFS($J$18:J1799,J1799)=1,C1799&lt;&gt;""),1,""))</f>
        <v/>
      </c>
      <c r="AH1799" s="183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82">
        <v>2021</v>
      </c>
      <c r="C1800" s="182">
        <v>6</v>
      </c>
      <c r="D1800" s="57" t="str">
        <f t="shared" si="347"/>
        <v>Q1</v>
      </c>
      <c r="E1800" s="16" t="s">
        <v>40</v>
      </c>
      <c r="F1800" s="182">
        <v>2021</v>
      </c>
      <c r="G1800" s="182">
        <v>12</v>
      </c>
      <c r="H1800" s="185"/>
      <c r="I1800" s="57" t="str">
        <f t="shared" si="350"/>
        <v>Q3</v>
      </c>
      <c r="J1800" s="178" t="s">
        <v>1844</v>
      </c>
      <c r="K1800" s="185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87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84">
        <v>0.10299999999999999</v>
      </c>
      <c r="AE1800" s="183">
        <f t="shared" si="353"/>
        <v>0</v>
      </c>
      <c r="AF1800" s="183" t="str">
        <f>IF(AND(COUNTIFS($J$18:J1800,J1800)=1,AE1800=1),1,"")</f>
        <v/>
      </c>
      <c r="AG1800" s="183">
        <f>IF(C1800="","",IF(AND(COUNTIFS($J$18:J1800,J1800)=1,C1800&lt;&gt;""),1,""))</f>
        <v>1</v>
      </c>
      <c r="AH1800" s="183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82">
        <v>2021</v>
      </c>
      <c r="C1801" s="182">
        <v>6</v>
      </c>
      <c r="D1801" s="57" t="str">
        <f t="shared" si="347"/>
        <v>Q1</v>
      </c>
      <c r="E1801" s="16" t="s">
        <v>40</v>
      </c>
      <c r="F1801" s="182">
        <v>2021</v>
      </c>
      <c r="G1801" s="182">
        <v>12</v>
      </c>
      <c r="H1801" s="185"/>
      <c r="I1801" s="57" t="str">
        <f t="shared" si="350"/>
        <v>Q3</v>
      </c>
      <c r="J1801" s="178" t="s">
        <v>1844</v>
      </c>
      <c r="K1801" s="185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87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84">
        <v>0.10299999999999999</v>
      </c>
      <c r="AE1801" s="183">
        <f t="shared" si="353"/>
        <v>0</v>
      </c>
      <c r="AF1801" s="183" t="str">
        <f>IF(AND(COUNTIFS($J$18:J1801,J1801)=1,AE1801=1),1,"")</f>
        <v/>
      </c>
      <c r="AG1801" s="183" t="str">
        <f>IF(C1801="","",IF(AND(COUNTIFS($J$18:J1801,J1801)=1,C1801&lt;&gt;""),1,""))</f>
        <v/>
      </c>
      <c r="AH1801" s="183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82">
        <v>2021</v>
      </c>
      <c r="C1802" s="182">
        <v>7</v>
      </c>
      <c r="D1802" s="57" t="str">
        <f t="shared" si="347"/>
        <v>Q2</v>
      </c>
      <c r="E1802" s="16" t="s">
        <v>40</v>
      </c>
      <c r="F1802" s="182">
        <v>2021</v>
      </c>
      <c r="G1802" s="182">
        <v>12</v>
      </c>
      <c r="H1802" s="185"/>
      <c r="I1802" s="57" t="str">
        <f t="shared" si="350"/>
        <v>Q3</v>
      </c>
      <c r="J1802" s="178" t="s">
        <v>1847</v>
      </c>
      <c r="K1802" s="185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87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84">
        <v>0.15060000000000001</v>
      </c>
      <c r="AE1802" s="183">
        <f t="shared" si="353"/>
        <v>1</v>
      </c>
      <c r="AF1802" s="183">
        <f>IF(AND(COUNTIFS($J$18:J1802,J1802)=1,AE1802=1),1,"")</f>
        <v>1</v>
      </c>
      <c r="AG1802" s="183">
        <f>IF(C1802="","",IF(AND(COUNTIFS($J$18:J1802,J1802)=1,C1802&lt;&gt;""),1,""))</f>
        <v>1</v>
      </c>
      <c r="AH1802" s="183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82">
        <v>2021</v>
      </c>
      <c r="C1803" s="182">
        <v>9</v>
      </c>
      <c r="D1803" s="57" t="str">
        <f t="shared" si="347"/>
        <v>Q2</v>
      </c>
      <c r="E1803" s="16" t="s">
        <v>40</v>
      </c>
      <c r="F1803" s="182">
        <v>2021</v>
      </c>
      <c r="G1803" s="182">
        <v>12</v>
      </c>
      <c r="H1803" s="185"/>
      <c r="I1803" s="57" t="str">
        <f t="shared" si="350"/>
        <v>Q3</v>
      </c>
      <c r="J1803" s="178" t="s">
        <v>1849</v>
      </c>
      <c r="K1803" s="185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87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84">
        <v>0.16650000000000001</v>
      </c>
      <c r="AE1803" s="183">
        <f t="shared" si="353"/>
        <v>1</v>
      </c>
      <c r="AF1803" s="183">
        <f>IF(AND(COUNTIFS($J$18:J1803,J1803)=1,AE1803=1),1,"")</f>
        <v>1</v>
      </c>
      <c r="AG1803" s="183">
        <f>IF(C1803="","",IF(AND(COUNTIFS($J$18:J1803,J1803)=1,C1803&lt;&gt;""),1,""))</f>
        <v>1</v>
      </c>
      <c r="AH1803" s="183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82">
        <v>2021</v>
      </c>
      <c r="C1804" s="182">
        <v>9</v>
      </c>
      <c r="D1804" s="57" t="str">
        <f t="shared" si="347"/>
        <v>Q2</v>
      </c>
      <c r="E1804" s="16" t="s">
        <v>40</v>
      </c>
      <c r="F1804" s="182">
        <v>2021</v>
      </c>
      <c r="G1804" s="182">
        <v>12</v>
      </c>
      <c r="H1804" s="185"/>
      <c r="I1804" s="57" t="str">
        <f t="shared" si="350"/>
        <v>Q3</v>
      </c>
      <c r="J1804" s="178" t="s">
        <v>1849</v>
      </c>
      <c r="K1804" s="185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87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84">
        <v>0.16650000000000001</v>
      </c>
      <c r="AE1804" s="183">
        <f t="shared" si="353"/>
        <v>1</v>
      </c>
      <c r="AF1804" s="183" t="str">
        <f>IF(AND(COUNTIFS($J$18:J1804,J1804)=1,AE1804=1),1,"")</f>
        <v/>
      </c>
      <c r="AG1804" s="183" t="str">
        <f>IF(C1804="","",IF(AND(COUNTIFS($J$18:J1804,J1804)=1,C1804&lt;&gt;""),1,""))</f>
        <v/>
      </c>
      <c r="AH1804" s="183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82">
        <v>2021</v>
      </c>
      <c r="C1805" s="182">
        <v>9</v>
      </c>
      <c r="D1805" s="57" t="str">
        <f t="shared" si="347"/>
        <v>Q2</v>
      </c>
      <c r="E1805" s="16" t="s">
        <v>40</v>
      </c>
      <c r="F1805" s="182">
        <v>2021</v>
      </c>
      <c r="G1805" s="182">
        <v>12</v>
      </c>
      <c r="H1805" s="185"/>
      <c r="I1805" s="57" t="str">
        <f t="shared" si="350"/>
        <v>Q3</v>
      </c>
      <c r="J1805" s="178" t="s">
        <v>1849</v>
      </c>
      <c r="K1805" s="185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87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84">
        <v>0.16650000000000001</v>
      </c>
      <c r="AE1805" s="183">
        <f t="shared" si="353"/>
        <v>1</v>
      </c>
      <c r="AF1805" s="183" t="str">
        <f>IF(AND(COUNTIFS($J$18:J1805,J1805)=1,AE1805=1),1,"")</f>
        <v/>
      </c>
      <c r="AG1805" s="183" t="str">
        <f>IF(C1805="","",IF(AND(COUNTIFS($J$18:J1805,J1805)=1,C1805&lt;&gt;""),1,""))</f>
        <v/>
      </c>
      <c r="AH1805" s="183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82">
        <v>2021</v>
      </c>
      <c r="C1806" s="182">
        <v>11</v>
      </c>
      <c r="D1806" s="57" t="str">
        <f t="shared" si="347"/>
        <v>Q3</v>
      </c>
      <c r="E1806" s="16" t="s">
        <v>40</v>
      </c>
      <c r="F1806" s="182">
        <v>2021</v>
      </c>
      <c r="G1806" s="182">
        <v>12</v>
      </c>
      <c r="H1806" s="185"/>
      <c r="I1806" s="57" t="str">
        <f t="shared" si="350"/>
        <v>Q3</v>
      </c>
      <c r="J1806" s="178" t="s">
        <v>1852</v>
      </c>
      <c r="K1806" s="185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87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84">
        <v>0.1769</v>
      </c>
      <c r="AE1806" s="183">
        <f t="shared" si="353"/>
        <v>0</v>
      </c>
      <c r="AF1806" s="183" t="str">
        <f>IF(AND(COUNTIFS($J$18:J1806,J1806)=1,AE1806=1),1,"")</f>
        <v/>
      </c>
      <c r="AG1806" s="183">
        <f>IF(C1806="","",IF(AND(COUNTIFS($J$18:J1806,J1806)=1,C1806&lt;&gt;""),1,""))</f>
        <v>1</v>
      </c>
      <c r="AH1806" s="183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82">
        <v>2021</v>
      </c>
      <c r="C1807" s="182">
        <v>11</v>
      </c>
      <c r="D1807" s="57" t="str">
        <f t="shared" si="347"/>
        <v>Q3</v>
      </c>
      <c r="E1807" s="16" t="s">
        <v>40</v>
      </c>
      <c r="F1807" s="182">
        <v>2021</v>
      </c>
      <c r="G1807" s="182">
        <v>12</v>
      </c>
      <c r="H1807" s="185"/>
      <c r="I1807" s="57" t="str">
        <f t="shared" si="350"/>
        <v>Q3</v>
      </c>
      <c r="J1807" s="178" t="s">
        <v>1853</v>
      </c>
      <c r="K1807" s="185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87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84">
        <v>0.1721</v>
      </c>
      <c r="AE1807" s="183">
        <f t="shared" si="353"/>
        <v>0</v>
      </c>
      <c r="AF1807" s="183" t="str">
        <f>IF(AND(COUNTIFS($J$18:J1807,J1807)=1,AE1807=1),1,"")</f>
        <v/>
      </c>
      <c r="AG1807" s="183">
        <f>IF(C1807="","",IF(AND(COUNTIFS($J$18:J1807,J1807)=1,C1807&lt;&gt;""),1,""))</f>
        <v>1</v>
      </c>
      <c r="AH1807" s="183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82">
        <v>2021</v>
      </c>
      <c r="C1808" s="182">
        <v>11</v>
      </c>
      <c r="D1808" s="57" t="str">
        <f t="shared" si="347"/>
        <v>Q3</v>
      </c>
      <c r="E1808" s="16" t="s">
        <v>40</v>
      </c>
      <c r="F1808" s="182">
        <v>2021</v>
      </c>
      <c r="G1808" s="182">
        <v>12</v>
      </c>
      <c r="H1808" s="185"/>
      <c r="I1808" s="57" t="str">
        <f t="shared" si="350"/>
        <v>Q3</v>
      </c>
      <c r="J1808" s="178" t="s">
        <v>1853</v>
      </c>
      <c r="K1808" s="185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87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84">
        <v>0.1721</v>
      </c>
      <c r="AE1808" s="183">
        <f t="shared" si="353"/>
        <v>0</v>
      </c>
      <c r="AF1808" s="183" t="str">
        <f>IF(AND(COUNTIFS($J$18:J1808,J1808)=1,AE1808=1),1,"")</f>
        <v/>
      </c>
      <c r="AG1808" s="183" t="str">
        <f>IF(C1808="","",IF(AND(COUNTIFS($J$18:J1808,J1808)=1,C1808&lt;&gt;""),1,""))</f>
        <v/>
      </c>
      <c r="AH1808" s="183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82">
        <v>2021</v>
      </c>
      <c r="C1809" s="182">
        <v>11</v>
      </c>
      <c r="D1809" s="57" t="str">
        <f t="shared" si="347"/>
        <v>Q3</v>
      </c>
      <c r="E1809" s="16" t="s">
        <v>40</v>
      </c>
      <c r="F1809" s="182">
        <v>2021</v>
      </c>
      <c r="G1809" s="182">
        <v>12</v>
      </c>
      <c r="H1809" s="185"/>
      <c r="I1809" s="57" t="str">
        <f t="shared" si="350"/>
        <v>Q3</v>
      </c>
      <c r="J1809" s="178" t="s">
        <v>1855</v>
      </c>
      <c r="K1809" s="185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87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84">
        <v>8.5800000000000001E-2</v>
      </c>
      <c r="AE1809" s="183">
        <f t="shared" si="353"/>
        <v>1</v>
      </c>
      <c r="AF1809" s="183">
        <f>IF(AND(COUNTIFS($J$18:J1809,J1809)=1,AE1809=1),1,"")</f>
        <v>1</v>
      </c>
      <c r="AG1809" s="183">
        <f>IF(C1809="","",IF(AND(COUNTIFS($J$18:J1809,J1809)=1,C1809&lt;&gt;""),1,""))</f>
        <v>1</v>
      </c>
      <c r="AH1809" s="183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82">
        <v>2021</v>
      </c>
      <c r="C1810" s="182">
        <v>11</v>
      </c>
      <c r="D1810" s="57" t="str">
        <f t="shared" si="347"/>
        <v>Q3</v>
      </c>
      <c r="E1810" s="16" t="s">
        <v>40</v>
      </c>
      <c r="F1810" s="182">
        <v>2021</v>
      </c>
      <c r="G1810" s="182">
        <v>12</v>
      </c>
      <c r="H1810" s="185"/>
      <c r="I1810" s="57" t="str">
        <f t="shared" si="350"/>
        <v>Q3</v>
      </c>
      <c r="J1810" s="178" t="s">
        <v>1857</v>
      </c>
      <c r="K1810" s="185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87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84">
        <v>0.1409</v>
      </c>
      <c r="AE1810" s="183">
        <f t="shared" si="353"/>
        <v>0</v>
      </c>
      <c r="AF1810" s="183" t="str">
        <f>IF(AND(COUNTIFS($J$18:J1810,J1810)=1,AE1810=1),1,"")</f>
        <v/>
      </c>
      <c r="AG1810" s="183">
        <f>IF(C1810="","",IF(AND(COUNTIFS($J$18:J1810,J1810)=1,C1810&lt;&gt;""),1,""))</f>
        <v>1</v>
      </c>
      <c r="AH1810" s="183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82">
        <v>2021</v>
      </c>
      <c r="C1811" s="182">
        <v>12</v>
      </c>
      <c r="D1811" s="57" t="str">
        <f t="shared" si="347"/>
        <v>Q3</v>
      </c>
      <c r="E1811" s="16" t="s">
        <v>40</v>
      </c>
      <c r="F1811" s="182">
        <v>2021</v>
      </c>
      <c r="G1811" s="182">
        <v>12</v>
      </c>
      <c r="H1811" s="185"/>
      <c r="I1811" s="57" t="str">
        <f t="shared" si="350"/>
        <v>Q3</v>
      </c>
      <c r="J1811" s="178" t="s">
        <v>1859</v>
      </c>
      <c r="K1811" s="185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87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84">
        <v>7.0000000000000007E-2</v>
      </c>
      <c r="AE1811" s="183">
        <f t="shared" si="353"/>
        <v>0</v>
      </c>
      <c r="AF1811" s="183" t="str">
        <f>IF(AND(COUNTIFS($J$18:J1811,J1811)=1,AE1811=1),1,"")</f>
        <v/>
      </c>
      <c r="AG1811" s="183">
        <f>IF(C1811="","",IF(AND(COUNTIFS($J$18:J1811,J1811)=1,C1811&lt;&gt;""),1,""))</f>
        <v>1</v>
      </c>
      <c r="AH1811" s="183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82">
        <v>2021</v>
      </c>
      <c r="C1812" s="182">
        <v>12</v>
      </c>
      <c r="D1812" s="57" t="str">
        <f t="shared" si="347"/>
        <v>Q3</v>
      </c>
      <c r="E1812" s="16" t="s">
        <v>40</v>
      </c>
      <c r="F1812" s="182">
        <v>2021</v>
      </c>
      <c r="G1812" s="182">
        <v>12</v>
      </c>
      <c r="H1812" s="185"/>
      <c r="I1812" s="57" t="str">
        <f t="shared" si="350"/>
        <v>Q3</v>
      </c>
      <c r="J1812" s="178" t="s">
        <v>1860</v>
      </c>
      <c r="K1812" s="185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87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84">
        <v>0.17080000000000001</v>
      </c>
      <c r="AE1812" s="183">
        <f t="shared" si="353"/>
        <v>0</v>
      </c>
      <c r="AF1812" s="183" t="str">
        <f>IF(AND(COUNTIFS($J$18:J1812,J1812)=1,AE1812=1),1,"")</f>
        <v/>
      </c>
      <c r="AG1812" s="183">
        <f>IF(C1812="","",IF(AND(COUNTIFS($J$18:J1812,J1812)=1,C1812&lt;&gt;""),1,""))</f>
        <v>1</v>
      </c>
      <c r="AH1812" s="183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82">
        <v>2021</v>
      </c>
      <c r="C1813" s="182">
        <v>1</v>
      </c>
      <c r="D1813" s="57" t="str">
        <f t="shared" si="347"/>
        <v>Q4</v>
      </c>
      <c r="E1813" s="16" t="s">
        <v>40</v>
      </c>
      <c r="F1813" s="182">
        <v>2022</v>
      </c>
      <c r="G1813" s="182">
        <v>1</v>
      </c>
      <c r="H1813" s="185"/>
      <c r="I1813" s="57" t="str">
        <f t="shared" si="350"/>
        <v>Q4</v>
      </c>
      <c r="J1813" s="178" t="s">
        <v>1861</v>
      </c>
      <c r="K1813" s="185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87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84">
        <v>8.5300000000000001E-2</v>
      </c>
      <c r="AE1813" s="183">
        <f t="shared" si="353"/>
        <v>0</v>
      </c>
      <c r="AF1813" s="183" t="str">
        <f>IF(AND(COUNTIFS($J$18:J1813,J1813)=1,AE1813=1),1,"")</f>
        <v/>
      </c>
      <c r="AG1813" s="183">
        <f>IF(C1813="","",IF(AND(COUNTIFS($J$18:J1813,J1813)=1,C1813&lt;&gt;""),1,""))</f>
        <v>1</v>
      </c>
      <c r="AH1813" s="183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82">
        <v>2021</v>
      </c>
      <c r="C1814" s="182">
        <v>1</v>
      </c>
      <c r="D1814" s="57" t="str">
        <f t="shared" si="347"/>
        <v>Q4</v>
      </c>
      <c r="E1814" s="16" t="s">
        <v>40</v>
      </c>
      <c r="F1814" s="182">
        <v>2022</v>
      </c>
      <c r="G1814" s="182">
        <v>1</v>
      </c>
      <c r="H1814" s="185"/>
      <c r="I1814" s="57" t="str">
        <f t="shared" si="350"/>
        <v>Q4</v>
      </c>
      <c r="J1814" s="178" t="s">
        <v>1861</v>
      </c>
      <c r="K1814" s="185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87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84">
        <v>8.5300000000000001E-2</v>
      </c>
      <c r="AE1814" s="183">
        <f t="shared" si="353"/>
        <v>0</v>
      </c>
      <c r="AF1814" s="183" t="str">
        <f>IF(AND(COUNTIFS($J$18:J1814,J1814)=1,AE1814=1),1,"")</f>
        <v/>
      </c>
      <c r="AG1814" s="183" t="str">
        <f>IF(C1814="","",IF(AND(COUNTIFS($J$18:J1814,J1814)=1,C1814&lt;&gt;""),1,""))</f>
        <v/>
      </c>
      <c r="AH1814" s="183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82">
        <v>2021</v>
      </c>
      <c r="C1815" s="182">
        <v>3</v>
      </c>
      <c r="D1815" s="57" t="str">
        <f t="shared" si="347"/>
        <v>Q4</v>
      </c>
      <c r="E1815" s="16" t="s">
        <v>40</v>
      </c>
      <c r="F1815" s="182">
        <v>2022</v>
      </c>
      <c r="G1815" s="182">
        <v>1</v>
      </c>
      <c r="H1815" s="185"/>
      <c r="I1815" s="57" t="str">
        <f t="shared" si="350"/>
        <v>Q4</v>
      </c>
      <c r="J1815" s="178" t="s">
        <v>1862</v>
      </c>
      <c r="K1815" s="185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87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84">
        <v>9.8000000000000004E-2</v>
      </c>
      <c r="AE1815" s="183">
        <f t="shared" si="353"/>
        <v>0</v>
      </c>
      <c r="AF1815" s="183" t="str">
        <f>IF(AND(COUNTIFS($J$18:J1815,J1815)=1,AE1815=1),1,"")</f>
        <v/>
      </c>
      <c r="AG1815" s="183">
        <f>IF(C1815="","",IF(AND(COUNTIFS($J$18:J1815,J1815)=1,C1815&lt;&gt;""),1,""))</f>
        <v>1</v>
      </c>
      <c r="AH1815" s="183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82">
        <v>2021</v>
      </c>
      <c r="C1816" s="182">
        <v>4</v>
      </c>
      <c r="D1816" s="57" t="str">
        <f t="shared" si="347"/>
        <v>Q1</v>
      </c>
      <c r="E1816" s="16" t="s">
        <v>40</v>
      </c>
      <c r="F1816" s="182">
        <v>2022</v>
      </c>
      <c r="G1816" s="182">
        <v>1</v>
      </c>
      <c r="H1816" s="185"/>
      <c r="I1816" s="57" t="str">
        <f t="shared" si="350"/>
        <v>Q4</v>
      </c>
      <c r="J1816" s="178" t="s">
        <v>1810</v>
      </c>
      <c r="K1816" s="185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87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84">
        <v>8.0699999999999994E-2</v>
      </c>
      <c r="AE1816" s="183">
        <f t="shared" si="353"/>
        <v>0</v>
      </c>
      <c r="AF1816" s="183" t="str">
        <f>IF(AND(COUNTIFS($J$18:J1816,J1816)=1,AE1816=1),1,"")</f>
        <v/>
      </c>
      <c r="AG1816" s="183" t="str">
        <f>IF(C1816="","",IF(AND(COUNTIFS($J$18:J1816,J1816)=1,C1816&lt;&gt;""),1,""))</f>
        <v/>
      </c>
      <c r="AH1816" s="183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82">
        <v>2021</v>
      </c>
      <c r="C1817" s="182">
        <v>4</v>
      </c>
      <c r="D1817" s="57" t="str">
        <f t="shared" si="347"/>
        <v>Q1</v>
      </c>
      <c r="E1817" s="16" t="s">
        <v>40</v>
      </c>
      <c r="F1817" s="182">
        <v>2022</v>
      </c>
      <c r="G1817" s="182">
        <v>1</v>
      </c>
      <c r="H1817" s="185"/>
      <c r="I1817" s="57" t="str">
        <f t="shared" si="350"/>
        <v>Q4</v>
      </c>
      <c r="J1817" s="178" t="s">
        <v>1865</v>
      </c>
      <c r="K1817" s="185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87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84">
        <v>9.7600000000000006E-2</v>
      </c>
      <c r="AE1817" s="183">
        <f t="shared" si="353"/>
        <v>1</v>
      </c>
      <c r="AF1817" s="183">
        <f>IF(AND(COUNTIFS($J$18:J1817,J1817)=1,AE1817=1),1,"")</f>
        <v>1</v>
      </c>
      <c r="AG1817" s="183">
        <f>IF(C1817="","",IF(AND(COUNTIFS($J$18:J1817,J1817)=1,C1817&lt;&gt;""),1,""))</f>
        <v>1</v>
      </c>
      <c r="AH1817" s="183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82">
        <v>2021</v>
      </c>
      <c r="C1818" s="182">
        <v>4</v>
      </c>
      <c r="D1818" s="57" t="str">
        <f t="shared" si="347"/>
        <v>Q1</v>
      </c>
      <c r="E1818" s="16" t="s">
        <v>40</v>
      </c>
      <c r="F1818" s="182">
        <v>2022</v>
      </c>
      <c r="G1818" s="182">
        <v>1</v>
      </c>
      <c r="H1818" s="185"/>
      <c r="I1818" s="57" t="str">
        <f t="shared" si="350"/>
        <v>Q4</v>
      </c>
      <c r="J1818" s="178" t="s">
        <v>1867</v>
      </c>
      <c r="K1818" s="185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87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84">
        <v>0.10199999999999999</v>
      </c>
      <c r="AE1818" s="183">
        <f t="shared" si="353"/>
        <v>0</v>
      </c>
      <c r="AF1818" s="183" t="str">
        <f>IF(AND(COUNTIFS($J$18:J1818,J1818)=1,AE1818=1),1,"")</f>
        <v/>
      </c>
      <c r="AG1818" s="183">
        <f>IF(C1818="","",IF(AND(COUNTIFS($J$18:J1818,J1818)=1,C1818&lt;&gt;""),1,""))</f>
        <v>1</v>
      </c>
      <c r="AH1818" s="183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82">
        <v>2021</v>
      </c>
      <c r="C1819" s="182">
        <v>5</v>
      </c>
      <c r="D1819" s="57" t="str">
        <f t="shared" si="347"/>
        <v>Q1</v>
      </c>
      <c r="E1819" s="16" t="s">
        <v>40</v>
      </c>
      <c r="F1819" s="182">
        <v>2022</v>
      </c>
      <c r="G1819" s="182">
        <v>1</v>
      </c>
      <c r="H1819" s="185"/>
      <c r="I1819" s="57" t="str">
        <f t="shared" si="350"/>
        <v>Q4</v>
      </c>
      <c r="J1819" s="178" t="s">
        <v>1868</v>
      </c>
      <c r="K1819" s="185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87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84">
        <v>0.114</v>
      </c>
      <c r="AE1819" s="183">
        <f t="shared" si="353"/>
        <v>1</v>
      </c>
      <c r="AF1819" s="183">
        <f>IF(AND(COUNTIFS($J$18:J1819,J1819)=1,AE1819=1),1,"")</f>
        <v>1</v>
      </c>
      <c r="AG1819" s="183">
        <f>IF(C1819="","",IF(AND(COUNTIFS($J$18:J1819,J1819)=1,C1819&lt;&gt;""),1,""))</f>
        <v>1</v>
      </c>
      <c r="AH1819" s="183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82">
        <v>2021</v>
      </c>
      <c r="C1820" s="182">
        <v>5</v>
      </c>
      <c r="D1820" s="57" t="str">
        <f t="shared" si="347"/>
        <v>Q1</v>
      </c>
      <c r="E1820" s="16" t="s">
        <v>40</v>
      </c>
      <c r="F1820" s="182">
        <v>2022</v>
      </c>
      <c r="G1820" s="182">
        <v>1</v>
      </c>
      <c r="H1820" s="185"/>
      <c r="I1820" s="57" t="str">
        <f t="shared" si="350"/>
        <v>Q4</v>
      </c>
      <c r="J1820" s="178" t="s">
        <v>1870</v>
      </c>
      <c r="K1820" s="185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87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84">
        <v>0.18149999999999999</v>
      </c>
      <c r="AE1820" s="183">
        <f t="shared" si="353"/>
        <v>0</v>
      </c>
      <c r="AF1820" s="183" t="str">
        <f>IF(AND(COUNTIFS($J$18:J1820,J1820)=1,AE1820=1),1,"")</f>
        <v/>
      </c>
      <c r="AG1820" s="183">
        <f>IF(C1820="","",IF(AND(COUNTIFS($J$18:J1820,J1820)=1,C1820&lt;&gt;""),1,""))</f>
        <v>1</v>
      </c>
      <c r="AH1820" s="183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82">
        <v>2021</v>
      </c>
      <c r="C1821" s="182">
        <v>5</v>
      </c>
      <c r="D1821" s="57" t="str">
        <f t="shared" si="347"/>
        <v>Q1</v>
      </c>
      <c r="E1821" s="16" t="s">
        <v>40</v>
      </c>
      <c r="F1821" s="182">
        <v>2022</v>
      </c>
      <c r="G1821" s="182">
        <v>1</v>
      </c>
      <c r="H1821" s="185"/>
      <c r="I1821" s="57" t="str">
        <f t="shared" si="350"/>
        <v>Q4</v>
      </c>
      <c r="J1821" s="178" t="s">
        <v>1775</v>
      </c>
      <c r="K1821" s="185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87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84">
        <v>0.16270000000000001</v>
      </c>
      <c r="AE1821" s="183">
        <f t="shared" si="353"/>
        <v>1</v>
      </c>
      <c r="AF1821" s="183" t="str">
        <f>IF(AND(COUNTIFS($J$18:J1821,J1821)=1,AE1821=1),1,"")</f>
        <v/>
      </c>
      <c r="AG1821" s="183" t="str">
        <f>IF(C1821="","",IF(AND(COUNTIFS($J$18:J1821,J1821)=1,C1821&lt;&gt;""),1,""))</f>
        <v/>
      </c>
      <c r="AH1821" s="183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82">
        <v>2021</v>
      </c>
      <c r="C1822" s="182">
        <v>6</v>
      </c>
      <c r="D1822" s="57" t="str">
        <f t="shared" si="347"/>
        <v>Q1</v>
      </c>
      <c r="E1822" s="16" t="s">
        <v>40</v>
      </c>
      <c r="F1822" s="182">
        <v>2022</v>
      </c>
      <c r="G1822" s="182">
        <v>1</v>
      </c>
      <c r="H1822" s="185"/>
      <c r="I1822" s="57" t="str">
        <f t="shared" si="350"/>
        <v>Q4</v>
      </c>
      <c r="J1822" s="178" t="s">
        <v>1871</v>
      </c>
      <c r="K1822" s="185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87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84">
        <v>0.1082</v>
      </c>
      <c r="AE1822" s="183">
        <f t="shared" si="353"/>
        <v>0</v>
      </c>
      <c r="AF1822" s="183" t="str">
        <f>IF(AND(COUNTIFS($J$18:J1822,J1822)=1,AE1822=1),1,"")</f>
        <v/>
      </c>
      <c r="AG1822" s="183">
        <f>IF(C1822="","",IF(AND(COUNTIFS($J$18:J1822,J1822)=1,C1822&lt;&gt;""),1,""))</f>
        <v>1</v>
      </c>
      <c r="AH1822" s="183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82">
        <v>2021</v>
      </c>
      <c r="C1823" s="182">
        <v>6</v>
      </c>
      <c r="D1823" s="57" t="str">
        <f t="shared" si="347"/>
        <v>Q1</v>
      </c>
      <c r="E1823" s="16" t="s">
        <v>40</v>
      </c>
      <c r="F1823" s="182">
        <v>2022</v>
      </c>
      <c r="G1823" s="182">
        <v>1</v>
      </c>
      <c r="H1823" s="185"/>
      <c r="I1823" s="57" t="str">
        <f t="shared" si="350"/>
        <v>Q4</v>
      </c>
      <c r="J1823" s="178" t="s">
        <v>1873</v>
      </c>
      <c r="K1823" s="185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87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84">
        <v>0.12659999999999999</v>
      </c>
      <c r="AE1823" s="183">
        <f t="shared" si="353"/>
        <v>1</v>
      </c>
      <c r="AF1823" s="183">
        <f>IF(AND(COUNTIFS($J$18:J1823,J1823)=1,AE1823=1),1,"")</f>
        <v>1</v>
      </c>
      <c r="AG1823" s="183">
        <f>IF(C1823="","",IF(AND(COUNTIFS($J$18:J1823,J1823)=1,C1823&lt;&gt;""),1,""))</f>
        <v>1</v>
      </c>
      <c r="AH1823" s="183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82">
        <v>2021</v>
      </c>
      <c r="C1824" s="182">
        <v>6</v>
      </c>
      <c r="D1824" s="57" t="str">
        <f t="shared" si="347"/>
        <v>Q1</v>
      </c>
      <c r="E1824" s="16" t="s">
        <v>40</v>
      </c>
      <c r="F1824" s="182">
        <v>2022</v>
      </c>
      <c r="G1824" s="182">
        <v>1</v>
      </c>
      <c r="H1824" s="185"/>
      <c r="I1824" s="57" t="str">
        <f t="shared" si="350"/>
        <v>Q4</v>
      </c>
      <c r="J1824" s="178" t="s">
        <v>1876</v>
      </c>
      <c r="K1824" s="185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87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84">
        <v>8.0199999999999994E-2</v>
      </c>
      <c r="AE1824" s="183">
        <f t="shared" si="353"/>
        <v>0</v>
      </c>
      <c r="AF1824" s="183" t="str">
        <f>IF(AND(COUNTIFS($J$18:J1824,J1824)=1,AE1824=1),1,"")</f>
        <v/>
      </c>
      <c r="AG1824" s="183">
        <f>IF(C1824="","",IF(AND(COUNTIFS($J$18:J1824,J1824)=1,C1824&lt;&gt;""),1,""))</f>
        <v>1</v>
      </c>
      <c r="AH1824" s="183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82">
        <v>2021</v>
      </c>
      <c r="C1825" s="182">
        <v>6</v>
      </c>
      <c r="D1825" s="57" t="str">
        <f t="shared" si="347"/>
        <v>Q1</v>
      </c>
      <c r="E1825" s="16" t="s">
        <v>40</v>
      </c>
      <c r="F1825" s="182">
        <v>2022</v>
      </c>
      <c r="G1825" s="182">
        <v>1</v>
      </c>
      <c r="H1825" s="185"/>
      <c r="I1825" s="57" t="str">
        <f t="shared" si="350"/>
        <v>Q4</v>
      </c>
      <c r="J1825" s="178" t="s">
        <v>1876</v>
      </c>
      <c r="K1825" s="185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87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84">
        <v>8.0199999999999994E-2</v>
      </c>
      <c r="AE1825" s="183">
        <f t="shared" si="353"/>
        <v>0</v>
      </c>
      <c r="AF1825" s="183" t="str">
        <f>IF(AND(COUNTIFS($J$18:J1825,J1825)=1,AE1825=1),1,"")</f>
        <v/>
      </c>
      <c r="AG1825" s="183" t="str">
        <f>IF(C1825="","",IF(AND(COUNTIFS($J$18:J1825,J1825)=1,C1825&lt;&gt;""),1,""))</f>
        <v/>
      </c>
      <c r="AH1825" s="183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82">
        <v>2021</v>
      </c>
      <c r="C1826" s="182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82">
        <v>2022</v>
      </c>
      <c r="G1826" s="182">
        <v>1</v>
      </c>
      <c r="H1826" s="185"/>
      <c r="I1826" s="57" t="str">
        <f t="shared" si="350"/>
        <v>Q4</v>
      </c>
      <c r="J1826" s="178" t="s">
        <v>1876</v>
      </c>
      <c r="K1826" s="185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87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84">
        <v>8.0199999999999994E-2</v>
      </c>
      <c r="AE1826" s="183">
        <f t="shared" si="353"/>
        <v>0</v>
      </c>
      <c r="AF1826" s="183" t="str">
        <f>IF(AND(COUNTIFS($J$18:J1826,J1826)=1,AE1826=1),1,"")</f>
        <v/>
      </c>
      <c r="AG1826" s="183" t="str">
        <f>IF(C1826="","",IF(AND(COUNTIFS($J$18:J1826,J1826)=1,C1826&lt;&gt;""),1,""))</f>
        <v/>
      </c>
      <c r="AH1826" s="183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82">
        <v>2021</v>
      </c>
      <c r="C1827" s="182">
        <v>6</v>
      </c>
      <c r="D1827" s="57" t="str">
        <f t="shared" si="360"/>
        <v>Q1</v>
      </c>
      <c r="E1827" s="16" t="s">
        <v>40</v>
      </c>
      <c r="F1827" s="182">
        <v>2022</v>
      </c>
      <c r="G1827" s="182">
        <v>1</v>
      </c>
      <c r="H1827" s="185"/>
      <c r="I1827" s="57" t="str">
        <f t="shared" si="350"/>
        <v>Q4</v>
      </c>
      <c r="J1827" s="178" t="s">
        <v>1876</v>
      </c>
      <c r="K1827" s="185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87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84">
        <v>8.0199999999999994E-2</v>
      </c>
      <c r="AE1827" s="183">
        <f t="shared" si="353"/>
        <v>0</v>
      </c>
      <c r="AF1827" s="183" t="str">
        <f>IF(AND(COUNTIFS($J$18:J1827,J1827)=1,AE1827=1),1,"")</f>
        <v/>
      </c>
      <c r="AG1827" s="183" t="str">
        <f>IF(C1827="","",IF(AND(COUNTIFS($J$18:J1827,J1827)=1,C1827&lt;&gt;""),1,""))</f>
        <v/>
      </c>
      <c r="AH1827" s="183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82">
        <v>2021</v>
      </c>
      <c r="C1828" s="182">
        <v>6</v>
      </c>
      <c r="D1828" s="57" t="str">
        <f t="shared" si="360"/>
        <v>Q1</v>
      </c>
      <c r="E1828" s="16" t="s">
        <v>40</v>
      </c>
      <c r="F1828" s="182">
        <v>2022</v>
      </c>
      <c r="G1828" s="182">
        <v>1</v>
      </c>
      <c r="H1828" s="185"/>
      <c r="I1828" s="57" t="str">
        <f t="shared" si="350"/>
        <v>Q4</v>
      </c>
      <c r="J1828" s="178" t="s">
        <v>1878</v>
      </c>
      <c r="K1828" s="185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87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84">
        <v>9.3600000000000003E-2</v>
      </c>
      <c r="AE1828" s="183">
        <f t="shared" si="353"/>
        <v>0</v>
      </c>
      <c r="AF1828" s="183" t="str">
        <f>IF(AND(COUNTIFS($J$18:J1828,J1828)=1,AE1828=1),1,"")</f>
        <v/>
      </c>
      <c r="AG1828" s="183">
        <f>IF(C1828="","",IF(AND(COUNTIFS($J$18:J1828,J1828)=1,C1828&lt;&gt;""),1,""))</f>
        <v>1</v>
      </c>
      <c r="AH1828" s="183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82">
        <v>2021</v>
      </c>
      <c r="C1829" s="182">
        <v>9</v>
      </c>
      <c r="D1829" s="57" t="str">
        <f t="shared" si="360"/>
        <v>Q2</v>
      </c>
      <c r="E1829" s="16" t="s">
        <v>40</v>
      </c>
      <c r="F1829" s="182">
        <v>2022</v>
      </c>
      <c r="G1829" s="182">
        <v>1</v>
      </c>
      <c r="H1829" s="185"/>
      <c r="I1829" s="57" t="str">
        <f t="shared" si="350"/>
        <v>Q4</v>
      </c>
      <c r="J1829" s="178" t="s">
        <v>1879</v>
      </c>
      <c r="K1829" s="185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87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84">
        <v>0.159</v>
      </c>
      <c r="AE1829" s="183">
        <f t="shared" si="353"/>
        <v>0</v>
      </c>
      <c r="AF1829" s="183" t="str">
        <f>IF(AND(COUNTIFS($J$18:J1829,J1829)=1,AE1829=1),1,"")</f>
        <v/>
      </c>
      <c r="AG1829" s="183">
        <f>IF(C1829="","",IF(AND(COUNTIFS($J$18:J1829,J1829)=1,C1829&lt;&gt;""),1,""))</f>
        <v>1</v>
      </c>
      <c r="AH1829" s="183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82">
        <v>2021</v>
      </c>
      <c r="C1830" s="182">
        <v>9</v>
      </c>
      <c r="D1830" s="57" t="str">
        <f t="shared" si="360"/>
        <v>Q2</v>
      </c>
      <c r="E1830" s="16" t="s">
        <v>40</v>
      </c>
      <c r="F1830" s="182">
        <v>2022</v>
      </c>
      <c r="G1830" s="182">
        <v>1</v>
      </c>
      <c r="H1830" s="185"/>
      <c r="I1830" s="57" t="str">
        <f t="shared" si="350"/>
        <v>Q4</v>
      </c>
      <c r="J1830" s="178" t="s">
        <v>1849</v>
      </c>
      <c r="K1830" s="185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87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84">
        <v>0.16650000000000001</v>
      </c>
      <c r="AE1830" s="183">
        <f t="shared" si="353"/>
        <v>1</v>
      </c>
      <c r="AF1830" s="183" t="str">
        <f>IF(AND(COUNTIFS($J$18:J1830,J1830)=1,AE1830=1),1,"")</f>
        <v/>
      </c>
      <c r="AG1830" s="183" t="str">
        <f>IF(C1830="","",IF(AND(COUNTIFS($J$18:J1830,J1830)=1,C1830&lt;&gt;""),1,""))</f>
        <v/>
      </c>
      <c r="AH1830" s="183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82">
        <v>2021</v>
      </c>
      <c r="C1831" s="182">
        <v>9</v>
      </c>
      <c r="D1831" s="57" t="str">
        <f t="shared" si="360"/>
        <v>Q2</v>
      </c>
      <c r="E1831" s="16" t="s">
        <v>40</v>
      </c>
      <c r="F1831" s="182">
        <v>2022</v>
      </c>
      <c r="G1831" s="182">
        <v>1</v>
      </c>
      <c r="H1831" s="185"/>
      <c r="I1831" s="57" t="str">
        <f t="shared" si="350"/>
        <v>Q4</v>
      </c>
      <c r="J1831" s="178" t="s">
        <v>1849</v>
      </c>
      <c r="K1831" s="185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87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84">
        <v>0.16650000000000001</v>
      </c>
      <c r="AE1831" s="183">
        <f t="shared" si="353"/>
        <v>1</v>
      </c>
      <c r="AF1831" s="183" t="str">
        <f>IF(AND(COUNTIFS($J$18:J1831,J1831)=1,AE1831=1),1,"")</f>
        <v/>
      </c>
      <c r="AG1831" s="183" t="str">
        <f>IF(C1831="","",IF(AND(COUNTIFS($J$18:J1831,J1831)=1,C1831&lt;&gt;""),1,""))</f>
        <v/>
      </c>
      <c r="AH1831" s="183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82">
        <v>2021</v>
      </c>
      <c r="C1832" s="182">
        <v>9</v>
      </c>
      <c r="D1832" s="57" t="str">
        <f t="shared" si="360"/>
        <v>Q2</v>
      </c>
      <c r="E1832" s="16" t="s">
        <v>40</v>
      </c>
      <c r="F1832" s="182">
        <v>2022</v>
      </c>
      <c r="G1832" s="182">
        <v>1</v>
      </c>
      <c r="H1832" s="185"/>
      <c r="I1832" s="57" t="str">
        <f t="shared" si="350"/>
        <v>Q4</v>
      </c>
      <c r="J1832" s="178" t="s">
        <v>1849</v>
      </c>
      <c r="K1832" s="185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87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84">
        <v>0.16650000000000001</v>
      </c>
      <c r="AE1832" s="183">
        <f t="shared" si="353"/>
        <v>1</v>
      </c>
      <c r="AF1832" s="183" t="str">
        <f>IF(AND(COUNTIFS($J$18:J1832,J1832)=1,AE1832=1),1,"")</f>
        <v/>
      </c>
      <c r="AG1832" s="183" t="str">
        <f>IF(C1832="","",IF(AND(COUNTIFS($J$18:J1832,J1832)=1,C1832&lt;&gt;""),1,""))</f>
        <v/>
      </c>
      <c r="AH1832" s="183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82">
        <v>2021</v>
      </c>
      <c r="C1833" s="182">
        <v>11</v>
      </c>
      <c r="D1833" s="57" t="str">
        <f t="shared" si="360"/>
        <v>Q3</v>
      </c>
      <c r="E1833" s="16" t="s">
        <v>40</v>
      </c>
      <c r="F1833" s="182">
        <v>2022</v>
      </c>
      <c r="G1833" s="182">
        <v>1</v>
      </c>
      <c r="H1833" s="185"/>
      <c r="I1833" s="57" t="str">
        <f t="shared" si="350"/>
        <v>Q4</v>
      </c>
      <c r="J1833" s="178" t="s">
        <v>1852</v>
      </c>
      <c r="K1833" s="185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87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84">
        <v>0.1769</v>
      </c>
      <c r="AE1833" s="183">
        <f t="shared" si="353"/>
        <v>0</v>
      </c>
      <c r="AF1833" s="183" t="str">
        <f>IF(AND(COUNTIFS($J$18:J1833,J1833)=1,AE1833=1),1,"")</f>
        <v/>
      </c>
      <c r="AG1833" s="183" t="str">
        <f>IF(C1833="","",IF(AND(COUNTIFS($J$18:J1833,J1833)=1,C1833&lt;&gt;""),1,""))</f>
        <v/>
      </c>
      <c r="AH1833" s="183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82">
        <v>2021</v>
      </c>
      <c r="C1834" s="182">
        <v>11</v>
      </c>
      <c r="D1834" s="57" t="str">
        <f t="shared" si="360"/>
        <v>Q3</v>
      </c>
      <c r="E1834" s="16" t="s">
        <v>40</v>
      </c>
      <c r="F1834" s="182">
        <v>2022</v>
      </c>
      <c r="G1834" s="182">
        <v>1</v>
      </c>
      <c r="H1834" s="185"/>
      <c r="I1834" s="57" t="str">
        <f t="shared" si="350"/>
        <v>Q4</v>
      </c>
      <c r="J1834" s="178" t="s">
        <v>1881</v>
      </c>
      <c r="K1834" s="185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87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84">
        <v>0.17069999999999999</v>
      </c>
      <c r="AE1834" s="183">
        <f t="shared" si="353"/>
        <v>1</v>
      </c>
      <c r="AF1834" s="183">
        <f>IF(AND(COUNTIFS($J$18:J1834,J1834)=1,AE1834=1),1,"")</f>
        <v>1</v>
      </c>
      <c r="AG1834" s="183">
        <f>IF(C1834="","",IF(AND(COUNTIFS($J$18:J1834,J1834)=1,C1834&lt;&gt;""),1,""))</f>
        <v>1</v>
      </c>
      <c r="AH1834" s="183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82">
        <v>2021</v>
      </c>
      <c r="C1835" s="182">
        <v>11</v>
      </c>
      <c r="D1835" s="57" t="str">
        <f t="shared" si="360"/>
        <v>Q3</v>
      </c>
      <c r="E1835" s="16" t="s">
        <v>40</v>
      </c>
      <c r="F1835" s="182">
        <v>2022</v>
      </c>
      <c r="G1835" s="182">
        <v>1</v>
      </c>
      <c r="H1835" s="185"/>
      <c r="I1835" s="57" t="str">
        <f t="shared" si="350"/>
        <v>Q4</v>
      </c>
      <c r="J1835" s="178" t="s">
        <v>1881</v>
      </c>
      <c r="K1835" s="185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87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84">
        <v>0.17069999999999999</v>
      </c>
      <c r="AE1835" s="183">
        <f t="shared" si="353"/>
        <v>1</v>
      </c>
      <c r="AF1835" s="183" t="str">
        <f>IF(AND(COUNTIFS($J$18:J1835,J1835)=1,AE1835=1),1,"")</f>
        <v/>
      </c>
      <c r="AG1835" s="183" t="str">
        <f>IF(C1835="","",IF(AND(COUNTIFS($J$18:J1835,J1835)=1,C1835&lt;&gt;""),1,""))</f>
        <v/>
      </c>
      <c r="AH1835" s="183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82">
        <v>2021</v>
      </c>
      <c r="C1836" s="182">
        <v>12</v>
      </c>
      <c r="D1836" s="57" t="str">
        <f t="shared" si="360"/>
        <v>Q3</v>
      </c>
      <c r="E1836" s="16" t="s">
        <v>40</v>
      </c>
      <c r="F1836" s="182">
        <v>2022</v>
      </c>
      <c r="G1836" s="182">
        <v>1</v>
      </c>
      <c r="H1836" s="185"/>
      <c r="I1836" s="57" t="str">
        <f t="shared" si="350"/>
        <v>Q4</v>
      </c>
      <c r="J1836" s="178" t="s">
        <v>1883</v>
      </c>
      <c r="K1836" s="185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87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84">
        <v>8.0100000000000005E-2</v>
      </c>
      <c r="AE1836" s="183">
        <f t="shared" si="353"/>
        <v>0</v>
      </c>
      <c r="AF1836" s="183" t="str">
        <f>IF(AND(COUNTIFS($J$18:J1836,J1836)=1,AE1836=1),1,"")</f>
        <v/>
      </c>
      <c r="AG1836" s="183">
        <f>IF(C1836="","",IF(AND(COUNTIFS($J$18:J1836,J1836)=1,C1836&lt;&gt;""),1,""))</f>
        <v>1</v>
      </c>
      <c r="AH1836" s="183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82">
        <v>2021</v>
      </c>
      <c r="C1837" s="182">
        <v>12</v>
      </c>
      <c r="D1837" s="57" t="str">
        <f t="shared" si="360"/>
        <v>Q3</v>
      </c>
      <c r="E1837" s="16" t="s">
        <v>40</v>
      </c>
      <c r="F1837" s="182">
        <v>2022</v>
      </c>
      <c r="G1837" s="182">
        <v>1</v>
      </c>
      <c r="H1837" s="185"/>
      <c r="I1837" s="57" t="str">
        <f t="shared" si="350"/>
        <v>Q4</v>
      </c>
      <c r="J1837" s="178" t="s">
        <v>1885</v>
      </c>
      <c r="K1837" s="185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87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84">
        <v>0.15870000000000001</v>
      </c>
      <c r="AE1837" s="183">
        <f t="shared" si="353"/>
        <v>1</v>
      </c>
      <c r="AF1837" s="183">
        <f>IF(AND(COUNTIFS($J$18:J1837,J1837)=1,AE1837=1),1,"")</f>
        <v>1</v>
      </c>
      <c r="AG1837" s="183">
        <f>IF(C1837="","",IF(AND(COUNTIFS($J$18:J1837,J1837)=1,C1837&lt;&gt;""),1,""))</f>
        <v>1</v>
      </c>
      <c r="AH1837" s="183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82">
        <v>2021</v>
      </c>
      <c r="C1838" s="182">
        <v>12</v>
      </c>
      <c r="D1838" s="57" t="str">
        <f t="shared" si="360"/>
        <v>Q3</v>
      </c>
      <c r="E1838" s="16" t="s">
        <v>40</v>
      </c>
      <c r="F1838" s="182">
        <v>2022</v>
      </c>
      <c r="G1838" s="182">
        <v>1</v>
      </c>
      <c r="H1838" s="185"/>
      <c r="I1838" s="57" t="str">
        <f t="shared" si="350"/>
        <v>Q4</v>
      </c>
      <c r="J1838" s="178" t="s">
        <v>1887</v>
      </c>
      <c r="K1838" s="185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87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84">
        <v>0.12330000000000001</v>
      </c>
      <c r="AE1838" s="183">
        <f t="shared" si="353"/>
        <v>0</v>
      </c>
      <c r="AF1838" s="183" t="str">
        <f>IF(AND(COUNTIFS($J$18:J1838,J1838)=1,AE1838=1),1,"")</f>
        <v/>
      </c>
      <c r="AG1838" s="183">
        <f>IF(C1838="","",IF(AND(COUNTIFS($J$18:J1838,J1838)=1,C1838&lt;&gt;""),1,""))</f>
        <v>1</v>
      </c>
      <c r="AH1838" s="183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82">
        <v>2021</v>
      </c>
      <c r="C1839" s="182">
        <v>11</v>
      </c>
      <c r="D1839" s="57" t="str">
        <f t="shared" si="360"/>
        <v>Q3</v>
      </c>
      <c r="E1839" s="16" t="s">
        <v>40</v>
      </c>
      <c r="F1839" s="182">
        <v>2022</v>
      </c>
      <c r="G1839" s="182">
        <v>1</v>
      </c>
      <c r="H1839" s="185"/>
      <c r="I1839" s="57" t="str">
        <f t="shared" si="350"/>
        <v>Q4</v>
      </c>
      <c r="J1839" s="178" t="s">
        <v>1889</v>
      </c>
      <c r="K1839" s="185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87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84">
        <v>0.1772</v>
      </c>
      <c r="AE1839" s="183">
        <f t="shared" si="353"/>
        <v>1</v>
      </c>
      <c r="AF1839" s="183">
        <f>IF(AND(COUNTIFS($J$18:J1839,J1839)=1,AE1839=1),1,"")</f>
        <v>1</v>
      </c>
      <c r="AG1839" s="183">
        <f>IF(C1839="","",IF(AND(COUNTIFS($J$18:J1839,J1839)=1,C1839&lt;&gt;""),1,""))</f>
        <v>1</v>
      </c>
      <c r="AH1839" s="183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82">
        <v>2021</v>
      </c>
      <c r="C1840" s="182">
        <v>3</v>
      </c>
      <c r="D1840" s="57" t="str">
        <f t="shared" si="360"/>
        <v>Q4</v>
      </c>
      <c r="E1840" s="16" t="s">
        <v>40</v>
      </c>
      <c r="F1840" s="182">
        <v>2022</v>
      </c>
      <c r="G1840" s="182">
        <v>2</v>
      </c>
      <c r="H1840" s="185"/>
      <c r="I1840" s="57" t="str">
        <f t="shared" si="350"/>
        <v>Q4</v>
      </c>
      <c r="J1840" s="178" t="s">
        <v>1891</v>
      </c>
      <c r="K1840" s="185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87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84">
        <v>8.6400000000000005E-2</v>
      </c>
      <c r="AE1840" s="183">
        <f t="shared" si="353"/>
        <v>0</v>
      </c>
      <c r="AF1840" s="183" t="str">
        <f>IF(AND(COUNTIFS($J$18:J1840,J1840)=1,AE1840=1),1,"")</f>
        <v/>
      </c>
      <c r="AG1840" s="183">
        <f>IF(C1840="","",IF(AND(COUNTIFS($J$18:J1840,J1840)=1,C1840&lt;&gt;""),1,""))</f>
        <v>1</v>
      </c>
      <c r="AH1840" s="183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82">
        <v>2021</v>
      </c>
      <c r="C1841" s="182">
        <v>3</v>
      </c>
      <c r="D1841" s="57" t="str">
        <f t="shared" si="360"/>
        <v>Q4</v>
      </c>
      <c r="E1841" s="16" t="s">
        <v>40</v>
      </c>
      <c r="F1841" s="182">
        <v>2022</v>
      </c>
      <c r="G1841" s="182">
        <v>2</v>
      </c>
      <c r="H1841" s="185"/>
      <c r="I1841" s="57" t="str">
        <f t="shared" si="350"/>
        <v>Q4</v>
      </c>
      <c r="J1841" s="178" t="s">
        <v>1891</v>
      </c>
      <c r="K1841" s="185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87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84">
        <v>8.6400000000000005E-2</v>
      </c>
      <c r="AE1841" s="183">
        <f t="shared" si="353"/>
        <v>0</v>
      </c>
      <c r="AF1841" s="183" t="str">
        <f>IF(AND(COUNTIFS($J$18:J1841,J1841)=1,AE1841=1),1,"")</f>
        <v/>
      </c>
      <c r="AG1841" s="183" t="str">
        <f>IF(C1841="","",IF(AND(COUNTIFS($J$18:J1841,J1841)=1,C1841&lt;&gt;""),1,""))</f>
        <v/>
      </c>
      <c r="AH1841" s="183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82">
        <v>2021</v>
      </c>
      <c r="C1842" s="182">
        <v>3</v>
      </c>
      <c r="D1842" s="57" t="str">
        <f t="shared" si="360"/>
        <v>Q4</v>
      </c>
      <c r="E1842" s="16" t="s">
        <v>40</v>
      </c>
      <c r="F1842" s="182">
        <v>2022</v>
      </c>
      <c r="G1842" s="182">
        <v>2</v>
      </c>
      <c r="H1842" s="185"/>
      <c r="I1842" s="57" t="str">
        <f t="shared" si="350"/>
        <v>Q4</v>
      </c>
      <c r="J1842" s="178" t="s">
        <v>1892</v>
      </c>
      <c r="K1842" s="185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87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84">
        <v>9.0899999999999995E-2</v>
      </c>
      <c r="AE1842" s="183">
        <f t="shared" si="353"/>
        <v>0</v>
      </c>
      <c r="AF1842" s="183" t="str">
        <f>IF(AND(COUNTIFS($J$18:J1842,J1842)=1,AE1842=1),1,"")</f>
        <v/>
      </c>
      <c r="AG1842" s="183">
        <f>IF(C1842="","",IF(AND(COUNTIFS($J$18:J1842,J1842)=1,C1842&lt;&gt;""),1,""))</f>
        <v>1</v>
      </c>
      <c r="AH1842" s="183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82">
        <v>2021</v>
      </c>
      <c r="C1843" s="182">
        <v>3</v>
      </c>
      <c r="D1843" s="57" t="str">
        <f t="shared" si="360"/>
        <v>Q4</v>
      </c>
      <c r="E1843" s="16" t="s">
        <v>40</v>
      </c>
      <c r="F1843" s="182">
        <v>2022</v>
      </c>
      <c r="G1843" s="182">
        <v>2</v>
      </c>
      <c r="H1843" s="185"/>
      <c r="I1843" s="57" t="str">
        <f t="shared" si="350"/>
        <v>Q4</v>
      </c>
      <c r="J1843" s="178" t="s">
        <v>1721</v>
      </c>
      <c r="K1843" s="185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87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84">
        <v>0.17100000000000001</v>
      </c>
      <c r="AE1843" s="183">
        <f t="shared" si="353"/>
        <v>0</v>
      </c>
      <c r="AF1843" s="183" t="str">
        <f>IF(AND(COUNTIFS($J$18:J1843,J1843)=1,AE1843=1),1,"")</f>
        <v/>
      </c>
      <c r="AG1843" s="183" t="str">
        <f>IF(C1843="","",IF(AND(COUNTIFS($J$18:J1843,J1843)=1,C1843&lt;&gt;""),1,""))</f>
        <v/>
      </c>
      <c r="AH1843" s="183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82">
        <v>2021</v>
      </c>
      <c r="C1844" s="182">
        <v>3</v>
      </c>
      <c r="D1844" s="57" t="str">
        <f t="shared" si="360"/>
        <v>Q4</v>
      </c>
      <c r="E1844" s="16" t="s">
        <v>40</v>
      </c>
      <c r="F1844" s="182">
        <v>2022</v>
      </c>
      <c r="G1844" s="182">
        <v>2</v>
      </c>
      <c r="H1844" s="185"/>
      <c r="I1844" s="57" t="str">
        <f t="shared" si="350"/>
        <v>Q4</v>
      </c>
      <c r="J1844" s="178" t="s">
        <v>1721</v>
      </c>
      <c r="K1844" s="185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87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84">
        <v>0.17100000000000001</v>
      </c>
      <c r="AE1844" s="183">
        <f t="shared" si="353"/>
        <v>0</v>
      </c>
      <c r="AF1844" s="183" t="str">
        <f>IF(AND(COUNTIFS($J$18:J1844,J1844)=1,AE1844=1),1,"")</f>
        <v/>
      </c>
      <c r="AG1844" s="183" t="str">
        <f>IF(C1844="","",IF(AND(COUNTIFS($J$18:J1844,J1844)=1,C1844&lt;&gt;""),1,""))</f>
        <v/>
      </c>
      <c r="AH1844" s="183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82">
        <v>2021</v>
      </c>
      <c r="C1845" s="182">
        <v>6</v>
      </c>
      <c r="D1845" s="57" t="str">
        <f t="shared" si="360"/>
        <v>Q1</v>
      </c>
      <c r="E1845" s="16" t="s">
        <v>40</v>
      </c>
      <c r="F1845" s="182">
        <v>2022</v>
      </c>
      <c r="G1845" s="182">
        <v>2</v>
      </c>
      <c r="H1845" s="185"/>
      <c r="I1845" s="57" t="str">
        <f t="shared" si="350"/>
        <v>Q4</v>
      </c>
      <c r="J1845" s="178" t="s">
        <v>1893</v>
      </c>
      <c r="K1845" s="185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87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84">
        <v>0.1007</v>
      </c>
      <c r="AE1845" s="183">
        <f t="shared" si="353"/>
        <v>0</v>
      </c>
      <c r="AF1845" s="183" t="str">
        <f>IF(AND(COUNTIFS($J$18:J1845,J1845)=1,AE1845=1),1,"")</f>
        <v/>
      </c>
      <c r="AG1845" s="183">
        <f>IF(C1845="","",IF(AND(COUNTIFS($J$18:J1845,J1845)=1,C1845&lt;&gt;""),1,""))</f>
        <v>1</v>
      </c>
      <c r="AH1845" s="183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82">
        <v>2021</v>
      </c>
      <c r="C1846" s="182">
        <v>6</v>
      </c>
      <c r="D1846" s="57" t="str">
        <f t="shared" si="360"/>
        <v>Q1</v>
      </c>
      <c r="E1846" s="16" t="s">
        <v>40</v>
      </c>
      <c r="F1846" s="182">
        <v>2022</v>
      </c>
      <c r="G1846" s="182">
        <v>2</v>
      </c>
      <c r="H1846" s="185"/>
      <c r="I1846" s="57" t="str">
        <f t="shared" si="350"/>
        <v>Q4</v>
      </c>
      <c r="J1846" s="178" t="s">
        <v>1893</v>
      </c>
      <c r="K1846" s="185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87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84">
        <v>0.1007</v>
      </c>
      <c r="AE1846" s="183">
        <f t="shared" si="353"/>
        <v>0</v>
      </c>
      <c r="AF1846" s="183" t="str">
        <f>IF(AND(COUNTIFS($J$18:J1846,J1846)=1,AE1846=1),1,"")</f>
        <v/>
      </c>
      <c r="AG1846" s="183" t="str">
        <f>IF(C1846="","",IF(AND(COUNTIFS($J$18:J1846,J1846)=1,C1846&lt;&gt;""),1,""))</f>
        <v/>
      </c>
      <c r="AH1846" s="183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82">
        <v>2021</v>
      </c>
      <c r="C1847" s="182">
        <v>6</v>
      </c>
      <c r="D1847" s="57" t="str">
        <f t="shared" si="360"/>
        <v>Q1</v>
      </c>
      <c r="E1847" s="16" t="s">
        <v>40</v>
      </c>
      <c r="F1847" s="182">
        <v>2022</v>
      </c>
      <c r="G1847" s="182">
        <v>2</v>
      </c>
      <c r="H1847" s="185"/>
      <c r="I1847" s="57" t="str">
        <f t="shared" si="350"/>
        <v>Q4</v>
      </c>
      <c r="J1847" s="178" t="s">
        <v>1893</v>
      </c>
      <c r="K1847" s="185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87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84">
        <v>0.1007</v>
      </c>
      <c r="AE1847" s="183">
        <f t="shared" si="353"/>
        <v>0</v>
      </c>
      <c r="AF1847" s="183" t="str">
        <f>IF(AND(COUNTIFS($J$18:J1847,J1847)=1,AE1847=1),1,"")</f>
        <v/>
      </c>
      <c r="AG1847" s="183" t="str">
        <f>IF(C1847="","",IF(AND(COUNTIFS($J$18:J1847,J1847)=1,C1847&lt;&gt;""),1,""))</f>
        <v/>
      </c>
      <c r="AH1847" s="183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82">
        <v>2021</v>
      </c>
      <c r="C1848" s="182">
        <v>5</v>
      </c>
      <c r="D1848" s="57" t="str">
        <f t="shared" si="360"/>
        <v>Q1</v>
      </c>
      <c r="E1848" s="16" t="s">
        <v>40</v>
      </c>
      <c r="F1848" s="182">
        <v>2022</v>
      </c>
      <c r="G1848" s="182">
        <v>2</v>
      </c>
      <c r="H1848" s="185"/>
      <c r="I1848" s="57" t="str">
        <f t="shared" si="350"/>
        <v>Q4</v>
      </c>
      <c r="J1848" s="178" t="s">
        <v>1894</v>
      </c>
      <c r="K1848" s="185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87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84">
        <v>0.1222</v>
      </c>
      <c r="AE1848" s="183">
        <f t="shared" si="353"/>
        <v>0</v>
      </c>
      <c r="AF1848" s="183" t="str">
        <f>IF(AND(COUNTIFS($J$18:J1848,J1848)=1,AE1848=1),1,"")</f>
        <v/>
      </c>
      <c r="AG1848" s="183">
        <f>IF(C1848="","",IF(AND(COUNTIFS($J$18:J1848,J1848)=1,C1848&lt;&gt;""),1,""))</f>
        <v>1</v>
      </c>
      <c r="AH1848" s="183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82">
        <v>2021</v>
      </c>
      <c r="C1849" s="182">
        <v>9</v>
      </c>
      <c r="D1849" s="57" t="str">
        <f t="shared" si="360"/>
        <v>Q2</v>
      </c>
      <c r="E1849" s="16" t="s">
        <v>40</v>
      </c>
      <c r="F1849" s="182">
        <v>2022</v>
      </c>
      <c r="G1849" s="182">
        <v>2</v>
      </c>
      <c r="H1849" s="185"/>
      <c r="I1849" s="57" t="str">
        <f t="shared" si="350"/>
        <v>Q4</v>
      </c>
      <c r="J1849" s="178" t="s">
        <v>1895</v>
      </c>
      <c r="K1849" s="185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87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84">
        <v>0.26219999999999999</v>
      </c>
      <c r="AE1849" s="183">
        <f t="shared" si="353"/>
        <v>0</v>
      </c>
      <c r="AF1849" s="183" t="str">
        <f>IF(AND(COUNTIFS($J$18:J1849,J1849)=1,AE1849=1),1,"")</f>
        <v/>
      </c>
      <c r="AG1849" s="183">
        <f>IF(C1849="","",IF(AND(COUNTIFS($J$18:J1849,J1849)=1,C1849&lt;&gt;""),1,""))</f>
        <v>1</v>
      </c>
      <c r="AH1849" s="183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82">
        <v>2021</v>
      </c>
      <c r="C1850" s="182">
        <v>9</v>
      </c>
      <c r="D1850" s="57" t="str">
        <f t="shared" si="360"/>
        <v>Q2</v>
      </c>
      <c r="E1850" s="16" t="s">
        <v>40</v>
      </c>
      <c r="F1850" s="182">
        <v>2022</v>
      </c>
      <c r="G1850" s="182">
        <v>2</v>
      </c>
      <c r="H1850" s="185"/>
      <c r="I1850" s="57" t="str">
        <f t="shared" si="350"/>
        <v>Q4</v>
      </c>
      <c r="J1850" s="178" t="s">
        <v>1897</v>
      </c>
      <c r="K1850" s="185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87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84">
        <v>0.15140000000000001</v>
      </c>
      <c r="AE1850" s="183">
        <f t="shared" si="353"/>
        <v>0</v>
      </c>
      <c r="AF1850" s="183" t="str">
        <f>IF(AND(COUNTIFS($J$18:J1850,J1850)=1,AE1850=1),1,"")</f>
        <v/>
      </c>
      <c r="AG1850" s="183">
        <f>IF(C1850="","",IF(AND(COUNTIFS($J$18:J1850,J1850)=1,C1850&lt;&gt;""),1,""))</f>
        <v>1</v>
      </c>
      <c r="AH1850" s="183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82">
        <v>2021</v>
      </c>
      <c r="C1851" s="182">
        <v>9</v>
      </c>
      <c r="D1851" s="57" t="str">
        <f t="shared" si="360"/>
        <v>Q2</v>
      </c>
      <c r="E1851" s="16" t="s">
        <v>40</v>
      </c>
      <c r="F1851" s="182">
        <v>2022</v>
      </c>
      <c r="G1851" s="182">
        <v>2</v>
      </c>
      <c r="H1851" s="185"/>
      <c r="I1851" s="57" t="str">
        <f t="shared" si="350"/>
        <v>Q4</v>
      </c>
      <c r="J1851" s="178" t="s">
        <v>1897</v>
      </c>
      <c r="K1851" s="185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87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84">
        <v>0.15140000000000001</v>
      </c>
      <c r="AE1851" s="183">
        <f t="shared" si="353"/>
        <v>0</v>
      </c>
      <c r="AF1851" s="183" t="str">
        <f>IF(AND(COUNTIFS($J$18:J1851,J1851)=1,AE1851=1),1,"")</f>
        <v/>
      </c>
      <c r="AG1851" s="183" t="str">
        <f>IF(C1851="","",IF(AND(COUNTIFS($J$18:J1851,J1851)=1,C1851&lt;&gt;""),1,""))</f>
        <v/>
      </c>
      <c r="AH1851" s="183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82">
        <v>2021</v>
      </c>
      <c r="C1852" s="182">
        <v>9</v>
      </c>
      <c r="D1852" s="57" t="str">
        <f t="shared" si="360"/>
        <v>Q2</v>
      </c>
      <c r="E1852" s="16" t="s">
        <v>40</v>
      </c>
      <c r="F1852" s="182">
        <v>2022</v>
      </c>
      <c r="G1852" s="182">
        <v>2</v>
      </c>
      <c r="H1852" s="185"/>
      <c r="I1852" s="57" t="str">
        <f t="shared" si="350"/>
        <v>Q4</v>
      </c>
      <c r="J1852" s="178" t="s">
        <v>1897</v>
      </c>
      <c r="K1852" s="185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87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84">
        <v>0.15140000000000001</v>
      </c>
      <c r="AE1852" s="183">
        <f t="shared" si="353"/>
        <v>0</v>
      </c>
      <c r="AF1852" s="183" t="str">
        <f>IF(AND(COUNTIFS($J$18:J1852,J1852)=1,AE1852=1),1,"")</f>
        <v/>
      </c>
      <c r="AG1852" s="183" t="str">
        <f>IF(C1852="","",IF(AND(COUNTIFS($J$18:J1852,J1852)=1,C1852&lt;&gt;""),1,""))</f>
        <v/>
      </c>
      <c r="AH1852" s="183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82">
        <v>2021</v>
      </c>
      <c r="C1853" s="182">
        <v>9</v>
      </c>
      <c r="D1853" s="57" t="str">
        <f t="shared" si="360"/>
        <v>Q2</v>
      </c>
      <c r="E1853" s="16" t="s">
        <v>40</v>
      </c>
      <c r="F1853" s="182">
        <v>2022</v>
      </c>
      <c r="G1853" s="182">
        <v>2</v>
      </c>
      <c r="H1853" s="185"/>
      <c r="I1853" s="57" t="str">
        <f t="shared" si="350"/>
        <v>Q4</v>
      </c>
      <c r="J1853" s="178" t="s">
        <v>1897</v>
      </c>
      <c r="K1853" s="185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87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84">
        <v>0.15140000000000001</v>
      </c>
      <c r="AE1853" s="183">
        <f t="shared" si="353"/>
        <v>0</v>
      </c>
      <c r="AF1853" s="183" t="str">
        <f>IF(AND(COUNTIFS($J$18:J1853,J1853)=1,AE1853=1),1,"")</f>
        <v/>
      </c>
      <c r="AG1853" s="183" t="str">
        <f>IF(C1853="","",IF(AND(COUNTIFS($J$18:J1853,J1853)=1,C1853&lt;&gt;""),1,""))</f>
        <v/>
      </c>
      <c r="AH1853" s="183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82">
        <v>2021</v>
      </c>
      <c r="C1854" s="182">
        <v>9</v>
      </c>
      <c r="D1854" s="57" t="str">
        <f t="shared" si="360"/>
        <v>Q2</v>
      </c>
      <c r="E1854" s="16" t="s">
        <v>40</v>
      </c>
      <c r="F1854" s="182">
        <v>2022</v>
      </c>
      <c r="G1854" s="182">
        <v>2</v>
      </c>
      <c r="H1854" s="185"/>
      <c r="I1854" s="57" t="str">
        <f t="shared" si="350"/>
        <v>Q4</v>
      </c>
      <c r="J1854" s="178" t="s">
        <v>1899</v>
      </c>
      <c r="K1854" s="185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87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84">
        <v>0.20169999999999999</v>
      </c>
      <c r="AE1854" s="183">
        <f t="shared" si="353"/>
        <v>0</v>
      </c>
      <c r="AF1854" s="183" t="str">
        <f>IF(AND(COUNTIFS($J$18:J1854,J1854)=1,AE1854=1),1,"")</f>
        <v/>
      </c>
      <c r="AG1854" s="183">
        <f>IF(C1854="","",IF(AND(COUNTIFS($J$18:J1854,J1854)=1,C1854&lt;&gt;""),1,""))</f>
        <v>1</v>
      </c>
      <c r="AH1854" s="183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82">
        <v>2021</v>
      </c>
      <c r="C1855" s="182">
        <v>11</v>
      </c>
      <c r="D1855" s="57" t="str">
        <f t="shared" si="360"/>
        <v>Q3</v>
      </c>
      <c r="E1855" s="16" t="s">
        <v>40</v>
      </c>
      <c r="F1855" s="182">
        <v>2022</v>
      </c>
      <c r="G1855" s="182">
        <v>2</v>
      </c>
      <c r="H1855" s="185"/>
      <c r="I1855" s="57" t="str">
        <f t="shared" si="350"/>
        <v>Q4</v>
      </c>
      <c r="J1855" s="178" t="s">
        <v>1901</v>
      </c>
      <c r="K1855" s="185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87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84">
        <v>0.17860000000000001</v>
      </c>
      <c r="AE1855" s="183">
        <f t="shared" si="353"/>
        <v>0</v>
      </c>
      <c r="AF1855" s="183" t="str">
        <f>IF(AND(COUNTIFS($J$18:J1855,J1855)=1,AE1855=1),1,"")</f>
        <v/>
      </c>
      <c r="AG1855" s="183">
        <f>IF(C1855="","",IF(AND(COUNTIFS($J$18:J1855,J1855)=1,C1855&lt;&gt;""),1,""))</f>
        <v>1</v>
      </c>
      <c r="AH1855" s="183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82">
        <v>2021</v>
      </c>
      <c r="C1856" s="182">
        <v>11</v>
      </c>
      <c r="D1856" s="57" t="str">
        <f t="shared" si="360"/>
        <v>Q3</v>
      </c>
      <c r="E1856" s="16" t="s">
        <v>40</v>
      </c>
      <c r="F1856" s="182">
        <v>2022</v>
      </c>
      <c r="G1856" s="182">
        <v>2</v>
      </c>
      <c r="H1856" s="185"/>
      <c r="I1856" s="57" t="str">
        <f t="shared" si="350"/>
        <v>Q4</v>
      </c>
      <c r="J1856" s="178" t="s">
        <v>1901</v>
      </c>
      <c r="K1856" s="185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87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84">
        <v>0.17860000000000001</v>
      </c>
      <c r="AE1856" s="183">
        <f t="shared" si="353"/>
        <v>0</v>
      </c>
      <c r="AF1856" s="183" t="str">
        <f>IF(AND(COUNTIFS($J$18:J1856,J1856)=1,AE1856=1),1,"")</f>
        <v/>
      </c>
      <c r="AG1856" s="183" t="str">
        <f>IF(C1856="","",IF(AND(COUNTIFS($J$18:J1856,J1856)=1,C1856&lt;&gt;""),1,""))</f>
        <v/>
      </c>
      <c r="AH1856" s="183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82">
        <v>2021</v>
      </c>
      <c r="C1857" s="182">
        <v>11</v>
      </c>
      <c r="D1857" s="57" t="str">
        <f t="shared" si="360"/>
        <v>Q3</v>
      </c>
      <c r="E1857" s="16" t="s">
        <v>40</v>
      </c>
      <c r="F1857" s="182">
        <v>2022</v>
      </c>
      <c r="G1857" s="182">
        <v>2</v>
      </c>
      <c r="H1857" s="185"/>
      <c r="I1857" s="57" t="str">
        <f t="shared" si="350"/>
        <v>Q4</v>
      </c>
      <c r="J1857" s="178" t="s">
        <v>1901</v>
      </c>
      <c r="K1857" s="185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87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84">
        <v>0.17860000000000001</v>
      </c>
      <c r="AE1857" s="183">
        <f t="shared" si="353"/>
        <v>0</v>
      </c>
      <c r="AF1857" s="183" t="str">
        <f>IF(AND(COUNTIFS($J$18:J1857,J1857)=1,AE1857=1),1,"")</f>
        <v/>
      </c>
      <c r="AG1857" s="183" t="str">
        <f>IF(C1857="","",IF(AND(COUNTIFS($J$18:J1857,J1857)=1,C1857&lt;&gt;""),1,""))</f>
        <v/>
      </c>
      <c r="AH1857" s="183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82">
        <v>2021</v>
      </c>
      <c r="C1858" s="182">
        <v>11</v>
      </c>
      <c r="D1858" s="57" t="str">
        <f t="shared" si="360"/>
        <v>Q3</v>
      </c>
      <c r="E1858" s="16" t="s">
        <v>40</v>
      </c>
      <c r="F1858" s="182">
        <v>2022</v>
      </c>
      <c r="G1858" s="182">
        <v>2</v>
      </c>
      <c r="H1858" s="185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8" t="s">
        <v>1901</v>
      </c>
      <c r="K1858" s="185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87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84">
        <v>0.17860000000000001</v>
      </c>
      <c r="AE1858" s="183">
        <f t="shared" ref="AE1858:AE1921" si="366">IF(Q1858="","",IF(Q1858="Yes",1,0))</f>
        <v>0</v>
      </c>
      <c r="AF1858" s="183" t="str">
        <f>IF(AND(COUNTIFS($J$18:J1858,J1858)=1,AE1858=1),1,"")</f>
        <v/>
      </c>
      <c r="AG1858" s="183" t="str">
        <f>IF(C1858="","",IF(AND(COUNTIFS($J$18:J1858,J1858)=1,C1858&lt;&gt;""),1,""))</f>
        <v/>
      </c>
      <c r="AH1858" s="183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82">
        <v>2021</v>
      </c>
      <c r="C1859" s="182">
        <v>11</v>
      </c>
      <c r="D1859" s="57" t="str">
        <f t="shared" si="360"/>
        <v>Q3</v>
      </c>
      <c r="E1859" s="16" t="s">
        <v>40</v>
      </c>
      <c r="F1859" s="182">
        <v>2022</v>
      </c>
      <c r="G1859" s="182">
        <v>2</v>
      </c>
      <c r="H1859" s="185"/>
      <c r="I1859" s="57" t="str">
        <f t="shared" si="363"/>
        <v>Q4</v>
      </c>
      <c r="J1859" s="178" t="s">
        <v>1901</v>
      </c>
      <c r="K1859" s="185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87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84">
        <v>0.17860000000000001</v>
      </c>
      <c r="AE1859" s="183">
        <f t="shared" si="366"/>
        <v>0</v>
      </c>
      <c r="AF1859" s="183" t="str">
        <f>IF(AND(COUNTIFS($J$18:J1859,J1859)=1,AE1859=1),1,"")</f>
        <v/>
      </c>
      <c r="AG1859" s="183" t="str">
        <f>IF(C1859="","",IF(AND(COUNTIFS($J$18:J1859,J1859)=1,C1859&lt;&gt;""),1,""))</f>
        <v/>
      </c>
      <c r="AH1859" s="183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82">
        <v>2021</v>
      </c>
      <c r="C1860" s="182">
        <v>11</v>
      </c>
      <c r="D1860" s="57" t="str">
        <f t="shared" si="360"/>
        <v>Q3</v>
      </c>
      <c r="E1860" s="16" t="s">
        <v>40</v>
      </c>
      <c r="F1860" s="182">
        <v>2022</v>
      </c>
      <c r="G1860" s="182">
        <v>2</v>
      </c>
      <c r="H1860" s="185"/>
      <c r="I1860" s="57" t="str">
        <f t="shared" si="363"/>
        <v>Q4</v>
      </c>
      <c r="J1860" s="178" t="s">
        <v>1901</v>
      </c>
      <c r="K1860" s="185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87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84">
        <v>0.17860000000000001</v>
      </c>
      <c r="AE1860" s="183">
        <f t="shared" si="366"/>
        <v>0</v>
      </c>
      <c r="AF1860" s="183" t="str">
        <f>IF(AND(COUNTIFS($J$18:J1860,J1860)=1,AE1860=1),1,"")</f>
        <v/>
      </c>
      <c r="AG1860" s="183" t="str">
        <f>IF(C1860="","",IF(AND(COUNTIFS($J$18:J1860,J1860)=1,C1860&lt;&gt;""),1,""))</f>
        <v/>
      </c>
      <c r="AH1860" s="183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82">
        <v>2021</v>
      </c>
      <c r="C1861" s="182">
        <v>11</v>
      </c>
      <c r="D1861" s="57" t="str">
        <f t="shared" si="360"/>
        <v>Q3</v>
      </c>
      <c r="E1861" s="16" t="s">
        <v>40</v>
      </c>
      <c r="F1861" s="182">
        <v>2022</v>
      </c>
      <c r="G1861" s="182">
        <v>2</v>
      </c>
      <c r="H1861" s="185"/>
      <c r="I1861" s="57" t="str">
        <f t="shared" si="363"/>
        <v>Q4</v>
      </c>
      <c r="J1861" s="178" t="s">
        <v>1901</v>
      </c>
      <c r="K1861" s="185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87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84">
        <v>0.17860000000000001</v>
      </c>
      <c r="AE1861" s="183">
        <f t="shared" si="366"/>
        <v>0</v>
      </c>
      <c r="AF1861" s="183" t="str">
        <f>IF(AND(COUNTIFS($J$18:J1861,J1861)=1,AE1861=1),1,"")</f>
        <v/>
      </c>
      <c r="AG1861" s="183" t="str">
        <f>IF(C1861="","",IF(AND(COUNTIFS($J$18:J1861,J1861)=1,C1861&lt;&gt;""),1,""))</f>
        <v/>
      </c>
      <c r="AH1861" s="183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82">
        <v>2021</v>
      </c>
      <c r="C1862" s="182">
        <v>11</v>
      </c>
      <c r="D1862" s="57" t="str">
        <f t="shared" si="360"/>
        <v>Q3</v>
      </c>
      <c r="E1862" s="16" t="s">
        <v>40</v>
      </c>
      <c r="F1862" s="182">
        <v>2022</v>
      </c>
      <c r="G1862" s="182">
        <v>2</v>
      </c>
      <c r="H1862" s="185"/>
      <c r="I1862" s="57" t="str">
        <f t="shared" si="363"/>
        <v>Q4</v>
      </c>
      <c r="J1862" s="178" t="s">
        <v>1901</v>
      </c>
      <c r="K1862" s="185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87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84">
        <v>0.17860000000000001</v>
      </c>
      <c r="AE1862" s="183">
        <f t="shared" si="366"/>
        <v>0</v>
      </c>
      <c r="AF1862" s="183" t="str">
        <f>IF(AND(COUNTIFS($J$18:J1862,J1862)=1,AE1862=1),1,"")</f>
        <v/>
      </c>
      <c r="AG1862" s="183" t="str">
        <f>IF(C1862="","",IF(AND(COUNTIFS($J$18:J1862,J1862)=1,C1862&lt;&gt;""),1,""))</f>
        <v/>
      </c>
      <c r="AH1862" s="183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82">
        <v>2021</v>
      </c>
      <c r="C1863" s="182">
        <v>11</v>
      </c>
      <c r="D1863" s="57" t="str">
        <f t="shared" si="360"/>
        <v>Q3</v>
      </c>
      <c r="E1863" s="16" t="s">
        <v>40</v>
      </c>
      <c r="F1863" s="182">
        <v>2022</v>
      </c>
      <c r="G1863" s="182">
        <v>2</v>
      </c>
      <c r="H1863" s="185"/>
      <c r="I1863" s="57" t="str">
        <f t="shared" si="363"/>
        <v>Q4</v>
      </c>
      <c r="J1863" s="178" t="s">
        <v>1904</v>
      </c>
      <c r="K1863" s="185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87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84">
        <v>0.14219999999999999</v>
      </c>
      <c r="AE1863" s="183">
        <f t="shared" si="366"/>
        <v>0</v>
      </c>
      <c r="AF1863" s="183" t="str">
        <f>IF(AND(COUNTIFS($J$18:J1863,J1863)=1,AE1863=1),1,"")</f>
        <v/>
      </c>
      <c r="AG1863" s="183">
        <f>IF(C1863="","",IF(AND(COUNTIFS($J$18:J1863,J1863)=1,C1863&lt;&gt;""),1,""))</f>
        <v>1</v>
      </c>
      <c r="AH1863" s="183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82">
        <v>2021</v>
      </c>
      <c r="C1864" s="182">
        <v>11</v>
      </c>
      <c r="D1864" s="57" t="str">
        <f t="shared" si="360"/>
        <v>Q3</v>
      </c>
      <c r="E1864" s="16" t="s">
        <v>40</v>
      </c>
      <c r="F1864" s="182">
        <v>2022</v>
      </c>
      <c r="G1864" s="182">
        <v>2</v>
      </c>
      <c r="H1864" s="185"/>
      <c r="I1864" s="57" t="str">
        <f t="shared" si="363"/>
        <v>Q4</v>
      </c>
      <c r="J1864" s="178" t="s">
        <v>1904</v>
      </c>
      <c r="K1864" s="185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87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84">
        <v>0.14219999999999999</v>
      </c>
      <c r="AE1864" s="183">
        <f t="shared" si="366"/>
        <v>0</v>
      </c>
      <c r="AF1864" s="183" t="str">
        <f>IF(AND(COUNTIFS($J$18:J1864,J1864)=1,AE1864=1),1,"")</f>
        <v/>
      </c>
      <c r="AG1864" s="183" t="str">
        <f>IF(C1864="","",IF(AND(COUNTIFS($J$18:J1864,J1864)=1,C1864&lt;&gt;""),1,""))</f>
        <v/>
      </c>
      <c r="AH1864" s="183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82">
        <v>2021</v>
      </c>
      <c r="C1865" s="182">
        <v>11</v>
      </c>
      <c r="D1865" s="57" t="str">
        <f t="shared" si="360"/>
        <v>Q3</v>
      </c>
      <c r="E1865" s="16" t="s">
        <v>40</v>
      </c>
      <c r="F1865" s="182">
        <v>2022</v>
      </c>
      <c r="G1865" s="182">
        <v>2</v>
      </c>
      <c r="H1865" s="185"/>
      <c r="I1865" s="57" t="str">
        <f t="shared" si="363"/>
        <v>Q4</v>
      </c>
      <c r="J1865" s="178" t="s">
        <v>1904</v>
      </c>
      <c r="K1865" s="185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87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84">
        <v>0.14219999999999999</v>
      </c>
      <c r="AE1865" s="183">
        <f t="shared" si="366"/>
        <v>0</v>
      </c>
      <c r="AF1865" s="183" t="str">
        <f>IF(AND(COUNTIFS($J$18:J1865,J1865)=1,AE1865=1),1,"")</f>
        <v/>
      </c>
      <c r="AG1865" s="183" t="str">
        <f>IF(C1865="","",IF(AND(COUNTIFS($J$18:J1865,J1865)=1,C1865&lt;&gt;""),1,""))</f>
        <v/>
      </c>
      <c r="AH1865" s="183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82">
        <v>2021</v>
      </c>
      <c r="C1866" s="182">
        <v>11</v>
      </c>
      <c r="D1866" s="57" t="str">
        <f t="shared" si="360"/>
        <v>Q3</v>
      </c>
      <c r="E1866" s="16" t="s">
        <v>40</v>
      </c>
      <c r="F1866" s="182">
        <v>2022</v>
      </c>
      <c r="G1866" s="182">
        <v>2</v>
      </c>
      <c r="H1866" s="185"/>
      <c r="I1866" s="57" t="str">
        <f t="shared" si="363"/>
        <v>Q4</v>
      </c>
      <c r="J1866" s="178" t="s">
        <v>1906</v>
      </c>
      <c r="K1866" s="185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87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84">
        <v>0.12759999999999999</v>
      </c>
      <c r="AE1866" s="183">
        <f t="shared" si="366"/>
        <v>0</v>
      </c>
      <c r="AF1866" s="183" t="str">
        <f>IF(AND(COUNTIFS($J$18:J1866,J1866)=1,AE1866=1),1,"")</f>
        <v/>
      </c>
      <c r="AG1866" s="183">
        <f>IF(C1866="","",IF(AND(COUNTIFS($J$18:J1866,J1866)=1,C1866&lt;&gt;""),1,""))</f>
        <v>1</v>
      </c>
      <c r="AH1866" s="183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82">
        <v>2021</v>
      </c>
      <c r="C1867" s="182">
        <v>11</v>
      </c>
      <c r="D1867" s="57" t="str">
        <f t="shared" si="360"/>
        <v>Q3</v>
      </c>
      <c r="E1867" s="16" t="s">
        <v>40</v>
      </c>
      <c r="F1867" s="182">
        <v>2022</v>
      </c>
      <c r="G1867" s="182">
        <v>2</v>
      </c>
      <c r="H1867" s="185"/>
      <c r="I1867" s="57" t="str">
        <f t="shared" si="363"/>
        <v>Q4</v>
      </c>
      <c r="J1867" s="178" t="s">
        <v>1906</v>
      </c>
      <c r="K1867" s="185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87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84">
        <v>0.12759999999999999</v>
      </c>
      <c r="AE1867" s="183">
        <f t="shared" si="366"/>
        <v>0</v>
      </c>
      <c r="AF1867" s="183" t="str">
        <f>IF(AND(COUNTIFS($J$18:J1867,J1867)=1,AE1867=1),1,"")</f>
        <v/>
      </c>
      <c r="AG1867" s="183" t="str">
        <f>IF(C1867="","",IF(AND(COUNTIFS($J$18:J1867,J1867)=1,C1867&lt;&gt;""),1,""))</f>
        <v/>
      </c>
      <c r="AH1867" s="183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82">
        <v>2021</v>
      </c>
      <c r="C1868" s="182">
        <v>12</v>
      </c>
      <c r="D1868" s="57" t="str">
        <f t="shared" si="360"/>
        <v>Q3</v>
      </c>
      <c r="E1868" s="16" t="s">
        <v>40</v>
      </c>
      <c r="F1868" s="182">
        <v>2022</v>
      </c>
      <c r="G1868" s="182">
        <v>2</v>
      </c>
      <c r="H1868" s="185"/>
      <c r="I1868" s="57" t="str">
        <f t="shared" si="363"/>
        <v>Q4</v>
      </c>
      <c r="J1868" s="178" t="s">
        <v>1883</v>
      </c>
      <c r="K1868" s="185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87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84">
        <v>8.0100000000000005E-2</v>
      </c>
      <c r="AE1868" s="183">
        <f t="shared" si="366"/>
        <v>0</v>
      </c>
      <c r="AF1868" s="183" t="str">
        <f>IF(AND(COUNTIFS($J$18:J1868,J1868)=1,AE1868=1),1,"")</f>
        <v/>
      </c>
      <c r="AG1868" s="183" t="str">
        <f>IF(C1868="","",IF(AND(COUNTIFS($J$18:J1868,J1868)=1,C1868&lt;&gt;""),1,""))</f>
        <v/>
      </c>
      <c r="AH1868" s="183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82">
        <v>2021</v>
      </c>
      <c r="C1869" s="182">
        <v>12</v>
      </c>
      <c r="D1869" s="57" t="str">
        <f t="shared" si="360"/>
        <v>Q3</v>
      </c>
      <c r="E1869" s="16" t="s">
        <v>40</v>
      </c>
      <c r="F1869" s="182">
        <v>2022</v>
      </c>
      <c r="G1869" s="182">
        <v>2</v>
      </c>
      <c r="H1869" s="185"/>
      <c r="I1869" s="57" t="str">
        <f t="shared" si="363"/>
        <v>Q4</v>
      </c>
      <c r="J1869" s="178" t="s">
        <v>1909</v>
      </c>
      <c r="K1869" s="185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87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84">
        <v>0.12</v>
      </c>
      <c r="AE1869" s="183">
        <f t="shared" si="366"/>
        <v>1</v>
      </c>
      <c r="AF1869" s="183">
        <f>IF(AND(COUNTIFS($J$18:J1869,J1869)=1,AE1869=1),1,"")</f>
        <v>1</v>
      </c>
      <c r="AG1869" s="183">
        <f>IF(C1869="","",IF(AND(COUNTIFS($J$18:J1869,J1869)=1,C1869&lt;&gt;""),1,""))</f>
        <v>1</v>
      </c>
      <c r="AH1869" s="183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82">
        <v>2021</v>
      </c>
      <c r="C1870" s="182">
        <v>3</v>
      </c>
      <c r="D1870" s="57" t="str">
        <f t="shared" si="360"/>
        <v>Q4</v>
      </c>
      <c r="E1870" s="16" t="s">
        <v>40</v>
      </c>
      <c r="F1870" s="182">
        <v>2022</v>
      </c>
      <c r="G1870" s="182">
        <v>3</v>
      </c>
      <c r="H1870" s="185"/>
      <c r="I1870" s="57" t="str">
        <f t="shared" si="363"/>
        <v>Q4</v>
      </c>
      <c r="J1870" s="178" t="s">
        <v>1862</v>
      </c>
      <c r="K1870" s="185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87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84">
        <v>9.8000000000000004E-2</v>
      </c>
      <c r="AE1870" s="183">
        <f t="shared" si="366"/>
        <v>0</v>
      </c>
      <c r="AF1870" s="183" t="str">
        <f>IF(AND(COUNTIFS($J$18:J1870,J1870)=1,AE1870=1),1,"")</f>
        <v/>
      </c>
      <c r="AG1870" s="183" t="str">
        <f>IF(C1870="","",IF(AND(COUNTIFS($J$18:J1870,J1870)=1,C1870&lt;&gt;""),1,""))</f>
        <v/>
      </c>
      <c r="AH1870" s="183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82">
        <v>2021</v>
      </c>
      <c r="C1871" s="182">
        <v>4</v>
      </c>
      <c r="D1871" s="57" t="str">
        <f t="shared" si="360"/>
        <v>Q1</v>
      </c>
      <c r="E1871" s="16" t="s">
        <v>40</v>
      </c>
      <c r="F1871" s="182">
        <v>2022</v>
      </c>
      <c r="G1871" s="182">
        <v>3</v>
      </c>
      <c r="H1871" s="185"/>
      <c r="I1871" s="57" t="str">
        <f t="shared" si="363"/>
        <v>Q4</v>
      </c>
      <c r="J1871" s="178" t="s">
        <v>1808</v>
      </c>
      <c r="K1871" s="185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87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84">
        <v>0.1361</v>
      </c>
      <c r="AE1871" s="183">
        <f t="shared" si="366"/>
        <v>1</v>
      </c>
      <c r="AF1871" s="183" t="str">
        <f>IF(AND(COUNTIFS($J$18:J1871,J1871)=1,AE1871=1),1,"")</f>
        <v/>
      </c>
      <c r="AG1871" s="183" t="str">
        <f>IF(C1871="","",IF(AND(COUNTIFS($J$18:J1871,J1871)=1,C1871&lt;&gt;""),1,""))</f>
        <v/>
      </c>
      <c r="AH1871" s="183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82">
        <v>2021</v>
      </c>
      <c r="C1872" s="182">
        <v>5</v>
      </c>
      <c r="D1872" s="57" t="str">
        <f t="shared" si="360"/>
        <v>Q1</v>
      </c>
      <c r="E1872" s="16" t="s">
        <v>40</v>
      </c>
      <c r="F1872" s="182">
        <v>2022</v>
      </c>
      <c r="G1872" s="182">
        <v>3</v>
      </c>
      <c r="H1872" s="185"/>
      <c r="I1872" s="57" t="str">
        <f t="shared" si="363"/>
        <v>Q4</v>
      </c>
      <c r="J1872" s="178" t="s">
        <v>1737</v>
      </c>
      <c r="K1872" s="185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87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84">
        <v>0.1318</v>
      </c>
      <c r="AE1872" s="183">
        <f t="shared" si="366"/>
        <v>1</v>
      </c>
      <c r="AF1872" s="183" t="str">
        <f>IF(AND(COUNTIFS($J$18:J1872,J1872)=1,AE1872=1),1,"")</f>
        <v/>
      </c>
      <c r="AG1872" s="183" t="str">
        <f>IF(C1872="","",IF(AND(COUNTIFS($J$18:J1872,J1872)=1,C1872&lt;&gt;""),1,""))</f>
        <v/>
      </c>
      <c r="AH1872" s="183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82">
        <v>2021</v>
      </c>
      <c r="C1873" s="182">
        <v>5</v>
      </c>
      <c r="D1873" s="57" t="str">
        <f t="shared" si="360"/>
        <v>Q1</v>
      </c>
      <c r="E1873" s="16" t="s">
        <v>40</v>
      </c>
      <c r="F1873" s="182">
        <v>2022</v>
      </c>
      <c r="G1873" s="182">
        <v>3</v>
      </c>
      <c r="H1873" s="185"/>
      <c r="I1873" s="57" t="str">
        <f t="shared" si="363"/>
        <v>Q4</v>
      </c>
      <c r="J1873" s="178" t="s">
        <v>1823</v>
      </c>
      <c r="K1873" s="185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87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84">
        <v>0.1062</v>
      </c>
      <c r="AE1873" s="183">
        <f t="shared" si="366"/>
        <v>1</v>
      </c>
      <c r="AF1873" s="183" t="str">
        <f>IF(AND(COUNTIFS($J$18:J1873,J1873)=1,AE1873=1),1,"")</f>
        <v/>
      </c>
      <c r="AG1873" s="183" t="str">
        <f>IF(C1873="","",IF(AND(COUNTIFS($J$18:J1873,J1873)=1,C1873&lt;&gt;""),1,""))</f>
        <v/>
      </c>
      <c r="AH1873" s="183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82">
        <v>2021</v>
      </c>
      <c r="C1874" s="182">
        <v>5</v>
      </c>
      <c r="D1874" s="57" t="str">
        <f t="shared" si="360"/>
        <v>Q1</v>
      </c>
      <c r="E1874" s="16" t="s">
        <v>40</v>
      </c>
      <c r="F1874" s="182">
        <v>2022</v>
      </c>
      <c r="G1874" s="182">
        <v>3</v>
      </c>
      <c r="H1874" s="185"/>
      <c r="I1874" s="57" t="str">
        <f t="shared" si="363"/>
        <v>Q4</v>
      </c>
      <c r="J1874" s="178" t="s">
        <v>1823</v>
      </c>
      <c r="K1874" s="185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87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84">
        <v>0.1062</v>
      </c>
      <c r="AE1874" s="183">
        <f t="shared" si="366"/>
        <v>1</v>
      </c>
      <c r="AF1874" s="183" t="str">
        <f>IF(AND(COUNTIFS($J$18:J1874,J1874)=1,AE1874=1),1,"")</f>
        <v/>
      </c>
      <c r="AG1874" s="183" t="str">
        <f>IF(C1874="","",IF(AND(COUNTIFS($J$18:J1874,J1874)=1,C1874&lt;&gt;""),1,""))</f>
        <v/>
      </c>
      <c r="AH1874" s="183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82">
        <v>2021</v>
      </c>
      <c r="C1875" s="182">
        <v>5</v>
      </c>
      <c r="D1875" s="57" t="str">
        <f t="shared" si="360"/>
        <v>Q1</v>
      </c>
      <c r="E1875" s="16" t="s">
        <v>40</v>
      </c>
      <c r="F1875" s="182">
        <v>2022</v>
      </c>
      <c r="G1875" s="182">
        <v>3</v>
      </c>
      <c r="H1875" s="185"/>
      <c r="I1875" s="57" t="str">
        <f t="shared" si="363"/>
        <v>Q4</v>
      </c>
      <c r="J1875" s="178" t="s">
        <v>1912</v>
      </c>
      <c r="K1875" s="185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87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84">
        <v>0.11020000000000001</v>
      </c>
      <c r="AE1875" s="183">
        <f t="shared" si="366"/>
        <v>0</v>
      </c>
      <c r="AF1875" s="183" t="str">
        <f>IF(AND(COUNTIFS($J$18:J1875,J1875)=1,AE1875=1),1,"")</f>
        <v/>
      </c>
      <c r="AG1875" s="183">
        <f>IF(C1875="","",IF(AND(COUNTIFS($J$18:J1875,J1875)=1,C1875&lt;&gt;""),1,""))</f>
        <v>1</v>
      </c>
      <c r="AH1875" s="183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82">
        <v>2021</v>
      </c>
      <c r="C1876" s="182">
        <v>5</v>
      </c>
      <c r="D1876" s="57" t="str">
        <f t="shared" si="360"/>
        <v>Q1</v>
      </c>
      <c r="E1876" s="16" t="s">
        <v>40</v>
      </c>
      <c r="F1876" s="182">
        <v>2022</v>
      </c>
      <c r="G1876" s="182">
        <v>3</v>
      </c>
      <c r="H1876" s="185"/>
      <c r="I1876" s="57" t="str">
        <f t="shared" si="363"/>
        <v>Q4</v>
      </c>
      <c r="J1876" s="178" t="s">
        <v>1913</v>
      </c>
      <c r="K1876" s="185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87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84">
        <v>8.4099999999999994E-2</v>
      </c>
      <c r="AE1876" s="183">
        <f t="shared" si="366"/>
        <v>0</v>
      </c>
      <c r="AF1876" s="183" t="str">
        <f>IF(AND(COUNTIFS($J$18:J1876,J1876)=1,AE1876=1),1,"")</f>
        <v/>
      </c>
      <c r="AG1876" s="183">
        <f>IF(C1876="","",IF(AND(COUNTIFS($J$18:J1876,J1876)=1,C1876&lt;&gt;""),1,""))</f>
        <v>1</v>
      </c>
      <c r="AH1876" s="183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82">
        <v>2021</v>
      </c>
      <c r="C1877" s="182">
        <v>7</v>
      </c>
      <c r="D1877" s="57" t="str">
        <f t="shared" si="360"/>
        <v>Q2</v>
      </c>
      <c r="E1877" s="16" t="s">
        <v>40</v>
      </c>
      <c r="F1877" s="182">
        <v>2022</v>
      </c>
      <c r="G1877" s="182">
        <v>3</v>
      </c>
      <c r="H1877" s="185"/>
      <c r="I1877" s="57" t="str">
        <f t="shared" si="363"/>
        <v>Q4</v>
      </c>
      <c r="J1877" s="178" t="s">
        <v>1914</v>
      </c>
      <c r="K1877" s="185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87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84">
        <v>0.1381</v>
      </c>
      <c r="AE1877" s="183">
        <f t="shared" si="366"/>
        <v>1</v>
      </c>
      <c r="AF1877" s="183">
        <f>IF(AND(COUNTIFS($J$18:J1877,J1877)=1,AE1877=1),1,"")</f>
        <v>1</v>
      </c>
      <c r="AG1877" s="183">
        <f>IF(C1877="","",IF(AND(COUNTIFS($J$18:J1877,J1877)=1,C1877&lt;&gt;""),1,""))</f>
        <v>1</v>
      </c>
      <c r="AH1877" s="183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82">
        <v>2021</v>
      </c>
      <c r="C1878" s="182">
        <v>7</v>
      </c>
      <c r="D1878" s="57" t="str">
        <f t="shared" si="360"/>
        <v>Q2</v>
      </c>
      <c r="E1878" s="16" t="s">
        <v>40</v>
      </c>
      <c r="F1878" s="182">
        <v>2022</v>
      </c>
      <c r="G1878" s="182">
        <v>3</v>
      </c>
      <c r="H1878" s="185"/>
      <c r="I1878" s="57" t="str">
        <f t="shared" si="363"/>
        <v>Q4</v>
      </c>
      <c r="J1878" s="178" t="s">
        <v>1914</v>
      </c>
      <c r="K1878" s="185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87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84">
        <v>0.1381</v>
      </c>
      <c r="AE1878" s="183">
        <f t="shared" si="366"/>
        <v>1</v>
      </c>
      <c r="AF1878" s="183" t="str">
        <f>IF(AND(COUNTIFS($J$18:J1878,J1878)=1,AE1878=1),1,"")</f>
        <v/>
      </c>
      <c r="AG1878" s="183" t="str">
        <f>IF(C1878="","",IF(AND(COUNTIFS($J$18:J1878,J1878)=1,C1878&lt;&gt;""),1,""))</f>
        <v/>
      </c>
      <c r="AH1878" s="183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82">
        <v>2021</v>
      </c>
      <c r="C1879" s="182">
        <v>7</v>
      </c>
      <c r="D1879" s="57" t="str">
        <f t="shared" si="360"/>
        <v>Q2</v>
      </c>
      <c r="E1879" s="16" t="s">
        <v>40</v>
      </c>
      <c r="F1879" s="182">
        <v>2022</v>
      </c>
      <c r="G1879" s="182">
        <v>3</v>
      </c>
      <c r="H1879" s="185"/>
      <c r="I1879" s="57" t="str">
        <f t="shared" si="363"/>
        <v>Q4</v>
      </c>
      <c r="J1879" s="178" t="s">
        <v>1916</v>
      </c>
      <c r="K1879" s="185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87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84">
        <v>0.1041</v>
      </c>
      <c r="AE1879" s="183">
        <f t="shared" si="366"/>
        <v>0</v>
      </c>
      <c r="AF1879" s="183" t="str">
        <f>IF(AND(COUNTIFS($J$18:J1879,J1879)=1,AE1879=1),1,"")</f>
        <v/>
      </c>
      <c r="AG1879" s="183">
        <f>IF(C1879="","",IF(AND(COUNTIFS($J$18:J1879,J1879)=1,C1879&lt;&gt;""),1,""))</f>
        <v>1</v>
      </c>
      <c r="AH1879" s="183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82">
        <v>2021</v>
      </c>
      <c r="C1880" s="182">
        <v>8</v>
      </c>
      <c r="D1880" s="57" t="str">
        <f t="shared" si="360"/>
        <v>Q2</v>
      </c>
      <c r="E1880" s="16" t="s">
        <v>40</v>
      </c>
      <c r="F1880" s="182">
        <v>2022</v>
      </c>
      <c r="G1880" s="182">
        <v>3</v>
      </c>
      <c r="H1880" s="185"/>
      <c r="I1880" s="57" t="str">
        <f t="shared" si="363"/>
        <v>Q4</v>
      </c>
      <c r="J1880" s="178" t="s">
        <v>1918</v>
      </c>
      <c r="K1880" s="185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87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84">
        <v>0.1482</v>
      </c>
      <c r="AE1880" s="183">
        <f t="shared" si="366"/>
        <v>0</v>
      </c>
      <c r="AF1880" s="183" t="str">
        <f>IF(AND(COUNTIFS($J$18:J1880,J1880)=1,AE1880=1),1,"")</f>
        <v/>
      </c>
      <c r="AG1880" s="183">
        <f>IF(C1880="","",IF(AND(COUNTIFS($J$18:J1880,J1880)=1,C1880&lt;&gt;""),1,""))</f>
        <v>1</v>
      </c>
      <c r="AH1880" s="183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82">
        <v>2021</v>
      </c>
      <c r="C1881" s="182">
        <v>8</v>
      </c>
      <c r="D1881" s="57" t="str">
        <f t="shared" si="360"/>
        <v>Q2</v>
      </c>
      <c r="E1881" s="16" t="s">
        <v>40</v>
      </c>
      <c r="F1881" s="182">
        <v>2022</v>
      </c>
      <c r="G1881" s="182">
        <v>3</v>
      </c>
      <c r="H1881" s="185"/>
      <c r="I1881" s="57" t="str">
        <f t="shared" si="363"/>
        <v>Q4</v>
      </c>
      <c r="J1881" s="178" t="s">
        <v>1918</v>
      </c>
      <c r="K1881" s="185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87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84">
        <v>0.1482</v>
      </c>
      <c r="AE1881" s="183">
        <f t="shared" si="366"/>
        <v>0</v>
      </c>
      <c r="AF1881" s="183" t="str">
        <f>IF(AND(COUNTIFS($J$18:J1881,J1881)=1,AE1881=1),1,"")</f>
        <v/>
      </c>
      <c r="AG1881" s="183" t="str">
        <f>IF(C1881="","",IF(AND(COUNTIFS($J$18:J1881,J1881)=1,C1881&lt;&gt;""),1,""))</f>
        <v/>
      </c>
      <c r="AH1881" s="183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82">
        <v>2021</v>
      </c>
      <c r="C1882" s="182">
        <v>10</v>
      </c>
      <c r="D1882" s="57" t="str">
        <f t="shared" si="360"/>
        <v>Q3</v>
      </c>
      <c r="E1882" s="16" t="s">
        <v>40</v>
      </c>
      <c r="F1882" s="182">
        <v>2022</v>
      </c>
      <c r="G1882" s="182">
        <v>3</v>
      </c>
      <c r="H1882" s="185"/>
      <c r="I1882" s="57" t="str">
        <f t="shared" si="363"/>
        <v>Q4</v>
      </c>
      <c r="J1882" s="178" t="s">
        <v>1920</v>
      </c>
      <c r="K1882" s="185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87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84">
        <v>0.24199999999999999</v>
      </c>
      <c r="AE1882" s="183">
        <f t="shared" si="366"/>
        <v>1</v>
      </c>
      <c r="AF1882" s="183">
        <f>IF(AND(COUNTIFS($J$18:J1882,J1882)=1,AE1882=1),1,"")</f>
        <v>1</v>
      </c>
      <c r="AG1882" s="183">
        <f>IF(C1882="","",IF(AND(COUNTIFS($J$18:J1882,J1882)=1,C1882&lt;&gt;""),1,""))</f>
        <v>1</v>
      </c>
      <c r="AH1882" s="183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82">
        <v>2021</v>
      </c>
      <c r="C1883" s="182">
        <v>10</v>
      </c>
      <c r="D1883" s="57" t="str">
        <f t="shared" si="360"/>
        <v>Q3</v>
      </c>
      <c r="E1883" s="16" t="s">
        <v>40</v>
      </c>
      <c r="F1883" s="182">
        <v>2022</v>
      </c>
      <c r="G1883" s="182">
        <v>3</v>
      </c>
      <c r="H1883" s="185"/>
      <c r="I1883" s="57" t="str">
        <f t="shared" si="363"/>
        <v>Q4</v>
      </c>
      <c r="J1883" s="178" t="s">
        <v>1922</v>
      </c>
      <c r="K1883" s="185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87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84">
        <v>0.1206</v>
      </c>
      <c r="AE1883" s="183">
        <f t="shared" si="366"/>
        <v>0</v>
      </c>
      <c r="AF1883" s="183" t="str">
        <f>IF(AND(COUNTIFS($J$18:J1883,J1883)=1,AE1883=1),1,"")</f>
        <v/>
      </c>
      <c r="AG1883" s="183">
        <f>IF(C1883="","",IF(AND(COUNTIFS($J$18:J1883,J1883)=1,C1883&lt;&gt;""),1,""))</f>
        <v>1</v>
      </c>
      <c r="AH1883" s="183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82">
        <v>2021</v>
      </c>
      <c r="C1884" s="182">
        <v>10</v>
      </c>
      <c r="D1884" s="57" t="str">
        <f t="shared" si="360"/>
        <v>Q3</v>
      </c>
      <c r="E1884" s="16" t="s">
        <v>40</v>
      </c>
      <c r="F1884" s="182">
        <v>2022</v>
      </c>
      <c r="G1884" s="182">
        <v>3</v>
      </c>
      <c r="H1884" s="185"/>
      <c r="I1884" s="57" t="str">
        <f t="shared" si="363"/>
        <v>Q4</v>
      </c>
      <c r="J1884" s="178" t="s">
        <v>1922</v>
      </c>
      <c r="K1884" s="185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87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84">
        <v>0.1206</v>
      </c>
      <c r="AE1884" s="183">
        <f t="shared" si="366"/>
        <v>0</v>
      </c>
      <c r="AF1884" s="183" t="str">
        <f>IF(AND(COUNTIFS($J$18:J1884,J1884)=1,AE1884=1),1,"")</f>
        <v/>
      </c>
      <c r="AG1884" s="183" t="str">
        <f>IF(C1884="","",IF(AND(COUNTIFS($J$18:J1884,J1884)=1,C1884&lt;&gt;""),1,""))</f>
        <v/>
      </c>
      <c r="AH1884" s="183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82">
        <v>2021</v>
      </c>
      <c r="C1885" s="182">
        <v>11</v>
      </c>
      <c r="D1885" s="57" t="str">
        <f t="shared" si="360"/>
        <v>Q3</v>
      </c>
      <c r="E1885" s="16" t="s">
        <v>40</v>
      </c>
      <c r="F1885" s="182">
        <v>2022</v>
      </c>
      <c r="G1885" s="182">
        <v>3</v>
      </c>
      <c r="H1885" s="185"/>
      <c r="I1885" s="57" t="str">
        <f t="shared" si="363"/>
        <v>Q4</v>
      </c>
      <c r="J1885" s="178" t="s">
        <v>1923</v>
      </c>
      <c r="K1885" s="185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87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84">
        <v>0.11940000000000001</v>
      </c>
      <c r="AE1885" s="183">
        <f t="shared" si="366"/>
        <v>1</v>
      </c>
      <c r="AF1885" s="183">
        <f>IF(AND(COUNTIFS($J$18:J1885,J1885)=1,AE1885=1),1,"")</f>
        <v>1</v>
      </c>
      <c r="AG1885" s="183">
        <f>IF(C1885="","",IF(AND(COUNTIFS($J$18:J1885,J1885)=1,C1885&lt;&gt;""),1,""))</f>
        <v>1</v>
      </c>
      <c r="AH1885" s="183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82">
        <v>2021</v>
      </c>
      <c r="C1886" s="182">
        <v>12</v>
      </c>
      <c r="D1886" s="57" t="str">
        <f t="shared" si="360"/>
        <v>Q3</v>
      </c>
      <c r="E1886" s="16" t="s">
        <v>40</v>
      </c>
      <c r="F1886" s="182">
        <v>2022</v>
      </c>
      <c r="G1886" s="182">
        <v>3</v>
      </c>
      <c r="H1886" s="185"/>
      <c r="I1886" s="57" t="str">
        <f t="shared" si="363"/>
        <v>Q4</v>
      </c>
      <c r="J1886" s="178" t="s">
        <v>1924</v>
      </c>
      <c r="K1886" s="185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87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84">
        <v>0.13389999999999999</v>
      </c>
      <c r="AE1886" s="183">
        <f t="shared" si="366"/>
        <v>0</v>
      </c>
      <c r="AF1886" s="183" t="str">
        <f>IF(AND(COUNTIFS($J$18:J1886,J1886)=1,AE1886=1),1,"")</f>
        <v/>
      </c>
      <c r="AG1886" s="183">
        <f>IF(C1886="","",IF(AND(COUNTIFS($J$18:J1886,J1886)=1,C1886&lt;&gt;""),1,""))</f>
        <v>1</v>
      </c>
      <c r="AH1886" s="183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82">
        <v>2021</v>
      </c>
      <c r="C1887" s="182">
        <v>12</v>
      </c>
      <c r="D1887" s="57" t="str">
        <f t="shared" si="360"/>
        <v>Q3</v>
      </c>
      <c r="E1887" s="16" t="s">
        <v>40</v>
      </c>
      <c r="F1887" s="182">
        <v>2022</v>
      </c>
      <c r="G1887" s="182">
        <v>3</v>
      </c>
      <c r="H1887" s="185"/>
      <c r="I1887" s="57" t="str">
        <f t="shared" si="363"/>
        <v>Q4</v>
      </c>
      <c r="J1887" s="178" t="s">
        <v>1924</v>
      </c>
      <c r="K1887" s="185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87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84">
        <v>0.13389999999999999</v>
      </c>
      <c r="AE1887" s="183">
        <f t="shared" si="366"/>
        <v>0</v>
      </c>
      <c r="AF1887" s="183" t="str">
        <f>IF(AND(COUNTIFS($J$18:J1887,J1887)=1,AE1887=1),1,"")</f>
        <v/>
      </c>
      <c r="AG1887" s="183" t="str">
        <f>IF(C1887="","",IF(AND(COUNTIFS($J$18:J1887,J1887)=1,C1887&lt;&gt;""),1,""))</f>
        <v/>
      </c>
      <c r="AH1887" s="183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82">
        <v>2021</v>
      </c>
      <c r="C1888" s="182">
        <v>12</v>
      </c>
      <c r="D1888" s="57" t="str">
        <f t="shared" si="360"/>
        <v>Q3</v>
      </c>
      <c r="E1888" s="16" t="s">
        <v>40</v>
      </c>
      <c r="F1888" s="182">
        <v>2022</v>
      </c>
      <c r="G1888" s="182">
        <v>3</v>
      </c>
      <c r="H1888" s="185"/>
      <c r="I1888" s="57" t="str">
        <f t="shared" si="363"/>
        <v>Q4</v>
      </c>
      <c r="J1888" s="178" t="s">
        <v>1926</v>
      </c>
      <c r="K1888" s="185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87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84">
        <v>0.18290000000000001</v>
      </c>
      <c r="AE1888" s="183">
        <f t="shared" si="366"/>
        <v>0</v>
      </c>
      <c r="AF1888" s="183" t="str">
        <f>IF(AND(COUNTIFS($J$18:J1888,J1888)=1,AE1888=1),1,"")</f>
        <v/>
      </c>
      <c r="AG1888" s="183">
        <f>IF(C1888="","",IF(AND(COUNTIFS($J$18:J1888,J1888)=1,C1888&lt;&gt;""),1,""))</f>
        <v>1</v>
      </c>
      <c r="AH1888" s="183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82">
        <v>2021</v>
      </c>
      <c r="C1889" s="182">
        <v>11</v>
      </c>
      <c r="D1889" s="57" t="str">
        <f t="shared" si="360"/>
        <v>Q3</v>
      </c>
      <c r="E1889" s="16" t="s">
        <v>40</v>
      </c>
      <c r="F1889" s="182">
        <v>2022</v>
      </c>
      <c r="G1889" s="182">
        <v>3</v>
      </c>
      <c r="H1889" s="185"/>
      <c r="I1889" s="57" t="str">
        <f t="shared" si="363"/>
        <v>Q4</v>
      </c>
      <c r="J1889" s="178" t="s">
        <v>1889</v>
      </c>
      <c r="K1889" s="185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87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84">
        <v>0.1772</v>
      </c>
      <c r="AE1889" s="183">
        <f t="shared" si="366"/>
        <v>1</v>
      </c>
      <c r="AF1889" s="183" t="str">
        <f>IF(AND(COUNTIFS($J$18:J1889,J1889)=1,AE1889=1),1,"")</f>
        <v/>
      </c>
      <c r="AG1889" s="183" t="str">
        <f>IF(C1889="","",IF(AND(COUNTIFS($J$18:J1889,J1889)=1,C1889&lt;&gt;""),1,""))</f>
        <v/>
      </c>
      <c r="AH1889" s="183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82">
        <v>2021</v>
      </c>
      <c r="C1890" s="182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82">
        <v>2022</v>
      </c>
      <c r="G1890" s="182">
        <v>4</v>
      </c>
      <c r="H1890" s="185"/>
      <c r="I1890" s="57" t="str">
        <f t="shared" si="363"/>
        <v>Q1</v>
      </c>
      <c r="J1890" s="178" t="s">
        <v>1861</v>
      </c>
      <c r="K1890" s="185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87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84">
        <v>8.5300000000000001E-2</v>
      </c>
      <c r="AE1890" s="183">
        <f t="shared" si="366"/>
        <v>0</v>
      </c>
      <c r="AF1890" s="183" t="str">
        <f>IF(AND(COUNTIFS($J$18:J1890,J1890)=1,AE1890=1),1,"")</f>
        <v/>
      </c>
      <c r="AG1890" s="183" t="str">
        <f>IF(C1890="","",IF(AND(COUNTIFS($J$18:J1890,J1890)=1,C1890&lt;&gt;""),1,""))</f>
        <v/>
      </c>
      <c r="AH1890" s="183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82">
        <v>2021</v>
      </c>
      <c r="C1891" s="182">
        <v>1</v>
      </c>
      <c r="D1891" s="57" t="str">
        <f t="shared" si="373"/>
        <v>Q4</v>
      </c>
      <c r="E1891" s="16" t="s">
        <v>41</v>
      </c>
      <c r="F1891" s="182">
        <v>2022</v>
      </c>
      <c r="G1891" s="182">
        <v>4</v>
      </c>
      <c r="H1891" s="185"/>
      <c r="I1891" s="57" t="str">
        <f t="shared" si="363"/>
        <v>Q1</v>
      </c>
      <c r="J1891" s="178" t="s">
        <v>1861</v>
      </c>
      <c r="K1891" s="185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87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84">
        <v>8.5300000000000001E-2</v>
      </c>
      <c r="AE1891" s="183">
        <f t="shared" si="366"/>
        <v>0</v>
      </c>
      <c r="AF1891" s="183" t="str">
        <f>IF(AND(COUNTIFS($J$18:J1891,J1891)=1,AE1891=1),1,"")</f>
        <v/>
      </c>
      <c r="AG1891" s="183" t="str">
        <f>IF(C1891="","",IF(AND(COUNTIFS($J$18:J1891,J1891)=1,C1891&lt;&gt;""),1,""))</f>
        <v/>
      </c>
      <c r="AH1891" s="183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82">
        <v>2021</v>
      </c>
      <c r="C1892" s="182">
        <v>3</v>
      </c>
      <c r="D1892" s="57" t="str">
        <f t="shared" si="373"/>
        <v>Q4</v>
      </c>
      <c r="E1892" s="16" t="s">
        <v>41</v>
      </c>
      <c r="F1892" s="182">
        <v>2022</v>
      </c>
      <c r="G1892" s="182">
        <v>4</v>
      </c>
      <c r="H1892" s="185"/>
      <c r="I1892" s="57" t="str">
        <f t="shared" si="363"/>
        <v>Q1</v>
      </c>
      <c r="J1892" s="178" t="s">
        <v>1782</v>
      </c>
      <c r="K1892" s="185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87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84">
        <v>8.8300000000000003E-2</v>
      </c>
      <c r="AE1892" s="183">
        <f t="shared" si="366"/>
        <v>0</v>
      </c>
      <c r="AF1892" s="183" t="str">
        <f>IF(AND(COUNTIFS($J$18:J1892,J1892)=1,AE1892=1),1,"")</f>
        <v/>
      </c>
      <c r="AG1892" s="183" t="str">
        <f>IF(C1892="","",IF(AND(COUNTIFS($J$18:J1892,J1892)=1,C1892&lt;&gt;""),1,""))</f>
        <v/>
      </c>
      <c r="AH1892" s="183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82">
        <v>2021</v>
      </c>
      <c r="C1893" s="182">
        <v>3</v>
      </c>
      <c r="D1893" s="57" t="str">
        <f t="shared" si="373"/>
        <v>Q4</v>
      </c>
      <c r="E1893" s="16" t="s">
        <v>41</v>
      </c>
      <c r="F1893" s="182">
        <v>2022</v>
      </c>
      <c r="G1893" s="182">
        <v>4</v>
      </c>
      <c r="H1893" s="185"/>
      <c r="I1893" s="57" t="str">
        <f t="shared" si="363"/>
        <v>Q1</v>
      </c>
      <c r="J1893" s="178" t="s">
        <v>1782</v>
      </c>
      <c r="K1893" s="185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87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84">
        <v>8.8300000000000003E-2</v>
      </c>
      <c r="AE1893" s="183">
        <f t="shared" si="366"/>
        <v>0</v>
      </c>
      <c r="AF1893" s="183" t="str">
        <f>IF(AND(COUNTIFS($J$18:J1893,J1893)=1,AE1893=1),1,"")</f>
        <v/>
      </c>
      <c r="AG1893" s="183" t="str">
        <f>IF(C1893="","",IF(AND(COUNTIFS($J$18:J1893,J1893)=1,C1893&lt;&gt;""),1,""))</f>
        <v/>
      </c>
      <c r="AH1893" s="183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82">
        <v>2021</v>
      </c>
      <c r="C1894" s="182">
        <v>3</v>
      </c>
      <c r="D1894" s="57" t="str">
        <f t="shared" si="373"/>
        <v>Q4</v>
      </c>
      <c r="E1894" s="16" t="s">
        <v>41</v>
      </c>
      <c r="F1894" s="182">
        <v>2022</v>
      </c>
      <c r="G1894" s="182">
        <v>4</v>
      </c>
      <c r="H1894" s="185"/>
      <c r="I1894" s="57" t="str">
        <f t="shared" si="363"/>
        <v>Q1</v>
      </c>
      <c r="J1894" s="178" t="s">
        <v>1782</v>
      </c>
      <c r="K1894" s="185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87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84">
        <v>8.8300000000000003E-2</v>
      </c>
      <c r="AE1894" s="183">
        <f t="shared" si="366"/>
        <v>0</v>
      </c>
      <c r="AF1894" s="183" t="str">
        <f>IF(AND(COUNTIFS($J$18:J1894,J1894)=1,AE1894=1),1,"")</f>
        <v/>
      </c>
      <c r="AG1894" s="183" t="str">
        <f>IF(C1894="","",IF(AND(COUNTIFS($J$18:J1894,J1894)=1,C1894&lt;&gt;""),1,""))</f>
        <v/>
      </c>
      <c r="AH1894" s="183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82">
        <v>2021</v>
      </c>
      <c r="C1895" s="182">
        <v>3</v>
      </c>
      <c r="D1895" s="57" t="str">
        <f t="shared" si="373"/>
        <v>Q4</v>
      </c>
      <c r="E1895" s="16" t="s">
        <v>41</v>
      </c>
      <c r="F1895" s="182">
        <v>2022</v>
      </c>
      <c r="G1895" s="182">
        <v>4</v>
      </c>
      <c r="H1895" s="185"/>
      <c r="I1895" s="57" t="str">
        <f t="shared" si="363"/>
        <v>Q1</v>
      </c>
      <c r="J1895" s="178" t="s">
        <v>1721</v>
      </c>
      <c r="K1895" s="185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87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84">
        <v>0.17100000000000001</v>
      </c>
      <c r="AE1895" s="183">
        <f t="shared" si="366"/>
        <v>0</v>
      </c>
      <c r="AF1895" s="183" t="str">
        <f>IF(AND(COUNTIFS($J$18:J1895,J1895)=1,AE1895=1),1,"")</f>
        <v/>
      </c>
      <c r="AG1895" s="183" t="str">
        <f>IF(C1895="","",IF(AND(COUNTIFS($J$18:J1895,J1895)=1,C1895&lt;&gt;""),1,""))</f>
        <v/>
      </c>
      <c r="AH1895" s="183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82">
        <v>2021</v>
      </c>
      <c r="C1896" s="182">
        <v>3</v>
      </c>
      <c r="D1896" s="57" t="str">
        <f t="shared" si="373"/>
        <v>Q4</v>
      </c>
      <c r="E1896" s="16" t="s">
        <v>41</v>
      </c>
      <c r="F1896" s="182">
        <v>2022</v>
      </c>
      <c r="G1896" s="182">
        <v>4</v>
      </c>
      <c r="H1896" s="185"/>
      <c r="I1896" s="57" t="str">
        <f t="shared" si="363"/>
        <v>Q1</v>
      </c>
      <c r="J1896" s="178" t="s">
        <v>1721</v>
      </c>
      <c r="K1896" s="185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87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84">
        <v>0.17100000000000001</v>
      </c>
      <c r="AE1896" s="183">
        <f t="shared" si="366"/>
        <v>0</v>
      </c>
      <c r="AF1896" s="183" t="str">
        <f>IF(AND(COUNTIFS($J$18:J1896,J1896)=1,AE1896=1),1,"")</f>
        <v/>
      </c>
      <c r="AG1896" s="183" t="str">
        <f>IF(C1896="","",IF(AND(COUNTIFS($J$18:J1896,J1896)=1,C1896&lt;&gt;""),1,""))</f>
        <v/>
      </c>
      <c r="AH1896" s="183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82">
        <v>2021</v>
      </c>
      <c r="C1897" s="182">
        <v>3</v>
      </c>
      <c r="D1897" s="57" t="str">
        <f t="shared" si="373"/>
        <v>Q4</v>
      </c>
      <c r="E1897" s="16" t="s">
        <v>41</v>
      </c>
      <c r="F1897" s="182">
        <v>2022</v>
      </c>
      <c r="G1897" s="182">
        <v>4</v>
      </c>
      <c r="H1897" s="185"/>
      <c r="I1897" s="57" t="str">
        <f t="shared" si="363"/>
        <v>Q1</v>
      </c>
      <c r="J1897" s="178" t="s">
        <v>1927</v>
      </c>
      <c r="K1897" s="185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87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84">
        <v>8.2699999999999996E-2</v>
      </c>
      <c r="AE1897" s="183">
        <f t="shared" si="366"/>
        <v>0</v>
      </c>
      <c r="AF1897" s="183" t="str">
        <f>IF(AND(COUNTIFS($J$18:J1897,J1897)=1,AE1897=1),1,"")</f>
        <v/>
      </c>
      <c r="AG1897" s="183">
        <f>IF(C1897="","",IF(AND(COUNTIFS($J$18:J1897,J1897)=1,C1897&lt;&gt;""),1,""))</f>
        <v>1</v>
      </c>
      <c r="AH1897" s="183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82">
        <v>2021</v>
      </c>
      <c r="C1898" s="182">
        <v>3</v>
      </c>
      <c r="D1898" s="57" t="str">
        <f t="shared" si="373"/>
        <v>Q4</v>
      </c>
      <c r="E1898" s="16" t="s">
        <v>41</v>
      </c>
      <c r="F1898" s="182">
        <v>2022</v>
      </c>
      <c r="G1898" s="182">
        <v>4</v>
      </c>
      <c r="H1898" s="185"/>
      <c r="I1898" s="57" t="str">
        <f t="shared" si="363"/>
        <v>Q1</v>
      </c>
      <c r="J1898" s="178" t="s">
        <v>1927</v>
      </c>
      <c r="K1898" s="185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87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84">
        <v>8.2699999999999996E-2</v>
      </c>
      <c r="AE1898" s="183">
        <f t="shared" si="366"/>
        <v>0</v>
      </c>
      <c r="AF1898" s="183" t="str">
        <f>IF(AND(COUNTIFS($J$18:J1898,J1898)=1,AE1898=1),1,"")</f>
        <v/>
      </c>
      <c r="AG1898" s="183" t="str">
        <f>IF(C1898="","",IF(AND(COUNTIFS($J$18:J1898,J1898)=1,C1898&lt;&gt;""),1,""))</f>
        <v/>
      </c>
      <c r="AH1898" s="183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82">
        <v>2021</v>
      </c>
      <c r="C1899" s="182">
        <v>3</v>
      </c>
      <c r="D1899" s="57" t="str">
        <f t="shared" si="373"/>
        <v>Q4</v>
      </c>
      <c r="E1899" s="16" t="s">
        <v>41</v>
      </c>
      <c r="F1899" s="182">
        <v>2022</v>
      </c>
      <c r="G1899" s="182">
        <v>4</v>
      </c>
      <c r="H1899" s="185"/>
      <c r="I1899" s="57" t="str">
        <f t="shared" si="363"/>
        <v>Q1</v>
      </c>
      <c r="J1899" s="178" t="s">
        <v>1927</v>
      </c>
      <c r="K1899" s="185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87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84">
        <v>8.2699999999999996E-2</v>
      </c>
      <c r="AE1899" s="183">
        <f t="shared" si="366"/>
        <v>0</v>
      </c>
      <c r="AF1899" s="183" t="str">
        <f>IF(AND(COUNTIFS($J$18:J1899,J1899)=1,AE1899=1),1,"")</f>
        <v/>
      </c>
      <c r="AG1899" s="183" t="str">
        <f>IF(C1899="","",IF(AND(COUNTIFS($J$18:J1899,J1899)=1,C1899&lt;&gt;""),1,""))</f>
        <v/>
      </c>
      <c r="AH1899" s="183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82">
        <v>2021</v>
      </c>
      <c r="C1900" s="182">
        <v>3</v>
      </c>
      <c r="D1900" s="57" t="str">
        <f t="shared" si="373"/>
        <v>Q4</v>
      </c>
      <c r="E1900" s="16" t="s">
        <v>41</v>
      </c>
      <c r="F1900" s="182">
        <v>2022</v>
      </c>
      <c r="G1900" s="182">
        <v>4</v>
      </c>
      <c r="H1900" s="185"/>
      <c r="I1900" s="57" t="str">
        <f t="shared" si="363"/>
        <v>Q1</v>
      </c>
      <c r="J1900" s="178" t="s">
        <v>1927</v>
      </c>
      <c r="K1900" s="185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87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84">
        <v>8.2699999999999996E-2</v>
      </c>
      <c r="AE1900" s="183">
        <f t="shared" si="366"/>
        <v>0</v>
      </c>
      <c r="AF1900" s="183" t="str">
        <f>IF(AND(COUNTIFS($J$18:J1900,J1900)=1,AE1900=1),1,"")</f>
        <v/>
      </c>
      <c r="AG1900" s="183" t="str">
        <f>IF(C1900="","",IF(AND(COUNTIFS($J$18:J1900,J1900)=1,C1900&lt;&gt;""),1,""))</f>
        <v/>
      </c>
      <c r="AH1900" s="183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82">
        <v>2021</v>
      </c>
      <c r="C1901" s="182">
        <v>4</v>
      </c>
      <c r="D1901" s="57" t="str">
        <f t="shared" si="373"/>
        <v>Q1</v>
      </c>
      <c r="E1901" s="16" t="s">
        <v>41</v>
      </c>
      <c r="F1901" s="182">
        <v>2022</v>
      </c>
      <c r="G1901" s="182">
        <v>4</v>
      </c>
      <c r="H1901" s="185"/>
      <c r="I1901" s="57" t="str">
        <f t="shared" si="363"/>
        <v>Q1</v>
      </c>
      <c r="J1901" s="178" t="s">
        <v>1930</v>
      </c>
      <c r="K1901" s="185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87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84">
        <v>7.6200000000000004E-2</v>
      </c>
      <c r="AE1901" s="183">
        <f t="shared" si="366"/>
        <v>0</v>
      </c>
      <c r="AF1901" s="183" t="str">
        <f>IF(AND(COUNTIFS($J$18:J1901,J1901)=1,AE1901=1),1,"")</f>
        <v/>
      </c>
      <c r="AG1901" s="183">
        <f>IF(C1901="","",IF(AND(COUNTIFS($J$18:J1901,J1901)=1,C1901&lt;&gt;""),1,""))</f>
        <v>1</v>
      </c>
      <c r="AH1901" s="183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82">
        <v>2021</v>
      </c>
      <c r="C1902" s="182">
        <v>4</v>
      </c>
      <c r="D1902" s="57" t="str">
        <f t="shared" si="373"/>
        <v>Q1</v>
      </c>
      <c r="E1902" s="16" t="s">
        <v>41</v>
      </c>
      <c r="F1902" s="182">
        <v>2022</v>
      </c>
      <c r="G1902" s="182">
        <v>4</v>
      </c>
      <c r="H1902" s="185"/>
      <c r="I1902" s="57" t="str">
        <f t="shared" si="363"/>
        <v>Q1</v>
      </c>
      <c r="J1902" s="178" t="s">
        <v>1930</v>
      </c>
      <c r="K1902" s="185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87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84">
        <v>7.6200000000000004E-2</v>
      </c>
      <c r="AE1902" s="183">
        <f t="shared" si="366"/>
        <v>0</v>
      </c>
      <c r="AF1902" s="183" t="str">
        <f>IF(AND(COUNTIFS($J$18:J1902,J1902)=1,AE1902=1),1,"")</f>
        <v/>
      </c>
      <c r="AG1902" s="183" t="str">
        <f>IF(C1902="","",IF(AND(COUNTIFS($J$18:J1902,J1902)=1,C1902&lt;&gt;""),1,""))</f>
        <v/>
      </c>
      <c r="AH1902" s="183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82">
        <v>2021</v>
      </c>
      <c r="C1903" s="182">
        <v>5</v>
      </c>
      <c r="D1903" s="57" t="str">
        <f t="shared" si="373"/>
        <v>Q1</v>
      </c>
      <c r="E1903" s="16" t="s">
        <v>41</v>
      </c>
      <c r="F1903" s="182">
        <v>2022</v>
      </c>
      <c r="G1903" s="182">
        <v>4</v>
      </c>
      <c r="H1903" s="185"/>
      <c r="I1903" s="57" t="str">
        <f t="shared" si="363"/>
        <v>Q1</v>
      </c>
      <c r="J1903" s="178" t="s">
        <v>1913</v>
      </c>
      <c r="K1903" s="185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87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84">
        <v>8.4099999999999994E-2</v>
      </c>
      <c r="AE1903" s="183">
        <f t="shared" si="366"/>
        <v>0</v>
      </c>
      <c r="AF1903" s="183" t="str">
        <f>IF(AND(COUNTIFS($J$18:J1903,J1903)=1,AE1903=1),1,"")</f>
        <v/>
      </c>
      <c r="AG1903" s="183" t="str">
        <f>IF(C1903="","",IF(AND(COUNTIFS($J$18:J1903,J1903)=1,C1903&lt;&gt;""),1,""))</f>
        <v/>
      </c>
      <c r="AH1903" s="183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82">
        <v>2021</v>
      </c>
      <c r="C1904" s="182">
        <v>5</v>
      </c>
      <c r="D1904" s="57" t="str">
        <f t="shared" si="373"/>
        <v>Q1</v>
      </c>
      <c r="E1904" s="16" t="s">
        <v>41</v>
      </c>
      <c r="F1904" s="182">
        <v>2022</v>
      </c>
      <c r="G1904" s="182">
        <v>4</v>
      </c>
      <c r="H1904" s="185"/>
      <c r="I1904" s="57" t="str">
        <f t="shared" si="363"/>
        <v>Q1</v>
      </c>
      <c r="J1904" s="178" t="s">
        <v>1912</v>
      </c>
      <c r="K1904" s="185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87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84">
        <v>0.11020000000000001</v>
      </c>
      <c r="AE1904" s="183">
        <f t="shared" si="366"/>
        <v>0</v>
      </c>
      <c r="AF1904" s="183" t="str">
        <f>IF(AND(COUNTIFS($J$18:J1904,J1904)=1,AE1904=1),1,"")</f>
        <v/>
      </c>
      <c r="AG1904" s="183" t="str">
        <f>IF(C1904="","",IF(AND(COUNTIFS($J$18:J1904,J1904)=1,C1904&lt;&gt;""),1,""))</f>
        <v/>
      </c>
      <c r="AH1904" s="183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82">
        <v>2021</v>
      </c>
      <c r="C1905" s="182">
        <v>6</v>
      </c>
      <c r="D1905" s="57" t="str">
        <f t="shared" si="373"/>
        <v>Q1</v>
      </c>
      <c r="E1905" s="16" t="s">
        <v>41</v>
      </c>
      <c r="F1905" s="182">
        <v>2022</v>
      </c>
      <c r="G1905" s="182">
        <v>4</v>
      </c>
      <c r="H1905" s="185"/>
      <c r="I1905" s="57" t="str">
        <f t="shared" si="363"/>
        <v>Q1</v>
      </c>
      <c r="J1905" s="178" t="s">
        <v>1931</v>
      </c>
      <c r="K1905" s="185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87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84">
        <v>0.12709999999999999</v>
      </c>
      <c r="AE1905" s="183">
        <f t="shared" si="366"/>
        <v>1</v>
      </c>
      <c r="AF1905" s="183">
        <f>IF(AND(COUNTIFS($J$18:J1905,J1905)=1,AE1905=1),1,"")</f>
        <v>1</v>
      </c>
      <c r="AG1905" s="183">
        <f>IF(C1905="","",IF(AND(COUNTIFS($J$18:J1905,J1905)=1,C1905&lt;&gt;""),1,""))</f>
        <v>1</v>
      </c>
      <c r="AH1905" s="183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82">
        <v>2021</v>
      </c>
      <c r="C1906" s="182">
        <v>6</v>
      </c>
      <c r="D1906" s="57" t="str">
        <f t="shared" si="373"/>
        <v>Q1</v>
      </c>
      <c r="E1906" s="16" t="s">
        <v>41</v>
      </c>
      <c r="F1906" s="182">
        <v>2022</v>
      </c>
      <c r="G1906" s="182">
        <v>4</v>
      </c>
      <c r="H1906" s="185"/>
      <c r="I1906" s="57" t="str">
        <f t="shared" si="363"/>
        <v>Q1</v>
      </c>
      <c r="J1906" s="178" t="s">
        <v>1933</v>
      </c>
      <c r="K1906" s="185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87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84">
        <v>0.10150000000000001</v>
      </c>
      <c r="AE1906" s="183">
        <f t="shared" si="366"/>
        <v>1</v>
      </c>
      <c r="AF1906" s="183">
        <f>IF(AND(COUNTIFS($J$18:J1906,J1906)=1,AE1906=1),1,"")</f>
        <v>1</v>
      </c>
      <c r="AG1906" s="183">
        <f>IF(C1906="","",IF(AND(COUNTIFS($J$18:J1906,J1906)=1,C1906&lt;&gt;""),1,""))</f>
        <v>1</v>
      </c>
      <c r="AH1906" s="183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82">
        <v>2021</v>
      </c>
      <c r="C1907" s="182">
        <v>6</v>
      </c>
      <c r="D1907" s="57" t="str">
        <f t="shared" si="373"/>
        <v>Q1</v>
      </c>
      <c r="E1907" s="16" t="s">
        <v>41</v>
      </c>
      <c r="F1907" s="182">
        <v>2022</v>
      </c>
      <c r="G1907" s="182">
        <v>4</v>
      </c>
      <c r="H1907" s="185"/>
      <c r="I1907" s="57" t="str">
        <f t="shared" si="363"/>
        <v>Q1</v>
      </c>
      <c r="J1907" s="178" t="s">
        <v>1935</v>
      </c>
      <c r="K1907" s="185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87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84">
        <v>9.8000000000000004E-2</v>
      </c>
      <c r="AE1907" s="183">
        <f t="shared" si="366"/>
        <v>0</v>
      </c>
      <c r="AF1907" s="183" t="str">
        <f>IF(AND(COUNTIFS($J$18:J1907,J1907)=1,AE1907=1),1,"")</f>
        <v/>
      </c>
      <c r="AG1907" s="183">
        <f>IF(C1907="","",IF(AND(COUNTIFS($J$18:J1907,J1907)=1,C1907&lt;&gt;""),1,""))</f>
        <v>1</v>
      </c>
      <c r="AH1907" s="183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82">
        <v>2021</v>
      </c>
      <c r="C1908" s="182">
        <v>6</v>
      </c>
      <c r="D1908" s="57" t="str">
        <f t="shared" si="373"/>
        <v>Q1</v>
      </c>
      <c r="E1908" s="16" t="s">
        <v>41</v>
      </c>
      <c r="F1908" s="182">
        <v>2022</v>
      </c>
      <c r="G1908" s="182">
        <v>4</v>
      </c>
      <c r="H1908" s="185"/>
      <c r="I1908" s="57" t="str">
        <f t="shared" si="363"/>
        <v>Q1</v>
      </c>
      <c r="J1908" s="178" t="s">
        <v>1935</v>
      </c>
      <c r="K1908" s="185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87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84">
        <v>9.8000000000000004E-2</v>
      </c>
      <c r="AE1908" s="183">
        <f t="shared" si="366"/>
        <v>0</v>
      </c>
      <c r="AF1908" s="183" t="str">
        <f>IF(AND(COUNTIFS($J$18:J1908,J1908)=1,AE1908=1),1,"")</f>
        <v/>
      </c>
      <c r="AG1908" s="183" t="str">
        <f>IF(C1908="","",IF(AND(COUNTIFS($J$18:J1908,J1908)=1,C1908&lt;&gt;""),1,""))</f>
        <v/>
      </c>
      <c r="AH1908" s="183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82">
        <v>2021</v>
      </c>
      <c r="C1909" s="182">
        <v>6</v>
      </c>
      <c r="D1909" s="57" t="str">
        <f t="shared" si="373"/>
        <v>Q1</v>
      </c>
      <c r="E1909" s="16" t="s">
        <v>41</v>
      </c>
      <c r="F1909" s="182">
        <v>2022</v>
      </c>
      <c r="G1909" s="182">
        <v>4</v>
      </c>
      <c r="H1909" s="185"/>
      <c r="I1909" s="57" t="str">
        <f t="shared" si="363"/>
        <v>Q1</v>
      </c>
      <c r="J1909" s="178" t="s">
        <v>1935</v>
      </c>
      <c r="K1909" s="185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87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84">
        <v>9.8000000000000004E-2</v>
      </c>
      <c r="AE1909" s="183">
        <f t="shared" si="366"/>
        <v>0</v>
      </c>
      <c r="AF1909" s="183" t="str">
        <f>IF(AND(COUNTIFS($J$18:J1909,J1909)=1,AE1909=1),1,"")</f>
        <v/>
      </c>
      <c r="AG1909" s="183" t="str">
        <f>IF(C1909="","",IF(AND(COUNTIFS($J$18:J1909,J1909)=1,C1909&lt;&gt;""),1,""))</f>
        <v/>
      </c>
      <c r="AH1909" s="183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82">
        <v>2021</v>
      </c>
      <c r="C1910" s="182">
        <v>6</v>
      </c>
      <c r="D1910" s="57" t="str">
        <f t="shared" si="373"/>
        <v>Q1</v>
      </c>
      <c r="E1910" s="16" t="s">
        <v>41</v>
      </c>
      <c r="F1910" s="182">
        <v>2022</v>
      </c>
      <c r="G1910" s="182">
        <v>4</v>
      </c>
      <c r="H1910" s="185"/>
      <c r="I1910" s="57" t="str">
        <f t="shared" si="363"/>
        <v>Q1</v>
      </c>
      <c r="J1910" s="178" t="s">
        <v>1936</v>
      </c>
      <c r="K1910" s="185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87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84">
        <v>6.4000000000000001E-2</v>
      </c>
      <c r="AE1910" s="183">
        <f t="shared" si="366"/>
        <v>0</v>
      </c>
      <c r="AF1910" s="183" t="str">
        <f>IF(AND(COUNTIFS($J$18:J1910,J1910)=1,AE1910=1),1,"")</f>
        <v/>
      </c>
      <c r="AG1910" s="183">
        <f>IF(C1910="","",IF(AND(COUNTIFS($J$18:J1910,J1910)=1,C1910&lt;&gt;""),1,""))</f>
        <v>1</v>
      </c>
      <c r="AH1910" s="183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82">
        <v>2021</v>
      </c>
      <c r="C1911" s="182">
        <v>6</v>
      </c>
      <c r="D1911" s="57" t="str">
        <f t="shared" si="373"/>
        <v>Q1</v>
      </c>
      <c r="E1911" s="16" t="s">
        <v>41</v>
      </c>
      <c r="F1911" s="182">
        <v>2022</v>
      </c>
      <c r="G1911" s="182">
        <v>4</v>
      </c>
      <c r="H1911" s="185"/>
      <c r="I1911" s="57" t="str">
        <f t="shared" si="363"/>
        <v>Q1</v>
      </c>
      <c r="J1911" s="178" t="s">
        <v>1936</v>
      </c>
      <c r="K1911" s="185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87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84">
        <v>6.4000000000000001E-2</v>
      </c>
      <c r="AE1911" s="183">
        <f t="shared" si="366"/>
        <v>0</v>
      </c>
      <c r="AF1911" s="183" t="str">
        <f>IF(AND(COUNTIFS($J$18:J1911,J1911)=1,AE1911=1),1,"")</f>
        <v/>
      </c>
      <c r="AG1911" s="183" t="str">
        <f>IF(C1911="","",IF(AND(COUNTIFS($J$18:J1911,J1911)=1,C1911&lt;&gt;""),1,""))</f>
        <v/>
      </c>
      <c r="AH1911" s="183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82">
        <v>2021</v>
      </c>
      <c r="C1912" s="182">
        <v>9</v>
      </c>
      <c r="D1912" s="57" t="str">
        <f t="shared" si="373"/>
        <v>Q2</v>
      </c>
      <c r="E1912" s="16" t="s">
        <v>41</v>
      </c>
      <c r="F1912" s="182">
        <v>2022</v>
      </c>
      <c r="G1912" s="182">
        <v>4</v>
      </c>
      <c r="H1912" s="185"/>
      <c r="I1912" s="57" t="str">
        <f t="shared" si="363"/>
        <v>Q1</v>
      </c>
      <c r="J1912" s="178" t="s">
        <v>1937</v>
      </c>
      <c r="K1912" s="185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87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84">
        <v>0.12509999999999999</v>
      </c>
      <c r="AE1912" s="183">
        <f t="shared" si="366"/>
        <v>1</v>
      </c>
      <c r="AF1912" s="183">
        <f>IF(AND(COUNTIFS($J$18:J1912,J1912)=1,AE1912=1),1,"")</f>
        <v>1</v>
      </c>
      <c r="AG1912" s="183">
        <f>IF(C1912="","",IF(AND(COUNTIFS($J$18:J1912,J1912)=1,C1912&lt;&gt;""),1,""))</f>
        <v>1</v>
      </c>
      <c r="AH1912" s="183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82">
        <v>2021</v>
      </c>
      <c r="C1913" s="182">
        <v>9</v>
      </c>
      <c r="D1913" s="57" t="str">
        <f t="shared" si="373"/>
        <v>Q2</v>
      </c>
      <c r="E1913" s="16" t="s">
        <v>41</v>
      </c>
      <c r="F1913" s="182">
        <v>2022</v>
      </c>
      <c r="G1913" s="182">
        <v>4</v>
      </c>
      <c r="H1913" s="185"/>
      <c r="I1913" s="57" t="str">
        <f t="shared" si="363"/>
        <v>Q1</v>
      </c>
      <c r="J1913" s="178" t="s">
        <v>1937</v>
      </c>
      <c r="K1913" s="185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87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84">
        <v>0.12509999999999999</v>
      </c>
      <c r="AE1913" s="183">
        <f t="shared" si="366"/>
        <v>1</v>
      </c>
      <c r="AF1913" s="183" t="str">
        <f>IF(AND(COUNTIFS($J$18:J1913,J1913)=1,AE1913=1),1,"")</f>
        <v/>
      </c>
      <c r="AG1913" s="183" t="str">
        <f>IF(C1913="","",IF(AND(COUNTIFS($J$18:J1913,J1913)=1,C1913&lt;&gt;""),1,""))</f>
        <v/>
      </c>
      <c r="AH1913" s="183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82">
        <v>2021</v>
      </c>
      <c r="C1914" s="182">
        <v>9</v>
      </c>
      <c r="D1914" s="57" t="str">
        <f t="shared" si="373"/>
        <v>Q2</v>
      </c>
      <c r="E1914" s="16" t="s">
        <v>41</v>
      </c>
      <c r="F1914" s="182">
        <v>2022</v>
      </c>
      <c r="G1914" s="182">
        <v>4</v>
      </c>
      <c r="H1914" s="185"/>
      <c r="I1914" s="57" t="str">
        <f t="shared" si="363"/>
        <v>Q1</v>
      </c>
      <c r="J1914" s="178" t="s">
        <v>1939</v>
      </c>
      <c r="K1914" s="185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87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84">
        <v>0.17030000000000001</v>
      </c>
      <c r="AE1914" s="183">
        <f t="shared" si="366"/>
        <v>1</v>
      </c>
      <c r="AF1914" s="183">
        <f>IF(AND(COUNTIFS($J$18:J1914,J1914)=1,AE1914=1),1,"")</f>
        <v>1</v>
      </c>
      <c r="AG1914" s="183">
        <f>IF(C1914="","",IF(AND(COUNTIFS($J$18:J1914,J1914)=1,C1914&lt;&gt;""),1,""))</f>
        <v>1</v>
      </c>
      <c r="AH1914" s="183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82">
        <v>2021</v>
      </c>
      <c r="C1915" s="182">
        <v>8</v>
      </c>
      <c r="D1915" s="57" t="str">
        <f t="shared" si="373"/>
        <v>Q2</v>
      </c>
      <c r="E1915" s="16" t="s">
        <v>41</v>
      </c>
      <c r="F1915" s="182">
        <v>2022</v>
      </c>
      <c r="G1915" s="182">
        <v>4</v>
      </c>
      <c r="H1915" s="185"/>
      <c r="I1915" s="57" t="str">
        <f t="shared" si="363"/>
        <v>Q1</v>
      </c>
      <c r="J1915" s="178" t="s">
        <v>1941</v>
      </c>
      <c r="K1915" s="185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87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84">
        <v>0.122</v>
      </c>
      <c r="AE1915" s="183">
        <f t="shared" si="366"/>
        <v>0</v>
      </c>
      <c r="AF1915" s="183" t="str">
        <f>IF(AND(COUNTIFS($J$18:J1915,J1915)=1,AE1915=1),1,"")</f>
        <v/>
      </c>
      <c r="AG1915" s="183">
        <f>IF(C1915="","",IF(AND(COUNTIFS($J$18:J1915,J1915)=1,C1915&lt;&gt;""),1,""))</f>
        <v>1</v>
      </c>
      <c r="AH1915" s="183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82">
        <v>2021</v>
      </c>
      <c r="C1916" s="182">
        <v>8</v>
      </c>
      <c r="D1916" s="57" t="str">
        <f t="shared" si="373"/>
        <v>Q2</v>
      </c>
      <c r="E1916" s="16" t="s">
        <v>41</v>
      </c>
      <c r="F1916" s="182">
        <v>2022</v>
      </c>
      <c r="G1916" s="182">
        <v>4</v>
      </c>
      <c r="H1916" s="185"/>
      <c r="I1916" s="57" t="str">
        <f t="shared" si="363"/>
        <v>Q1</v>
      </c>
      <c r="J1916" s="178" t="s">
        <v>1941</v>
      </c>
      <c r="K1916" s="185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87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84">
        <v>0.122</v>
      </c>
      <c r="AE1916" s="183">
        <f t="shared" si="366"/>
        <v>0</v>
      </c>
      <c r="AF1916" s="183" t="str">
        <f>IF(AND(COUNTIFS($J$18:J1916,J1916)=1,AE1916=1),1,"")</f>
        <v/>
      </c>
      <c r="AG1916" s="183" t="str">
        <f>IF(C1916="","",IF(AND(COUNTIFS($J$18:J1916,J1916)=1,C1916&lt;&gt;""),1,""))</f>
        <v/>
      </c>
      <c r="AH1916" s="183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82">
        <v>2021</v>
      </c>
      <c r="C1917" s="182">
        <v>10</v>
      </c>
      <c r="D1917" s="57" t="str">
        <f t="shared" si="373"/>
        <v>Q3</v>
      </c>
      <c r="E1917" s="16" t="s">
        <v>41</v>
      </c>
      <c r="F1917" s="182">
        <v>2022</v>
      </c>
      <c r="G1917" s="182">
        <v>4</v>
      </c>
      <c r="H1917" s="185"/>
      <c r="I1917" s="57" t="str">
        <f t="shared" si="363"/>
        <v>Q1</v>
      </c>
      <c r="J1917" s="178" t="s">
        <v>1942</v>
      </c>
      <c r="K1917" s="185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87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84">
        <v>0.129</v>
      </c>
      <c r="AE1917" s="183">
        <f t="shared" si="366"/>
        <v>1</v>
      </c>
      <c r="AF1917" s="183">
        <f>IF(AND(COUNTIFS($J$18:J1917,J1917)=1,AE1917=1),1,"")</f>
        <v>1</v>
      </c>
      <c r="AG1917" s="183">
        <f>IF(C1917="","",IF(AND(COUNTIFS($J$18:J1917,J1917)=1,C1917&lt;&gt;""),1,""))</f>
        <v>1</v>
      </c>
      <c r="AH1917" s="183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82">
        <v>2021</v>
      </c>
      <c r="C1918" s="182">
        <v>10</v>
      </c>
      <c r="D1918" s="57" t="str">
        <f t="shared" si="373"/>
        <v>Q3</v>
      </c>
      <c r="E1918" s="16" t="s">
        <v>41</v>
      </c>
      <c r="F1918" s="182">
        <v>2022</v>
      </c>
      <c r="G1918" s="182">
        <v>4</v>
      </c>
      <c r="H1918" s="185"/>
      <c r="I1918" s="57" t="str">
        <f t="shared" si="363"/>
        <v>Q1</v>
      </c>
      <c r="J1918" s="178" t="s">
        <v>1922</v>
      </c>
      <c r="K1918" s="185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87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84">
        <v>0.1206</v>
      </c>
      <c r="AE1918" s="183">
        <f t="shared" si="366"/>
        <v>0</v>
      </c>
      <c r="AF1918" s="183" t="str">
        <f>IF(AND(COUNTIFS($J$18:J1918,J1918)=1,AE1918=1),1,"")</f>
        <v/>
      </c>
      <c r="AG1918" s="183" t="str">
        <f>IF(C1918="","",IF(AND(COUNTIFS($J$18:J1918,J1918)=1,C1918&lt;&gt;""),1,""))</f>
        <v/>
      </c>
      <c r="AH1918" s="183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82">
        <v>2021</v>
      </c>
      <c r="C1919" s="182">
        <v>10</v>
      </c>
      <c r="D1919" s="57" t="str">
        <f t="shared" si="373"/>
        <v>Q3</v>
      </c>
      <c r="E1919" s="16" t="s">
        <v>41</v>
      </c>
      <c r="F1919" s="182">
        <v>2022</v>
      </c>
      <c r="G1919" s="182">
        <v>4</v>
      </c>
      <c r="H1919" s="185"/>
      <c r="I1919" s="57" t="str">
        <f t="shared" si="363"/>
        <v>Q1</v>
      </c>
      <c r="J1919" s="178" t="s">
        <v>1922</v>
      </c>
      <c r="K1919" s="185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87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84">
        <v>0.1206</v>
      </c>
      <c r="AE1919" s="183">
        <f t="shared" si="366"/>
        <v>0</v>
      </c>
      <c r="AF1919" s="183" t="str">
        <f>IF(AND(COUNTIFS($J$18:J1919,J1919)=1,AE1919=1),1,"")</f>
        <v/>
      </c>
      <c r="AG1919" s="183" t="str">
        <f>IF(C1919="","",IF(AND(COUNTIFS($J$18:J1919,J1919)=1,C1919&lt;&gt;""),1,""))</f>
        <v/>
      </c>
      <c r="AH1919" s="183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82">
        <v>2021</v>
      </c>
      <c r="C1920" s="182">
        <v>10</v>
      </c>
      <c r="D1920" s="57" t="str">
        <f t="shared" si="373"/>
        <v>Q3</v>
      </c>
      <c r="E1920" s="16" t="s">
        <v>41</v>
      </c>
      <c r="F1920" s="182">
        <v>2022</v>
      </c>
      <c r="G1920" s="182">
        <v>4</v>
      </c>
      <c r="H1920" s="185"/>
      <c r="I1920" s="57" t="str">
        <f t="shared" si="363"/>
        <v>Q1</v>
      </c>
      <c r="J1920" s="178" t="s">
        <v>1922</v>
      </c>
      <c r="K1920" s="185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87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84">
        <v>0.1206</v>
      </c>
      <c r="AE1920" s="183">
        <f t="shared" si="366"/>
        <v>0</v>
      </c>
      <c r="AF1920" s="183" t="str">
        <f>IF(AND(COUNTIFS($J$18:J1920,J1920)=1,AE1920=1),1,"")</f>
        <v/>
      </c>
      <c r="AG1920" s="183" t="str">
        <f>IF(C1920="","",IF(AND(COUNTIFS($J$18:J1920,J1920)=1,C1920&lt;&gt;""),1,""))</f>
        <v/>
      </c>
      <c r="AH1920" s="183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82">
        <v>2021</v>
      </c>
      <c r="C1921" s="182">
        <v>11</v>
      </c>
      <c r="D1921" s="57" t="str">
        <f t="shared" si="373"/>
        <v>Q3</v>
      </c>
      <c r="E1921" s="16" t="s">
        <v>41</v>
      </c>
      <c r="F1921" s="182">
        <v>2022</v>
      </c>
      <c r="G1921" s="182">
        <v>4</v>
      </c>
      <c r="H1921" s="185"/>
      <c r="I1921" s="57" t="str">
        <f t="shared" si="363"/>
        <v>Q1</v>
      </c>
      <c r="J1921" s="178" t="s">
        <v>1944</v>
      </c>
      <c r="K1921" s="185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87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84">
        <v>0.13320000000000001</v>
      </c>
      <c r="AE1921" s="183">
        <f t="shared" si="366"/>
        <v>1</v>
      </c>
      <c r="AF1921" s="183">
        <f>IF(AND(COUNTIFS($J$18:J1921,J1921)=1,AE1921=1),1,"")</f>
        <v>1</v>
      </c>
      <c r="AG1921" s="183">
        <f>IF(C1921="","",IF(AND(COUNTIFS($J$18:J1921,J1921)=1,C1921&lt;&gt;""),1,""))</f>
        <v>1</v>
      </c>
      <c r="AH1921" s="183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82">
        <v>2021</v>
      </c>
      <c r="C1922" s="182">
        <v>11</v>
      </c>
      <c r="D1922" s="57" t="str">
        <f t="shared" si="373"/>
        <v>Q3</v>
      </c>
      <c r="E1922" s="16" t="s">
        <v>41</v>
      </c>
      <c r="F1922" s="182">
        <v>2022</v>
      </c>
      <c r="G1922" s="182">
        <v>4</v>
      </c>
      <c r="H1922" s="185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8" t="s">
        <v>1944</v>
      </c>
      <c r="K1922" s="185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87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84">
        <v>0.13320000000000001</v>
      </c>
      <c r="AE1922" s="183">
        <f t="shared" ref="AE1922:AE1985" si="379">IF(Q1922="","",IF(Q1922="Yes",1,0))</f>
        <v>1</v>
      </c>
      <c r="AF1922" s="183" t="str">
        <f>IF(AND(COUNTIFS($J$18:J1922,J1922)=1,AE1922=1),1,"")</f>
        <v/>
      </c>
      <c r="AG1922" s="183" t="str">
        <f>IF(C1922="","",IF(AND(COUNTIFS($J$18:J1922,J1922)=1,C1922&lt;&gt;""),1,""))</f>
        <v/>
      </c>
      <c r="AH1922" s="183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82">
        <v>2021</v>
      </c>
      <c r="C1923" s="182">
        <v>11</v>
      </c>
      <c r="D1923" s="57" t="str">
        <f t="shared" si="373"/>
        <v>Q3</v>
      </c>
      <c r="E1923" s="16" t="s">
        <v>41</v>
      </c>
      <c r="F1923" s="182">
        <v>2022</v>
      </c>
      <c r="G1923" s="182">
        <v>4</v>
      </c>
      <c r="H1923" s="185"/>
      <c r="I1923" s="57" t="str">
        <f t="shared" si="376"/>
        <v>Q1</v>
      </c>
      <c r="J1923" s="178" t="s">
        <v>1946</v>
      </c>
      <c r="K1923" s="185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87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84">
        <v>8.5000000000000006E-2</v>
      </c>
      <c r="AE1923" s="183">
        <f t="shared" si="379"/>
        <v>1</v>
      </c>
      <c r="AF1923" s="183">
        <f>IF(AND(COUNTIFS($J$18:J1923,J1923)=1,AE1923=1),1,"")</f>
        <v>1</v>
      </c>
      <c r="AG1923" s="183">
        <f>IF(C1923="","",IF(AND(COUNTIFS($J$18:J1923,J1923)=1,C1923&lt;&gt;""),1,""))</f>
        <v>1</v>
      </c>
      <c r="AH1923" s="183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82">
        <v>2021</v>
      </c>
      <c r="C1924" s="182">
        <v>12</v>
      </c>
      <c r="D1924" s="57" t="str">
        <f t="shared" si="373"/>
        <v>Q3</v>
      </c>
      <c r="E1924" s="16" t="s">
        <v>41</v>
      </c>
      <c r="F1924" s="182">
        <v>2022</v>
      </c>
      <c r="G1924" s="182">
        <v>4</v>
      </c>
      <c r="H1924" s="185"/>
      <c r="I1924" s="57" t="str">
        <f t="shared" si="376"/>
        <v>Q1</v>
      </c>
      <c r="J1924" s="178" t="s">
        <v>1949</v>
      </c>
      <c r="K1924" s="185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87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84">
        <v>0.21340000000000001</v>
      </c>
      <c r="AE1924" s="183">
        <f t="shared" si="379"/>
        <v>0</v>
      </c>
      <c r="AF1924" s="183" t="str">
        <f>IF(AND(COUNTIFS($J$18:J1924,J1924)=1,AE1924=1),1,"")</f>
        <v/>
      </c>
      <c r="AG1924" s="183">
        <f>IF(C1924="","",IF(AND(COUNTIFS($J$18:J1924,J1924)=1,C1924&lt;&gt;""),1,""))</f>
        <v>1</v>
      </c>
      <c r="AH1924" s="183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82">
        <v>2021</v>
      </c>
      <c r="C1925" s="182">
        <v>12</v>
      </c>
      <c r="D1925" s="57" t="str">
        <f t="shared" si="373"/>
        <v>Q3</v>
      </c>
      <c r="E1925" s="16" t="s">
        <v>41</v>
      </c>
      <c r="F1925" s="182">
        <v>2022</v>
      </c>
      <c r="G1925" s="182">
        <v>4</v>
      </c>
      <c r="H1925" s="185"/>
      <c r="I1925" s="57" t="str">
        <f t="shared" si="376"/>
        <v>Q1</v>
      </c>
      <c r="J1925" s="178" t="s">
        <v>1950</v>
      </c>
      <c r="K1925" s="185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87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84">
        <v>0.12280000000000001</v>
      </c>
      <c r="AE1925" s="183">
        <f t="shared" si="379"/>
        <v>0</v>
      </c>
      <c r="AF1925" s="183" t="str">
        <f>IF(AND(COUNTIFS($J$18:J1925,J1925)=1,AE1925=1),1,"")</f>
        <v/>
      </c>
      <c r="AG1925" s="183">
        <f>IF(C1925="","",IF(AND(COUNTIFS($J$18:J1925,J1925)=1,C1925&lt;&gt;""),1,""))</f>
        <v>1</v>
      </c>
      <c r="AH1925" s="183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82">
        <v>2021</v>
      </c>
      <c r="C1926" s="182">
        <v>12</v>
      </c>
      <c r="D1926" s="57" t="str">
        <f t="shared" si="373"/>
        <v>Q3</v>
      </c>
      <c r="E1926" s="16" t="s">
        <v>41</v>
      </c>
      <c r="F1926" s="182">
        <v>2022</v>
      </c>
      <c r="G1926" s="182">
        <v>4</v>
      </c>
      <c r="H1926" s="185"/>
      <c r="I1926" s="57" t="str">
        <f t="shared" si="376"/>
        <v>Q1</v>
      </c>
      <c r="J1926" s="178" t="s">
        <v>1950</v>
      </c>
      <c r="K1926" s="185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87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84">
        <v>0.12280000000000001</v>
      </c>
      <c r="AE1926" s="183">
        <f t="shared" si="379"/>
        <v>0</v>
      </c>
      <c r="AF1926" s="183" t="str">
        <f>IF(AND(COUNTIFS($J$18:J1926,J1926)=1,AE1926=1),1,"")</f>
        <v/>
      </c>
      <c r="AG1926" s="183" t="str">
        <f>IF(C1926="","",IF(AND(COUNTIFS($J$18:J1926,J1926)=1,C1926&lt;&gt;""),1,""))</f>
        <v/>
      </c>
      <c r="AH1926" s="183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82">
        <v>2021</v>
      </c>
      <c r="C1927" s="182">
        <v>12</v>
      </c>
      <c r="D1927" s="57" t="str">
        <f t="shared" si="373"/>
        <v>Q3</v>
      </c>
      <c r="E1927" s="16" t="s">
        <v>41</v>
      </c>
      <c r="F1927" s="182">
        <v>2022</v>
      </c>
      <c r="G1927" s="182">
        <v>4</v>
      </c>
      <c r="H1927" s="185"/>
      <c r="I1927" s="57" t="str">
        <f t="shared" si="376"/>
        <v>Q1</v>
      </c>
      <c r="J1927" s="178" t="s">
        <v>1950</v>
      </c>
      <c r="K1927" s="185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87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84">
        <v>0.12280000000000001</v>
      </c>
      <c r="AE1927" s="183">
        <f t="shared" si="379"/>
        <v>0</v>
      </c>
      <c r="AF1927" s="183" t="str">
        <f>IF(AND(COUNTIFS($J$18:J1927,J1927)=1,AE1927=1),1,"")</f>
        <v/>
      </c>
      <c r="AG1927" s="183" t="str">
        <f>IF(C1927="","",IF(AND(COUNTIFS($J$18:J1927,J1927)=1,C1927&lt;&gt;""),1,""))</f>
        <v/>
      </c>
      <c r="AH1927" s="183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82">
        <v>2021</v>
      </c>
      <c r="C1928" s="182">
        <v>12</v>
      </c>
      <c r="D1928" s="57" t="str">
        <f t="shared" si="373"/>
        <v>Q3</v>
      </c>
      <c r="E1928" s="16" t="s">
        <v>41</v>
      </c>
      <c r="F1928" s="182">
        <v>2022</v>
      </c>
      <c r="G1928" s="182">
        <v>4</v>
      </c>
      <c r="H1928" s="185"/>
      <c r="I1928" s="57" t="str">
        <f t="shared" si="376"/>
        <v>Q1</v>
      </c>
      <c r="J1928" s="178" t="s">
        <v>1950</v>
      </c>
      <c r="K1928" s="185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87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84">
        <v>0.12280000000000001</v>
      </c>
      <c r="AE1928" s="183">
        <f t="shared" si="379"/>
        <v>0</v>
      </c>
      <c r="AF1928" s="183" t="str">
        <f>IF(AND(COUNTIFS($J$18:J1928,J1928)=1,AE1928=1),1,"")</f>
        <v/>
      </c>
      <c r="AG1928" s="183" t="str">
        <f>IF(C1928="","",IF(AND(COUNTIFS($J$18:J1928,J1928)=1,C1928&lt;&gt;""),1,""))</f>
        <v/>
      </c>
      <c r="AH1928" s="183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82">
        <v>2021</v>
      </c>
      <c r="C1929" s="182">
        <v>4</v>
      </c>
      <c r="D1929" s="57" t="str">
        <f t="shared" si="373"/>
        <v>Q1</v>
      </c>
      <c r="E1929" s="16" t="s">
        <v>41</v>
      </c>
      <c r="F1929" s="182">
        <v>2022</v>
      </c>
      <c r="G1929" s="182">
        <v>5</v>
      </c>
      <c r="H1929" s="185"/>
      <c r="I1929" s="57" t="str">
        <f t="shared" si="376"/>
        <v>Q1</v>
      </c>
      <c r="J1929" s="178" t="s">
        <v>1951</v>
      </c>
      <c r="K1929" s="185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87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84">
        <v>0.1004</v>
      </c>
      <c r="AE1929" s="183">
        <f t="shared" si="379"/>
        <v>0</v>
      </c>
      <c r="AF1929" s="183" t="str">
        <f>IF(AND(COUNTIFS($J$18:J1929,J1929)=1,AE1929=1),1,"")</f>
        <v/>
      </c>
      <c r="AG1929" s="183">
        <f>IF(C1929="","",IF(AND(COUNTIFS($J$18:J1929,J1929)=1,C1929&lt;&gt;""),1,""))</f>
        <v>1</v>
      </c>
      <c r="AH1929" s="183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82">
        <v>2021</v>
      </c>
      <c r="C1930" s="182">
        <v>4</v>
      </c>
      <c r="D1930" s="57" t="str">
        <f t="shared" si="373"/>
        <v>Q1</v>
      </c>
      <c r="E1930" s="16" t="s">
        <v>41</v>
      </c>
      <c r="F1930" s="182">
        <v>2022</v>
      </c>
      <c r="G1930" s="182">
        <v>5</v>
      </c>
      <c r="H1930" s="185"/>
      <c r="I1930" s="57" t="str">
        <f t="shared" si="376"/>
        <v>Q1</v>
      </c>
      <c r="J1930" s="178" t="s">
        <v>1951</v>
      </c>
      <c r="K1930" s="185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87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84">
        <v>0.1004</v>
      </c>
      <c r="AE1930" s="183">
        <f t="shared" si="379"/>
        <v>0</v>
      </c>
      <c r="AF1930" s="183" t="str">
        <f>IF(AND(COUNTIFS($J$18:J1930,J1930)=1,AE1930=1),1,"")</f>
        <v/>
      </c>
      <c r="AG1930" s="183" t="str">
        <f>IF(C1930="","",IF(AND(COUNTIFS($J$18:J1930,J1930)=1,C1930&lt;&gt;""),1,""))</f>
        <v/>
      </c>
      <c r="AH1930" s="183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82">
        <v>2021</v>
      </c>
      <c r="C1931" s="182">
        <v>5</v>
      </c>
      <c r="D1931" s="57" t="str">
        <f t="shared" si="373"/>
        <v>Q1</v>
      </c>
      <c r="E1931" s="16" t="s">
        <v>41</v>
      </c>
      <c r="F1931" s="182">
        <v>2022</v>
      </c>
      <c r="G1931" s="182">
        <v>5</v>
      </c>
      <c r="H1931" s="185"/>
      <c r="I1931" s="57" t="str">
        <f t="shared" si="376"/>
        <v>Q1</v>
      </c>
      <c r="J1931" s="178" t="s">
        <v>1952</v>
      </c>
      <c r="K1931" s="185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87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84">
        <v>0.20649999999999999</v>
      </c>
      <c r="AE1931" s="183">
        <f t="shared" si="379"/>
        <v>0</v>
      </c>
      <c r="AF1931" s="183" t="str">
        <f>IF(AND(COUNTIFS($J$18:J1931,J1931)=1,AE1931=1),1,"")</f>
        <v/>
      </c>
      <c r="AG1931" s="183">
        <f>IF(C1931="","",IF(AND(COUNTIFS($J$18:J1931,J1931)=1,C1931&lt;&gt;""),1,""))</f>
        <v>1</v>
      </c>
      <c r="AH1931" s="183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82">
        <v>2021</v>
      </c>
      <c r="C1932" s="182">
        <v>5</v>
      </c>
      <c r="D1932" s="57" t="str">
        <f t="shared" si="373"/>
        <v>Q1</v>
      </c>
      <c r="E1932" s="16" t="s">
        <v>41</v>
      </c>
      <c r="F1932" s="182">
        <v>2022</v>
      </c>
      <c r="G1932" s="182">
        <v>5</v>
      </c>
      <c r="H1932" s="185"/>
      <c r="I1932" s="57" t="str">
        <f t="shared" si="376"/>
        <v>Q1</v>
      </c>
      <c r="J1932" s="178" t="s">
        <v>1953</v>
      </c>
      <c r="K1932" s="185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87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84">
        <v>8.4599999999999995E-2</v>
      </c>
      <c r="AE1932" s="183">
        <f t="shared" si="379"/>
        <v>1</v>
      </c>
      <c r="AF1932" s="183">
        <f>IF(AND(COUNTIFS($J$18:J1932,J1932)=1,AE1932=1),1,"")</f>
        <v>1</v>
      </c>
      <c r="AG1932" s="183">
        <f>IF(C1932="","",IF(AND(COUNTIFS($J$18:J1932,J1932)=1,C1932&lt;&gt;""),1,""))</f>
        <v>1</v>
      </c>
      <c r="AH1932" s="183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82">
        <v>2021</v>
      </c>
      <c r="C1933" s="182">
        <v>5</v>
      </c>
      <c r="D1933" s="57" t="str">
        <f t="shared" si="373"/>
        <v>Q1</v>
      </c>
      <c r="E1933" s="16" t="s">
        <v>41</v>
      </c>
      <c r="F1933" s="182">
        <v>2022</v>
      </c>
      <c r="G1933" s="182">
        <v>5</v>
      </c>
      <c r="H1933" s="185"/>
      <c r="I1933" s="57" t="str">
        <f t="shared" si="376"/>
        <v>Q1</v>
      </c>
      <c r="J1933" s="178" t="s">
        <v>1953</v>
      </c>
      <c r="K1933" s="185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87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84">
        <v>8.4599999999999995E-2</v>
      </c>
      <c r="AE1933" s="183">
        <f t="shared" si="379"/>
        <v>1</v>
      </c>
      <c r="AF1933" s="183" t="str">
        <f>IF(AND(COUNTIFS($J$18:J1933,J1933)=1,AE1933=1),1,"")</f>
        <v/>
      </c>
      <c r="AG1933" s="183" t="str">
        <f>IF(C1933="","",IF(AND(COUNTIFS($J$18:J1933,J1933)=1,C1933&lt;&gt;""),1,""))</f>
        <v/>
      </c>
      <c r="AH1933" s="183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82">
        <v>2021</v>
      </c>
      <c r="C1934" s="182">
        <v>6</v>
      </c>
      <c r="D1934" s="57" t="str">
        <f t="shared" si="373"/>
        <v>Q1</v>
      </c>
      <c r="E1934" s="16" t="s">
        <v>41</v>
      </c>
      <c r="F1934" s="182">
        <v>2022</v>
      </c>
      <c r="G1934" s="182">
        <v>5</v>
      </c>
      <c r="H1934" s="185"/>
      <c r="I1934" s="57" t="str">
        <f t="shared" si="376"/>
        <v>Q1</v>
      </c>
      <c r="J1934" s="178" t="s">
        <v>1954</v>
      </c>
      <c r="K1934" s="185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87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84">
        <v>0.1114</v>
      </c>
      <c r="AE1934" s="183">
        <f t="shared" si="379"/>
        <v>0</v>
      </c>
      <c r="AF1934" s="183" t="str">
        <f>IF(AND(COUNTIFS($J$18:J1934,J1934)=1,AE1934=1),1,"")</f>
        <v/>
      </c>
      <c r="AG1934" s="183">
        <f>IF(C1934="","",IF(AND(COUNTIFS($J$18:J1934,J1934)=1,C1934&lt;&gt;""),1,""))</f>
        <v>1</v>
      </c>
      <c r="AH1934" s="183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82">
        <v>2021</v>
      </c>
      <c r="C1935" s="182">
        <v>6</v>
      </c>
      <c r="D1935" s="57" t="str">
        <f t="shared" si="373"/>
        <v>Q1</v>
      </c>
      <c r="E1935" s="16" t="s">
        <v>41</v>
      </c>
      <c r="F1935" s="182">
        <v>2022</v>
      </c>
      <c r="G1935" s="182">
        <v>5</v>
      </c>
      <c r="H1935" s="185"/>
      <c r="I1935" s="57" t="str">
        <f t="shared" si="376"/>
        <v>Q1</v>
      </c>
      <c r="J1935" s="178" t="s">
        <v>1954</v>
      </c>
      <c r="K1935" s="185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87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84">
        <v>0.1114</v>
      </c>
      <c r="AE1935" s="183">
        <f t="shared" si="379"/>
        <v>0</v>
      </c>
      <c r="AF1935" s="183" t="str">
        <f>IF(AND(COUNTIFS($J$18:J1935,J1935)=1,AE1935=1),1,"")</f>
        <v/>
      </c>
      <c r="AG1935" s="183" t="str">
        <f>IF(C1935="","",IF(AND(COUNTIFS($J$18:J1935,J1935)=1,C1935&lt;&gt;""),1,""))</f>
        <v/>
      </c>
      <c r="AH1935" s="183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82">
        <v>2021</v>
      </c>
      <c r="C1936" s="182">
        <v>6</v>
      </c>
      <c r="D1936" s="57" t="str">
        <f t="shared" si="373"/>
        <v>Q1</v>
      </c>
      <c r="E1936" s="16" t="s">
        <v>41</v>
      </c>
      <c r="F1936" s="182">
        <v>2022</v>
      </c>
      <c r="G1936" s="182">
        <v>5</v>
      </c>
      <c r="H1936" s="185"/>
      <c r="I1936" s="57" t="str">
        <f t="shared" si="376"/>
        <v>Q1</v>
      </c>
      <c r="J1936" s="178" t="s">
        <v>1954</v>
      </c>
      <c r="K1936" s="185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87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84">
        <v>0.1114</v>
      </c>
      <c r="AE1936" s="183">
        <f t="shared" si="379"/>
        <v>0</v>
      </c>
      <c r="AF1936" s="183" t="str">
        <f>IF(AND(COUNTIFS($J$18:J1936,J1936)=1,AE1936=1),1,"")</f>
        <v/>
      </c>
      <c r="AG1936" s="183" t="str">
        <f>IF(C1936="","",IF(AND(COUNTIFS($J$18:J1936,J1936)=1,C1936&lt;&gt;""),1,""))</f>
        <v/>
      </c>
      <c r="AH1936" s="183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82">
        <v>2021</v>
      </c>
      <c r="C1937" s="182">
        <v>6</v>
      </c>
      <c r="D1937" s="57" t="str">
        <f t="shared" si="373"/>
        <v>Q1</v>
      </c>
      <c r="E1937" s="16" t="s">
        <v>41</v>
      </c>
      <c r="F1937" s="182">
        <v>2022</v>
      </c>
      <c r="G1937" s="182">
        <v>5</v>
      </c>
      <c r="H1937" s="185"/>
      <c r="I1937" s="57" t="str">
        <f t="shared" si="376"/>
        <v>Q1</v>
      </c>
      <c r="J1937" s="178" t="s">
        <v>1954</v>
      </c>
      <c r="K1937" s="185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87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84">
        <v>0.1114</v>
      </c>
      <c r="AE1937" s="183">
        <f t="shared" si="379"/>
        <v>0</v>
      </c>
      <c r="AF1937" s="183" t="str">
        <f>IF(AND(COUNTIFS($J$18:J1937,J1937)=1,AE1937=1),1,"")</f>
        <v/>
      </c>
      <c r="AG1937" s="183" t="str">
        <f>IF(C1937="","",IF(AND(COUNTIFS($J$18:J1937,J1937)=1,C1937&lt;&gt;""),1,""))</f>
        <v/>
      </c>
      <c r="AH1937" s="183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82">
        <v>2021</v>
      </c>
      <c r="C1938" s="182">
        <v>6</v>
      </c>
      <c r="D1938" s="57" t="str">
        <f t="shared" si="373"/>
        <v>Q1</v>
      </c>
      <c r="E1938" s="16" t="s">
        <v>41</v>
      </c>
      <c r="F1938" s="182">
        <v>2022</v>
      </c>
      <c r="G1938" s="182">
        <v>5</v>
      </c>
      <c r="H1938" s="185"/>
      <c r="I1938" s="57" t="str">
        <f t="shared" si="376"/>
        <v>Q1</v>
      </c>
      <c r="J1938" s="178" t="s">
        <v>1954</v>
      </c>
      <c r="K1938" s="185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87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84">
        <v>0.1114</v>
      </c>
      <c r="AE1938" s="183">
        <f t="shared" si="379"/>
        <v>0</v>
      </c>
      <c r="AF1938" s="183" t="str">
        <f>IF(AND(COUNTIFS($J$18:J1938,J1938)=1,AE1938=1),1,"")</f>
        <v/>
      </c>
      <c r="AG1938" s="183" t="str">
        <f>IF(C1938="","",IF(AND(COUNTIFS($J$18:J1938,J1938)=1,C1938&lt;&gt;""),1,""))</f>
        <v/>
      </c>
      <c r="AH1938" s="183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82">
        <v>2021</v>
      </c>
      <c r="C1939" s="182">
        <v>6</v>
      </c>
      <c r="D1939" s="57" t="str">
        <f t="shared" si="373"/>
        <v>Q1</v>
      </c>
      <c r="E1939" s="16" t="s">
        <v>41</v>
      </c>
      <c r="F1939" s="182">
        <v>2022</v>
      </c>
      <c r="G1939" s="182">
        <v>5</v>
      </c>
      <c r="H1939" s="185"/>
      <c r="I1939" s="57" t="str">
        <f t="shared" si="376"/>
        <v>Q1</v>
      </c>
      <c r="J1939" s="178" t="s">
        <v>1955</v>
      </c>
      <c r="K1939" s="185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87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84">
        <v>0.12</v>
      </c>
      <c r="AE1939" s="183">
        <f t="shared" si="379"/>
        <v>0</v>
      </c>
      <c r="AF1939" s="183" t="str">
        <f>IF(AND(COUNTIFS($J$18:J1939,J1939)=1,AE1939=1),1,"")</f>
        <v/>
      </c>
      <c r="AG1939" s="183">
        <f>IF(C1939="","",IF(AND(COUNTIFS($J$18:J1939,J1939)=1,C1939&lt;&gt;""),1,""))</f>
        <v>1</v>
      </c>
      <c r="AH1939" s="183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82">
        <v>2021</v>
      </c>
      <c r="C1940" s="182">
        <v>6</v>
      </c>
      <c r="D1940" s="57" t="str">
        <f t="shared" si="373"/>
        <v>Q1</v>
      </c>
      <c r="E1940" s="16" t="s">
        <v>41</v>
      </c>
      <c r="F1940" s="182">
        <v>2022</v>
      </c>
      <c r="G1940" s="182">
        <v>5</v>
      </c>
      <c r="H1940" s="185"/>
      <c r="I1940" s="57" t="str">
        <f t="shared" si="376"/>
        <v>Q1</v>
      </c>
      <c r="J1940" s="178" t="s">
        <v>1955</v>
      </c>
      <c r="K1940" s="185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87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84">
        <v>0.12</v>
      </c>
      <c r="AE1940" s="183">
        <f t="shared" si="379"/>
        <v>0</v>
      </c>
      <c r="AF1940" s="183" t="str">
        <f>IF(AND(COUNTIFS($J$18:J1940,J1940)=1,AE1940=1),1,"")</f>
        <v/>
      </c>
      <c r="AG1940" s="183" t="str">
        <f>IF(C1940="","",IF(AND(COUNTIFS($J$18:J1940,J1940)=1,C1940&lt;&gt;""),1,""))</f>
        <v/>
      </c>
      <c r="AH1940" s="183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82">
        <v>2021</v>
      </c>
      <c r="C1941" s="182">
        <v>11</v>
      </c>
      <c r="D1941" s="57" t="str">
        <f t="shared" si="373"/>
        <v>Q3</v>
      </c>
      <c r="E1941" s="16" t="s">
        <v>41</v>
      </c>
      <c r="F1941" s="182">
        <v>2022</v>
      </c>
      <c r="G1941" s="182">
        <v>5</v>
      </c>
      <c r="H1941" s="185"/>
      <c r="I1941" s="57" t="str">
        <f t="shared" si="376"/>
        <v>Q1</v>
      </c>
      <c r="J1941" s="178" t="s">
        <v>1906</v>
      </c>
      <c r="K1941" s="185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87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84">
        <v>0.12759999999999999</v>
      </c>
      <c r="AE1941" s="183">
        <f t="shared" si="379"/>
        <v>0</v>
      </c>
      <c r="AF1941" s="183" t="str">
        <f>IF(AND(COUNTIFS($J$18:J1941,J1941)=1,AE1941=1),1,"")</f>
        <v/>
      </c>
      <c r="AG1941" s="183" t="str">
        <f>IF(C1941="","",IF(AND(COUNTIFS($J$18:J1941,J1941)=1,C1941&lt;&gt;""),1,""))</f>
        <v/>
      </c>
      <c r="AH1941" s="183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82">
        <v>2021</v>
      </c>
      <c r="C1942" s="182">
        <v>11</v>
      </c>
      <c r="D1942" s="57" t="str">
        <f t="shared" si="373"/>
        <v>Q3</v>
      </c>
      <c r="E1942" s="16" t="s">
        <v>41</v>
      </c>
      <c r="F1942" s="182">
        <v>2022</v>
      </c>
      <c r="G1942" s="182">
        <v>5</v>
      </c>
      <c r="H1942" s="185"/>
      <c r="I1942" s="57" t="str">
        <f t="shared" si="376"/>
        <v>Q1</v>
      </c>
      <c r="J1942" s="178" t="s">
        <v>1906</v>
      </c>
      <c r="K1942" s="185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87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84">
        <v>0.12759999999999999</v>
      </c>
      <c r="AE1942" s="183">
        <f t="shared" si="379"/>
        <v>0</v>
      </c>
      <c r="AF1942" s="183" t="str">
        <f>IF(AND(COUNTIFS($J$18:J1942,J1942)=1,AE1942=1),1,"")</f>
        <v/>
      </c>
      <c r="AG1942" s="183" t="str">
        <f>IF(C1942="","",IF(AND(COUNTIFS($J$18:J1942,J1942)=1,C1942&lt;&gt;""),1,""))</f>
        <v/>
      </c>
      <c r="AH1942" s="183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82">
        <v>2021</v>
      </c>
      <c r="C1943" s="182">
        <v>11</v>
      </c>
      <c r="D1943" s="57" t="str">
        <f t="shared" si="373"/>
        <v>Q3</v>
      </c>
      <c r="E1943" s="16" t="s">
        <v>41</v>
      </c>
      <c r="F1943" s="182">
        <v>2022</v>
      </c>
      <c r="G1943" s="182">
        <v>5</v>
      </c>
      <c r="H1943" s="185"/>
      <c r="I1943" s="57" t="str">
        <f t="shared" si="376"/>
        <v>Q1</v>
      </c>
      <c r="J1943" s="178" t="s">
        <v>1956</v>
      </c>
      <c r="K1943" s="185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87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84">
        <v>0.19109999999999999</v>
      </c>
      <c r="AE1943" s="183">
        <f t="shared" si="379"/>
        <v>0</v>
      </c>
      <c r="AF1943" s="183" t="str">
        <f>IF(AND(COUNTIFS($J$18:J1943,J1943)=1,AE1943=1),1,"")</f>
        <v/>
      </c>
      <c r="AG1943" s="183">
        <f>IF(C1943="","",IF(AND(COUNTIFS($J$18:J1943,J1943)=1,C1943&lt;&gt;""),1,""))</f>
        <v>1</v>
      </c>
      <c r="AH1943" s="183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82">
        <v>2021</v>
      </c>
      <c r="C1944" s="182">
        <v>11</v>
      </c>
      <c r="D1944" s="57" t="str">
        <f t="shared" si="373"/>
        <v>Q3</v>
      </c>
      <c r="E1944" s="16" t="s">
        <v>41</v>
      </c>
      <c r="F1944" s="182">
        <v>2022</v>
      </c>
      <c r="G1944" s="182">
        <v>5</v>
      </c>
      <c r="H1944" s="185"/>
      <c r="I1944" s="57" t="str">
        <f t="shared" si="376"/>
        <v>Q1</v>
      </c>
      <c r="J1944" s="178" t="s">
        <v>1956</v>
      </c>
      <c r="K1944" s="185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87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84">
        <v>0.19109999999999999</v>
      </c>
      <c r="AE1944" s="183">
        <f t="shared" si="379"/>
        <v>0</v>
      </c>
      <c r="AF1944" s="183" t="str">
        <f>IF(AND(COUNTIFS($J$18:J1944,J1944)=1,AE1944=1),1,"")</f>
        <v/>
      </c>
      <c r="AG1944" s="183" t="str">
        <f>IF(C1944="","",IF(AND(COUNTIFS($J$18:J1944,J1944)=1,C1944&lt;&gt;""),1,""))</f>
        <v/>
      </c>
      <c r="AH1944" s="183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82">
        <v>2021</v>
      </c>
      <c r="C1945" s="182">
        <v>12</v>
      </c>
      <c r="D1945" s="57" t="str">
        <f t="shared" si="373"/>
        <v>Q3</v>
      </c>
      <c r="E1945" s="16" t="s">
        <v>41</v>
      </c>
      <c r="F1945" s="182">
        <v>2022</v>
      </c>
      <c r="G1945" s="182">
        <v>5</v>
      </c>
      <c r="H1945" s="185"/>
      <c r="I1945" s="57" t="str">
        <f t="shared" si="376"/>
        <v>Q1</v>
      </c>
      <c r="J1945" s="178" t="s">
        <v>1958</v>
      </c>
      <c r="K1945" s="185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87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84">
        <v>9.0300000000000005E-2</v>
      </c>
      <c r="AE1945" s="183">
        <f t="shared" si="379"/>
        <v>1</v>
      </c>
      <c r="AF1945" s="183">
        <f>IF(AND(COUNTIFS($J$18:J1945,J1945)=1,AE1945=1),1,"")</f>
        <v>1</v>
      </c>
      <c r="AG1945" s="183">
        <f>IF(C1945="","",IF(AND(COUNTIFS($J$18:J1945,J1945)=1,C1945&lt;&gt;""),1,""))</f>
        <v>1</v>
      </c>
      <c r="AH1945" s="183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82">
        <v>2021</v>
      </c>
      <c r="C1946" s="182">
        <v>12</v>
      </c>
      <c r="D1946" s="57" t="str">
        <f t="shared" si="373"/>
        <v>Q3</v>
      </c>
      <c r="E1946" s="16" t="s">
        <v>41</v>
      </c>
      <c r="F1946" s="182">
        <v>2022</v>
      </c>
      <c r="G1946" s="182">
        <v>5</v>
      </c>
      <c r="H1946" s="185"/>
      <c r="I1946" s="57" t="str">
        <f t="shared" si="376"/>
        <v>Q1</v>
      </c>
      <c r="J1946" s="178" t="s">
        <v>1958</v>
      </c>
      <c r="K1946" s="185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87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84">
        <v>9.0300000000000005E-2</v>
      </c>
      <c r="AE1946" s="183">
        <f t="shared" si="379"/>
        <v>1</v>
      </c>
      <c r="AF1946" s="183" t="str">
        <f>IF(AND(COUNTIFS($J$18:J1946,J1946)=1,AE1946=1),1,"")</f>
        <v/>
      </c>
      <c r="AG1946" s="183" t="str">
        <f>IF(C1946="","",IF(AND(COUNTIFS($J$18:J1946,J1946)=1,C1946&lt;&gt;""),1,""))</f>
        <v/>
      </c>
      <c r="AH1946" s="183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82">
        <v>2021</v>
      </c>
      <c r="C1947" s="182">
        <v>12</v>
      </c>
      <c r="D1947" s="57" t="str">
        <f t="shared" si="373"/>
        <v>Q3</v>
      </c>
      <c r="E1947" s="16" t="s">
        <v>41</v>
      </c>
      <c r="F1947" s="182">
        <v>2022</v>
      </c>
      <c r="G1947" s="182">
        <v>5</v>
      </c>
      <c r="H1947" s="185"/>
      <c r="I1947" s="57" t="str">
        <f t="shared" si="376"/>
        <v>Q1</v>
      </c>
      <c r="J1947" s="178" t="s">
        <v>1958</v>
      </c>
      <c r="K1947" s="185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87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84">
        <v>9.0300000000000005E-2</v>
      </c>
      <c r="AE1947" s="183">
        <f t="shared" si="379"/>
        <v>1</v>
      </c>
      <c r="AF1947" s="183" t="str">
        <f>IF(AND(COUNTIFS($J$18:J1947,J1947)=1,AE1947=1),1,"")</f>
        <v/>
      </c>
      <c r="AG1947" s="183" t="str">
        <f>IF(C1947="","",IF(AND(COUNTIFS($J$18:J1947,J1947)=1,C1947&lt;&gt;""),1,""))</f>
        <v/>
      </c>
      <c r="AH1947" s="183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82">
        <v>2021</v>
      </c>
      <c r="C1948" s="182">
        <v>12</v>
      </c>
      <c r="D1948" s="57" t="str">
        <f t="shared" si="373"/>
        <v>Q3</v>
      </c>
      <c r="E1948" s="16" t="s">
        <v>41</v>
      </c>
      <c r="F1948" s="182">
        <v>2022</v>
      </c>
      <c r="G1948" s="182">
        <v>5</v>
      </c>
      <c r="H1948" s="185"/>
      <c r="I1948" s="57" t="str">
        <f t="shared" si="376"/>
        <v>Q1</v>
      </c>
      <c r="J1948" s="178" t="s">
        <v>1958</v>
      </c>
      <c r="K1948" s="185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87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84">
        <v>9.0300000000000005E-2</v>
      </c>
      <c r="AE1948" s="183">
        <f t="shared" si="379"/>
        <v>1</v>
      </c>
      <c r="AF1948" s="183" t="str">
        <f>IF(AND(COUNTIFS($J$18:J1948,J1948)=1,AE1948=1),1,"")</f>
        <v/>
      </c>
      <c r="AG1948" s="183" t="str">
        <f>IF(C1948="","",IF(AND(COUNTIFS($J$18:J1948,J1948)=1,C1948&lt;&gt;""),1,""))</f>
        <v/>
      </c>
      <c r="AH1948" s="183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82">
        <v>2021</v>
      </c>
      <c r="C1949" s="182">
        <v>12</v>
      </c>
      <c r="D1949" s="57" t="str">
        <f t="shared" si="373"/>
        <v>Q3</v>
      </c>
      <c r="E1949" s="16" t="s">
        <v>41</v>
      </c>
      <c r="F1949" s="182">
        <v>2022</v>
      </c>
      <c r="G1949" s="182">
        <v>5</v>
      </c>
      <c r="H1949" s="185"/>
      <c r="I1949" s="57" t="str">
        <f t="shared" si="376"/>
        <v>Q1</v>
      </c>
      <c r="J1949" s="178" t="s">
        <v>1960</v>
      </c>
      <c r="K1949" s="185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87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84">
        <v>0.15129999999999999</v>
      </c>
      <c r="AE1949" s="183">
        <f t="shared" si="379"/>
        <v>1</v>
      </c>
      <c r="AF1949" s="183">
        <f>IF(AND(COUNTIFS($J$18:J1949,J1949)=1,AE1949=1),1,"")</f>
        <v>1</v>
      </c>
      <c r="AG1949" s="183">
        <f>IF(C1949="","",IF(AND(COUNTIFS($J$18:J1949,J1949)=1,C1949&lt;&gt;""),1,""))</f>
        <v>1</v>
      </c>
      <c r="AH1949" s="183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82">
        <v>2021</v>
      </c>
      <c r="C1950" s="182">
        <v>12</v>
      </c>
      <c r="D1950" s="57" t="str">
        <f t="shared" si="373"/>
        <v>Q3</v>
      </c>
      <c r="E1950" s="16" t="s">
        <v>41</v>
      </c>
      <c r="F1950" s="182">
        <v>2022</v>
      </c>
      <c r="G1950" s="182">
        <v>5</v>
      </c>
      <c r="H1950" s="185"/>
      <c r="I1950" s="57" t="str">
        <f t="shared" si="376"/>
        <v>Q1</v>
      </c>
      <c r="J1950" s="178" t="s">
        <v>1962</v>
      </c>
      <c r="K1950" s="185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87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84">
        <v>0.16039999999999999</v>
      </c>
      <c r="AE1950" s="183">
        <f t="shared" si="379"/>
        <v>1</v>
      </c>
      <c r="AF1950" s="183">
        <f>IF(AND(COUNTIFS($J$18:J1950,J1950)=1,AE1950=1),1,"")</f>
        <v>1</v>
      </c>
      <c r="AG1950" s="183">
        <f>IF(C1950="","",IF(AND(COUNTIFS($J$18:J1950,J1950)=1,C1950&lt;&gt;""),1,""))</f>
        <v>1</v>
      </c>
      <c r="AH1950" s="183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82">
        <v>2021</v>
      </c>
      <c r="C1951" s="182">
        <v>4</v>
      </c>
      <c r="D1951" s="57" t="str">
        <f t="shared" si="373"/>
        <v>Q1</v>
      </c>
      <c r="E1951" s="16" t="s">
        <v>41</v>
      </c>
      <c r="F1951" s="182">
        <v>2022</v>
      </c>
      <c r="G1951" s="182">
        <v>6</v>
      </c>
      <c r="H1951" s="185"/>
      <c r="I1951" s="57" t="str">
        <f t="shared" si="376"/>
        <v>Q1</v>
      </c>
      <c r="J1951" s="178" t="s">
        <v>1636</v>
      </c>
      <c r="K1951" s="185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87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84">
        <v>0.15709999999999999</v>
      </c>
      <c r="AE1951" s="183">
        <f t="shared" si="379"/>
        <v>1</v>
      </c>
      <c r="AF1951" s="183" t="str">
        <f>IF(AND(COUNTIFS($J$18:J1951,J1951)=1,AE1951=1),1,"")</f>
        <v/>
      </c>
      <c r="AG1951" s="183" t="str">
        <f>IF(C1951="","",IF(AND(COUNTIFS($J$18:J1951,J1951)=1,C1951&lt;&gt;""),1,""))</f>
        <v/>
      </c>
      <c r="AH1951" s="183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82">
        <v>2021</v>
      </c>
      <c r="C1952" s="182">
        <v>4</v>
      </c>
      <c r="D1952" s="57" t="str">
        <f t="shared" si="373"/>
        <v>Q1</v>
      </c>
      <c r="E1952" s="16" t="s">
        <v>41</v>
      </c>
      <c r="F1952" s="182">
        <v>2022</v>
      </c>
      <c r="G1952" s="182">
        <v>6</v>
      </c>
      <c r="H1952" s="185"/>
      <c r="I1952" s="57" t="str">
        <f t="shared" si="376"/>
        <v>Q1</v>
      </c>
      <c r="J1952" s="178" t="s">
        <v>1636</v>
      </c>
      <c r="K1952" s="185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87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84">
        <v>0.15709999999999999</v>
      </c>
      <c r="AE1952" s="183">
        <f t="shared" si="379"/>
        <v>1</v>
      </c>
      <c r="AF1952" s="183" t="str">
        <f>IF(AND(COUNTIFS($J$18:J1952,J1952)=1,AE1952=1),1,"")</f>
        <v/>
      </c>
      <c r="AG1952" s="183" t="str">
        <f>IF(C1952="","",IF(AND(COUNTIFS($J$18:J1952,J1952)=1,C1952&lt;&gt;""),1,""))</f>
        <v/>
      </c>
      <c r="AH1952" s="183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82">
        <v>2021</v>
      </c>
      <c r="C1953" s="182">
        <v>6</v>
      </c>
      <c r="D1953" s="57" t="str">
        <f t="shared" si="373"/>
        <v>Q1</v>
      </c>
      <c r="E1953" s="16" t="s">
        <v>41</v>
      </c>
      <c r="F1953" s="182">
        <v>2022</v>
      </c>
      <c r="G1953" s="182">
        <v>6</v>
      </c>
      <c r="H1953" s="185"/>
      <c r="I1953" s="57" t="str">
        <f t="shared" si="376"/>
        <v>Q1</v>
      </c>
      <c r="J1953" s="178" t="s">
        <v>1964</v>
      </c>
      <c r="K1953" s="185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87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84">
        <v>0.26069999999999999</v>
      </c>
      <c r="AE1953" s="183">
        <f t="shared" si="379"/>
        <v>0</v>
      </c>
      <c r="AF1953" s="183" t="str">
        <f>IF(AND(COUNTIFS($J$18:J1953,J1953)=1,AE1953=1),1,"")</f>
        <v/>
      </c>
      <c r="AG1953" s="183">
        <f>IF(C1953="","",IF(AND(COUNTIFS($J$18:J1953,J1953)=1,C1953&lt;&gt;""),1,""))</f>
        <v>1</v>
      </c>
      <c r="AH1953" s="183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82">
        <v>2021</v>
      </c>
      <c r="C1954" s="182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82">
        <v>2022</v>
      </c>
      <c r="G1954" s="182">
        <v>6</v>
      </c>
      <c r="H1954" s="185"/>
      <c r="I1954" s="57" t="str">
        <f t="shared" si="376"/>
        <v>Q1</v>
      </c>
      <c r="J1954" s="178" t="s">
        <v>1966</v>
      </c>
      <c r="K1954" s="185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87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84">
        <v>0.1105</v>
      </c>
      <c r="AE1954" s="183">
        <f t="shared" si="379"/>
        <v>0</v>
      </c>
      <c r="AF1954" s="183" t="str">
        <f>IF(AND(COUNTIFS($J$18:J1954,J1954)=1,AE1954=1),1,"")</f>
        <v/>
      </c>
      <c r="AG1954" s="183">
        <f>IF(C1954="","",IF(AND(COUNTIFS($J$18:J1954,J1954)=1,C1954&lt;&gt;""),1,""))</f>
        <v>1</v>
      </c>
      <c r="AH1954" s="183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82">
        <v>2021</v>
      </c>
      <c r="C1955" s="182">
        <v>6</v>
      </c>
      <c r="D1955" s="57" t="str">
        <f t="shared" si="386"/>
        <v>Q1</v>
      </c>
      <c r="E1955" s="16" t="s">
        <v>41</v>
      </c>
      <c r="F1955" s="182">
        <v>2022</v>
      </c>
      <c r="G1955" s="182">
        <v>6</v>
      </c>
      <c r="H1955" s="185"/>
      <c r="I1955" s="57" t="str">
        <f t="shared" si="376"/>
        <v>Q1</v>
      </c>
      <c r="J1955" s="178" t="s">
        <v>1966</v>
      </c>
      <c r="K1955" s="185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87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84">
        <v>0.1105</v>
      </c>
      <c r="AE1955" s="183">
        <f t="shared" si="379"/>
        <v>0</v>
      </c>
      <c r="AF1955" s="183" t="str">
        <f>IF(AND(COUNTIFS($J$18:J1955,J1955)=1,AE1955=1),1,"")</f>
        <v/>
      </c>
      <c r="AG1955" s="183" t="str">
        <f>IF(C1955="","",IF(AND(COUNTIFS($J$18:J1955,J1955)=1,C1955&lt;&gt;""),1,""))</f>
        <v/>
      </c>
      <c r="AH1955" s="183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82">
        <v>2021</v>
      </c>
      <c r="C1956" s="182">
        <v>6</v>
      </c>
      <c r="D1956" s="57" t="str">
        <f t="shared" si="386"/>
        <v>Q1</v>
      </c>
      <c r="E1956" s="16" t="s">
        <v>41</v>
      </c>
      <c r="F1956" s="182">
        <v>2022</v>
      </c>
      <c r="G1956" s="182">
        <v>6</v>
      </c>
      <c r="H1956" s="185"/>
      <c r="I1956" s="57" t="str">
        <f t="shared" si="376"/>
        <v>Q1</v>
      </c>
      <c r="J1956" s="178" t="s">
        <v>1966</v>
      </c>
      <c r="K1956" s="185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87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84">
        <v>0.1105</v>
      </c>
      <c r="AE1956" s="183">
        <f t="shared" si="379"/>
        <v>0</v>
      </c>
      <c r="AF1956" s="183" t="str">
        <f>IF(AND(COUNTIFS($J$18:J1956,J1956)=1,AE1956=1),1,"")</f>
        <v/>
      </c>
      <c r="AG1956" s="183" t="str">
        <f>IF(C1956="","",IF(AND(COUNTIFS($J$18:J1956,J1956)=1,C1956&lt;&gt;""),1,""))</f>
        <v/>
      </c>
      <c r="AH1956" s="183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82">
        <v>2021</v>
      </c>
      <c r="C1957" s="182">
        <v>6</v>
      </c>
      <c r="D1957" s="57" t="str">
        <f t="shared" si="386"/>
        <v>Q1</v>
      </c>
      <c r="E1957" s="16" t="s">
        <v>41</v>
      </c>
      <c r="F1957" s="182">
        <v>2022</v>
      </c>
      <c r="G1957" s="182">
        <v>6</v>
      </c>
      <c r="H1957" s="185"/>
      <c r="I1957" s="57" t="str">
        <f t="shared" si="376"/>
        <v>Q1</v>
      </c>
      <c r="J1957" s="178" t="s">
        <v>1878</v>
      </c>
      <c r="K1957" s="185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87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84">
        <v>9.3600000000000003E-2</v>
      </c>
      <c r="AE1957" s="183">
        <f t="shared" si="379"/>
        <v>0</v>
      </c>
      <c r="AF1957" s="183" t="str">
        <f>IF(AND(COUNTIFS($J$18:J1957,J1957)=1,AE1957=1),1,"")</f>
        <v/>
      </c>
      <c r="AG1957" s="183" t="str">
        <f>IF(C1957="","",IF(AND(COUNTIFS($J$18:J1957,J1957)=1,C1957&lt;&gt;""),1,""))</f>
        <v/>
      </c>
      <c r="AH1957" s="183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82">
        <v>2021</v>
      </c>
      <c r="C1958" s="182">
        <v>6</v>
      </c>
      <c r="D1958" s="57" t="str">
        <f t="shared" si="386"/>
        <v>Q1</v>
      </c>
      <c r="E1958" s="16" t="s">
        <v>41</v>
      </c>
      <c r="F1958" s="182">
        <v>2022</v>
      </c>
      <c r="G1958" s="182">
        <v>6</v>
      </c>
      <c r="H1958" s="185"/>
      <c r="I1958" s="57" t="str">
        <f t="shared" si="376"/>
        <v>Q1</v>
      </c>
      <c r="J1958" s="178" t="s">
        <v>1878</v>
      </c>
      <c r="K1958" s="185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87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84">
        <v>9.3600000000000003E-2</v>
      </c>
      <c r="AE1958" s="183">
        <f t="shared" si="379"/>
        <v>0</v>
      </c>
      <c r="AF1958" s="183" t="str">
        <f>IF(AND(COUNTIFS($J$18:J1958,J1958)=1,AE1958=1),1,"")</f>
        <v/>
      </c>
      <c r="AG1958" s="183" t="str">
        <f>IF(C1958="","",IF(AND(COUNTIFS($J$18:J1958,J1958)=1,C1958&lt;&gt;""),1,""))</f>
        <v/>
      </c>
      <c r="AH1958" s="183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82">
        <v>2021</v>
      </c>
      <c r="C1959" s="182">
        <v>9</v>
      </c>
      <c r="D1959" s="57" t="str">
        <f t="shared" si="386"/>
        <v>Q2</v>
      </c>
      <c r="E1959" s="16" t="s">
        <v>41</v>
      </c>
      <c r="F1959" s="182">
        <v>2022</v>
      </c>
      <c r="G1959" s="182">
        <v>6</v>
      </c>
      <c r="H1959" s="185"/>
      <c r="I1959" s="57" t="str">
        <f t="shared" si="376"/>
        <v>Q1</v>
      </c>
      <c r="J1959" s="178" t="s">
        <v>1967</v>
      </c>
      <c r="K1959" s="185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87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84">
        <v>0.20830000000000001</v>
      </c>
      <c r="AE1959" s="183">
        <f t="shared" si="379"/>
        <v>0</v>
      </c>
      <c r="AF1959" s="183" t="str">
        <f>IF(AND(COUNTIFS($J$18:J1959,J1959)=1,AE1959=1),1,"")</f>
        <v/>
      </c>
      <c r="AG1959" s="183">
        <f>IF(C1959="","",IF(AND(COUNTIFS($J$18:J1959,J1959)=1,C1959&lt;&gt;""),1,""))</f>
        <v>1</v>
      </c>
      <c r="AH1959" s="183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82">
        <v>2021</v>
      </c>
      <c r="C1960" s="182">
        <v>9</v>
      </c>
      <c r="D1960" s="57" t="str">
        <f t="shared" si="386"/>
        <v>Q2</v>
      </c>
      <c r="E1960" s="16" t="s">
        <v>41</v>
      </c>
      <c r="F1960" s="182">
        <v>2022</v>
      </c>
      <c r="G1960" s="182">
        <v>6</v>
      </c>
      <c r="H1960" s="185"/>
      <c r="I1960" s="57" t="str">
        <f t="shared" si="376"/>
        <v>Q1</v>
      </c>
      <c r="J1960" s="178" t="s">
        <v>1968</v>
      </c>
      <c r="K1960" s="185" t="s">
        <v>3177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87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84">
        <v>0.16719999999999999</v>
      </c>
      <c r="AE1960" s="183">
        <f t="shared" si="379"/>
        <v>1</v>
      </c>
      <c r="AF1960" s="183">
        <f>IF(AND(COUNTIFS($J$18:J1960,J1960)=1,AE1960=1),1,"")</f>
        <v>1</v>
      </c>
      <c r="AG1960" s="183">
        <f>IF(C1960="","",IF(AND(COUNTIFS($J$18:J1960,J1960)=1,C1960&lt;&gt;""),1,""))</f>
        <v>1</v>
      </c>
      <c r="AH1960" s="183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82">
        <v>2021</v>
      </c>
      <c r="C1961" s="182">
        <v>10</v>
      </c>
      <c r="D1961" s="57" t="str">
        <f t="shared" si="386"/>
        <v>Q3</v>
      </c>
      <c r="E1961" s="16" t="s">
        <v>41</v>
      </c>
      <c r="F1961" s="182">
        <v>2022</v>
      </c>
      <c r="G1961" s="182">
        <v>6</v>
      </c>
      <c r="H1961" s="185"/>
      <c r="I1961" s="57" t="str">
        <f t="shared" si="376"/>
        <v>Q1</v>
      </c>
      <c r="J1961" s="178" t="s">
        <v>1971</v>
      </c>
      <c r="K1961" s="185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87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84">
        <v>0.20519999999999999</v>
      </c>
      <c r="AE1961" s="183">
        <f t="shared" si="379"/>
        <v>1</v>
      </c>
      <c r="AF1961" s="183">
        <f>IF(AND(COUNTIFS($J$18:J1961,J1961)=1,AE1961=1),1,"")</f>
        <v>1</v>
      </c>
      <c r="AG1961" s="183">
        <f>IF(C1961="","",IF(AND(COUNTIFS($J$18:J1961,J1961)=1,C1961&lt;&gt;""),1,""))</f>
        <v>1</v>
      </c>
      <c r="AH1961" s="183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82">
        <v>2021</v>
      </c>
      <c r="C1962" s="182">
        <v>10</v>
      </c>
      <c r="D1962" s="57" t="str">
        <f t="shared" si="386"/>
        <v>Q3</v>
      </c>
      <c r="E1962" s="16" t="s">
        <v>41</v>
      </c>
      <c r="F1962" s="182">
        <v>2022</v>
      </c>
      <c r="G1962" s="182">
        <v>6</v>
      </c>
      <c r="H1962" s="185"/>
      <c r="I1962" s="57" t="str">
        <f t="shared" si="376"/>
        <v>Q1</v>
      </c>
      <c r="J1962" s="178" t="s">
        <v>1973</v>
      </c>
      <c r="K1962" s="185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87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84">
        <v>0.2329</v>
      </c>
      <c r="AE1962" s="183">
        <f t="shared" si="379"/>
        <v>1</v>
      </c>
      <c r="AF1962" s="183">
        <f>IF(AND(COUNTIFS($J$18:J1962,J1962)=1,AE1962=1),1,"")</f>
        <v>1</v>
      </c>
      <c r="AG1962" s="183">
        <f>IF(C1962="","",IF(AND(COUNTIFS($J$18:J1962,J1962)=1,C1962&lt;&gt;""),1,""))</f>
        <v>1</v>
      </c>
      <c r="AH1962" s="183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82">
        <v>2021</v>
      </c>
      <c r="C1963" s="182">
        <v>12</v>
      </c>
      <c r="D1963" s="57" t="str">
        <f t="shared" si="386"/>
        <v>Q3</v>
      </c>
      <c r="E1963" s="16" t="s">
        <v>41</v>
      </c>
      <c r="F1963" s="182">
        <v>2022</v>
      </c>
      <c r="G1963" s="182">
        <v>6</v>
      </c>
      <c r="H1963" s="185"/>
      <c r="I1963" s="57" t="str">
        <f t="shared" si="376"/>
        <v>Q1</v>
      </c>
      <c r="J1963" s="178" t="s">
        <v>1926</v>
      </c>
      <c r="K1963" s="185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87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84">
        <v>0.18290000000000001</v>
      </c>
      <c r="AE1963" s="183">
        <f t="shared" si="379"/>
        <v>0</v>
      </c>
      <c r="AF1963" s="183" t="str">
        <f>IF(AND(COUNTIFS($J$18:J1963,J1963)=1,AE1963=1),1,"")</f>
        <v/>
      </c>
      <c r="AG1963" s="183" t="str">
        <f>IF(C1963="","",IF(AND(COUNTIFS($J$18:J1963,J1963)=1,C1963&lt;&gt;""),1,""))</f>
        <v/>
      </c>
      <c r="AH1963" s="183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82">
        <v>2021</v>
      </c>
      <c r="C1964" s="182">
        <v>12</v>
      </c>
      <c r="D1964" s="57" t="str">
        <f t="shared" si="386"/>
        <v>Q3</v>
      </c>
      <c r="E1964" s="16" t="s">
        <v>41</v>
      </c>
      <c r="F1964" s="182">
        <v>2022</v>
      </c>
      <c r="G1964" s="182">
        <v>6</v>
      </c>
      <c r="H1964" s="185"/>
      <c r="I1964" s="57" t="str">
        <f t="shared" si="376"/>
        <v>Q1</v>
      </c>
      <c r="J1964" s="178" t="s">
        <v>1975</v>
      </c>
      <c r="K1964" s="185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87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84">
        <v>0.17960000000000001</v>
      </c>
      <c r="AE1964" s="183">
        <f t="shared" si="379"/>
        <v>1</v>
      </c>
      <c r="AF1964" s="183">
        <f>IF(AND(COUNTIFS($J$18:J1964,J1964)=1,AE1964=1),1,"")</f>
        <v>1</v>
      </c>
      <c r="AG1964" s="183">
        <f>IF(C1964="","",IF(AND(COUNTIFS($J$18:J1964,J1964)=1,C1964&lt;&gt;""),1,""))</f>
        <v>1</v>
      </c>
      <c r="AH1964" s="183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82">
        <v>2021</v>
      </c>
      <c r="C1965" s="182">
        <v>11</v>
      </c>
      <c r="D1965" s="57" t="str">
        <f t="shared" si="386"/>
        <v>Q3</v>
      </c>
      <c r="E1965" s="16" t="s">
        <v>41</v>
      </c>
      <c r="F1965" s="182">
        <v>2022</v>
      </c>
      <c r="G1965" s="182">
        <v>6</v>
      </c>
      <c r="H1965" s="185"/>
      <c r="I1965" s="57" t="str">
        <f t="shared" si="376"/>
        <v>Q1</v>
      </c>
      <c r="J1965" s="178" t="s">
        <v>1977</v>
      </c>
      <c r="K1965" s="185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87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84">
        <v>0.18609999999999999</v>
      </c>
      <c r="AE1965" s="183">
        <f t="shared" si="379"/>
        <v>1</v>
      </c>
      <c r="AF1965" s="183">
        <f>IF(AND(COUNTIFS($J$18:J1965,J1965)=1,AE1965=1),1,"")</f>
        <v>1</v>
      </c>
      <c r="AG1965" s="183">
        <f>IF(C1965="","",IF(AND(COUNTIFS($J$18:J1965,J1965)=1,C1965&lt;&gt;""),1,""))</f>
        <v>1</v>
      </c>
      <c r="AH1965" s="183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82">
        <v>2021</v>
      </c>
      <c r="C1966" s="182">
        <v>11</v>
      </c>
      <c r="D1966" s="57" t="str">
        <f t="shared" si="386"/>
        <v>Q3</v>
      </c>
      <c r="E1966" s="16" t="s">
        <v>41</v>
      </c>
      <c r="F1966" s="182">
        <v>2022</v>
      </c>
      <c r="G1966" s="182">
        <v>6</v>
      </c>
      <c r="H1966" s="185"/>
      <c r="I1966" s="57" t="str">
        <f t="shared" si="376"/>
        <v>Q1</v>
      </c>
      <c r="J1966" s="178" t="s">
        <v>1977</v>
      </c>
      <c r="K1966" s="185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87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84">
        <v>0.18609999999999999</v>
      </c>
      <c r="AE1966" s="183">
        <f t="shared" si="379"/>
        <v>1</v>
      </c>
      <c r="AF1966" s="183" t="str">
        <f>IF(AND(COUNTIFS($J$18:J1966,J1966)=1,AE1966=1),1,"")</f>
        <v/>
      </c>
      <c r="AG1966" s="183" t="str">
        <f>IF(C1966="","",IF(AND(COUNTIFS($J$18:J1966,J1966)=1,C1966&lt;&gt;""),1,""))</f>
        <v/>
      </c>
      <c r="AH1966" s="183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82">
        <v>2021</v>
      </c>
      <c r="C1967" s="182">
        <v>1</v>
      </c>
      <c r="D1967" s="57" t="str">
        <f t="shared" si="386"/>
        <v>Q4</v>
      </c>
      <c r="E1967" s="16" t="s">
        <v>41</v>
      </c>
      <c r="F1967" s="182">
        <v>2022</v>
      </c>
      <c r="G1967" s="182">
        <v>7</v>
      </c>
      <c r="H1967" s="185"/>
      <c r="I1967" s="57" t="str">
        <f t="shared" si="376"/>
        <v>Q2</v>
      </c>
      <c r="J1967" s="178" t="s">
        <v>1781</v>
      </c>
      <c r="K1967" s="185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87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84">
        <v>0.183</v>
      </c>
      <c r="AE1967" s="183">
        <f t="shared" si="379"/>
        <v>0</v>
      </c>
      <c r="AF1967" s="183" t="str">
        <f>IF(AND(COUNTIFS($J$18:J1967,J1967)=1,AE1967=1),1,"")</f>
        <v/>
      </c>
      <c r="AG1967" s="183" t="str">
        <f>IF(C1967="","",IF(AND(COUNTIFS($J$18:J1967,J1967)=1,C1967&lt;&gt;""),1,""))</f>
        <v/>
      </c>
      <c r="AH1967" s="183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82">
        <v>2021</v>
      </c>
      <c r="C1968" s="182">
        <v>3</v>
      </c>
      <c r="D1968" s="57" t="str">
        <f t="shared" si="386"/>
        <v>Q4</v>
      </c>
      <c r="E1968" s="16" t="s">
        <v>41</v>
      </c>
      <c r="F1968" s="182">
        <v>2022</v>
      </c>
      <c r="G1968" s="182">
        <v>7</v>
      </c>
      <c r="H1968" s="185"/>
      <c r="I1968" s="57" t="str">
        <f t="shared" si="376"/>
        <v>Q2</v>
      </c>
      <c r="J1968" s="178" t="s">
        <v>1665</v>
      </c>
      <c r="K1968" s="185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87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84">
        <v>0.1158</v>
      </c>
      <c r="AE1968" s="183">
        <f t="shared" si="379"/>
        <v>1</v>
      </c>
      <c r="AF1968" s="183" t="str">
        <f>IF(AND(COUNTIFS($J$18:J1968,J1968)=1,AE1968=1),1,"")</f>
        <v/>
      </c>
      <c r="AG1968" s="183" t="str">
        <f>IF(C1968="","",IF(AND(COUNTIFS($J$18:J1968,J1968)=1,C1968&lt;&gt;""),1,""))</f>
        <v/>
      </c>
      <c r="AH1968" s="183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82">
        <v>2021</v>
      </c>
      <c r="C1969" s="182">
        <v>4</v>
      </c>
      <c r="D1969" s="57" t="str">
        <f t="shared" si="386"/>
        <v>Q1</v>
      </c>
      <c r="E1969" s="16" t="s">
        <v>41</v>
      </c>
      <c r="F1969" s="182">
        <v>2022</v>
      </c>
      <c r="G1969" s="182">
        <v>7</v>
      </c>
      <c r="H1969" s="185"/>
      <c r="I1969" s="57" t="str">
        <f t="shared" si="376"/>
        <v>Q2</v>
      </c>
      <c r="J1969" s="178" t="s">
        <v>1930</v>
      </c>
      <c r="K1969" s="185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87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84">
        <v>7.6200000000000004E-2</v>
      </c>
      <c r="AE1969" s="183">
        <f t="shared" si="379"/>
        <v>0</v>
      </c>
      <c r="AF1969" s="183" t="str">
        <f>IF(AND(COUNTIFS($J$18:J1969,J1969)=1,AE1969=1),1,"")</f>
        <v/>
      </c>
      <c r="AG1969" s="183" t="str">
        <f>IF(C1969="","",IF(AND(COUNTIFS($J$18:J1969,J1969)=1,C1969&lt;&gt;""),1,""))</f>
        <v/>
      </c>
      <c r="AH1969" s="183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82">
        <v>2021</v>
      </c>
      <c r="C1970" s="182">
        <v>4</v>
      </c>
      <c r="D1970" s="57" t="str">
        <f t="shared" si="386"/>
        <v>Q1</v>
      </c>
      <c r="E1970" s="16" t="s">
        <v>41</v>
      </c>
      <c r="F1970" s="182">
        <v>2022</v>
      </c>
      <c r="G1970" s="182">
        <v>7</v>
      </c>
      <c r="H1970" s="185"/>
      <c r="I1970" s="57" t="str">
        <f t="shared" si="376"/>
        <v>Q2</v>
      </c>
      <c r="J1970" s="178" t="s">
        <v>1930</v>
      </c>
      <c r="K1970" s="185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87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84">
        <v>7.6200000000000004E-2</v>
      </c>
      <c r="AE1970" s="183">
        <f t="shared" si="379"/>
        <v>0</v>
      </c>
      <c r="AF1970" s="183" t="str">
        <f>IF(AND(COUNTIFS($J$18:J1970,J1970)=1,AE1970=1),1,"")</f>
        <v/>
      </c>
      <c r="AG1970" s="183" t="str">
        <f>IF(C1970="","",IF(AND(COUNTIFS($J$18:J1970,J1970)=1,C1970&lt;&gt;""),1,""))</f>
        <v/>
      </c>
      <c r="AH1970" s="183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82">
        <v>2021</v>
      </c>
      <c r="C1971" s="182">
        <v>4</v>
      </c>
      <c r="D1971" s="57" t="str">
        <f t="shared" si="386"/>
        <v>Q1</v>
      </c>
      <c r="E1971" s="16" t="s">
        <v>41</v>
      </c>
      <c r="F1971" s="182">
        <v>2022</v>
      </c>
      <c r="G1971" s="182">
        <v>7</v>
      </c>
      <c r="H1971" s="185"/>
      <c r="I1971" s="57" t="str">
        <f t="shared" si="376"/>
        <v>Q2</v>
      </c>
      <c r="J1971" s="178" t="s">
        <v>1979</v>
      </c>
      <c r="K1971" s="185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87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84">
        <v>3.3500000000000002E-2</v>
      </c>
      <c r="AE1971" s="183">
        <f t="shared" si="379"/>
        <v>0</v>
      </c>
      <c r="AF1971" s="183" t="str">
        <f>IF(AND(COUNTIFS($J$18:J1971,J1971)=1,AE1971=1),1,"")</f>
        <v/>
      </c>
      <c r="AG1971" s="183">
        <f>IF(C1971="","",IF(AND(COUNTIFS($J$18:J1971,J1971)=1,C1971&lt;&gt;""),1,""))</f>
        <v>1</v>
      </c>
      <c r="AH1971" s="183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82">
        <v>2021</v>
      </c>
      <c r="C1972" s="182">
        <v>12</v>
      </c>
      <c r="D1972" s="57" t="str">
        <f t="shared" si="386"/>
        <v>Q3</v>
      </c>
      <c r="E1972" s="16" t="s">
        <v>41</v>
      </c>
      <c r="F1972" s="182">
        <v>2022</v>
      </c>
      <c r="G1972" s="182">
        <v>7</v>
      </c>
      <c r="H1972" s="185"/>
      <c r="I1972" s="57" t="str">
        <f t="shared" si="376"/>
        <v>Q2</v>
      </c>
      <c r="J1972" s="178" t="s">
        <v>1981</v>
      </c>
      <c r="K1972" s="185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87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84">
        <v>0.1343</v>
      </c>
      <c r="AE1972" s="183">
        <f t="shared" si="379"/>
        <v>0</v>
      </c>
      <c r="AF1972" s="183" t="str">
        <f>IF(AND(COUNTIFS($J$18:J1972,J1972)=1,AE1972=1),1,"")</f>
        <v/>
      </c>
      <c r="AG1972" s="183">
        <f>IF(C1972="","",IF(AND(COUNTIFS($J$18:J1972,J1972)=1,C1972&lt;&gt;""),1,""))</f>
        <v>1</v>
      </c>
      <c r="AH1972" s="183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82">
        <v>2021</v>
      </c>
      <c r="C1973" s="182">
        <v>12</v>
      </c>
      <c r="D1973" s="57" t="str">
        <f t="shared" si="386"/>
        <v>Q3</v>
      </c>
      <c r="E1973" s="16" t="s">
        <v>41</v>
      </c>
      <c r="F1973" s="182">
        <v>2022</v>
      </c>
      <c r="G1973" s="182">
        <v>7</v>
      </c>
      <c r="H1973" s="185"/>
      <c r="I1973" s="57" t="str">
        <f t="shared" si="376"/>
        <v>Q2</v>
      </c>
      <c r="J1973" s="178" t="s">
        <v>1981</v>
      </c>
      <c r="K1973" s="185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87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84">
        <v>0.1343</v>
      </c>
      <c r="AE1973" s="183">
        <f t="shared" si="379"/>
        <v>0</v>
      </c>
      <c r="AF1973" s="183" t="str">
        <f>IF(AND(COUNTIFS($J$18:J1973,J1973)=1,AE1973=1),1,"")</f>
        <v/>
      </c>
      <c r="AG1973" s="183" t="str">
        <f>IF(C1973="","",IF(AND(COUNTIFS($J$18:J1973,J1973)=1,C1973&lt;&gt;""),1,""))</f>
        <v/>
      </c>
      <c r="AH1973" s="183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82">
        <v>2021</v>
      </c>
      <c r="C1974" s="182">
        <v>6</v>
      </c>
      <c r="D1974" s="57" t="str">
        <f t="shared" si="386"/>
        <v>Q1</v>
      </c>
      <c r="E1974" s="16" t="s">
        <v>41</v>
      </c>
      <c r="F1974" s="182">
        <v>2022</v>
      </c>
      <c r="G1974" s="182">
        <v>8</v>
      </c>
      <c r="H1974" s="185"/>
      <c r="I1974" s="57" t="str">
        <f t="shared" si="376"/>
        <v>Q2</v>
      </c>
      <c r="J1974" s="178" t="s">
        <v>1982</v>
      </c>
      <c r="K1974" s="185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87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84">
        <v>9.2799999999999994E-2</v>
      </c>
      <c r="AE1974" s="183">
        <f t="shared" si="379"/>
        <v>1</v>
      </c>
      <c r="AF1974" s="183">
        <f>IF(AND(COUNTIFS($J$18:J1974,J1974)=1,AE1974=1),1,"")</f>
        <v>1</v>
      </c>
      <c r="AG1974" s="183">
        <f>IF(C1974="","",IF(AND(COUNTIFS($J$18:J1974,J1974)=1,C1974&lt;&gt;""),1,""))</f>
        <v>1</v>
      </c>
      <c r="AH1974" s="183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82">
        <v>2021</v>
      </c>
      <c r="C1975" s="182">
        <v>3</v>
      </c>
      <c r="D1975" s="57" t="str">
        <f t="shared" si="386"/>
        <v>Q4</v>
      </c>
      <c r="E1975" s="16" t="s">
        <v>41</v>
      </c>
      <c r="F1975" s="182">
        <v>2022</v>
      </c>
      <c r="G1975" s="182">
        <v>8</v>
      </c>
      <c r="H1975" s="185"/>
      <c r="I1975" s="57" t="str">
        <f t="shared" si="376"/>
        <v>Q2</v>
      </c>
      <c r="J1975" s="178" t="s">
        <v>1623</v>
      </c>
      <c r="K1975" s="185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87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81">
        <v>0.105</v>
      </c>
      <c r="AE1975" s="183">
        <f t="shared" si="379"/>
        <v>0</v>
      </c>
      <c r="AF1975" s="183" t="str">
        <f>IF(AND(COUNTIFS($J$18:J1975,J1975)=1,AE1975=1),1,"")</f>
        <v/>
      </c>
      <c r="AG1975" s="183" t="str">
        <f>IF(C1975="","",IF(AND(COUNTIFS($J$18:J1975,J1975)=1,C1975&lt;&gt;""),1,""))</f>
        <v/>
      </c>
      <c r="AH1975" s="183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82">
        <v>2021</v>
      </c>
      <c r="C1976" s="182">
        <v>12</v>
      </c>
      <c r="D1976" s="57" t="str">
        <f t="shared" si="386"/>
        <v>Q3</v>
      </c>
      <c r="E1976" s="16" t="s">
        <v>41</v>
      </c>
      <c r="F1976" s="182">
        <v>2022</v>
      </c>
      <c r="G1976" s="182">
        <v>9</v>
      </c>
      <c r="H1976" s="185"/>
      <c r="I1976" s="57" t="str">
        <f t="shared" si="376"/>
        <v>Q2</v>
      </c>
      <c r="J1976" s="178" t="s">
        <v>1984</v>
      </c>
      <c r="K1976" s="185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87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84">
        <v>0.13589999999999999</v>
      </c>
      <c r="AE1976" s="183">
        <f t="shared" si="379"/>
        <v>0</v>
      </c>
      <c r="AF1976" s="183" t="str">
        <f>IF(AND(COUNTIFS($J$18:J1976,J1976)=1,AE1976=1),1,"")</f>
        <v/>
      </c>
      <c r="AG1976" s="183">
        <f>IF(C1976="","",IF(AND(COUNTIFS($J$18:J1976,J1976)=1,C1976&lt;&gt;""),1,""))</f>
        <v>1</v>
      </c>
      <c r="AH1976" s="183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82">
        <v>2021</v>
      </c>
      <c r="C1977" s="182">
        <v>12</v>
      </c>
      <c r="D1977" s="57" t="str">
        <f t="shared" si="386"/>
        <v>Q3</v>
      </c>
      <c r="E1977" s="16" t="s">
        <v>41</v>
      </c>
      <c r="F1977" s="182">
        <v>2022</v>
      </c>
      <c r="G1977" s="182">
        <v>9</v>
      </c>
      <c r="H1977" s="185"/>
      <c r="I1977" s="57" t="str">
        <f t="shared" si="376"/>
        <v>Q2</v>
      </c>
      <c r="J1977" s="178" t="s">
        <v>1984</v>
      </c>
      <c r="K1977" s="185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87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84">
        <v>0.13589999999999999</v>
      </c>
      <c r="AE1977" s="183">
        <f t="shared" si="379"/>
        <v>0</v>
      </c>
      <c r="AF1977" s="183" t="str">
        <f>IF(AND(COUNTIFS($J$18:J1977,J1977)=1,AE1977=1),1,"")</f>
        <v/>
      </c>
      <c r="AG1977" s="183" t="str">
        <f>IF(C1977="","",IF(AND(COUNTIFS($J$18:J1977,J1977)=1,C1977&lt;&gt;""),1,""))</f>
        <v/>
      </c>
      <c r="AH1977" s="183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82">
        <v>2021</v>
      </c>
      <c r="C1978" s="182">
        <v>12</v>
      </c>
      <c r="D1978" s="57" t="str">
        <f t="shared" si="386"/>
        <v>Q3</v>
      </c>
      <c r="E1978" s="16" t="s">
        <v>41</v>
      </c>
      <c r="F1978" s="182">
        <v>2022</v>
      </c>
      <c r="G1978" s="182">
        <v>9</v>
      </c>
      <c r="H1978" s="185"/>
      <c r="I1978" s="57" t="str">
        <f t="shared" si="376"/>
        <v>Q2</v>
      </c>
      <c r="J1978" s="178" t="s">
        <v>1984</v>
      </c>
      <c r="K1978" s="185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87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84">
        <v>0.13589999999999999</v>
      </c>
      <c r="AE1978" s="183">
        <f t="shared" si="379"/>
        <v>0</v>
      </c>
      <c r="AF1978" s="183" t="str">
        <f>IF(AND(COUNTIFS($J$18:J1978,J1978)=1,AE1978=1),1,"")</f>
        <v/>
      </c>
      <c r="AG1978" s="183" t="str">
        <f>IF(C1978="","",IF(AND(COUNTIFS($J$18:J1978,J1978)=1,C1978&lt;&gt;""),1,""))</f>
        <v/>
      </c>
      <c r="AH1978" s="183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82">
        <v>2021</v>
      </c>
      <c r="C1979" s="182">
        <v>12</v>
      </c>
      <c r="D1979" s="57" t="str">
        <f t="shared" si="386"/>
        <v>Q3</v>
      </c>
      <c r="E1979" s="16" t="s">
        <v>41</v>
      </c>
      <c r="F1979" s="182">
        <v>2022</v>
      </c>
      <c r="G1979" s="182">
        <v>9</v>
      </c>
      <c r="H1979" s="185"/>
      <c r="I1979" s="57" t="str">
        <f t="shared" si="376"/>
        <v>Q2</v>
      </c>
      <c r="J1979" s="178" t="s">
        <v>1984</v>
      </c>
      <c r="K1979" s="185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87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84">
        <v>0.13589999999999999</v>
      </c>
      <c r="AE1979" s="183">
        <f t="shared" si="379"/>
        <v>0</v>
      </c>
      <c r="AF1979" s="183" t="str">
        <f>IF(AND(COUNTIFS($J$18:J1979,J1979)=1,AE1979=1),1,"")</f>
        <v/>
      </c>
      <c r="AG1979" s="183" t="str">
        <f>IF(C1979="","",IF(AND(COUNTIFS($J$18:J1979,J1979)=1,C1979&lt;&gt;""),1,""))</f>
        <v/>
      </c>
      <c r="AH1979" s="183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82">
        <v>2021</v>
      </c>
      <c r="C1980" s="182">
        <v>9</v>
      </c>
      <c r="D1980" s="57" t="str">
        <f t="shared" si="386"/>
        <v>Q2</v>
      </c>
      <c r="E1980" s="16" t="s">
        <v>42</v>
      </c>
      <c r="F1980" s="182">
        <v>2023</v>
      </c>
      <c r="G1980" s="182">
        <v>5</v>
      </c>
      <c r="H1980" s="185"/>
      <c r="I1980" s="57" t="str">
        <f t="shared" si="376"/>
        <v>Q1</v>
      </c>
      <c r="J1980" s="178" t="s">
        <v>1985</v>
      </c>
      <c r="K1980" s="185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87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84">
        <v>0.14860000000000001</v>
      </c>
      <c r="AE1980" s="183">
        <f t="shared" si="379"/>
        <v>1</v>
      </c>
      <c r="AF1980" s="183">
        <f>IF(AND(COUNTIFS($J$18:J1980,J1980)=1,AE1980=1),1,"")</f>
        <v>1</v>
      </c>
      <c r="AG1980" s="183">
        <f>IF(C1980="","",IF(AND(COUNTIFS($J$18:J1980,J1980)=1,C1980&lt;&gt;""),1,""))</f>
        <v>1</v>
      </c>
      <c r="AH1980" s="183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82">
        <v>2021</v>
      </c>
      <c r="C1981" s="182">
        <v>9</v>
      </c>
      <c r="D1981" s="57" t="str">
        <f t="shared" si="386"/>
        <v>Q2</v>
      </c>
      <c r="E1981" s="16" t="s">
        <v>42</v>
      </c>
      <c r="F1981" s="182">
        <v>2023</v>
      </c>
      <c r="G1981" s="182">
        <v>5</v>
      </c>
      <c r="H1981" s="185"/>
      <c r="I1981" s="57" t="str">
        <f t="shared" si="376"/>
        <v>Q1</v>
      </c>
      <c r="J1981" s="178" t="s">
        <v>1985</v>
      </c>
      <c r="K1981" s="185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87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84">
        <v>0.14860000000000001</v>
      </c>
      <c r="AE1981" s="183">
        <f t="shared" si="379"/>
        <v>1</v>
      </c>
      <c r="AF1981" s="183" t="str">
        <f>IF(AND(COUNTIFS($J$18:J1981,J1981)=1,AE1981=1),1,"")</f>
        <v/>
      </c>
      <c r="AG1981" s="183" t="str">
        <f>IF(C1981="","",IF(AND(COUNTIFS($J$18:J1981,J1981)=1,C1981&lt;&gt;""),1,""))</f>
        <v/>
      </c>
      <c r="AH1981" s="183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82">
        <v>2021</v>
      </c>
      <c r="C1982" s="182">
        <v>12</v>
      </c>
      <c r="D1982" s="57" t="str">
        <f t="shared" si="386"/>
        <v>Q3</v>
      </c>
      <c r="E1982" s="16" t="s">
        <v>42</v>
      </c>
      <c r="F1982" s="182">
        <v>2023</v>
      </c>
      <c r="G1982" s="182">
        <v>7</v>
      </c>
      <c r="H1982" s="185"/>
      <c r="I1982" s="57" t="str">
        <f t="shared" si="376"/>
        <v>Q2</v>
      </c>
      <c r="J1982" s="178" t="s">
        <v>1987</v>
      </c>
      <c r="K1982" s="185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87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84">
        <v>0.1835</v>
      </c>
      <c r="AE1982" s="183">
        <f t="shared" si="379"/>
        <v>1</v>
      </c>
      <c r="AF1982" s="183">
        <f>IF(AND(COUNTIFS($J$18:J1982,J1982)=1,AE1982=1),1,"")</f>
        <v>1</v>
      </c>
      <c r="AG1982" s="183">
        <f>IF(C1982="","",IF(AND(COUNTIFS($J$18:J1982,J1982)=1,C1982&lt;&gt;""),1,""))</f>
        <v>1</v>
      </c>
      <c r="AH1982" s="183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82">
        <v>2021</v>
      </c>
      <c r="C1983" s="182">
        <v>12</v>
      </c>
      <c r="D1983" s="57" t="str">
        <f t="shared" si="386"/>
        <v>Q3</v>
      </c>
      <c r="E1983" s="16" t="s">
        <v>42</v>
      </c>
      <c r="F1983" s="182">
        <v>2023</v>
      </c>
      <c r="G1983" s="182">
        <v>7</v>
      </c>
      <c r="H1983" s="185"/>
      <c r="I1983" s="57" t="str">
        <f t="shared" si="376"/>
        <v>Q2</v>
      </c>
      <c r="J1983" s="178" t="s">
        <v>1987</v>
      </c>
      <c r="K1983" s="185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87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84">
        <v>0.1835</v>
      </c>
      <c r="AE1983" s="183">
        <f t="shared" si="379"/>
        <v>1</v>
      </c>
      <c r="AF1983" s="183" t="str">
        <f>IF(AND(COUNTIFS($J$18:J1983,J1983)=1,AE1983=1),1,"")</f>
        <v/>
      </c>
      <c r="AG1983" s="183" t="str">
        <f>IF(C1983="","",IF(AND(COUNTIFS($J$18:J1983,J1983)=1,C1983&lt;&gt;""),1,""))</f>
        <v/>
      </c>
      <c r="AH1983" s="183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82">
        <v>2023</v>
      </c>
      <c r="C1984" s="182">
        <v>9</v>
      </c>
      <c r="D1984" s="57" t="str">
        <f t="shared" si="386"/>
        <v>Q2</v>
      </c>
      <c r="E1984" s="16" t="s">
        <v>42</v>
      </c>
      <c r="F1984" s="182">
        <v>2023</v>
      </c>
      <c r="G1984" s="182">
        <v>10</v>
      </c>
      <c r="H1984" s="185"/>
      <c r="I1984" s="57" t="str">
        <f t="shared" si="376"/>
        <v>Q3</v>
      </c>
      <c r="J1984" s="178">
        <v>4600079330</v>
      </c>
      <c r="K1984" s="185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87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84">
        <v>0.29160000000000003</v>
      </c>
      <c r="AE1984" s="183">
        <f t="shared" si="379"/>
        <v>1</v>
      </c>
      <c r="AF1984" s="183">
        <f>IF(AND(COUNTIFS($J$18:J1984,J1984)=1,AE1984=1),1,"")</f>
        <v>1</v>
      </c>
      <c r="AG1984" s="183">
        <f>IF(C1984="","",IF(AND(COUNTIFS($J$18:J1984,J1984)=1,C1984&lt;&gt;""),1,""))</f>
        <v>1</v>
      </c>
      <c r="AH1984" s="183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82">
        <v>2023</v>
      </c>
      <c r="C1985" s="182">
        <v>10</v>
      </c>
      <c r="D1985" s="57" t="str">
        <f t="shared" si="386"/>
        <v>Q3</v>
      </c>
      <c r="E1985" s="16" t="s">
        <v>42</v>
      </c>
      <c r="F1985" s="182">
        <v>2023</v>
      </c>
      <c r="G1985" s="182">
        <v>11</v>
      </c>
      <c r="H1985" s="185"/>
      <c r="I1985" s="57" t="str">
        <f t="shared" si="376"/>
        <v>Q3</v>
      </c>
      <c r="J1985" s="178" t="s">
        <v>1994</v>
      </c>
      <c r="K1985" s="185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87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84">
        <v>0.24890000000000001</v>
      </c>
      <c r="AE1985" s="183">
        <f t="shared" si="379"/>
        <v>0</v>
      </c>
      <c r="AF1985" s="183" t="str">
        <f>IF(AND(COUNTIFS($J$18:J1985,J1985)=1,AE1985=1),1,"")</f>
        <v/>
      </c>
      <c r="AG1985" s="183">
        <f>IF(C1985="","",IF(AND(COUNTIFS($J$18:J1985,J1985)=1,C1985&lt;&gt;""),1,""))</f>
        <v>1</v>
      </c>
      <c r="AH1985" s="183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1971465.2465810829</v>
      </c>
      <c r="AK1985" s="29">
        <f t="shared" si="382"/>
        <v>0.16806225842571892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82">
        <v>2021</v>
      </c>
      <c r="C1986" s="182">
        <v>1</v>
      </c>
      <c r="D1986" s="57" t="str">
        <f t="shared" si="386"/>
        <v>Q4</v>
      </c>
      <c r="E1986" s="16" t="s">
        <v>171</v>
      </c>
      <c r="F1986" s="16" t="s">
        <v>171</v>
      </c>
      <c r="G1986" s="182" t="s">
        <v>171</v>
      </c>
      <c r="H1986" s="185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8" t="s">
        <v>1997</v>
      </c>
      <c r="K1986" s="185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87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84">
        <v>0.12</v>
      </c>
      <c r="AE1986" s="183">
        <f t="shared" ref="AE1986:AE2049" si="393">IF(Q1986="","",IF(Q1986="Yes",1,0))</f>
        <v>0</v>
      </c>
      <c r="AF1986" s="183" t="str">
        <f>IF(AND(COUNTIFS($J$18:J1986,J1986)=1,AE1986=1),1,"")</f>
        <v/>
      </c>
      <c r="AG1986" s="183">
        <f>IF(C1986="","",IF(AND(COUNTIFS($J$18:J1986,J1986)=1,C1986&lt;&gt;""),1,""))</f>
        <v>1</v>
      </c>
      <c r="AH1986" s="183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82">
        <v>2021</v>
      </c>
      <c r="C1987" s="182">
        <v>1</v>
      </c>
      <c r="D1987" s="57" t="str">
        <f t="shared" si="386"/>
        <v>Q4</v>
      </c>
      <c r="E1987" s="16" t="s">
        <v>171</v>
      </c>
      <c r="F1987" s="16" t="s">
        <v>171</v>
      </c>
      <c r="G1987" s="182" t="s">
        <v>171</v>
      </c>
      <c r="H1987" s="185"/>
      <c r="I1987" s="57" t="str">
        <f t="shared" si="389"/>
        <v>Cancel</v>
      </c>
      <c r="J1987" s="178" t="s">
        <v>1997</v>
      </c>
      <c r="K1987" s="185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87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84">
        <v>0.12</v>
      </c>
      <c r="AE1987" s="183">
        <f t="shared" si="393"/>
        <v>0</v>
      </c>
      <c r="AF1987" s="183" t="str">
        <f>IF(AND(COUNTIFS($J$18:J1987,J1987)=1,AE1987=1),1,"")</f>
        <v/>
      </c>
      <c r="AG1987" s="183" t="str">
        <f>IF(C1987="","",IF(AND(COUNTIFS($J$18:J1987,J1987)=1,C1987&lt;&gt;""),1,""))</f>
        <v/>
      </c>
      <c r="AH1987" s="183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82">
        <v>2021</v>
      </c>
      <c r="C1988" s="182">
        <v>1</v>
      </c>
      <c r="D1988" s="57" t="str">
        <f t="shared" si="386"/>
        <v>Q4</v>
      </c>
      <c r="E1988" s="16" t="s">
        <v>171</v>
      </c>
      <c r="F1988" s="16" t="s">
        <v>171</v>
      </c>
      <c r="G1988" s="182" t="s">
        <v>171</v>
      </c>
      <c r="H1988" s="185"/>
      <c r="I1988" s="57" t="str">
        <f t="shared" si="389"/>
        <v>Cancel</v>
      </c>
      <c r="J1988" s="178" t="s">
        <v>1997</v>
      </c>
      <c r="K1988" s="185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87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84">
        <v>0.12</v>
      </c>
      <c r="AE1988" s="183">
        <f t="shared" si="393"/>
        <v>0</v>
      </c>
      <c r="AF1988" s="183" t="str">
        <f>IF(AND(COUNTIFS($J$18:J1988,J1988)=1,AE1988=1),1,"")</f>
        <v/>
      </c>
      <c r="AG1988" s="183" t="str">
        <f>IF(C1988="","",IF(AND(COUNTIFS($J$18:J1988,J1988)=1,C1988&lt;&gt;""),1,""))</f>
        <v/>
      </c>
      <c r="AH1988" s="183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82">
        <v>2021</v>
      </c>
      <c r="C1989" s="182">
        <v>1</v>
      </c>
      <c r="D1989" s="57" t="str">
        <f t="shared" si="386"/>
        <v>Q4</v>
      </c>
      <c r="E1989" s="16" t="s">
        <v>171</v>
      </c>
      <c r="F1989" s="16" t="s">
        <v>171</v>
      </c>
      <c r="G1989" s="182" t="s">
        <v>171</v>
      </c>
      <c r="H1989" s="185"/>
      <c r="I1989" s="57" t="str">
        <f t="shared" si="389"/>
        <v>Cancel</v>
      </c>
      <c r="J1989" s="178" t="s">
        <v>1997</v>
      </c>
      <c r="K1989" s="185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87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84">
        <v>0.12</v>
      </c>
      <c r="AE1989" s="183">
        <f t="shared" si="393"/>
        <v>0</v>
      </c>
      <c r="AF1989" s="183" t="str">
        <f>IF(AND(COUNTIFS($J$18:J1989,J1989)=1,AE1989=1),1,"")</f>
        <v/>
      </c>
      <c r="AG1989" s="183" t="str">
        <f>IF(C1989="","",IF(AND(COUNTIFS($J$18:J1989,J1989)=1,C1989&lt;&gt;""),1,""))</f>
        <v/>
      </c>
      <c r="AH1989" s="183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82">
        <v>2021</v>
      </c>
      <c r="C1990" s="182">
        <v>1</v>
      </c>
      <c r="D1990" s="57" t="str">
        <f t="shared" si="386"/>
        <v>Q4</v>
      </c>
      <c r="E1990" s="16" t="s">
        <v>171</v>
      </c>
      <c r="F1990" s="16" t="s">
        <v>171</v>
      </c>
      <c r="G1990" s="182" t="s">
        <v>171</v>
      </c>
      <c r="H1990" s="185"/>
      <c r="I1990" s="57" t="str">
        <f t="shared" si="389"/>
        <v>Cancel</v>
      </c>
      <c r="J1990" s="178" t="s">
        <v>1997</v>
      </c>
      <c r="K1990" s="185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87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84">
        <v>0.12</v>
      </c>
      <c r="AE1990" s="183">
        <f t="shared" si="393"/>
        <v>0</v>
      </c>
      <c r="AF1990" s="183" t="str">
        <f>IF(AND(COUNTIFS($J$18:J1990,J1990)=1,AE1990=1),1,"")</f>
        <v/>
      </c>
      <c r="AG1990" s="183" t="str">
        <f>IF(C1990="","",IF(AND(COUNTIFS($J$18:J1990,J1990)=1,C1990&lt;&gt;""),1,""))</f>
        <v/>
      </c>
      <c r="AH1990" s="183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82">
        <v>2021</v>
      </c>
      <c r="C1991" s="182">
        <v>1</v>
      </c>
      <c r="D1991" s="57" t="str">
        <f t="shared" si="386"/>
        <v>Q4</v>
      </c>
      <c r="E1991" s="16" t="s">
        <v>171</v>
      </c>
      <c r="F1991" s="16" t="s">
        <v>171</v>
      </c>
      <c r="G1991" s="182" t="s">
        <v>171</v>
      </c>
      <c r="H1991" s="185"/>
      <c r="I1991" s="57" t="str">
        <f t="shared" si="389"/>
        <v>Cancel</v>
      </c>
      <c r="J1991" s="178" t="s">
        <v>1997</v>
      </c>
      <c r="K1991" s="185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87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84">
        <v>0.12</v>
      </c>
      <c r="AE1991" s="183">
        <f t="shared" si="393"/>
        <v>0</v>
      </c>
      <c r="AF1991" s="183" t="str">
        <f>IF(AND(COUNTIFS($J$18:J1991,J1991)=1,AE1991=1),1,"")</f>
        <v/>
      </c>
      <c r="AG1991" s="183" t="str">
        <f>IF(C1991="","",IF(AND(COUNTIFS($J$18:J1991,J1991)=1,C1991&lt;&gt;""),1,""))</f>
        <v/>
      </c>
      <c r="AH1991" s="183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82">
        <v>2021</v>
      </c>
      <c r="C1992" s="182">
        <v>1</v>
      </c>
      <c r="D1992" s="57" t="str">
        <f t="shared" si="386"/>
        <v>Q4</v>
      </c>
      <c r="E1992" s="16" t="s">
        <v>171</v>
      </c>
      <c r="F1992" s="16" t="s">
        <v>171</v>
      </c>
      <c r="G1992" s="182" t="s">
        <v>171</v>
      </c>
      <c r="H1992" s="185"/>
      <c r="I1992" s="57" t="str">
        <f t="shared" si="389"/>
        <v>Cancel</v>
      </c>
      <c r="J1992" s="178" t="s">
        <v>1997</v>
      </c>
      <c r="K1992" s="185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87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84">
        <v>0.12</v>
      </c>
      <c r="AE1992" s="183">
        <f t="shared" si="393"/>
        <v>0</v>
      </c>
      <c r="AF1992" s="183" t="str">
        <f>IF(AND(COUNTIFS($J$18:J1992,J1992)=1,AE1992=1),1,"")</f>
        <v/>
      </c>
      <c r="AG1992" s="183" t="str">
        <f>IF(C1992="","",IF(AND(COUNTIFS($J$18:J1992,J1992)=1,C1992&lt;&gt;""),1,""))</f>
        <v/>
      </c>
      <c r="AH1992" s="183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82">
        <v>2021</v>
      </c>
      <c r="C1993" s="182">
        <v>1</v>
      </c>
      <c r="D1993" s="57" t="str">
        <f t="shared" si="386"/>
        <v>Q4</v>
      </c>
      <c r="E1993" s="16" t="s">
        <v>171</v>
      </c>
      <c r="F1993" s="16" t="s">
        <v>171</v>
      </c>
      <c r="G1993" s="182" t="s">
        <v>171</v>
      </c>
      <c r="H1993" s="185" t="s">
        <v>1553</v>
      </c>
      <c r="I1993" s="57" t="str">
        <f t="shared" si="389"/>
        <v>Cancel</v>
      </c>
      <c r="J1993" s="178" t="s">
        <v>1998</v>
      </c>
      <c r="K1993" s="185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87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81">
        <v>0.12</v>
      </c>
      <c r="AE1993" s="183">
        <f t="shared" si="393"/>
        <v>1</v>
      </c>
      <c r="AF1993" s="183">
        <f>IF(AND(COUNTIFS($J$18:J1993,J1993)=1,AE1993=1),1,"")</f>
        <v>1</v>
      </c>
      <c r="AG1993" s="183">
        <f>IF(C1993="","",IF(AND(COUNTIFS($J$18:J1993,J1993)=1,C1993&lt;&gt;""),1,""))</f>
        <v>1</v>
      </c>
      <c r="AH1993" s="183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82">
        <v>2021</v>
      </c>
      <c r="C1994" s="182">
        <v>1</v>
      </c>
      <c r="D1994" s="57" t="str">
        <f t="shared" si="386"/>
        <v>Q4</v>
      </c>
      <c r="E1994" s="16" t="s">
        <v>171</v>
      </c>
      <c r="F1994" s="16" t="s">
        <v>171</v>
      </c>
      <c r="G1994" s="182" t="s">
        <v>171</v>
      </c>
      <c r="H1994" s="185"/>
      <c r="I1994" s="57" t="str">
        <f t="shared" si="389"/>
        <v>Cancel</v>
      </c>
      <c r="J1994" s="178" t="s">
        <v>2000</v>
      </c>
      <c r="K1994" s="185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87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81">
        <v>0.12</v>
      </c>
      <c r="AE1994" s="183">
        <f t="shared" si="393"/>
        <v>0</v>
      </c>
      <c r="AF1994" s="183" t="str">
        <f>IF(AND(COUNTIFS($J$18:J1994,J1994)=1,AE1994=1),1,"")</f>
        <v/>
      </c>
      <c r="AG1994" s="183">
        <f>IF(C1994="","",IF(AND(COUNTIFS($J$18:J1994,J1994)=1,C1994&lt;&gt;""),1,""))</f>
        <v>1</v>
      </c>
      <c r="AH1994" s="183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82">
        <v>2021</v>
      </c>
      <c r="C1995" s="182">
        <v>1</v>
      </c>
      <c r="D1995" s="57" t="str">
        <f t="shared" si="386"/>
        <v>Q4</v>
      </c>
      <c r="E1995" s="16" t="s">
        <v>171</v>
      </c>
      <c r="F1995" s="16" t="s">
        <v>171</v>
      </c>
      <c r="G1995" s="182" t="s">
        <v>171</v>
      </c>
      <c r="H1995" s="185"/>
      <c r="I1995" s="57" t="str">
        <f t="shared" si="389"/>
        <v>Cancel</v>
      </c>
      <c r="J1995" s="178" t="s">
        <v>2000</v>
      </c>
      <c r="K1995" s="185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87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81">
        <v>0.12</v>
      </c>
      <c r="AE1995" s="183">
        <f t="shared" si="393"/>
        <v>0</v>
      </c>
      <c r="AF1995" s="183" t="str">
        <f>IF(AND(COUNTIFS($J$18:J1995,J1995)=1,AE1995=1),1,"")</f>
        <v/>
      </c>
      <c r="AG1995" s="183" t="str">
        <f>IF(C1995="","",IF(AND(COUNTIFS($J$18:J1995,J1995)=1,C1995&lt;&gt;""),1,""))</f>
        <v/>
      </c>
      <c r="AH1995" s="183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82">
        <v>2021</v>
      </c>
      <c r="C1996" s="182">
        <v>1</v>
      </c>
      <c r="D1996" s="57" t="str">
        <f t="shared" si="386"/>
        <v>Q4</v>
      </c>
      <c r="E1996" s="16" t="s">
        <v>171</v>
      </c>
      <c r="F1996" s="16" t="s">
        <v>171</v>
      </c>
      <c r="G1996" s="182" t="s">
        <v>171</v>
      </c>
      <c r="H1996" s="185"/>
      <c r="I1996" s="57" t="str">
        <f t="shared" si="389"/>
        <v>Cancel</v>
      </c>
      <c r="J1996" s="178" t="s">
        <v>2000</v>
      </c>
      <c r="K1996" s="185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87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81">
        <v>0.12</v>
      </c>
      <c r="AE1996" s="183">
        <f t="shared" si="393"/>
        <v>0</v>
      </c>
      <c r="AF1996" s="183" t="str">
        <f>IF(AND(COUNTIFS($J$18:J1996,J1996)=1,AE1996=1),1,"")</f>
        <v/>
      </c>
      <c r="AG1996" s="183" t="str">
        <f>IF(C1996="","",IF(AND(COUNTIFS($J$18:J1996,J1996)=1,C1996&lt;&gt;""),1,""))</f>
        <v/>
      </c>
      <c r="AH1996" s="183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82">
        <v>2021</v>
      </c>
      <c r="C1997" s="182">
        <v>1</v>
      </c>
      <c r="D1997" s="57" t="str">
        <f t="shared" si="386"/>
        <v>Q4</v>
      </c>
      <c r="E1997" s="16" t="s">
        <v>171</v>
      </c>
      <c r="F1997" s="16" t="s">
        <v>171</v>
      </c>
      <c r="G1997" s="182" t="s">
        <v>171</v>
      </c>
      <c r="H1997" s="185"/>
      <c r="I1997" s="57" t="str">
        <f t="shared" si="389"/>
        <v>Cancel</v>
      </c>
      <c r="J1997" s="178" t="s">
        <v>2000</v>
      </c>
      <c r="K1997" s="185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87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81">
        <v>0.12</v>
      </c>
      <c r="AE1997" s="183">
        <f t="shared" si="393"/>
        <v>0</v>
      </c>
      <c r="AF1997" s="183" t="str">
        <f>IF(AND(COUNTIFS($J$18:J1997,J1997)=1,AE1997=1),1,"")</f>
        <v/>
      </c>
      <c r="AG1997" s="183" t="str">
        <f>IF(C1997="","",IF(AND(COUNTIFS($J$18:J1997,J1997)=1,C1997&lt;&gt;""),1,""))</f>
        <v/>
      </c>
      <c r="AH1997" s="183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82">
        <v>2021</v>
      </c>
      <c r="C1998" s="182">
        <v>1</v>
      </c>
      <c r="D1998" s="57" t="str">
        <f t="shared" si="386"/>
        <v>Q4</v>
      </c>
      <c r="E1998" s="16" t="s">
        <v>171</v>
      </c>
      <c r="F1998" s="16" t="s">
        <v>171</v>
      </c>
      <c r="G1998" s="182" t="s">
        <v>171</v>
      </c>
      <c r="H1998" s="185"/>
      <c r="I1998" s="57" t="str">
        <f t="shared" si="389"/>
        <v>Cancel</v>
      </c>
      <c r="J1998" s="178" t="s">
        <v>2001</v>
      </c>
      <c r="K1998" s="185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87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81">
        <v>0.12</v>
      </c>
      <c r="AE1998" s="183">
        <f t="shared" si="393"/>
        <v>1</v>
      </c>
      <c r="AF1998" s="183">
        <f>IF(AND(COUNTIFS($J$18:J1998,J1998)=1,AE1998=1),1,"")</f>
        <v>1</v>
      </c>
      <c r="AG1998" s="183">
        <f>IF(C1998="","",IF(AND(COUNTIFS($J$18:J1998,J1998)=1,C1998&lt;&gt;""),1,""))</f>
        <v>1</v>
      </c>
      <c r="AH1998" s="183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82">
        <v>2021</v>
      </c>
      <c r="C1999" s="182">
        <v>3</v>
      </c>
      <c r="D1999" s="57" t="str">
        <f t="shared" si="386"/>
        <v>Q4</v>
      </c>
      <c r="E1999" s="16" t="s">
        <v>171</v>
      </c>
      <c r="F1999" s="16" t="s">
        <v>171</v>
      </c>
      <c r="G1999" s="182" t="s">
        <v>171</v>
      </c>
      <c r="H1999" s="185"/>
      <c r="I1999" s="57" t="str">
        <f t="shared" si="389"/>
        <v>Cancel</v>
      </c>
      <c r="J1999" s="178" t="s">
        <v>1623</v>
      </c>
      <c r="K1999" s="185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87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81">
        <v>9.1700000000000004E-2</v>
      </c>
      <c r="AE1999" s="183">
        <f t="shared" si="393"/>
        <v>0</v>
      </c>
      <c r="AF1999" s="183" t="str">
        <f>IF(AND(COUNTIFS($J$18:J1999,J1999)=1,AE1999=1),1,"")</f>
        <v/>
      </c>
      <c r="AG1999" s="183" t="str">
        <f>IF(C1999="","",IF(AND(COUNTIFS($J$18:J1999,J1999)=1,C1999&lt;&gt;""),1,""))</f>
        <v/>
      </c>
      <c r="AH1999" s="183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82">
        <v>2021</v>
      </c>
      <c r="C2000" s="182">
        <v>3</v>
      </c>
      <c r="D2000" s="57" t="str">
        <f t="shared" si="386"/>
        <v>Q4</v>
      </c>
      <c r="E2000" s="16" t="s">
        <v>171</v>
      </c>
      <c r="F2000" s="16" t="s">
        <v>171</v>
      </c>
      <c r="G2000" s="182" t="s">
        <v>171</v>
      </c>
      <c r="H2000" s="185"/>
      <c r="I2000" s="57" t="str">
        <f t="shared" si="389"/>
        <v>Cancel</v>
      </c>
      <c r="J2000" s="178" t="s">
        <v>1623</v>
      </c>
      <c r="K2000" s="185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87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81">
        <v>9.1700000000000004E-2</v>
      </c>
      <c r="AE2000" s="183">
        <f t="shared" si="393"/>
        <v>0</v>
      </c>
      <c r="AF2000" s="183" t="str">
        <f>IF(AND(COUNTIFS($J$18:J2000,J2000)=1,AE2000=1),1,"")</f>
        <v/>
      </c>
      <c r="AG2000" s="183" t="str">
        <f>IF(C2000="","",IF(AND(COUNTIFS($J$18:J2000,J2000)=1,C2000&lt;&gt;""),1,""))</f>
        <v/>
      </c>
      <c r="AH2000" s="183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82">
        <v>2021</v>
      </c>
      <c r="C2001" s="182">
        <v>3</v>
      </c>
      <c r="D2001" s="57" t="str">
        <f t="shared" si="386"/>
        <v>Q4</v>
      </c>
      <c r="E2001" s="16" t="s">
        <v>171</v>
      </c>
      <c r="F2001" s="16" t="s">
        <v>171</v>
      </c>
      <c r="G2001" s="182" t="s">
        <v>171</v>
      </c>
      <c r="H2001" s="185"/>
      <c r="I2001" s="57" t="str">
        <f t="shared" si="389"/>
        <v>Cancel</v>
      </c>
      <c r="J2001" s="178" t="s">
        <v>1623</v>
      </c>
      <c r="K2001" s="185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87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81">
        <v>9.1700000000000004E-2</v>
      </c>
      <c r="AE2001" s="183">
        <f t="shared" si="393"/>
        <v>0</v>
      </c>
      <c r="AF2001" s="183" t="str">
        <f>IF(AND(COUNTIFS($J$18:J2001,J2001)=1,AE2001=1),1,"")</f>
        <v/>
      </c>
      <c r="AG2001" s="183" t="str">
        <f>IF(C2001="","",IF(AND(COUNTIFS($J$18:J2001,J2001)=1,C2001&lt;&gt;""),1,""))</f>
        <v/>
      </c>
      <c r="AH2001" s="183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82">
        <v>2021</v>
      </c>
      <c r="C2002" s="182">
        <v>3</v>
      </c>
      <c r="D2002" s="57" t="str">
        <f t="shared" si="386"/>
        <v>Q4</v>
      </c>
      <c r="E2002" s="16" t="s">
        <v>171</v>
      </c>
      <c r="F2002" s="16" t="s">
        <v>171</v>
      </c>
      <c r="G2002" s="182" t="s">
        <v>171</v>
      </c>
      <c r="H2002" s="185"/>
      <c r="I2002" s="57" t="str">
        <f t="shared" si="389"/>
        <v>Cancel</v>
      </c>
      <c r="J2002" s="178" t="s">
        <v>1623</v>
      </c>
      <c r="K2002" s="185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87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81">
        <v>9.1700000000000004E-2</v>
      </c>
      <c r="AE2002" s="183">
        <f t="shared" si="393"/>
        <v>0</v>
      </c>
      <c r="AF2002" s="183" t="str">
        <f>IF(AND(COUNTIFS($J$18:J2002,J2002)=1,AE2002=1),1,"")</f>
        <v/>
      </c>
      <c r="AG2002" s="183" t="str">
        <f>IF(C2002="","",IF(AND(COUNTIFS($J$18:J2002,J2002)=1,C2002&lt;&gt;""),1,""))</f>
        <v/>
      </c>
      <c r="AH2002" s="183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82">
        <v>2021</v>
      </c>
      <c r="C2003" s="182">
        <v>3</v>
      </c>
      <c r="D2003" s="57" t="str">
        <f t="shared" si="386"/>
        <v>Q4</v>
      </c>
      <c r="E2003" s="16" t="s">
        <v>171</v>
      </c>
      <c r="F2003" s="16" t="s">
        <v>171</v>
      </c>
      <c r="G2003" s="182" t="s">
        <v>1552</v>
      </c>
      <c r="H2003" s="185"/>
      <c r="I2003" s="57" t="str">
        <f t="shared" si="389"/>
        <v>Cancel</v>
      </c>
      <c r="J2003" s="178" t="s">
        <v>2003</v>
      </c>
      <c r="K2003" s="185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87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84">
        <v>0.12</v>
      </c>
      <c r="AE2003" s="183">
        <f t="shared" si="393"/>
        <v>0</v>
      </c>
      <c r="AF2003" s="183" t="str">
        <f>IF(AND(COUNTIFS($J$18:J2003,J2003)=1,AE2003=1),1,"")</f>
        <v/>
      </c>
      <c r="AG2003" s="183">
        <f>IF(C2003="","",IF(AND(COUNTIFS($J$18:J2003,J2003)=1,C2003&lt;&gt;""),1,""))</f>
        <v>1</v>
      </c>
      <c r="AH2003" s="183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82">
        <v>2021</v>
      </c>
      <c r="C2004" s="182">
        <v>3</v>
      </c>
      <c r="D2004" s="57" t="str">
        <f t="shared" si="386"/>
        <v>Q4</v>
      </c>
      <c r="E2004" s="16" t="s">
        <v>171</v>
      </c>
      <c r="F2004" s="16" t="s">
        <v>171</v>
      </c>
      <c r="G2004" s="182" t="s">
        <v>1552</v>
      </c>
      <c r="H2004" s="185"/>
      <c r="I2004" s="57" t="str">
        <f t="shared" si="389"/>
        <v>Cancel</v>
      </c>
      <c r="J2004" s="178" t="s">
        <v>2003</v>
      </c>
      <c r="K2004" s="185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87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84">
        <v>0.12</v>
      </c>
      <c r="AE2004" s="183">
        <f t="shared" si="393"/>
        <v>0</v>
      </c>
      <c r="AF2004" s="183" t="str">
        <f>IF(AND(COUNTIFS($J$18:J2004,J2004)=1,AE2004=1),1,"")</f>
        <v/>
      </c>
      <c r="AG2004" s="183" t="str">
        <f>IF(C2004="","",IF(AND(COUNTIFS($J$18:J2004,J2004)=1,C2004&lt;&gt;""),1,""))</f>
        <v/>
      </c>
      <c r="AH2004" s="183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82">
        <v>2021</v>
      </c>
      <c r="C2005" s="182">
        <v>3</v>
      </c>
      <c r="D2005" s="57" t="str">
        <f t="shared" si="386"/>
        <v>Q4</v>
      </c>
      <c r="E2005" s="16" t="s">
        <v>171</v>
      </c>
      <c r="F2005" s="16" t="s">
        <v>171</v>
      </c>
      <c r="G2005" s="182" t="s">
        <v>1552</v>
      </c>
      <c r="H2005" s="185"/>
      <c r="I2005" s="57" t="str">
        <f t="shared" si="389"/>
        <v>Cancel</v>
      </c>
      <c r="J2005" s="178" t="s">
        <v>2003</v>
      </c>
      <c r="K2005" s="185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87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84">
        <v>0.12</v>
      </c>
      <c r="AE2005" s="183">
        <f t="shared" si="393"/>
        <v>0</v>
      </c>
      <c r="AF2005" s="183" t="str">
        <f>IF(AND(COUNTIFS($J$18:J2005,J2005)=1,AE2005=1),1,"")</f>
        <v/>
      </c>
      <c r="AG2005" s="183" t="str">
        <f>IF(C2005="","",IF(AND(COUNTIFS($J$18:J2005,J2005)=1,C2005&lt;&gt;""),1,""))</f>
        <v/>
      </c>
      <c r="AH2005" s="183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82">
        <v>2021</v>
      </c>
      <c r="C2006" s="182">
        <v>3</v>
      </c>
      <c r="D2006" s="57" t="str">
        <f t="shared" si="386"/>
        <v>Q4</v>
      </c>
      <c r="E2006" s="16" t="s">
        <v>171</v>
      </c>
      <c r="F2006" s="16" t="s">
        <v>171</v>
      </c>
      <c r="G2006" s="182" t="s">
        <v>1552</v>
      </c>
      <c r="H2006" s="185"/>
      <c r="I2006" s="57" t="str">
        <f t="shared" si="389"/>
        <v>Cancel</v>
      </c>
      <c r="J2006" s="178" t="s">
        <v>2003</v>
      </c>
      <c r="K2006" s="185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87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84">
        <v>0.12</v>
      </c>
      <c r="AE2006" s="183">
        <f t="shared" si="393"/>
        <v>0</v>
      </c>
      <c r="AF2006" s="183" t="str">
        <f>IF(AND(COUNTIFS($J$18:J2006,J2006)=1,AE2006=1),1,"")</f>
        <v/>
      </c>
      <c r="AG2006" s="183" t="str">
        <f>IF(C2006="","",IF(AND(COUNTIFS($J$18:J2006,J2006)=1,C2006&lt;&gt;""),1,""))</f>
        <v/>
      </c>
      <c r="AH2006" s="183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82">
        <v>2021</v>
      </c>
      <c r="C2007" s="182">
        <v>3</v>
      </c>
      <c r="D2007" s="57" t="str">
        <f t="shared" si="386"/>
        <v>Q4</v>
      </c>
      <c r="E2007" s="16" t="s">
        <v>171</v>
      </c>
      <c r="F2007" s="16" t="s">
        <v>171</v>
      </c>
      <c r="G2007" s="182" t="s">
        <v>171</v>
      </c>
      <c r="H2007" s="185"/>
      <c r="I2007" s="57" t="str">
        <f t="shared" si="389"/>
        <v>Cancel</v>
      </c>
      <c r="J2007" s="178" t="s">
        <v>2004</v>
      </c>
      <c r="K2007" s="185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87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81">
        <v>0.12</v>
      </c>
      <c r="AE2007" s="183">
        <f t="shared" si="393"/>
        <v>1</v>
      </c>
      <c r="AF2007" s="183">
        <f>IF(AND(COUNTIFS($J$18:J2007,J2007)=1,AE2007=1),1,"")</f>
        <v>1</v>
      </c>
      <c r="AG2007" s="183">
        <f>IF(C2007="","",IF(AND(COUNTIFS($J$18:J2007,J2007)=1,C2007&lt;&gt;""),1,""))</f>
        <v>1</v>
      </c>
      <c r="AH2007" s="183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82">
        <v>2021</v>
      </c>
      <c r="C2008" s="182">
        <v>3</v>
      </c>
      <c r="D2008" s="57" t="str">
        <f t="shared" si="386"/>
        <v>Q4</v>
      </c>
      <c r="E2008" s="16" t="s">
        <v>171</v>
      </c>
      <c r="F2008" s="16" t="s">
        <v>171</v>
      </c>
      <c r="G2008" s="182" t="s">
        <v>171</v>
      </c>
      <c r="H2008" s="185"/>
      <c r="I2008" s="57" t="str">
        <f t="shared" si="389"/>
        <v>Cancel</v>
      </c>
      <c r="J2008" s="178" t="s">
        <v>2004</v>
      </c>
      <c r="K2008" s="185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87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81">
        <v>0.12</v>
      </c>
      <c r="AE2008" s="183">
        <f t="shared" si="393"/>
        <v>1</v>
      </c>
      <c r="AF2008" s="183" t="str">
        <f>IF(AND(COUNTIFS($J$18:J2008,J2008)=1,AE2008=1),1,"")</f>
        <v/>
      </c>
      <c r="AG2008" s="183" t="str">
        <f>IF(C2008="","",IF(AND(COUNTIFS($J$18:J2008,J2008)=1,C2008&lt;&gt;""),1,""))</f>
        <v/>
      </c>
      <c r="AH2008" s="183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82">
        <v>2021</v>
      </c>
      <c r="C2009" s="182">
        <v>3</v>
      </c>
      <c r="D2009" s="57" t="str">
        <f t="shared" si="386"/>
        <v>Q4</v>
      </c>
      <c r="E2009" s="16" t="s">
        <v>171</v>
      </c>
      <c r="F2009" s="16" t="s">
        <v>171</v>
      </c>
      <c r="G2009" s="182" t="s">
        <v>171</v>
      </c>
      <c r="H2009" s="185"/>
      <c r="I2009" s="57" t="str">
        <f t="shared" si="389"/>
        <v>Cancel</v>
      </c>
      <c r="J2009" s="178" t="s">
        <v>2004</v>
      </c>
      <c r="K2009" s="185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87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81">
        <v>0.12</v>
      </c>
      <c r="AE2009" s="183">
        <f t="shared" si="393"/>
        <v>1</v>
      </c>
      <c r="AF2009" s="183" t="str">
        <f>IF(AND(COUNTIFS($J$18:J2009,J2009)=1,AE2009=1),1,"")</f>
        <v/>
      </c>
      <c r="AG2009" s="183" t="str">
        <f>IF(C2009="","",IF(AND(COUNTIFS($J$18:J2009,J2009)=1,C2009&lt;&gt;""),1,""))</f>
        <v/>
      </c>
      <c r="AH2009" s="183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82">
        <v>2021</v>
      </c>
      <c r="C2010" s="182">
        <v>3</v>
      </c>
      <c r="D2010" s="57" t="str">
        <f t="shared" si="386"/>
        <v>Q4</v>
      </c>
      <c r="E2010" s="16" t="s">
        <v>171</v>
      </c>
      <c r="F2010" s="16" t="s">
        <v>171</v>
      </c>
      <c r="G2010" s="182" t="s">
        <v>171</v>
      </c>
      <c r="H2010" s="185"/>
      <c r="I2010" s="57" t="str">
        <f t="shared" si="389"/>
        <v>Cancel</v>
      </c>
      <c r="J2010" s="178" t="s">
        <v>2004</v>
      </c>
      <c r="K2010" s="185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87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81">
        <v>0.12</v>
      </c>
      <c r="AE2010" s="183">
        <f t="shared" si="393"/>
        <v>1</v>
      </c>
      <c r="AF2010" s="183" t="str">
        <f>IF(AND(COUNTIFS($J$18:J2010,J2010)=1,AE2010=1),1,"")</f>
        <v/>
      </c>
      <c r="AG2010" s="183" t="str">
        <f>IF(C2010="","",IF(AND(COUNTIFS($J$18:J2010,J2010)=1,C2010&lt;&gt;""),1,""))</f>
        <v/>
      </c>
      <c r="AH2010" s="183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82">
        <v>2021</v>
      </c>
      <c r="C2011" s="182">
        <v>3</v>
      </c>
      <c r="D2011" s="57" t="str">
        <f t="shared" si="386"/>
        <v>Q4</v>
      </c>
      <c r="E2011" s="16" t="s">
        <v>171</v>
      </c>
      <c r="F2011" s="16" t="s">
        <v>171</v>
      </c>
      <c r="G2011" s="182" t="s">
        <v>171</v>
      </c>
      <c r="H2011" s="185"/>
      <c r="I2011" s="57" t="str">
        <f t="shared" si="389"/>
        <v>Cancel</v>
      </c>
      <c r="J2011" s="178" t="s">
        <v>2004</v>
      </c>
      <c r="K2011" s="185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87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81">
        <v>0.12</v>
      </c>
      <c r="AE2011" s="183">
        <f t="shared" si="393"/>
        <v>1</v>
      </c>
      <c r="AF2011" s="183" t="str">
        <f>IF(AND(COUNTIFS($J$18:J2011,J2011)=1,AE2011=1),1,"")</f>
        <v/>
      </c>
      <c r="AG2011" s="183" t="str">
        <f>IF(C2011="","",IF(AND(COUNTIFS($J$18:J2011,J2011)=1,C2011&lt;&gt;""),1,""))</f>
        <v/>
      </c>
      <c r="AH2011" s="183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82">
        <v>2021</v>
      </c>
      <c r="C2012" s="182">
        <v>3</v>
      </c>
      <c r="D2012" s="57" t="str">
        <f t="shared" si="386"/>
        <v>Q4</v>
      </c>
      <c r="E2012" s="16" t="s">
        <v>171</v>
      </c>
      <c r="F2012" s="16" t="s">
        <v>171</v>
      </c>
      <c r="G2012" s="182" t="s">
        <v>171</v>
      </c>
      <c r="H2012" s="185"/>
      <c r="I2012" s="57" t="str">
        <f t="shared" si="389"/>
        <v>Cancel</v>
      </c>
      <c r="J2012" s="178" t="s">
        <v>2004</v>
      </c>
      <c r="K2012" s="185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87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81">
        <v>0.12</v>
      </c>
      <c r="AE2012" s="183">
        <f t="shared" si="393"/>
        <v>1</v>
      </c>
      <c r="AF2012" s="183" t="str">
        <f>IF(AND(COUNTIFS($J$18:J2012,J2012)=1,AE2012=1),1,"")</f>
        <v/>
      </c>
      <c r="AG2012" s="183" t="str">
        <f>IF(C2012="","",IF(AND(COUNTIFS($J$18:J2012,J2012)=1,C2012&lt;&gt;""),1,""))</f>
        <v/>
      </c>
      <c r="AH2012" s="183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82">
        <v>2021</v>
      </c>
      <c r="C2013" s="182">
        <v>3</v>
      </c>
      <c r="D2013" s="57" t="str">
        <f t="shared" si="386"/>
        <v>Q4</v>
      </c>
      <c r="E2013" s="16" t="s">
        <v>171</v>
      </c>
      <c r="F2013" s="16" t="s">
        <v>171</v>
      </c>
      <c r="G2013" s="182" t="s">
        <v>171</v>
      </c>
      <c r="H2013" s="185"/>
      <c r="I2013" s="57" t="str">
        <f t="shared" si="389"/>
        <v>Cancel</v>
      </c>
      <c r="J2013" s="178" t="s">
        <v>2004</v>
      </c>
      <c r="K2013" s="185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87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81">
        <v>0.12</v>
      </c>
      <c r="AE2013" s="183">
        <f t="shared" si="393"/>
        <v>1</v>
      </c>
      <c r="AF2013" s="183" t="str">
        <f>IF(AND(COUNTIFS($J$18:J2013,J2013)=1,AE2013=1),1,"")</f>
        <v/>
      </c>
      <c r="AG2013" s="183" t="str">
        <f>IF(C2013="","",IF(AND(COUNTIFS($J$18:J2013,J2013)=1,C2013&lt;&gt;""),1,""))</f>
        <v/>
      </c>
      <c r="AH2013" s="183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82">
        <v>2021</v>
      </c>
      <c r="C2014" s="182">
        <v>3</v>
      </c>
      <c r="D2014" s="57" t="str">
        <f t="shared" si="386"/>
        <v>Q4</v>
      </c>
      <c r="E2014" s="16" t="s">
        <v>171</v>
      </c>
      <c r="F2014" s="16" t="s">
        <v>171</v>
      </c>
      <c r="G2014" s="182" t="s">
        <v>171</v>
      </c>
      <c r="H2014" s="185"/>
      <c r="I2014" s="57" t="str">
        <f t="shared" si="389"/>
        <v>Cancel</v>
      </c>
      <c r="J2014" s="178" t="s">
        <v>2004</v>
      </c>
      <c r="K2014" s="185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87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81">
        <v>0.12</v>
      </c>
      <c r="AE2014" s="183">
        <f t="shared" si="393"/>
        <v>1</v>
      </c>
      <c r="AF2014" s="183" t="str">
        <f>IF(AND(COUNTIFS($J$18:J2014,J2014)=1,AE2014=1),1,"")</f>
        <v/>
      </c>
      <c r="AG2014" s="183" t="str">
        <f>IF(C2014="","",IF(AND(COUNTIFS($J$18:J2014,J2014)=1,C2014&lt;&gt;""),1,""))</f>
        <v/>
      </c>
      <c r="AH2014" s="183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82">
        <v>2021</v>
      </c>
      <c r="C2015" s="182">
        <v>3</v>
      </c>
      <c r="D2015" s="57" t="str">
        <f t="shared" si="386"/>
        <v>Q4</v>
      </c>
      <c r="E2015" s="16" t="s">
        <v>171</v>
      </c>
      <c r="F2015" s="16" t="s">
        <v>171</v>
      </c>
      <c r="G2015" s="182" t="s">
        <v>171</v>
      </c>
      <c r="H2015" s="185"/>
      <c r="I2015" s="57" t="str">
        <f t="shared" si="389"/>
        <v>Cancel</v>
      </c>
      <c r="J2015" s="178" t="s">
        <v>2004</v>
      </c>
      <c r="K2015" s="185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87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81">
        <v>0.12</v>
      </c>
      <c r="AE2015" s="183">
        <f t="shared" si="393"/>
        <v>1</v>
      </c>
      <c r="AF2015" s="183" t="str">
        <f>IF(AND(COUNTIFS($J$18:J2015,J2015)=1,AE2015=1),1,"")</f>
        <v/>
      </c>
      <c r="AG2015" s="183" t="str">
        <f>IF(C2015="","",IF(AND(COUNTIFS($J$18:J2015,J2015)=1,C2015&lt;&gt;""),1,""))</f>
        <v/>
      </c>
      <c r="AH2015" s="183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82">
        <v>2021</v>
      </c>
      <c r="C2016" s="182">
        <v>3</v>
      </c>
      <c r="D2016" s="57" t="str">
        <f t="shared" si="386"/>
        <v>Q4</v>
      </c>
      <c r="E2016" s="16" t="s">
        <v>171</v>
      </c>
      <c r="F2016" s="16" t="s">
        <v>171</v>
      </c>
      <c r="G2016" s="182" t="s">
        <v>171</v>
      </c>
      <c r="H2016" s="185"/>
      <c r="I2016" s="57" t="str">
        <f t="shared" si="389"/>
        <v>Cancel</v>
      </c>
      <c r="J2016" s="178" t="s">
        <v>2004</v>
      </c>
      <c r="K2016" s="185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87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81">
        <v>0.12</v>
      </c>
      <c r="AE2016" s="183">
        <f t="shared" si="393"/>
        <v>1</v>
      </c>
      <c r="AF2016" s="183" t="str">
        <f>IF(AND(COUNTIFS($J$18:J2016,J2016)=1,AE2016=1),1,"")</f>
        <v/>
      </c>
      <c r="AG2016" s="183" t="str">
        <f>IF(C2016="","",IF(AND(COUNTIFS($J$18:J2016,J2016)=1,C2016&lt;&gt;""),1,""))</f>
        <v/>
      </c>
      <c r="AH2016" s="183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82">
        <v>2021</v>
      </c>
      <c r="C2017" s="182">
        <v>3</v>
      </c>
      <c r="D2017" s="57" t="str">
        <f t="shared" si="386"/>
        <v>Q4</v>
      </c>
      <c r="E2017" s="16" t="s">
        <v>171</v>
      </c>
      <c r="F2017" s="16" t="s">
        <v>171</v>
      </c>
      <c r="G2017" s="182" t="s">
        <v>171</v>
      </c>
      <c r="H2017" s="185"/>
      <c r="I2017" s="57" t="str">
        <f t="shared" si="389"/>
        <v>Cancel</v>
      </c>
      <c r="J2017" s="178" t="s">
        <v>2004</v>
      </c>
      <c r="K2017" s="185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87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81">
        <v>0.12</v>
      </c>
      <c r="AE2017" s="183">
        <f t="shared" si="393"/>
        <v>1</v>
      </c>
      <c r="AF2017" s="183" t="str">
        <f>IF(AND(COUNTIFS($J$18:J2017,J2017)=1,AE2017=1),1,"")</f>
        <v/>
      </c>
      <c r="AG2017" s="183" t="str">
        <f>IF(C2017="","",IF(AND(COUNTIFS($J$18:J2017,J2017)=1,C2017&lt;&gt;""),1,""))</f>
        <v/>
      </c>
      <c r="AH2017" s="183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82">
        <v>2021</v>
      </c>
      <c r="C2018" s="182">
        <v>3</v>
      </c>
      <c r="D2018" s="5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82" t="s">
        <v>171</v>
      </c>
      <c r="H2018" s="185"/>
      <c r="I2018" s="57" t="str">
        <f t="shared" si="389"/>
        <v>Cancel</v>
      </c>
      <c r="J2018" s="178" t="s">
        <v>2004</v>
      </c>
      <c r="K2018" s="185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87" t="str">
        <f t="shared" si="391"/>
        <v>1</v>
      </c>
      <c r="Z2018" s="26">
        <f t="shared" ref="Z2018:Z2081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81">
        <v>0.12</v>
      </c>
      <c r="AE2018" s="183">
        <f t="shared" si="393"/>
        <v>1</v>
      </c>
      <c r="AF2018" s="183" t="str">
        <f>IF(AND(COUNTIFS($J$18:J2018,J2018)=1,AE2018=1),1,"")</f>
        <v/>
      </c>
      <c r="AG2018" s="183" t="str">
        <f>IF(C2018="","",IF(AND(COUNTIFS($J$18:J2018,J2018)=1,C2018&lt;&gt;""),1,""))</f>
        <v/>
      </c>
      <c r="AH2018" s="183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82">
        <v>2021</v>
      </c>
      <c r="C2019" s="182">
        <v>3</v>
      </c>
      <c r="D2019" s="57" t="str">
        <f t="shared" si="400"/>
        <v>Q4</v>
      </c>
      <c r="E2019" s="16" t="s">
        <v>171</v>
      </c>
      <c r="F2019" s="16" t="s">
        <v>171</v>
      </c>
      <c r="G2019" s="182" t="s">
        <v>171</v>
      </c>
      <c r="H2019" s="185"/>
      <c r="I2019" s="57" t="str">
        <f t="shared" si="389"/>
        <v>Cancel</v>
      </c>
      <c r="J2019" s="178" t="s">
        <v>2004</v>
      </c>
      <c r="K2019" s="185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87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81">
        <v>0.12</v>
      </c>
      <c r="AE2019" s="183">
        <f t="shared" si="393"/>
        <v>1</v>
      </c>
      <c r="AF2019" s="183" t="str">
        <f>IF(AND(COUNTIFS($J$18:J2019,J2019)=1,AE2019=1),1,"")</f>
        <v/>
      </c>
      <c r="AG2019" s="183" t="str">
        <f>IF(C2019="","",IF(AND(COUNTIFS($J$18:J2019,J2019)=1,C2019&lt;&gt;""),1,""))</f>
        <v/>
      </c>
      <c r="AH2019" s="183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82">
        <v>2021</v>
      </c>
      <c r="C2020" s="182">
        <v>3</v>
      </c>
      <c r="D2020" s="57" t="str">
        <f t="shared" si="400"/>
        <v>Q4</v>
      </c>
      <c r="E2020" s="16" t="s">
        <v>171</v>
      </c>
      <c r="F2020" s="16" t="s">
        <v>171</v>
      </c>
      <c r="G2020" s="182" t="s">
        <v>171</v>
      </c>
      <c r="H2020" s="185"/>
      <c r="I2020" s="57" t="str">
        <f t="shared" si="389"/>
        <v>Cancel</v>
      </c>
      <c r="J2020" s="178" t="s">
        <v>2004</v>
      </c>
      <c r="K2020" s="185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87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81">
        <v>0.12</v>
      </c>
      <c r="AE2020" s="183">
        <f t="shared" si="393"/>
        <v>1</v>
      </c>
      <c r="AF2020" s="183" t="str">
        <f>IF(AND(COUNTIFS($J$18:J2020,J2020)=1,AE2020=1),1,"")</f>
        <v/>
      </c>
      <c r="AG2020" s="183" t="str">
        <f>IF(C2020="","",IF(AND(COUNTIFS($J$18:J2020,J2020)=1,C2020&lt;&gt;""),1,""))</f>
        <v/>
      </c>
      <c r="AH2020" s="183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82">
        <v>2021</v>
      </c>
      <c r="C2021" s="182">
        <v>3</v>
      </c>
      <c r="D2021" s="57" t="str">
        <f t="shared" si="400"/>
        <v>Q4</v>
      </c>
      <c r="E2021" s="16" t="s">
        <v>171</v>
      </c>
      <c r="F2021" s="16" t="s">
        <v>171</v>
      </c>
      <c r="G2021" s="182" t="s">
        <v>171</v>
      </c>
      <c r="H2021" s="185"/>
      <c r="I2021" s="57" t="str">
        <f t="shared" si="389"/>
        <v>Cancel</v>
      </c>
      <c r="J2021" s="178" t="s">
        <v>2004</v>
      </c>
      <c r="K2021" s="185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87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81">
        <v>0.12</v>
      </c>
      <c r="AE2021" s="183">
        <f t="shared" si="393"/>
        <v>1</v>
      </c>
      <c r="AF2021" s="183" t="str">
        <f>IF(AND(COUNTIFS($J$18:J2021,J2021)=1,AE2021=1),1,"")</f>
        <v/>
      </c>
      <c r="AG2021" s="183" t="str">
        <f>IF(C2021="","",IF(AND(COUNTIFS($J$18:J2021,J2021)=1,C2021&lt;&gt;""),1,""))</f>
        <v/>
      </c>
      <c r="AH2021" s="183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82">
        <v>2021</v>
      </c>
      <c r="C2022" s="182">
        <v>3</v>
      </c>
      <c r="D2022" s="57" t="str">
        <f t="shared" si="400"/>
        <v>Q4</v>
      </c>
      <c r="E2022" s="16" t="s">
        <v>171</v>
      </c>
      <c r="F2022" s="16" t="s">
        <v>171</v>
      </c>
      <c r="G2022" s="182" t="s">
        <v>171</v>
      </c>
      <c r="H2022" s="185"/>
      <c r="I2022" s="57" t="str">
        <f t="shared" si="389"/>
        <v>Cancel</v>
      </c>
      <c r="J2022" s="178" t="s">
        <v>2004</v>
      </c>
      <c r="K2022" s="185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87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81">
        <v>0.12</v>
      </c>
      <c r="AE2022" s="183">
        <f t="shared" si="393"/>
        <v>1</v>
      </c>
      <c r="AF2022" s="183" t="str">
        <f>IF(AND(COUNTIFS($J$18:J2022,J2022)=1,AE2022=1),1,"")</f>
        <v/>
      </c>
      <c r="AG2022" s="183" t="str">
        <f>IF(C2022="","",IF(AND(COUNTIFS($J$18:J2022,J2022)=1,C2022&lt;&gt;""),1,""))</f>
        <v/>
      </c>
      <c r="AH2022" s="183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82">
        <v>2021</v>
      </c>
      <c r="C2023" s="182">
        <v>3</v>
      </c>
      <c r="D2023" s="57" t="str">
        <f t="shared" si="400"/>
        <v>Q4</v>
      </c>
      <c r="E2023" s="16" t="s">
        <v>171</v>
      </c>
      <c r="F2023" s="16" t="s">
        <v>171</v>
      </c>
      <c r="G2023" s="182" t="s">
        <v>171</v>
      </c>
      <c r="H2023" s="185"/>
      <c r="I2023" s="57" t="str">
        <f t="shared" si="389"/>
        <v>Cancel</v>
      </c>
      <c r="J2023" s="178" t="s">
        <v>2004</v>
      </c>
      <c r="K2023" s="185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87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81">
        <v>0.12</v>
      </c>
      <c r="AE2023" s="183">
        <f t="shared" si="393"/>
        <v>1</v>
      </c>
      <c r="AF2023" s="183" t="str">
        <f>IF(AND(COUNTIFS($J$18:J2023,J2023)=1,AE2023=1),1,"")</f>
        <v/>
      </c>
      <c r="AG2023" s="183" t="str">
        <f>IF(C2023="","",IF(AND(COUNTIFS($J$18:J2023,J2023)=1,C2023&lt;&gt;""),1,""))</f>
        <v/>
      </c>
      <c r="AH2023" s="183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82">
        <v>2021</v>
      </c>
      <c r="C2024" s="182">
        <v>3</v>
      </c>
      <c r="D2024" s="57" t="str">
        <f t="shared" si="400"/>
        <v>Q4</v>
      </c>
      <c r="E2024" s="16" t="s">
        <v>171</v>
      </c>
      <c r="F2024" s="16" t="s">
        <v>171</v>
      </c>
      <c r="G2024" s="182" t="s">
        <v>171</v>
      </c>
      <c r="H2024" s="185"/>
      <c r="I2024" s="57" t="str">
        <f t="shared" si="389"/>
        <v>Cancel</v>
      </c>
      <c r="J2024" s="178" t="s">
        <v>2004</v>
      </c>
      <c r="K2024" s="185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87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81">
        <v>0.12</v>
      </c>
      <c r="AE2024" s="183">
        <f t="shared" si="393"/>
        <v>1</v>
      </c>
      <c r="AF2024" s="183" t="str">
        <f>IF(AND(COUNTIFS($J$18:J2024,J2024)=1,AE2024=1),1,"")</f>
        <v/>
      </c>
      <c r="AG2024" s="183" t="str">
        <f>IF(C2024="","",IF(AND(COUNTIFS($J$18:J2024,J2024)=1,C2024&lt;&gt;""),1,""))</f>
        <v/>
      </c>
      <c r="AH2024" s="183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82">
        <v>2021</v>
      </c>
      <c r="C2025" s="182">
        <v>3</v>
      </c>
      <c r="D2025" s="57" t="str">
        <f t="shared" si="400"/>
        <v>Q4</v>
      </c>
      <c r="E2025" s="16" t="s">
        <v>171</v>
      </c>
      <c r="F2025" s="16" t="s">
        <v>171</v>
      </c>
      <c r="G2025" s="182" t="s">
        <v>171</v>
      </c>
      <c r="H2025" s="185"/>
      <c r="I2025" s="57" t="str">
        <f t="shared" si="389"/>
        <v>Cancel</v>
      </c>
      <c r="J2025" s="178" t="s">
        <v>2004</v>
      </c>
      <c r="K2025" s="185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87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81">
        <v>0.12</v>
      </c>
      <c r="AE2025" s="183">
        <f t="shared" si="393"/>
        <v>1</v>
      </c>
      <c r="AF2025" s="183" t="str">
        <f>IF(AND(COUNTIFS($J$18:J2025,J2025)=1,AE2025=1),1,"")</f>
        <v/>
      </c>
      <c r="AG2025" s="183" t="str">
        <f>IF(C2025="","",IF(AND(COUNTIFS($J$18:J2025,J2025)=1,C2025&lt;&gt;""),1,""))</f>
        <v/>
      </c>
      <c r="AH2025" s="183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82">
        <v>2021</v>
      </c>
      <c r="C2026" s="182">
        <v>3</v>
      </c>
      <c r="D2026" s="57" t="str">
        <f t="shared" si="400"/>
        <v>Q4</v>
      </c>
      <c r="E2026" s="16" t="s">
        <v>171</v>
      </c>
      <c r="F2026" s="16" t="s">
        <v>171</v>
      </c>
      <c r="G2026" s="182" t="s">
        <v>171</v>
      </c>
      <c r="H2026" s="185"/>
      <c r="I2026" s="57" t="str">
        <f t="shared" si="389"/>
        <v>Cancel</v>
      </c>
      <c r="J2026" s="178" t="s">
        <v>2004</v>
      </c>
      <c r="K2026" s="185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87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81">
        <v>0.12</v>
      </c>
      <c r="AE2026" s="183">
        <f t="shared" si="393"/>
        <v>1</v>
      </c>
      <c r="AF2026" s="183" t="str">
        <f>IF(AND(COUNTIFS($J$18:J2026,J2026)=1,AE2026=1),1,"")</f>
        <v/>
      </c>
      <c r="AG2026" s="183" t="str">
        <f>IF(C2026="","",IF(AND(COUNTIFS($J$18:J2026,J2026)=1,C2026&lt;&gt;""),1,""))</f>
        <v/>
      </c>
      <c r="AH2026" s="183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82">
        <v>2021</v>
      </c>
      <c r="C2027" s="182">
        <v>3</v>
      </c>
      <c r="D2027" s="57" t="str">
        <f t="shared" si="400"/>
        <v>Q4</v>
      </c>
      <c r="E2027" s="16" t="s">
        <v>171</v>
      </c>
      <c r="F2027" s="16" t="s">
        <v>171</v>
      </c>
      <c r="G2027" s="182" t="s">
        <v>171</v>
      </c>
      <c r="H2027" s="185" t="s">
        <v>1553</v>
      </c>
      <c r="I2027" s="57" t="str">
        <f t="shared" si="389"/>
        <v>Cancel</v>
      </c>
      <c r="J2027" s="178" t="s">
        <v>2005</v>
      </c>
      <c r="K2027" s="185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87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81">
        <v>0.12</v>
      </c>
      <c r="AE2027" s="183">
        <f t="shared" si="393"/>
        <v>0</v>
      </c>
      <c r="AF2027" s="183" t="str">
        <f>IF(AND(COUNTIFS($J$18:J2027,J2027)=1,AE2027=1),1,"")</f>
        <v/>
      </c>
      <c r="AG2027" s="183">
        <f>IF(C2027="","",IF(AND(COUNTIFS($J$18:J2027,J2027)=1,C2027&lt;&gt;""),1,""))</f>
        <v>1</v>
      </c>
      <c r="AH2027" s="183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82">
        <v>2021</v>
      </c>
      <c r="C2028" s="182">
        <v>3</v>
      </c>
      <c r="D2028" s="57" t="str">
        <f t="shared" si="400"/>
        <v>Q4</v>
      </c>
      <c r="E2028" s="16" t="s">
        <v>171</v>
      </c>
      <c r="F2028" s="16" t="s">
        <v>171</v>
      </c>
      <c r="G2028" s="182" t="s">
        <v>171</v>
      </c>
      <c r="H2028" s="185" t="s">
        <v>1553</v>
      </c>
      <c r="I2028" s="57" t="str">
        <f t="shared" si="389"/>
        <v>Cancel</v>
      </c>
      <c r="J2028" s="178" t="s">
        <v>2005</v>
      </c>
      <c r="K2028" s="185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87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81">
        <v>0.12</v>
      </c>
      <c r="AE2028" s="183">
        <f t="shared" si="393"/>
        <v>0</v>
      </c>
      <c r="AF2028" s="183" t="str">
        <f>IF(AND(COUNTIFS($J$18:J2028,J2028)=1,AE2028=1),1,"")</f>
        <v/>
      </c>
      <c r="AG2028" s="183" t="str">
        <f>IF(C2028="","",IF(AND(COUNTIFS($J$18:J2028,J2028)=1,C2028&lt;&gt;""),1,""))</f>
        <v/>
      </c>
      <c r="AH2028" s="183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82">
        <v>2021</v>
      </c>
      <c r="C2029" s="182">
        <v>3</v>
      </c>
      <c r="D2029" s="57" t="str">
        <f t="shared" si="400"/>
        <v>Q4</v>
      </c>
      <c r="E2029" s="16" t="s">
        <v>171</v>
      </c>
      <c r="F2029" s="16" t="s">
        <v>171</v>
      </c>
      <c r="G2029" s="182" t="s">
        <v>171</v>
      </c>
      <c r="H2029" s="185" t="s">
        <v>1553</v>
      </c>
      <c r="I2029" s="57" t="str">
        <f t="shared" si="389"/>
        <v>Cancel</v>
      </c>
      <c r="J2029" s="178" t="s">
        <v>2005</v>
      </c>
      <c r="K2029" s="185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87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81">
        <v>0.12</v>
      </c>
      <c r="AE2029" s="183">
        <f t="shared" si="393"/>
        <v>0</v>
      </c>
      <c r="AF2029" s="183" t="str">
        <f>IF(AND(COUNTIFS($J$18:J2029,J2029)=1,AE2029=1),1,"")</f>
        <v/>
      </c>
      <c r="AG2029" s="183" t="str">
        <f>IF(C2029="","",IF(AND(COUNTIFS($J$18:J2029,J2029)=1,C2029&lt;&gt;""),1,""))</f>
        <v/>
      </c>
      <c r="AH2029" s="183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82">
        <v>2021</v>
      </c>
      <c r="C2030" s="182">
        <v>3</v>
      </c>
      <c r="D2030" s="57" t="str">
        <f t="shared" si="400"/>
        <v>Q4</v>
      </c>
      <c r="E2030" s="16" t="s">
        <v>171</v>
      </c>
      <c r="F2030" s="16" t="s">
        <v>171</v>
      </c>
      <c r="G2030" s="182" t="s">
        <v>171</v>
      </c>
      <c r="H2030" s="185" t="s">
        <v>1553</v>
      </c>
      <c r="I2030" s="57" t="str">
        <f t="shared" si="389"/>
        <v>Cancel</v>
      </c>
      <c r="J2030" s="178" t="s">
        <v>2005</v>
      </c>
      <c r="K2030" s="185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87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81">
        <v>0.12</v>
      </c>
      <c r="AE2030" s="183">
        <f t="shared" si="393"/>
        <v>0</v>
      </c>
      <c r="AF2030" s="183" t="str">
        <f>IF(AND(COUNTIFS($J$18:J2030,J2030)=1,AE2030=1),1,"")</f>
        <v/>
      </c>
      <c r="AG2030" s="183" t="str">
        <f>IF(C2030="","",IF(AND(COUNTIFS($J$18:J2030,J2030)=1,C2030&lt;&gt;""),1,""))</f>
        <v/>
      </c>
      <c r="AH2030" s="183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82">
        <v>2021</v>
      </c>
      <c r="C2031" s="182">
        <v>3</v>
      </c>
      <c r="D2031" s="57" t="str">
        <f t="shared" si="400"/>
        <v>Q4</v>
      </c>
      <c r="E2031" s="16" t="s">
        <v>171</v>
      </c>
      <c r="F2031" s="16" t="s">
        <v>171</v>
      </c>
      <c r="G2031" s="182" t="s">
        <v>171</v>
      </c>
      <c r="H2031" s="185" t="s">
        <v>1553</v>
      </c>
      <c r="I2031" s="57" t="str">
        <f t="shared" si="389"/>
        <v>Cancel</v>
      </c>
      <c r="J2031" s="178" t="s">
        <v>2005</v>
      </c>
      <c r="K2031" s="185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87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81">
        <v>0.12</v>
      </c>
      <c r="AE2031" s="183">
        <f t="shared" si="393"/>
        <v>0</v>
      </c>
      <c r="AF2031" s="183" t="str">
        <f>IF(AND(COUNTIFS($J$18:J2031,J2031)=1,AE2031=1),1,"")</f>
        <v/>
      </c>
      <c r="AG2031" s="183" t="str">
        <f>IF(C2031="","",IF(AND(COUNTIFS($J$18:J2031,J2031)=1,C2031&lt;&gt;""),1,""))</f>
        <v/>
      </c>
      <c r="AH2031" s="183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82">
        <v>2021</v>
      </c>
      <c r="C2032" s="182">
        <v>3</v>
      </c>
      <c r="D2032" s="57" t="str">
        <f t="shared" si="400"/>
        <v>Q4</v>
      </c>
      <c r="E2032" s="16" t="s">
        <v>171</v>
      </c>
      <c r="F2032" s="16" t="s">
        <v>171</v>
      </c>
      <c r="G2032" s="182" t="s">
        <v>171</v>
      </c>
      <c r="H2032" s="185" t="s">
        <v>1553</v>
      </c>
      <c r="I2032" s="57" t="str">
        <f t="shared" si="389"/>
        <v>Cancel</v>
      </c>
      <c r="J2032" s="178" t="s">
        <v>2005</v>
      </c>
      <c r="K2032" s="185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87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81">
        <v>0.12</v>
      </c>
      <c r="AE2032" s="183">
        <f t="shared" si="393"/>
        <v>0</v>
      </c>
      <c r="AF2032" s="183" t="str">
        <f>IF(AND(COUNTIFS($J$18:J2032,J2032)=1,AE2032=1),1,"")</f>
        <v/>
      </c>
      <c r="AG2032" s="183" t="str">
        <f>IF(C2032="","",IF(AND(COUNTIFS($J$18:J2032,J2032)=1,C2032&lt;&gt;""),1,""))</f>
        <v/>
      </c>
      <c r="AH2032" s="183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82">
        <v>2021</v>
      </c>
      <c r="C2033" s="182">
        <v>4</v>
      </c>
      <c r="D2033" s="57" t="str">
        <f t="shared" si="400"/>
        <v>Q1</v>
      </c>
      <c r="E2033" s="16" t="s">
        <v>171</v>
      </c>
      <c r="F2033" s="16" t="s">
        <v>171</v>
      </c>
      <c r="G2033" s="182" t="s">
        <v>1552</v>
      </c>
      <c r="H2033" s="185" t="s">
        <v>2006</v>
      </c>
      <c r="I2033" s="57" t="str">
        <f t="shared" si="389"/>
        <v>Cancel</v>
      </c>
      <c r="J2033" s="178" t="s">
        <v>2007</v>
      </c>
      <c r="K2033" s="185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87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84">
        <v>0.12</v>
      </c>
      <c r="AE2033" s="183">
        <f t="shared" si="393"/>
        <v>1</v>
      </c>
      <c r="AF2033" s="183">
        <f>IF(AND(COUNTIFS($J$18:J2033,J2033)=1,AE2033=1),1,"")</f>
        <v>1</v>
      </c>
      <c r="AG2033" s="183">
        <f>IF(C2033="","",IF(AND(COUNTIFS($J$18:J2033,J2033)=1,C2033&lt;&gt;""),1,""))</f>
        <v>1</v>
      </c>
      <c r="AH2033" s="183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82">
        <v>2021</v>
      </c>
      <c r="C2034" s="182">
        <v>4</v>
      </c>
      <c r="D2034" s="57" t="str">
        <f t="shared" si="400"/>
        <v>Q1</v>
      </c>
      <c r="E2034" s="16" t="s">
        <v>171</v>
      </c>
      <c r="F2034" s="16" t="s">
        <v>171</v>
      </c>
      <c r="G2034" s="182" t="s">
        <v>1552</v>
      </c>
      <c r="H2034" s="185" t="s">
        <v>2006</v>
      </c>
      <c r="I2034" s="57" t="str">
        <f t="shared" si="389"/>
        <v>Cancel</v>
      </c>
      <c r="J2034" s="178" t="s">
        <v>2007</v>
      </c>
      <c r="K2034" s="185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87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84">
        <v>0.12</v>
      </c>
      <c r="AE2034" s="183">
        <f t="shared" si="393"/>
        <v>1</v>
      </c>
      <c r="AF2034" s="183" t="str">
        <f>IF(AND(COUNTIFS($J$18:J2034,J2034)=1,AE2034=1),1,"")</f>
        <v/>
      </c>
      <c r="AG2034" s="183" t="str">
        <f>IF(C2034="","",IF(AND(COUNTIFS($J$18:J2034,J2034)=1,C2034&lt;&gt;""),1,""))</f>
        <v/>
      </c>
      <c r="AH2034" s="183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82">
        <v>2021</v>
      </c>
      <c r="C2035" s="182">
        <v>4</v>
      </c>
      <c r="D2035" s="57" t="str">
        <f t="shared" si="400"/>
        <v>Q1</v>
      </c>
      <c r="E2035" s="16" t="s">
        <v>171</v>
      </c>
      <c r="F2035" s="16" t="s">
        <v>171</v>
      </c>
      <c r="G2035" s="182" t="s">
        <v>1552</v>
      </c>
      <c r="H2035" s="185" t="s">
        <v>2006</v>
      </c>
      <c r="I2035" s="57" t="str">
        <f t="shared" si="389"/>
        <v>Cancel</v>
      </c>
      <c r="J2035" s="178" t="s">
        <v>2007</v>
      </c>
      <c r="K2035" s="185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87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84">
        <v>0.12</v>
      </c>
      <c r="AE2035" s="183">
        <f t="shared" si="393"/>
        <v>1</v>
      </c>
      <c r="AF2035" s="183" t="str">
        <f>IF(AND(COUNTIFS($J$18:J2035,J2035)=1,AE2035=1),1,"")</f>
        <v/>
      </c>
      <c r="AG2035" s="183" t="str">
        <f>IF(C2035="","",IF(AND(COUNTIFS($J$18:J2035,J2035)=1,C2035&lt;&gt;""),1,""))</f>
        <v/>
      </c>
      <c r="AH2035" s="183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82">
        <v>2021</v>
      </c>
      <c r="C2036" s="182">
        <v>4</v>
      </c>
      <c r="D2036" s="57" t="str">
        <f t="shared" si="400"/>
        <v>Q1</v>
      </c>
      <c r="E2036" s="16" t="s">
        <v>171</v>
      </c>
      <c r="F2036" s="16" t="s">
        <v>171</v>
      </c>
      <c r="G2036" s="182" t="s">
        <v>1552</v>
      </c>
      <c r="H2036" s="185" t="s">
        <v>2006</v>
      </c>
      <c r="I2036" s="57" t="str">
        <f t="shared" si="389"/>
        <v>Cancel</v>
      </c>
      <c r="J2036" s="178" t="s">
        <v>2007</v>
      </c>
      <c r="K2036" s="185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87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84">
        <v>0.12</v>
      </c>
      <c r="AE2036" s="183">
        <f t="shared" si="393"/>
        <v>1</v>
      </c>
      <c r="AF2036" s="183" t="str">
        <f>IF(AND(COUNTIFS($J$18:J2036,J2036)=1,AE2036=1),1,"")</f>
        <v/>
      </c>
      <c r="AG2036" s="183" t="str">
        <f>IF(C2036="","",IF(AND(COUNTIFS($J$18:J2036,J2036)=1,C2036&lt;&gt;""),1,""))</f>
        <v/>
      </c>
      <c r="AH2036" s="183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82">
        <v>2021</v>
      </c>
      <c r="C2037" s="182">
        <v>4</v>
      </c>
      <c r="D2037" s="57" t="str">
        <f t="shared" si="400"/>
        <v>Q1</v>
      </c>
      <c r="E2037" s="16" t="s">
        <v>171</v>
      </c>
      <c r="F2037" s="16" t="s">
        <v>171</v>
      </c>
      <c r="G2037" s="182" t="s">
        <v>1552</v>
      </c>
      <c r="H2037" s="185"/>
      <c r="I2037" s="57" t="str">
        <f t="shared" si="389"/>
        <v>Cancel</v>
      </c>
      <c r="J2037" s="178" t="s">
        <v>2009</v>
      </c>
      <c r="K2037" s="185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87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81">
        <v>0.12</v>
      </c>
      <c r="AE2037" s="183">
        <f t="shared" si="393"/>
        <v>0</v>
      </c>
      <c r="AF2037" s="183" t="str">
        <f>IF(AND(COUNTIFS($J$18:J2037,J2037)=1,AE2037=1),1,"")</f>
        <v/>
      </c>
      <c r="AG2037" s="183">
        <f>IF(C2037="","",IF(AND(COUNTIFS($J$18:J2037,J2037)=1,C2037&lt;&gt;""),1,""))</f>
        <v>1</v>
      </c>
      <c r="AH2037" s="183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82">
        <v>2021</v>
      </c>
      <c r="C2038" s="182">
        <v>4</v>
      </c>
      <c r="D2038" s="57" t="str">
        <f t="shared" si="400"/>
        <v>Q1</v>
      </c>
      <c r="E2038" s="16" t="s">
        <v>171</v>
      </c>
      <c r="F2038" s="16" t="s">
        <v>171</v>
      </c>
      <c r="G2038" s="182" t="s">
        <v>1552</v>
      </c>
      <c r="H2038" s="185"/>
      <c r="I2038" s="57" t="str">
        <f t="shared" si="389"/>
        <v>Cancel</v>
      </c>
      <c r="J2038" s="178" t="s">
        <v>2009</v>
      </c>
      <c r="K2038" s="185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87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81">
        <v>0.12</v>
      </c>
      <c r="AE2038" s="183">
        <f t="shared" si="393"/>
        <v>0</v>
      </c>
      <c r="AF2038" s="183" t="str">
        <f>IF(AND(COUNTIFS($J$18:J2038,J2038)=1,AE2038=1),1,"")</f>
        <v/>
      </c>
      <c r="AG2038" s="183" t="str">
        <f>IF(C2038="","",IF(AND(COUNTIFS($J$18:J2038,J2038)=1,C2038&lt;&gt;""),1,""))</f>
        <v/>
      </c>
      <c r="AH2038" s="183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82">
        <v>2021</v>
      </c>
      <c r="C2039" s="182">
        <v>4</v>
      </c>
      <c r="D2039" s="57" t="str">
        <f t="shared" si="400"/>
        <v>Q1</v>
      </c>
      <c r="E2039" s="16" t="s">
        <v>171</v>
      </c>
      <c r="F2039" s="16" t="s">
        <v>171</v>
      </c>
      <c r="G2039" s="182" t="s">
        <v>1552</v>
      </c>
      <c r="H2039" s="185"/>
      <c r="I2039" s="57" t="str">
        <f t="shared" si="389"/>
        <v>Cancel</v>
      </c>
      <c r="J2039" s="178" t="s">
        <v>2009</v>
      </c>
      <c r="K2039" s="185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87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81">
        <v>0.12</v>
      </c>
      <c r="AE2039" s="183">
        <f t="shared" si="393"/>
        <v>0</v>
      </c>
      <c r="AF2039" s="183" t="str">
        <f>IF(AND(COUNTIFS($J$18:J2039,J2039)=1,AE2039=1),1,"")</f>
        <v/>
      </c>
      <c r="AG2039" s="183" t="str">
        <f>IF(C2039="","",IF(AND(COUNTIFS($J$18:J2039,J2039)=1,C2039&lt;&gt;""),1,""))</f>
        <v/>
      </c>
      <c r="AH2039" s="183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82">
        <v>2021</v>
      </c>
      <c r="C2040" s="182">
        <v>4</v>
      </c>
      <c r="D2040" s="57" t="str">
        <f t="shared" si="400"/>
        <v>Q1</v>
      </c>
      <c r="E2040" s="16" t="s">
        <v>171</v>
      </c>
      <c r="F2040" s="16" t="s">
        <v>171</v>
      </c>
      <c r="G2040" s="182" t="s">
        <v>1552</v>
      </c>
      <c r="H2040" s="185"/>
      <c r="I2040" s="57" t="str">
        <f t="shared" si="389"/>
        <v>Cancel</v>
      </c>
      <c r="J2040" s="178" t="s">
        <v>2009</v>
      </c>
      <c r="K2040" s="185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87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81">
        <v>0.12</v>
      </c>
      <c r="AE2040" s="183">
        <f t="shared" si="393"/>
        <v>0</v>
      </c>
      <c r="AF2040" s="183" t="str">
        <f>IF(AND(COUNTIFS($J$18:J2040,J2040)=1,AE2040=1),1,"")</f>
        <v/>
      </c>
      <c r="AG2040" s="183" t="str">
        <f>IF(C2040="","",IF(AND(COUNTIFS($J$18:J2040,J2040)=1,C2040&lt;&gt;""),1,""))</f>
        <v/>
      </c>
      <c r="AH2040" s="183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82">
        <v>2021</v>
      </c>
      <c r="C2041" s="182">
        <v>3</v>
      </c>
      <c r="D2041" s="57" t="str">
        <f t="shared" si="400"/>
        <v>Q4</v>
      </c>
      <c r="E2041" s="16" t="s">
        <v>171</v>
      </c>
      <c r="F2041" s="16" t="s">
        <v>171</v>
      </c>
      <c r="G2041" s="182" t="s">
        <v>1552</v>
      </c>
      <c r="H2041" s="185" t="s">
        <v>2010</v>
      </c>
      <c r="I2041" s="57" t="str">
        <f t="shared" si="389"/>
        <v>Cancel</v>
      </c>
      <c r="J2041" s="178" t="s">
        <v>2011</v>
      </c>
      <c r="K2041" s="185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87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84">
        <v>0.12</v>
      </c>
      <c r="AE2041" s="183">
        <f t="shared" si="393"/>
        <v>0</v>
      </c>
      <c r="AF2041" s="183" t="str">
        <f>IF(AND(COUNTIFS($J$18:J2041,J2041)=1,AE2041=1),1,"")</f>
        <v/>
      </c>
      <c r="AG2041" s="183">
        <f>IF(C2041="","",IF(AND(COUNTIFS($J$18:J2041,J2041)=1,C2041&lt;&gt;""),1,""))</f>
        <v>1</v>
      </c>
      <c r="AH2041" s="183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82">
        <v>2021</v>
      </c>
      <c r="C2042" s="182">
        <v>4</v>
      </c>
      <c r="D2042" s="57" t="str">
        <f t="shared" si="400"/>
        <v>Q1</v>
      </c>
      <c r="E2042" s="16" t="s">
        <v>171</v>
      </c>
      <c r="F2042" s="16" t="s">
        <v>171</v>
      </c>
      <c r="G2042" s="182" t="s">
        <v>1552</v>
      </c>
      <c r="H2042" s="185" t="s">
        <v>2006</v>
      </c>
      <c r="I2042" s="57" t="str">
        <f t="shared" si="389"/>
        <v>Cancel</v>
      </c>
      <c r="J2042" s="178" t="s">
        <v>2012</v>
      </c>
      <c r="K2042" s="185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87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84">
        <v>0.12</v>
      </c>
      <c r="AE2042" s="183">
        <f t="shared" si="393"/>
        <v>1</v>
      </c>
      <c r="AF2042" s="183">
        <f>IF(AND(COUNTIFS($J$18:J2042,J2042)=1,AE2042=1),1,"")</f>
        <v>1</v>
      </c>
      <c r="AG2042" s="183">
        <f>IF(C2042="","",IF(AND(COUNTIFS($J$18:J2042,J2042)=1,C2042&lt;&gt;""),1,""))</f>
        <v>1</v>
      </c>
      <c r="AH2042" s="183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82">
        <v>2021</v>
      </c>
      <c r="C2043" s="182">
        <v>4</v>
      </c>
      <c r="D2043" s="57" t="str">
        <f t="shared" si="400"/>
        <v>Q1</v>
      </c>
      <c r="E2043" s="16" t="s">
        <v>171</v>
      </c>
      <c r="F2043" s="16" t="s">
        <v>171</v>
      </c>
      <c r="G2043" s="182" t="s">
        <v>171</v>
      </c>
      <c r="H2043" s="185"/>
      <c r="I2043" s="57" t="str">
        <f t="shared" si="389"/>
        <v>Cancel</v>
      </c>
      <c r="J2043" s="178" t="s">
        <v>2014</v>
      </c>
      <c r="K2043" s="185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87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84">
        <v>0.12</v>
      </c>
      <c r="AE2043" s="183">
        <f t="shared" si="393"/>
        <v>0</v>
      </c>
      <c r="AF2043" s="183" t="str">
        <f>IF(AND(COUNTIFS($J$18:J2043,J2043)=1,AE2043=1),1,"")</f>
        <v/>
      </c>
      <c r="AG2043" s="183">
        <f>IF(C2043="","",IF(AND(COUNTIFS($J$18:J2043,J2043)=1,C2043&lt;&gt;""),1,""))</f>
        <v>1</v>
      </c>
      <c r="AH2043" s="183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82">
        <v>2021</v>
      </c>
      <c r="C2044" s="182">
        <v>4</v>
      </c>
      <c r="D2044" s="57" t="str">
        <f t="shared" si="400"/>
        <v>Q1</v>
      </c>
      <c r="E2044" s="16" t="s">
        <v>171</v>
      </c>
      <c r="F2044" s="16" t="s">
        <v>171</v>
      </c>
      <c r="G2044" s="182" t="s">
        <v>171</v>
      </c>
      <c r="H2044" s="185"/>
      <c r="I2044" s="57" t="str">
        <f t="shared" si="389"/>
        <v>Cancel</v>
      </c>
      <c r="J2044" s="178" t="s">
        <v>2014</v>
      </c>
      <c r="K2044" s="185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87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84">
        <v>0.12</v>
      </c>
      <c r="AE2044" s="183">
        <f t="shared" si="393"/>
        <v>0</v>
      </c>
      <c r="AF2044" s="183" t="str">
        <f>IF(AND(COUNTIFS($J$18:J2044,J2044)=1,AE2044=1),1,"")</f>
        <v/>
      </c>
      <c r="AG2044" s="183" t="str">
        <f>IF(C2044="","",IF(AND(COUNTIFS($J$18:J2044,J2044)=1,C2044&lt;&gt;""),1,""))</f>
        <v/>
      </c>
      <c r="AH2044" s="183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82">
        <v>2021</v>
      </c>
      <c r="C2045" s="182">
        <v>4</v>
      </c>
      <c r="D2045" s="57" t="str">
        <f t="shared" si="400"/>
        <v>Q1</v>
      </c>
      <c r="E2045" s="16" t="s">
        <v>171</v>
      </c>
      <c r="F2045" s="16" t="s">
        <v>171</v>
      </c>
      <c r="G2045" s="182" t="s">
        <v>1552</v>
      </c>
      <c r="H2045" s="185"/>
      <c r="I2045" s="57" t="str">
        <f t="shared" si="389"/>
        <v>Cancel</v>
      </c>
      <c r="J2045" s="178" t="s">
        <v>2015</v>
      </c>
      <c r="K2045" s="185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87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84">
        <v>0.12</v>
      </c>
      <c r="AE2045" s="183">
        <f t="shared" si="393"/>
        <v>0</v>
      </c>
      <c r="AF2045" s="183" t="str">
        <f>IF(AND(COUNTIFS($J$18:J2045,J2045)=1,AE2045=1),1,"")</f>
        <v/>
      </c>
      <c r="AG2045" s="183">
        <f>IF(C2045="","",IF(AND(COUNTIFS($J$18:J2045,J2045)=1,C2045&lt;&gt;""),1,""))</f>
        <v>1</v>
      </c>
      <c r="AH2045" s="183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82">
        <v>2021</v>
      </c>
      <c r="C2046" s="182">
        <v>4</v>
      </c>
      <c r="D2046" s="57" t="str">
        <f t="shared" si="400"/>
        <v>Q1</v>
      </c>
      <c r="E2046" s="16" t="s">
        <v>171</v>
      </c>
      <c r="F2046" s="16" t="s">
        <v>171</v>
      </c>
      <c r="G2046" s="182" t="s">
        <v>1552</v>
      </c>
      <c r="H2046" s="185" t="s">
        <v>2017</v>
      </c>
      <c r="I2046" s="57" t="str">
        <f t="shared" si="389"/>
        <v>Cancel</v>
      </c>
      <c r="J2046" s="178" t="s">
        <v>2018</v>
      </c>
      <c r="K2046" s="185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87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84">
        <v>0.12</v>
      </c>
      <c r="AE2046" s="183">
        <f t="shared" si="393"/>
        <v>0</v>
      </c>
      <c r="AF2046" s="183" t="str">
        <f>IF(AND(COUNTIFS($J$18:J2046,J2046)=1,AE2046=1),1,"")</f>
        <v/>
      </c>
      <c r="AG2046" s="183">
        <f>IF(C2046="","",IF(AND(COUNTIFS($J$18:J2046,J2046)=1,C2046&lt;&gt;""),1,""))</f>
        <v>1</v>
      </c>
      <c r="AH2046" s="183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82">
        <v>2021</v>
      </c>
      <c r="C2047" s="182">
        <v>4</v>
      </c>
      <c r="D2047" s="57" t="str">
        <f t="shared" si="400"/>
        <v>Q1</v>
      </c>
      <c r="E2047" s="16" t="s">
        <v>171</v>
      </c>
      <c r="F2047" s="16" t="s">
        <v>171</v>
      </c>
      <c r="G2047" s="182" t="s">
        <v>1552</v>
      </c>
      <c r="H2047" s="185" t="s">
        <v>2017</v>
      </c>
      <c r="I2047" s="57" t="str">
        <f t="shared" si="389"/>
        <v>Cancel</v>
      </c>
      <c r="J2047" s="178" t="s">
        <v>2018</v>
      </c>
      <c r="K2047" s="185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87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84">
        <v>0.12</v>
      </c>
      <c r="AE2047" s="183">
        <f t="shared" si="393"/>
        <v>0</v>
      </c>
      <c r="AF2047" s="183" t="str">
        <f>IF(AND(COUNTIFS($J$18:J2047,J2047)=1,AE2047=1),1,"")</f>
        <v/>
      </c>
      <c r="AG2047" s="183" t="str">
        <f>IF(C2047="","",IF(AND(COUNTIFS($J$18:J2047,J2047)=1,C2047&lt;&gt;""),1,""))</f>
        <v/>
      </c>
      <c r="AH2047" s="183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82">
        <v>2021</v>
      </c>
      <c r="C2048" s="182">
        <v>4</v>
      </c>
      <c r="D2048" s="57" t="str">
        <f t="shared" si="400"/>
        <v>Q1</v>
      </c>
      <c r="E2048" s="16" t="s">
        <v>171</v>
      </c>
      <c r="F2048" s="16" t="s">
        <v>171</v>
      </c>
      <c r="G2048" s="182" t="s">
        <v>1552</v>
      </c>
      <c r="H2048" s="185"/>
      <c r="I2048" s="57" t="str">
        <f t="shared" si="389"/>
        <v>Cancel</v>
      </c>
      <c r="J2048" s="178" t="s">
        <v>2019</v>
      </c>
      <c r="K2048" s="185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87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84">
        <v>0.12</v>
      </c>
      <c r="AE2048" s="183">
        <f t="shared" si="393"/>
        <v>0</v>
      </c>
      <c r="AF2048" s="183" t="str">
        <f>IF(AND(COUNTIFS($J$18:J2048,J2048)=1,AE2048=1),1,"")</f>
        <v/>
      </c>
      <c r="AG2048" s="183">
        <f>IF(C2048="","",IF(AND(COUNTIFS($J$18:J2048,J2048)=1,C2048&lt;&gt;""),1,""))</f>
        <v>1</v>
      </c>
      <c r="AH2048" s="183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82">
        <v>2021</v>
      </c>
      <c r="C2049" s="182">
        <v>4</v>
      </c>
      <c r="D2049" s="57" t="str">
        <f t="shared" si="400"/>
        <v>Q1</v>
      </c>
      <c r="E2049" s="16" t="s">
        <v>171</v>
      </c>
      <c r="F2049" s="16" t="s">
        <v>171</v>
      </c>
      <c r="G2049" s="182" t="s">
        <v>1552</v>
      </c>
      <c r="H2049" s="185"/>
      <c r="I2049" s="57" t="str">
        <f t="shared" si="389"/>
        <v>Cancel</v>
      </c>
      <c r="J2049" s="178" t="s">
        <v>2019</v>
      </c>
      <c r="K2049" s="185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87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84">
        <v>0.12</v>
      </c>
      <c r="AE2049" s="183">
        <f t="shared" si="393"/>
        <v>0</v>
      </c>
      <c r="AF2049" s="183" t="str">
        <f>IF(AND(COUNTIFS($J$18:J2049,J2049)=1,AE2049=1),1,"")</f>
        <v/>
      </c>
      <c r="AG2049" s="183" t="str">
        <f>IF(C2049="","",IF(AND(COUNTIFS($J$18:J2049,J2049)=1,C2049&lt;&gt;""),1,""))</f>
        <v/>
      </c>
      <c r="AH2049" s="183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82">
        <v>2021</v>
      </c>
      <c r="C2050" s="182">
        <v>4</v>
      </c>
      <c r="D2050" s="57" t="str">
        <f t="shared" si="400"/>
        <v>Q1</v>
      </c>
      <c r="E2050" s="16" t="s">
        <v>171</v>
      </c>
      <c r="F2050" s="16" t="s">
        <v>171</v>
      </c>
      <c r="G2050" s="182" t="s">
        <v>1552</v>
      </c>
      <c r="H2050" s="185"/>
      <c r="I2050" s="5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8" t="s">
        <v>2020</v>
      </c>
      <c r="K2050" s="185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113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87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113" si="405">IF(R2050&lt;&gt;"",AB2050*AD2050,"")</f>
        <v>97327.433628318584</v>
      </c>
      <c r="AD2050" s="184">
        <v>0.12</v>
      </c>
      <c r="AE2050" s="183">
        <f t="shared" ref="AE2050:AE2113" si="406">IF(Q2050="","",IF(Q2050="Yes",1,0))</f>
        <v>0</v>
      </c>
      <c r="AF2050" s="183" t="str">
        <f>IF(AND(COUNTIFS($J$18:J2050,J2050)=1,AE2050=1),1,"")</f>
        <v/>
      </c>
      <c r="AG2050" s="183">
        <f>IF(C2050="","",IF(AND(COUNTIFS($J$18:J2050,J2050)=1,C2050&lt;&gt;""),1,""))</f>
        <v>1</v>
      </c>
      <c r="AH2050" s="183">
        <f>IF(G2050="","",IF(AND(COUNTIFS($J$18:J2050,J2050)=1,G2050&lt;&gt;""),1,""))</f>
        <v>1</v>
      </c>
      <c r="AI2050" s="28">
        <f t="shared" ref="AI2050:AI2113" si="407">IF(P2050="C66 SERVICE","",SUMIFS(AB:AB,F:F,F2050,G:G,G2050,E:E,E2050))</f>
        <v>468573419.10712183</v>
      </c>
      <c r="AJ2050" s="28">
        <f t="shared" ref="AJ2050:AJ2113" si="408">IF(P2050="C66 SERVICE","",SUMIFS(AC:AC,F:F,F2050,G:G,G2050,E:E,E2050))</f>
        <v>55829466.862621114</v>
      </c>
      <c r="AK2050" s="29">
        <f t="shared" ref="AK2050:AK2113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113" si="410">IF(F2050="","",F2050&amp;G2050)</f>
        <v>CancelCANCEL</v>
      </c>
      <c r="AQ2050" s="45" t="str">
        <f t="shared" ref="AQ2050:AQ2113" si="411">IF(W2050="","",F2050&amp;G2050&amp;W2050)</f>
        <v>CancelCANCELRMB</v>
      </c>
    </row>
    <row r="2051" spans="1:43" s="15" customFormat="1">
      <c r="A2051" s="16" t="s">
        <v>40</v>
      </c>
      <c r="B2051" s="182">
        <v>2021</v>
      </c>
      <c r="C2051" s="182">
        <v>4</v>
      </c>
      <c r="D2051" s="57" t="str">
        <f t="shared" si="400"/>
        <v>Q1</v>
      </c>
      <c r="E2051" s="16" t="s">
        <v>171</v>
      </c>
      <c r="F2051" s="16" t="s">
        <v>171</v>
      </c>
      <c r="G2051" s="182" t="s">
        <v>1552</v>
      </c>
      <c r="H2051" s="185"/>
      <c r="I2051" s="57" t="str">
        <f t="shared" si="402"/>
        <v>Cancel</v>
      </c>
      <c r="J2051" s="178" t="s">
        <v>2020</v>
      </c>
      <c r="K2051" s="185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87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84">
        <v>0.12</v>
      </c>
      <c r="AE2051" s="183">
        <f t="shared" si="406"/>
        <v>0</v>
      </c>
      <c r="AF2051" s="183" t="str">
        <f>IF(AND(COUNTIFS($J$18:J2051,J2051)=1,AE2051=1),1,"")</f>
        <v/>
      </c>
      <c r="AG2051" s="183" t="str">
        <f>IF(C2051="","",IF(AND(COUNTIFS($J$18:J2051,J2051)=1,C2051&lt;&gt;""),1,""))</f>
        <v/>
      </c>
      <c r="AH2051" s="183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82">
        <v>2021</v>
      </c>
      <c r="C2052" s="182">
        <v>4</v>
      </c>
      <c r="D2052" s="57" t="str">
        <f t="shared" si="400"/>
        <v>Q1</v>
      </c>
      <c r="E2052" s="16" t="s">
        <v>171</v>
      </c>
      <c r="F2052" s="16" t="s">
        <v>171</v>
      </c>
      <c r="G2052" s="182" t="s">
        <v>1552</v>
      </c>
      <c r="H2052" s="185" t="s">
        <v>2006</v>
      </c>
      <c r="I2052" s="57" t="str">
        <f t="shared" si="402"/>
        <v>Cancel</v>
      </c>
      <c r="J2052" s="178" t="s">
        <v>2022</v>
      </c>
      <c r="K2052" s="185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87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84">
        <v>0.12</v>
      </c>
      <c r="AE2052" s="183">
        <f t="shared" si="406"/>
        <v>0</v>
      </c>
      <c r="AF2052" s="183" t="str">
        <f>IF(AND(COUNTIFS($J$18:J2052,J2052)=1,AE2052=1),1,"")</f>
        <v/>
      </c>
      <c r="AG2052" s="183">
        <f>IF(C2052="","",IF(AND(COUNTIFS($J$18:J2052,J2052)=1,C2052&lt;&gt;""),1,""))</f>
        <v>1</v>
      </c>
      <c r="AH2052" s="183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82">
        <v>2021</v>
      </c>
      <c r="C2053" s="182">
        <v>5</v>
      </c>
      <c r="D2053" s="57" t="str">
        <f t="shared" si="400"/>
        <v>Q1</v>
      </c>
      <c r="E2053" s="16" t="s">
        <v>171</v>
      </c>
      <c r="F2053" s="16" t="s">
        <v>171</v>
      </c>
      <c r="G2053" s="182" t="s">
        <v>1552</v>
      </c>
      <c r="H2053" s="185"/>
      <c r="I2053" s="57" t="str">
        <f t="shared" si="402"/>
        <v>Cancel</v>
      </c>
      <c r="J2053" s="178" t="s">
        <v>2023</v>
      </c>
      <c r="K2053" s="185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87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84">
        <v>0.12</v>
      </c>
      <c r="AE2053" s="183">
        <f t="shared" si="406"/>
        <v>0</v>
      </c>
      <c r="AF2053" s="183" t="str">
        <f>IF(AND(COUNTIFS($J$18:J2053,J2053)=1,AE2053=1),1,"")</f>
        <v/>
      </c>
      <c r="AG2053" s="183">
        <f>IF(C2053="","",IF(AND(COUNTIFS($J$18:J2053,J2053)=1,C2053&lt;&gt;""),1,""))</f>
        <v>1</v>
      </c>
      <c r="AH2053" s="183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82">
        <v>2021</v>
      </c>
      <c r="C2054" s="182">
        <v>5</v>
      </c>
      <c r="D2054" s="57" t="str">
        <f t="shared" si="400"/>
        <v>Q1</v>
      </c>
      <c r="E2054" s="16" t="s">
        <v>171</v>
      </c>
      <c r="F2054" s="16" t="s">
        <v>171</v>
      </c>
      <c r="G2054" s="182" t="s">
        <v>1552</v>
      </c>
      <c r="H2054" s="185"/>
      <c r="I2054" s="57" t="str">
        <f t="shared" si="402"/>
        <v>Cancel</v>
      </c>
      <c r="J2054" s="178" t="s">
        <v>2023</v>
      </c>
      <c r="K2054" s="185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87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84">
        <v>0.12</v>
      </c>
      <c r="AE2054" s="183">
        <f t="shared" si="406"/>
        <v>0</v>
      </c>
      <c r="AF2054" s="183" t="str">
        <f>IF(AND(COUNTIFS($J$18:J2054,J2054)=1,AE2054=1),1,"")</f>
        <v/>
      </c>
      <c r="AG2054" s="183" t="str">
        <f>IF(C2054="","",IF(AND(COUNTIFS($J$18:J2054,J2054)=1,C2054&lt;&gt;""),1,""))</f>
        <v/>
      </c>
      <c r="AH2054" s="183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82">
        <v>2021</v>
      </c>
      <c r="C2055" s="182">
        <v>5</v>
      </c>
      <c r="D2055" s="57" t="str">
        <f t="shared" si="400"/>
        <v>Q1</v>
      </c>
      <c r="E2055" s="16" t="s">
        <v>171</v>
      </c>
      <c r="F2055" s="16" t="s">
        <v>171</v>
      </c>
      <c r="G2055" s="182" t="s">
        <v>1552</v>
      </c>
      <c r="H2055" s="185"/>
      <c r="I2055" s="57" t="str">
        <f t="shared" si="402"/>
        <v>Cancel</v>
      </c>
      <c r="J2055" s="178" t="s">
        <v>2025</v>
      </c>
      <c r="K2055" s="185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87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84">
        <v>0.12</v>
      </c>
      <c r="AE2055" s="183">
        <f t="shared" si="406"/>
        <v>1</v>
      </c>
      <c r="AF2055" s="183">
        <f>IF(AND(COUNTIFS($J$18:J2055,J2055)=1,AE2055=1),1,"")</f>
        <v>1</v>
      </c>
      <c r="AG2055" s="183">
        <f>IF(C2055="","",IF(AND(COUNTIFS($J$18:J2055,J2055)=1,C2055&lt;&gt;""),1,""))</f>
        <v>1</v>
      </c>
      <c r="AH2055" s="183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82">
        <v>2021</v>
      </c>
      <c r="C2056" s="182">
        <v>5</v>
      </c>
      <c r="D2056" s="57" t="str">
        <f t="shared" si="400"/>
        <v>Q1</v>
      </c>
      <c r="E2056" s="16" t="s">
        <v>171</v>
      </c>
      <c r="F2056" s="16" t="s">
        <v>171</v>
      </c>
      <c r="G2056" s="182" t="s">
        <v>1552</v>
      </c>
      <c r="H2056" s="185"/>
      <c r="I2056" s="57" t="str">
        <f t="shared" si="402"/>
        <v>Cancel</v>
      </c>
      <c r="J2056" s="178" t="s">
        <v>2025</v>
      </c>
      <c r="K2056" s="185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87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84">
        <v>0.12</v>
      </c>
      <c r="AE2056" s="183">
        <f t="shared" si="406"/>
        <v>1</v>
      </c>
      <c r="AF2056" s="183" t="str">
        <f>IF(AND(COUNTIFS($J$18:J2056,J2056)=1,AE2056=1),1,"")</f>
        <v/>
      </c>
      <c r="AG2056" s="183" t="str">
        <f>IF(C2056="","",IF(AND(COUNTIFS($J$18:J2056,J2056)=1,C2056&lt;&gt;""),1,""))</f>
        <v/>
      </c>
      <c r="AH2056" s="183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82">
        <v>2021</v>
      </c>
      <c r="C2057" s="182">
        <v>6</v>
      </c>
      <c r="D2057" s="57" t="str">
        <f t="shared" si="400"/>
        <v>Q1</v>
      </c>
      <c r="E2057" s="16" t="s">
        <v>171</v>
      </c>
      <c r="F2057" s="16" t="s">
        <v>171</v>
      </c>
      <c r="G2057" s="182" t="s">
        <v>1552</v>
      </c>
      <c r="H2057" s="185"/>
      <c r="I2057" s="57" t="str">
        <f t="shared" si="402"/>
        <v>Cancel</v>
      </c>
      <c r="J2057" s="178" t="s">
        <v>2028</v>
      </c>
      <c r="K2057" s="185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87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84">
        <v>0.12</v>
      </c>
      <c r="AE2057" s="183">
        <f t="shared" si="406"/>
        <v>0</v>
      </c>
      <c r="AF2057" s="183" t="str">
        <f>IF(AND(COUNTIFS($J$18:J2057,J2057)=1,AE2057=1),1,"")</f>
        <v/>
      </c>
      <c r="AG2057" s="183">
        <f>IF(C2057="","",IF(AND(COUNTIFS($J$18:J2057,J2057)=1,C2057&lt;&gt;""),1,""))</f>
        <v>1</v>
      </c>
      <c r="AH2057" s="183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82">
        <v>2021</v>
      </c>
      <c r="C2058" s="182">
        <v>6</v>
      </c>
      <c r="D2058" s="57" t="str">
        <f t="shared" si="400"/>
        <v>Q1</v>
      </c>
      <c r="E2058" s="16" t="s">
        <v>171</v>
      </c>
      <c r="F2058" s="16" t="s">
        <v>171</v>
      </c>
      <c r="G2058" s="182" t="s">
        <v>1552</v>
      </c>
      <c r="H2058" s="185" t="s">
        <v>1553</v>
      </c>
      <c r="I2058" s="57" t="str">
        <f t="shared" si="402"/>
        <v>Cancel</v>
      </c>
      <c r="J2058" s="178" t="s">
        <v>2029</v>
      </c>
      <c r="K2058" s="185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87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121" si="412">IF(AND(R2058&lt;&gt;"C66",R2058&lt;&gt;""),Z2058/Y2058*AA2058,"")</f>
        <v>576562.5</v>
      </c>
      <c r="AC2058" s="27">
        <f t="shared" si="405"/>
        <v>69187.5</v>
      </c>
      <c r="AD2058" s="181">
        <v>0.12</v>
      </c>
      <c r="AE2058" s="183">
        <f t="shared" si="406"/>
        <v>1</v>
      </c>
      <c r="AF2058" s="183">
        <f>IF(AND(COUNTIFS($J$18:J2058,J2058)=1,AE2058=1),1,"")</f>
        <v>1</v>
      </c>
      <c r="AG2058" s="183">
        <f>IF(C2058="","",IF(AND(COUNTIFS($J$18:J2058,J2058)=1,C2058&lt;&gt;""),1,""))</f>
        <v>1</v>
      </c>
      <c r="AH2058" s="183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82">
        <v>2021</v>
      </c>
      <c r="C2059" s="182">
        <v>6</v>
      </c>
      <c r="D2059" s="57" t="str">
        <f t="shared" si="400"/>
        <v>Q1</v>
      </c>
      <c r="E2059" s="16" t="s">
        <v>171</v>
      </c>
      <c r="F2059" s="16" t="s">
        <v>171</v>
      </c>
      <c r="G2059" s="182" t="s">
        <v>1552</v>
      </c>
      <c r="H2059" s="185" t="s">
        <v>1553</v>
      </c>
      <c r="I2059" s="57" t="str">
        <f t="shared" si="402"/>
        <v>Cancel</v>
      </c>
      <c r="J2059" s="178" t="s">
        <v>2029</v>
      </c>
      <c r="K2059" s="185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87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81">
        <v>0.12</v>
      </c>
      <c r="AE2059" s="183">
        <f t="shared" si="406"/>
        <v>1</v>
      </c>
      <c r="AF2059" s="183" t="str">
        <f>IF(AND(COUNTIFS($J$18:J2059,J2059)=1,AE2059=1),1,"")</f>
        <v/>
      </c>
      <c r="AG2059" s="183" t="str">
        <f>IF(C2059="","",IF(AND(COUNTIFS($J$18:J2059,J2059)=1,C2059&lt;&gt;""),1,""))</f>
        <v/>
      </c>
      <c r="AH2059" s="183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82">
        <v>2021</v>
      </c>
      <c r="C2060" s="182">
        <v>6</v>
      </c>
      <c r="D2060" s="57" t="str">
        <f t="shared" si="400"/>
        <v>Q1</v>
      </c>
      <c r="E2060" s="16" t="s">
        <v>171</v>
      </c>
      <c r="F2060" s="16" t="s">
        <v>171</v>
      </c>
      <c r="G2060" s="182" t="s">
        <v>1552</v>
      </c>
      <c r="H2060" s="185"/>
      <c r="I2060" s="57" t="str">
        <f t="shared" si="402"/>
        <v>Cancel</v>
      </c>
      <c r="J2060" s="178" t="s">
        <v>2031</v>
      </c>
      <c r="K2060" s="185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87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81">
        <v>0.12</v>
      </c>
      <c r="AE2060" s="183">
        <f t="shared" si="406"/>
        <v>0</v>
      </c>
      <c r="AF2060" s="183" t="str">
        <f>IF(AND(COUNTIFS($J$18:J2060,J2060)=1,AE2060=1),1,"")</f>
        <v/>
      </c>
      <c r="AG2060" s="183">
        <f>IF(C2060="","",IF(AND(COUNTIFS($J$18:J2060,J2060)=1,C2060&lt;&gt;""),1,""))</f>
        <v>1</v>
      </c>
      <c r="AH2060" s="183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82">
        <v>2021</v>
      </c>
      <c r="C2061" s="182">
        <v>6</v>
      </c>
      <c r="D2061" s="57" t="str">
        <f t="shared" si="400"/>
        <v>Q1</v>
      </c>
      <c r="E2061" s="16" t="s">
        <v>171</v>
      </c>
      <c r="F2061" s="16" t="s">
        <v>171</v>
      </c>
      <c r="G2061" s="182" t="s">
        <v>1552</v>
      </c>
      <c r="H2061" s="185" t="s">
        <v>2006</v>
      </c>
      <c r="I2061" s="57" t="str">
        <f t="shared" si="402"/>
        <v>Cancel</v>
      </c>
      <c r="J2061" s="178" t="s">
        <v>2033</v>
      </c>
      <c r="K2061" s="185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87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84">
        <v>0.12</v>
      </c>
      <c r="AE2061" s="183">
        <f t="shared" si="406"/>
        <v>1</v>
      </c>
      <c r="AF2061" s="183">
        <f>IF(AND(COUNTIFS($J$18:J2061,J2061)=1,AE2061=1),1,"")</f>
        <v>1</v>
      </c>
      <c r="AG2061" s="183">
        <f>IF(C2061="","",IF(AND(COUNTIFS($J$18:J2061,J2061)=1,C2061&lt;&gt;""),1,""))</f>
        <v>1</v>
      </c>
      <c r="AH2061" s="183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82">
        <v>2021</v>
      </c>
      <c r="C2062" s="182">
        <v>6</v>
      </c>
      <c r="D2062" s="57" t="str">
        <f t="shared" si="400"/>
        <v>Q1</v>
      </c>
      <c r="E2062" s="16" t="s">
        <v>171</v>
      </c>
      <c r="F2062" s="16" t="s">
        <v>171</v>
      </c>
      <c r="G2062" s="182" t="s">
        <v>1552</v>
      </c>
      <c r="H2062" s="185" t="s">
        <v>2006</v>
      </c>
      <c r="I2062" s="57" t="str">
        <f t="shared" si="402"/>
        <v>Cancel</v>
      </c>
      <c r="J2062" s="178" t="s">
        <v>2033</v>
      </c>
      <c r="K2062" s="185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87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84">
        <v>0.12</v>
      </c>
      <c r="AE2062" s="183">
        <f t="shared" si="406"/>
        <v>1</v>
      </c>
      <c r="AF2062" s="183" t="str">
        <f>IF(AND(COUNTIFS($J$18:J2062,J2062)=1,AE2062=1),1,"")</f>
        <v/>
      </c>
      <c r="AG2062" s="183" t="str">
        <f>IF(C2062="","",IF(AND(COUNTIFS($J$18:J2062,J2062)=1,C2062&lt;&gt;""),1,""))</f>
        <v/>
      </c>
      <c r="AH2062" s="183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82">
        <v>2021</v>
      </c>
      <c r="C2063" s="182">
        <v>6</v>
      </c>
      <c r="D2063" s="57" t="str">
        <f t="shared" si="400"/>
        <v>Q1</v>
      </c>
      <c r="E2063" s="16" t="s">
        <v>171</v>
      </c>
      <c r="F2063" s="16" t="s">
        <v>171</v>
      </c>
      <c r="G2063" s="182" t="s">
        <v>1552</v>
      </c>
      <c r="H2063" s="185" t="s">
        <v>2006</v>
      </c>
      <c r="I2063" s="57" t="str">
        <f t="shared" si="402"/>
        <v>Cancel</v>
      </c>
      <c r="J2063" s="178" t="s">
        <v>2035</v>
      </c>
      <c r="K2063" s="185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87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84">
        <v>0.12</v>
      </c>
      <c r="AE2063" s="183">
        <f t="shared" si="406"/>
        <v>1</v>
      </c>
      <c r="AF2063" s="183">
        <f>IF(AND(COUNTIFS($J$18:J2063,J2063)=1,AE2063=1),1,"")</f>
        <v>1</v>
      </c>
      <c r="AG2063" s="183">
        <f>IF(C2063="","",IF(AND(COUNTIFS($J$18:J2063,J2063)=1,C2063&lt;&gt;""),1,""))</f>
        <v>1</v>
      </c>
      <c r="AH2063" s="183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82">
        <v>2021</v>
      </c>
      <c r="C2064" s="182">
        <v>6</v>
      </c>
      <c r="D2064" s="57" t="str">
        <f t="shared" si="400"/>
        <v>Q1</v>
      </c>
      <c r="E2064" s="16" t="s">
        <v>171</v>
      </c>
      <c r="F2064" s="16" t="s">
        <v>171</v>
      </c>
      <c r="G2064" s="182" t="s">
        <v>1552</v>
      </c>
      <c r="H2064" s="185" t="s">
        <v>2006</v>
      </c>
      <c r="I2064" s="57" t="str">
        <f t="shared" si="402"/>
        <v>Cancel</v>
      </c>
      <c r="J2064" s="178" t="s">
        <v>2035</v>
      </c>
      <c r="K2064" s="185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87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84">
        <v>0.12</v>
      </c>
      <c r="AE2064" s="183">
        <f t="shared" si="406"/>
        <v>1</v>
      </c>
      <c r="AF2064" s="183" t="str">
        <f>IF(AND(COUNTIFS($J$18:J2064,J2064)=1,AE2064=1),1,"")</f>
        <v/>
      </c>
      <c r="AG2064" s="183" t="str">
        <f>IF(C2064="","",IF(AND(COUNTIFS($J$18:J2064,J2064)=1,C2064&lt;&gt;""),1,""))</f>
        <v/>
      </c>
      <c r="AH2064" s="183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82">
        <v>2021</v>
      </c>
      <c r="C2065" s="182">
        <v>7</v>
      </c>
      <c r="D2065" s="57" t="str">
        <f t="shared" si="400"/>
        <v>Q2</v>
      </c>
      <c r="E2065" s="16" t="s">
        <v>171</v>
      </c>
      <c r="F2065" s="16" t="s">
        <v>171</v>
      </c>
      <c r="G2065" s="182" t="s">
        <v>171</v>
      </c>
      <c r="H2065" s="185" t="s">
        <v>1553</v>
      </c>
      <c r="I2065" s="57" t="str">
        <f t="shared" si="402"/>
        <v>Cancel</v>
      </c>
      <c r="J2065" s="178" t="s">
        <v>2037</v>
      </c>
      <c r="K2065" s="185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87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84">
        <v>0.12</v>
      </c>
      <c r="AE2065" s="183">
        <f t="shared" si="406"/>
        <v>0</v>
      </c>
      <c r="AF2065" s="183" t="str">
        <f>IF(AND(COUNTIFS($J$18:J2065,J2065)=1,AE2065=1),1,"")</f>
        <v/>
      </c>
      <c r="AG2065" s="183">
        <f>IF(C2065="","",IF(AND(COUNTIFS($J$18:J2065,J2065)=1,C2065&lt;&gt;""),1,""))</f>
        <v>1</v>
      </c>
      <c r="AH2065" s="183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82">
        <v>2021</v>
      </c>
      <c r="C2066" s="182">
        <v>7</v>
      </c>
      <c r="D2066" s="57" t="str">
        <f t="shared" si="400"/>
        <v>Q2</v>
      </c>
      <c r="E2066" s="16" t="s">
        <v>171</v>
      </c>
      <c r="F2066" s="16" t="s">
        <v>171</v>
      </c>
      <c r="G2066" s="182" t="s">
        <v>171</v>
      </c>
      <c r="H2066" s="185"/>
      <c r="I2066" s="57" t="str">
        <f t="shared" si="402"/>
        <v>Cancel</v>
      </c>
      <c r="J2066" s="178" t="s">
        <v>2038</v>
      </c>
      <c r="K2066" s="185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87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84">
        <v>0.12</v>
      </c>
      <c r="AE2066" s="183">
        <f t="shared" si="406"/>
        <v>1</v>
      </c>
      <c r="AF2066" s="183">
        <f>IF(AND(COUNTIFS($J$18:J2066,J2066)=1,AE2066=1),1,"")</f>
        <v>1</v>
      </c>
      <c r="AG2066" s="183">
        <f>IF(C2066="","",IF(AND(COUNTIFS($J$18:J2066,J2066)=1,C2066&lt;&gt;""),1,""))</f>
        <v>1</v>
      </c>
      <c r="AH2066" s="183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82">
        <v>2021</v>
      </c>
      <c r="C2067" s="182">
        <v>7</v>
      </c>
      <c r="D2067" s="57" t="str">
        <f t="shared" si="400"/>
        <v>Q2</v>
      </c>
      <c r="E2067" s="16" t="s">
        <v>171</v>
      </c>
      <c r="F2067" s="16" t="s">
        <v>171</v>
      </c>
      <c r="G2067" s="182" t="s">
        <v>171</v>
      </c>
      <c r="H2067" s="185"/>
      <c r="I2067" s="57" t="str">
        <f t="shared" si="402"/>
        <v>Cancel</v>
      </c>
      <c r="J2067" s="178" t="s">
        <v>2038</v>
      </c>
      <c r="K2067" s="185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87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84">
        <v>0.12</v>
      </c>
      <c r="AE2067" s="183">
        <f t="shared" si="406"/>
        <v>1</v>
      </c>
      <c r="AF2067" s="183" t="str">
        <f>IF(AND(COUNTIFS($J$18:J2067,J2067)=1,AE2067=1),1,"")</f>
        <v/>
      </c>
      <c r="AG2067" s="183" t="str">
        <f>IF(C2067="","",IF(AND(COUNTIFS($J$18:J2067,J2067)=1,C2067&lt;&gt;""),1,""))</f>
        <v/>
      </c>
      <c r="AH2067" s="183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82">
        <v>2021</v>
      </c>
      <c r="C2068" s="182">
        <v>8</v>
      </c>
      <c r="D2068" s="57" t="str">
        <f t="shared" si="400"/>
        <v>Q2</v>
      </c>
      <c r="E2068" s="16" t="s">
        <v>171</v>
      </c>
      <c r="F2068" s="16" t="s">
        <v>171</v>
      </c>
      <c r="G2068" s="182" t="s">
        <v>1558</v>
      </c>
      <c r="H2068" s="185"/>
      <c r="I2068" s="57" t="str">
        <f t="shared" si="402"/>
        <v>Cancel</v>
      </c>
      <c r="J2068" s="178" t="s">
        <v>2039</v>
      </c>
      <c r="K2068" s="185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87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84">
        <v>0.12</v>
      </c>
      <c r="AE2068" s="183">
        <f t="shared" si="406"/>
        <v>0</v>
      </c>
      <c r="AF2068" s="183" t="str">
        <f>IF(AND(COUNTIFS($J$18:J2068,J2068)=1,AE2068=1),1,"")</f>
        <v/>
      </c>
      <c r="AG2068" s="183">
        <f>IF(C2068="","",IF(AND(COUNTIFS($J$18:J2068,J2068)=1,C2068&lt;&gt;""),1,""))</f>
        <v>1</v>
      </c>
      <c r="AH2068" s="183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82">
        <v>2021</v>
      </c>
      <c r="C2069" s="182">
        <v>7</v>
      </c>
      <c r="D2069" s="57" t="str">
        <f t="shared" si="400"/>
        <v>Q2</v>
      </c>
      <c r="E2069" s="16" t="s">
        <v>171</v>
      </c>
      <c r="F2069" s="16" t="s">
        <v>171</v>
      </c>
      <c r="G2069" s="182" t="s">
        <v>171</v>
      </c>
      <c r="H2069" s="185"/>
      <c r="I2069" s="57" t="str">
        <f t="shared" si="402"/>
        <v>Cancel</v>
      </c>
      <c r="J2069" s="178" t="s">
        <v>1847</v>
      </c>
      <c r="K2069" s="185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87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84">
        <v>0.15060000000000001</v>
      </c>
      <c r="AE2069" s="183">
        <f t="shared" si="406"/>
        <v>1</v>
      </c>
      <c r="AF2069" s="183" t="str">
        <f>IF(AND(COUNTIFS($J$18:J2069,J2069)=1,AE2069=1),1,"")</f>
        <v/>
      </c>
      <c r="AG2069" s="183" t="str">
        <f>IF(C2069="","",IF(AND(COUNTIFS($J$18:J2069,J2069)=1,C2069&lt;&gt;""),1,""))</f>
        <v/>
      </c>
      <c r="AH2069" s="183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3178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82">
        <v>2021</v>
      </c>
      <c r="C2070" s="182">
        <v>9</v>
      </c>
      <c r="D2070" s="57" t="str">
        <f t="shared" si="400"/>
        <v>Q2</v>
      </c>
      <c r="E2070" s="16" t="s">
        <v>171</v>
      </c>
      <c r="F2070" s="16" t="s">
        <v>171</v>
      </c>
      <c r="G2070" s="182" t="s">
        <v>171</v>
      </c>
      <c r="H2070" s="185"/>
      <c r="I2070" s="57" t="str">
        <f t="shared" si="402"/>
        <v>Cancel</v>
      </c>
      <c r="J2070" s="178" t="s">
        <v>2040</v>
      </c>
      <c r="K2070" s="185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87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81">
        <v>0.12</v>
      </c>
      <c r="AE2070" s="183">
        <f t="shared" si="406"/>
        <v>0</v>
      </c>
      <c r="AF2070" s="183" t="str">
        <f>IF(AND(COUNTIFS($J$18:J2070,J2070)=1,AE2070=1),1,"")</f>
        <v/>
      </c>
      <c r="AG2070" s="183">
        <f>IF(C2070="","",IF(AND(COUNTIFS($J$18:J2070,J2070)=1,C2070&lt;&gt;""),1,""))</f>
        <v>1</v>
      </c>
      <c r="AH2070" s="183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82">
        <v>2023</v>
      </c>
      <c r="C2071" s="182">
        <v>8</v>
      </c>
      <c r="D2071" s="57" t="str">
        <f t="shared" si="400"/>
        <v>Q2</v>
      </c>
      <c r="E2071" s="16" t="s">
        <v>42</v>
      </c>
      <c r="F2071" s="182">
        <v>2023</v>
      </c>
      <c r="G2071" s="182">
        <v>12</v>
      </c>
      <c r="H2071" s="185"/>
      <c r="I2071" s="57" t="str">
        <f t="shared" si="402"/>
        <v>Q3</v>
      </c>
      <c r="J2071" s="178" t="s">
        <v>2041</v>
      </c>
      <c r="K2071" s="185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87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88">
        <v>0.27150000000000002</v>
      </c>
      <c r="AE2071" s="183">
        <f t="shared" si="406"/>
        <v>0</v>
      </c>
      <c r="AF2071" s="183" t="str">
        <f>IF(AND(COUNTIFS($J$18:J2071,J2071)=1,AE2071=1),1,"")</f>
        <v/>
      </c>
      <c r="AG2071" s="183">
        <f>IF(C2071="","",IF(AND(COUNTIFS($J$18:J2071,J2071)=1,C2071&lt;&gt;""),1,""))</f>
        <v>1</v>
      </c>
      <c r="AH2071" s="183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82">
        <v>2023</v>
      </c>
      <c r="C2072" s="182">
        <v>8</v>
      </c>
      <c r="D2072" s="57" t="str">
        <f t="shared" si="400"/>
        <v>Q2</v>
      </c>
      <c r="E2072" s="16" t="s">
        <v>42</v>
      </c>
      <c r="F2072" s="182">
        <v>2023</v>
      </c>
      <c r="G2072" s="182">
        <v>12</v>
      </c>
      <c r="H2072" s="185"/>
      <c r="I2072" s="57" t="str">
        <f t="shared" si="402"/>
        <v>Q3</v>
      </c>
      <c r="J2072" s="178" t="s">
        <v>2041</v>
      </c>
      <c r="K2072" s="185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87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88">
        <v>0.27150000000000002</v>
      </c>
      <c r="AE2072" s="183">
        <f t="shared" si="406"/>
        <v>0</v>
      </c>
      <c r="AF2072" s="183" t="str">
        <f>IF(AND(COUNTIFS($J$18:J2072,J2072)=1,AE2072=1),1,"")</f>
        <v/>
      </c>
      <c r="AG2072" s="183" t="str">
        <f>IF(C2072="","",IF(AND(COUNTIFS($J$18:J2072,J2072)=1,C2072&lt;&gt;""),1,""))</f>
        <v/>
      </c>
      <c r="AH2072" s="183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82">
        <v>2023</v>
      </c>
      <c r="C2073" s="182">
        <v>11</v>
      </c>
      <c r="D2073" s="57" t="str">
        <f t="shared" si="400"/>
        <v>Q3</v>
      </c>
      <c r="E2073" s="16" t="s">
        <v>42</v>
      </c>
      <c r="F2073" s="182">
        <v>2024</v>
      </c>
      <c r="G2073" s="182">
        <v>1</v>
      </c>
      <c r="H2073" s="185"/>
      <c r="I2073" s="57" t="str">
        <f t="shared" si="402"/>
        <v>Q4</v>
      </c>
      <c r="J2073" s="178" t="s">
        <v>2042</v>
      </c>
      <c r="K2073" s="185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si="403"/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87" t="str">
        <f>IF(W2073="","",IF(W2073="RMB","1.13", "1"))</f>
        <v>1</v>
      </c>
      <c r="Z2073" s="26">
        <f t="shared" si="401"/>
        <v>58000</v>
      </c>
      <c r="AA2073" s="16">
        <v>7.8</v>
      </c>
      <c r="AB2073" s="35">
        <f t="shared" si="412"/>
        <v>452400</v>
      </c>
      <c r="AC2073" s="27">
        <f t="shared" si="405"/>
        <v>54288</v>
      </c>
      <c r="AD2073" s="184">
        <v>0.12</v>
      </c>
      <c r="AE2073" s="183">
        <f t="shared" si="406"/>
        <v>0</v>
      </c>
      <c r="AF2073" s="183" t="str">
        <f>IF(AND(COUNTIFS($J$18:J2073,J2073)=1,AE2073=1),1,"")</f>
        <v/>
      </c>
      <c r="AG2073" s="183">
        <f>IF(C2073="","",IF(AND(COUNTIFS($J$18:J2073,J2073)=1,C2073&lt;&gt;""),1,""))</f>
        <v>1</v>
      </c>
      <c r="AH2073" s="183">
        <f>IF(G2073="","",IF(AND(COUNTIFS($J$18:J2073,J2073)=1,G2073&lt;&gt;""),1,""))</f>
        <v>1</v>
      </c>
      <c r="AI2073" s="28">
        <f t="shared" si="407"/>
        <v>13068719.89557522</v>
      </c>
      <c r="AJ2073" s="28">
        <f t="shared" si="408"/>
        <v>1568246.387469027</v>
      </c>
      <c r="AK2073" s="29">
        <f t="shared" si="409"/>
        <v>0.12000000000000005</v>
      </c>
      <c r="AL2073" s="25"/>
      <c r="AM2073" s="25"/>
      <c r="AN2073" s="25"/>
      <c r="AO2073" s="25"/>
      <c r="AP2073" s="45" t="str">
        <f t="shared" si="410"/>
        <v>20241</v>
      </c>
      <c r="AQ2073" s="45" t="str">
        <f t="shared" si="411"/>
        <v>20241USD</v>
      </c>
    </row>
    <row r="2074" spans="1:43" s="15" customFormat="1">
      <c r="A2074" s="16" t="s">
        <v>42</v>
      </c>
      <c r="B2074" s="182">
        <v>2023</v>
      </c>
      <c r="C2074" s="182">
        <v>11</v>
      </c>
      <c r="D2074" s="57" t="str">
        <f t="shared" si="400"/>
        <v>Q3</v>
      </c>
      <c r="E2074" s="16" t="s">
        <v>42</v>
      </c>
      <c r="F2074" s="182">
        <v>2024</v>
      </c>
      <c r="G2074" s="182">
        <v>1</v>
      </c>
      <c r="H2074" s="185"/>
      <c r="I2074" s="57" t="str">
        <f t="shared" si="402"/>
        <v>Q4</v>
      </c>
      <c r="J2074" s="178" t="s">
        <v>2042</v>
      </c>
      <c r="K2074" s="185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03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87" t="str">
        <f>IF(W2074="","",IF(W2074="RMB","1.13", "1"))</f>
        <v>1</v>
      </c>
      <c r="Z2074" s="26">
        <f t="shared" si="401"/>
        <v>58000</v>
      </c>
      <c r="AA2074" s="16">
        <v>7.8</v>
      </c>
      <c r="AB2074" s="35">
        <f t="shared" si="412"/>
        <v>452400</v>
      </c>
      <c r="AC2074" s="27">
        <f t="shared" si="405"/>
        <v>54288</v>
      </c>
      <c r="AD2074" s="184">
        <v>0.12</v>
      </c>
      <c r="AE2074" s="183">
        <f t="shared" si="406"/>
        <v>0</v>
      </c>
      <c r="AF2074" s="183" t="str">
        <f>IF(AND(COUNTIFS($J$18:J2074,J2074)=1,AE2074=1),1,"")</f>
        <v/>
      </c>
      <c r="AG2074" s="183" t="str">
        <f>IF(C2074="","",IF(AND(COUNTIFS($J$18:J2074,J2074)=1,C2074&lt;&gt;""),1,""))</f>
        <v/>
      </c>
      <c r="AH2074" s="183" t="str">
        <f>IF(G2074="","",IF(AND(COUNTIFS($J$18:J2074,J2074)=1,G2074&lt;&gt;""),1,""))</f>
        <v/>
      </c>
      <c r="AI2074" s="28">
        <f t="shared" si="407"/>
        <v>13068719.89557522</v>
      </c>
      <c r="AJ2074" s="28">
        <f t="shared" si="408"/>
        <v>1568246.387469027</v>
      </c>
      <c r="AK2074" s="29">
        <f t="shared" si="409"/>
        <v>0.12000000000000005</v>
      </c>
      <c r="AL2074" s="25"/>
      <c r="AM2074" s="25"/>
      <c r="AN2074" s="25"/>
      <c r="AO2074" s="25"/>
      <c r="AP2074" s="45" t="str">
        <f t="shared" si="410"/>
        <v>20241</v>
      </c>
      <c r="AQ2074" s="45" t="str">
        <f t="shared" si="411"/>
        <v>20241USD</v>
      </c>
    </row>
    <row r="2075" spans="1:43" s="15" customFormat="1">
      <c r="A2075" s="16" t="s">
        <v>41</v>
      </c>
      <c r="B2075" s="182">
        <v>2022</v>
      </c>
      <c r="C2075" s="182">
        <v>10</v>
      </c>
      <c r="D2075" s="57" t="str">
        <f t="shared" si="400"/>
        <v>Q3</v>
      </c>
      <c r="E2075" s="16" t="s">
        <v>42</v>
      </c>
      <c r="F2075" s="182">
        <v>2024</v>
      </c>
      <c r="G2075" s="182">
        <v>2</v>
      </c>
      <c r="H2075" s="185"/>
      <c r="I2075" s="57" t="str">
        <f t="shared" si="402"/>
        <v>Q4</v>
      </c>
      <c r="J2075" s="178" t="s">
        <v>2043</v>
      </c>
      <c r="K2075" s="185" t="s">
        <v>2044</v>
      </c>
      <c r="L2075" s="25" t="s">
        <v>79</v>
      </c>
      <c r="M2075" s="16" t="s">
        <v>47</v>
      </c>
      <c r="N2075" s="16">
        <v>1</v>
      </c>
      <c r="O2075" s="16"/>
      <c r="P2075" s="57" t="str">
        <f t="shared" si="403"/>
        <v>MAIN UNIT</v>
      </c>
      <c r="Q2075" s="16" t="s">
        <v>56</v>
      </c>
      <c r="R2075" s="16" t="s">
        <v>49</v>
      </c>
      <c r="S2075" s="16" t="s">
        <v>37</v>
      </c>
      <c r="T2075" s="16" t="s">
        <v>88</v>
      </c>
      <c r="U2075" s="16" t="s">
        <v>58</v>
      </c>
      <c r="V2075" s="16" t="s">
        <v>949</v>
      </c>
      <c r="W2075" s="16" t="s">
        <v>51</v>
      </c>
      <c r="X2075" s="34">
        <v>1050000</v>
      </c>
      <c r="Y2075" s="187" t="str">
        <f t="shared" ref="Y2075:Y2138" si="413">IF(W2075="RMB","1.13", "1")</f>
        <v>1.13</v>
      </c>
      <c r="Z2075" s="26">
        <f t="shared" si="401"/>
        <v>1050000</v>
      </c>
      <c r="AA2075" s="16">
        <v>1.1000000000000001</v>
      </c>
      <c r="AB2075" s="35">
        <f t="shared" si="412"/>
        <v>1022123.8938053099</v>
      </c>
      <c r="AC2075" s="27">
        <f t="shared" si="405"/>
        <v>122654.86725663718</v>
      </c>
      <c r="AD2075" s="184">
        <v>0.12</v>
      </c>
      <c r="AE2075" s="183">
        <f t="shared" si="406"/>
        <v>1</v>
      </c>
      <c r="AF2075" s="183">
        <f>IF(AND(COUNTIFS($J$18:J2075,J2075)=1,AE2075=1),1,"")</f>
        <v>1</v>
      </c>
      <c r="AG2075" s="183">
        <f>IF(C2075="","",IF(AND(COUNTIFS($J$18:J2075,J2075)=1,C2075&lt;&gt;""),1,""))</f>
        <v>1</v>
      </c>
      <c r="AH2075" s="183">
        <f>IF(G2075="","",IF(AND(COUNTIFS($J$18:J2075,J2075)=1,G2075&lt;&gt;""),1,""))</f>
        <v>1</v>
      </c>
      <c r="AI2075" s="28">
        <f t="shared" si="407"/>
        <v>16000190.159292037</v>
      </c>
      <c r="AJ2075" s="28">
        <f t="shared" si="408"/>
        <v>1920022.8191150443</v>
      </c>
      <c r="AK2075" s="29">
        <f t="shared" si="409"/>
        <v>0.12</v>
      </c>
      <c r="AL2075" s="25"/>
      <c r="AM2075" s="25"/>
      <c r="AN2075" s="25"/>
      <c r="AO2075" s="25"/>
      <c r="AP2075" s="45" t="str">
        <f t="shared" si="410"/>
        <v>20242</v>
      </c>
      <c r="AQ2075" s="45" t="str">
        <f t="shared" si="411"/>
        <v>20242RMB</v>
      </c>
    </row>
    <row r="2076" spans="1:43" s="15" customFormat="1">
      <c r="A2076" s="16" t="s">
        <v>42</v>
      </c>
      <c r="B2076" s="182">
        <v>2023</v>
      </c>
      <c r="C2076" s="182">
        <v>7</v>
      </c>
      <c r="D2076" s="57" t="str">
        <f t="shared" si="400"/>
        <v>Q2</v>
      </c>
      <c r="E2076" s="16" t="s">
        <v>42</v>
      </c>
      <c r="F2076" s="182">
        <v>2024</v>
      </c>
      <c r="G2076" s="182">
        <v>1</v>
      </c>
      <c r="H2076" s="185"/>
      <c r="I2076" s="57" t="str">
        <f t="shared" si="402"/>
        <v>Q4</v>
      </c>
      <c r="J2076" s="178" t="s">
        <v>2045</v>
      </c>
      <c r="K2076" s="185" t="s">
        <v>2046</v>
      </c>
      <c r="L2076" s="25" t="s">
        <v>79</v>
      </c>
      <c r="M2076" s="16" t="s">
        <v>47</v>
      </c>
      <c r="N2076" s="16">
        <v>2</v>
      </c>
      <c r="O2076" s="16"/>
      <c r="P2076" s="57" t="str">
        <f t="shared" si="403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701750</v>
      </c>
      <c r="Y2076" s="187" t="str">
        <f t="shared" si="413"/>
        <v>1.13</v>
      </c>
      <c r="Z2076" s="26">
        <f t="shared" si="401"/>
        <v>1403500</v>
      </c>
      <c r="AA2076" s="16">
        <v>1.1000000000000001</v>
      </c>
      <c r="AB2076" s="35">
        <f t="shared" si="412"/>
        <v>1366238.9380530976</v>
      </c>
      <c r="AC2076" s="27">
        <f t="shared" si="405"/>
        <v>163948.67256637171</v>
      </c>
      <c r="AD2076" s="184">
        <v>0.12</v>
      </c>
      <c r="AE2076" s="183">
        <f t="shared" si="406"/>
        <v>1</v>
      </c>
      <c r="AF2076" s="183">
        <f>IF(AND(COUNTIFS($J$18:J2076,J2076)=1,AE2076=1),1,"")</f>
        <v>1</v>
      </c>
      <c r="AG2076" s="183">
        <f>IF(C2076="","",IF(AND(COUNTIFS($J$18:J2076,J2076)=1,C2076&lt;&gt;""),1,""))</f>
        <v>1</v>
      </c>
      <c r="AH2076" s="183">
        <f>IF(G2076="","",IF(AND(COUNTIFS($J$18:J2076,J2076)=1,G2076&lt;&gt;""),1,""))</f>
        <v>1</v>
      </c>
      <c r="AI2076" s="28">
        <f t="shared" si="407"/>
        <v>13068719.89557522</v>
      </c>
      <c r="AJ2076" s="28">
        <f t="shared" si="408"/>
        <v>1568246.387469027</v>
      </c>
      <c r="AK2076" s="29">
        <f t="shared" si="409"/>
        <v>0.12000000000000005</v>
      </c>
      <c r="AL2076" s="25"/>
      <c r="AM2076" s="25"/>
      <c r="AN2076" s="25"/>
      <c r="AO2076" s="25"/>
      <c r="AP2076" s="45" t="str">
        <f t="shared" si="410"/>
        <v>20241</v>
      </c>
      <c r="AQ2076" s="45" t="str">
        <f t="shared" si="411"/>
        <v>20241RMB</v>
      </c>
    </row>
    <row r="2077" spans="1:43" s="15" customFormat="1">
      <c r="A2077" s="16" t="s">
        <v>42</v>
      </c>
      <c r="B2077" s="182">
        <v>2023</v>
      </c>
      <c r="C2077" s="182">
        <v>7</v>
      </c>
      <c r="D2077" s="57" t="str">
        <f t="shared" si="400"/>
        <v>Q2</v>
      </c>
      <c r="E2077" s="16" t="s">
        <v>42</v>
      </c>
      <c r="F2077" s="182">
        <v>2024</v>
      </c>
      <c r="G2077" s="182">
        <v>1</v>
      </c>
      <c r="H2077" s="185"/>
      <c r="I2077" s="57" t="str">
        <f t="shared" si="402"/>
        <v>Q4</v>
      </c>
      <c r="J2077" s="178" t="s">
        <v>2045</v>
      </c>
      <c r="K2077" s="185" t="s">
        <v>2046</v>
      </c>
      <c r="L2077" s="25" t="s">
        <v>55</v>
      </c>
      <c r="M2077" s="16" t="s">
        <v>47</v>
      </c>
      <c r="N2077" s="16">
        <v>2</v>
      </c>
      <c r="O2077" s="16"/>
      <c r="P2077" s="57" t="str">
        <f t="shared" si="403"/>
        <v>MAIN UNIT</v>
      </c>
      <c r="Q2077" s="16" t="s">
        <v>56</v>
      </c>
      <c r="R2077" s="16" t="s">
        <v>49</v>
      </c>
      <c r="S2077" s="16" t="s">
        <v>37</v>
      </c>
      <c r="T2077" s="16" t="s">
        <v>75</v>
      </c>
      <c r="U2077" s="16" t="s">
        <v>58</v>
      </c>
      <c r="V2077" s="16" t="s">
        <v>949</v>
      </c>
      <c r="W2077" s="16" t="s">
        <v>51</v>
      </c>
      <c r="X2077" s="34">
        <v>441000</v>
      </c>
      <c r="Y2077" s="187" t="str">
        <f t="shared" si="413"/>
        <v>1.13</v>
      </c>
      <c r="Z2077" s="26">
        <f t="shared" si="401"/>
        <v>882000</v>
      </c>
      <c r="AA2077" s="16">
        <v>1.1000000000000001</v>
      </c>
      <c r="AB2077" s="35">
        <f t="shared" si="412"/>
        <v>858584.07079646038</v>
      </c>
      <c r="AC2077" s="27">
        <f t="shared" si="405"/>
        <v>103030.08849557524</v>
      </c>
      <c r="AD2077" s="184">
        <v>0.12</v>
      </c>
      <c r="AE2077" s="183">
        <f t="shared" si="406"/>
        <v>1</v>
      </c>
      <c r="AF2077" s="183" t="str">
        <f>IF(AND(COUNTIFS($J$18:J2077,J2077)=1,AE2077=1),1,"")</f>
        <v/>
      </c>
      <c r="AG2077" s="183" t="str">
        <f>IF(C2077="","",IF(AND(COUNTIFS($J$18:J2077,J2077)=1,C2077&lt;&gt;""),1,""))</f>
        <v/>
      </c>
      <c r="AH2077" s="183" t="str">
        <f>IF(G2077="","",IF(AND(COUNTIFS($J$18:J2077,J2077)=1,G2077&lt;&gt;""),1,""))</f>
        <v/>
      </c>
      <c r="AI2077" s="28">
        <f t="shared" si="407"/>
        <v>13068719.89557522</v>
      </c>
      <c r="AJ2077" s="28">
        <f t="shared" si="408"/>
        <v>1568246.387469027</v>
      </c>
      <c r="AK2077" s="29">
        <f t="shared" si="409"/>
        <v>0.12000000000000005</v>
      </c>
      <c r="AL2077" s="25"/>
      <c r="AM2077" s="25"/>
      <c r="AN2077" s="25"/>
      <c r="AO2077" s="25"/>
      <c r="AP2077" s="45" t="str">
        <f t="shared" si="410"/>
        <v>20241</v>
      </c>
      <c r="AQ2077" s="45" t="str">
        <f t="shared" si="411"/>
        <v>20241RMB</v>
      </c>
    </row>
    <row r="2078" spans="1:43" s="15" customFormat="1">
      <c r="A2078" s="16" t="s">
        <v>42</v>
      </c>
      <c r="B2078" s="182">
        <v>2023</v>
      </c>
      <c r="C2078" s="182">
        <v>7</v>
      </c>
      <c r="D2078" s="57" t="str">
        <f t="shared" si="400"/>
        <v>Q2</v>
      </c>
      <c r="E2078" s="189" t="s">
        <v>42</v>
      </c>
      <c r="F2078" s="190">
        <v>2023</v>
      </c>
      <c r="G2078" s="190">
        <v>10</v>
      </c>
      <c r="H2078" s="191"/>
      <c r="I2078" s="57" t="str">
        <f t="shared" si="402"/>
        <v>Q3</v>
      </c>
      <c r="J2078" s="179" t="s">
        <v>2047</v>
      </c>
      <c r="K2078" s="191" t="s">
        <v>2048</v>
      </c>
      <c r="L2078" s="192" t="s">
        <v>55</v>
      </c>
      <c r="M2078" s="189" t="s">
        <v>47</v>
      </c>
      <c r="N2078" s="189">
        <v>1</v>
      </c>
      <c r="O2078" s="16"/>
      <c r="P2078" s="57" t="str">
        <f t="shared" si="403"/>
        <v>MAIN UNIT</v>
      </c>
      <c r="Q2078" s="189" t="s">
        <v>56</v>
      </c>
      <c r="R2078" s="16" t="s">
        <v>49</v>
      </c>
      <c r="S2078" s="189" t="s">
        <v>37</v>
      </c>
      <c r="T2078" s="189" t="s">
        <v>75</v>
      </c>
      <c r="U2078" s="189" t="s">
        <v>58</v>
      </c>
      <c r="V2078" s="189" t="s">
        <v>1336</v>
      </c>
      <c r="W2078" s="189" t="s">
        <v>51</v>
      </c>
      <c r="X2078" s="156">
        <v>510000</v>
      </c>
      <c r="Y2078" s="187" t="str">
        <f t="shared" si="413"/>
        <v>1.13</v>
      </c>
      <c r="Z2078" s="26">
        <f t="shared" si="401"/>
        <v>510000</v>
      </c>
      <c r="AA2078" s="189">
        <v>1.07</v>
      </c>
      <c r="AB2078" s="157">
        <f t="shared" si="412"/>
        <v>482920.35398230091</v>
      </c>
      <c r="AC2078" s="158">
        <f t="shared" si="405"/>
        <v>53893.911504424781</v>
      </c>
      <c r="AD2078" s="193">
        <v>0.1116</v>
      </c>
      <c r="AE2078" s="194">
        <f t="shared" si="406"/>
        <v>1</v>
      </c>
      <c r="AF2078" s="194">
        <f>IF(AND(COUNTIFS($J$18:J2078,J2078)=1,AE2078=1),1,"")</f>
        <v>1</v>
      </c>
      <c r="AG2078" s="194">
        <f>IF(C2078="","",IF(AND(COUNTIFS($J$18:J2078,J2078)=1,C2078&lt;&gt;""),1,""))</f>
        <v>1</v>
      </c>
      <c r="AH2078" s="194">
        <f>IF(G2078="","",IF(AND(COUNTIFS($J$18:J2078,J2078)=1,G2078&lt;&gt;""),1,""))</f>
        <v>1</v>
      </c>
      <c r="AI2078" s="28">
        <f t="shared" si="407"/>
        <v>5219988.5752212387</v>
      </c>
      <c r="AJ2078" s="28">
        <f t="shared" si="408"/>
        <v>631627.0013460177</v>
      </c>
      <c r="AK2078" s="159">
        <f t="shared" si="409"/>
        <v>0.12100160608478869</v>
      </c>
      <c r="AL2078" s="25"/>
      <c r="AM2078" s="25"/>
      <c r="AN2078" s="25"/>
      <c r="AO2078" s="25"/>
      <c r="AP2078" s="45" t="str">
        <f t="shared" si="410"/>
        <v>202310</v>
      </c>
      <c r="AQ2078" s="45" t="str">
        <f t="shared" si="411"/>
        <v>202310RMB</v>
      </c>
    </row>
    <row r="2079" spans="1:43" s="15" customFormat="1">
      <c r="A2079" s="16" t="s">
        <v>41</v>
      </c>
      <c r="B2079" s="182">
        <v>2022</v>
      </c>
      <c r="C2079" s="182">
        <v>10</v>
      </c>
      <c r="D2079" s="57" t="str">
        <f t="shared" si="400"/>
        <v>Q3</v>
      </c>
      <c r="E2079" s="16" t="s">
        <v>41</v>
      </c>
      <c r="F2079" s="182">
        <v>2023</v>
      </c>
      <c r="G2079" s="182">
        <v>1</v>
      </c>
      <c r="H2079" s="185"/>
      <c r="I2079" s="57" t="str">
        <f t="shared" si="402"/>
        <v>Q4</v>
      </c>
      <c r="J2079" s="178" t="s">
        <v>2049</v>
      </c>
      <c r="K2079" s="185" t="s">
        <v>2050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03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87" t="str">
        <f t="shared" si="413"/>
        <v>1.13</v>
      </c>
      <c r="Z2079" s="26">
        <f t="shared" si="401"/>
        <v>624000</v>
      </c>
      <c r="AA2079" s="16">
        <v>1.1200000000000001</v>
      </c>
      <c r="AB2079" s="35">
        <f t="shared" si="412"/>
        <v>618477.8761061948</v>
      </c>
      <c r="AC2079" s="27">
        <f t="shared" si="405"/>
        <v>80402.123893805328</v>
      </c>
      <c r="AD2079" s="184">
        <v>0.13</v>
      </c>
      <c r="AE2079" s="183">
        <f t="shared" si="406"/>
        <v>1</v>
      </c>
      <c r="AF2079" s="183">
        <f>IF(AND(COUNTIFS($J$18:J2079,J2079)=1,AE2079=1),1,"")</f>
        <v>1</v>
      </c>
      <c r="AG2079" s="183">
        <f>IF(C2079="","",IF(AND(COUNTIFS($J$18:J2079,J2079)=1,C2079&lt;&gt;""),1,""))</f>
        <v>1</v>
      </c>
      <c r="AH2079" s="183">
        <f>IF(G2079="","",IF(AND(COUNTIFS($J$18:J2079,J2079)=1,G2079&lt;&gt;""),1,""))</f>
        <v>1</v>
      </c>
      <c r="AI2079" s="28">
        <f t="shared" si="407"/>
        <v>7502645.9971681433</v>
      </c>
      <c r="AJ2079" s="28">
        <f t="shared" si="408"/>
        <v>664841.72044240707</v>
      </c>
      <c r="AK2079" s="29">
        <f t="shared" si="409"/>
        <v>8.8614299634202393E-2</v>
      </c>
      <c r="AL2079" s="25"/>
      <c r="AM2079" s="25"/>
      <c r="AN2079" s="25"/>
      <c r="AO2079" s="25"/>
      <c r="AP2079" s="45" t="str">
        <f t="shared" si="410"/>
        <v>20231</v>
      </c>
      <c r="AQ2079" s="45" t="str">
        <f t="shared" si="411"/>
        <v>20231RMB</v>
      </c>
    </row>
    <row r="2080" spans="1:43" s="15" customFormat="1">
      <c r="A2080" s="16" t="s">
        <v>41</v>
      </c>
      <c r="B2080" s="182">
        <v>2022</v>
      </c>
      <c r="C2080" s="182">
        <v>4</v>
      </c>
      <c r="D2080" s="57" t="str">
        <f t="shared" si="400"/>
        <v>Q1</v>
      </c>
      <c r="E2080" s="16" t="s">
        <v>41</v>
      </c>
      <c r="F2080" s="182">
        <v>2023</v>
      </c>
      <c r="G2080" s="182">
        <v>1</v>
      </c>
      <c r="H2080" s="185"/>
      <c r="I2080" s="57" t="str">
        <f t="shared" si="402"/>
        <v>Q4</v>
      </c>
      <c r="J2080" s="178" t="s">
        <v>2051</v>
      </c>
      <c r="K2080" s="185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03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87" t="str">
        <f t="shared" si="413"/>
        <v>1</v>
      </c>
      <c r="Z2080" s="26">
        <f t="shared" si="401"/>
        <v>10500000</v>
      </c>
      <c r="AA2080" s="16">
        <v>0.06</v>
      </c>
      <c r="AB2080" s="35">
        <f t="shared" si="412"/>
        <v>630000</v>
      </c>
      <c r="AC2080" s="27">
        <f t="shared" si="405"/>
        <v>41265</v>
      </c>
      <c r="AD2080" s="184">
        <v>6.5500000000000003E-2</v>
      </c>
      <c r="AE2080" s="183">
        <f t="shared" si="406"/>
        <v>0</v>
      </c>
      <c r="AF2080" s="183" t="str">
        <f>IF(AND(COUNTIFS($J$18:J2080,J2080)=1,AE2080=1),1,"")</f>
        <v/>
      </c>
      <c r="AG2080" s="183">
        <f>IF(C2080="","",IF(AND(COUNTIFS($J$18:J2080,J2080)=1,C2080&lt;&gt;""),1,""))</f>
        <v>1</v>
      </c>
      <c r="AH2080" s="183">
        <f>IF(G2080="","",IF(AND(COUNTIFS($J$18:J2080,J2080)=1,G2080&lt;&gt;""),1,""))</f>
        <v>1</v>
      </c>
      <c r="AI2080" s="28">
        <f t="shared" si="407"/>
        <v>7502645.9971681433</v>
      </c>
      <c r="AJ2080" s="28">
        <f t="shared" si="408"/>
        <v>664841.72044240707</v>
      </c>
      <c r="AK2080" s="29">
        <f t="shared" si="409"/>
        <v>8.8614299634202393E-2</v>
      </c>
      <c r="AL2080" s="25"/>
      <c r="AM2080" s="25"/>
      <c r="AN2080" s="25"/>
      <c r="AO2080" s="25" t="s">
        <v>2052</v>
      </c>
      <c r="AP2080" s="45" t="str">
        <f t="shared" si="410"/>
        <v>20231</v>
      </c>
      <c r="AQ2080" s="45" t="str">
        <f t="shared" si="411"/>
        <v>20231JPY</v>
      </c>
    </row>
    <row r="2081" spans="1:43" s="15" customFormat="1">
      <c r="A2081" s="16" t="s">
        <v>41</v>
      </c>
      <c r="B2081" s="182">
        <v>2022</v>
      </c>
      <c r="C2081" s="182">
        <v>4</v>
      </c>
      <c r="D2081" s="57" t="str">
        <f t="shared" si="400"/>
        <v>Q1</v>
      </c>
      <c r="E2081" s="16" t="s">
        <v>41</v>
      </c>
      <c r="F2081" s="182">
        <v>2023</v>
      </c>
      <c r="G2081" s="182">
        <v>1</v>
      </c>
      <c r="H2081" s="185"/>
      <c r="I2081" s="57" t="str">
        <f t="shared" si="402"/>
        <v>Q4</v>
      </c>
      <c r="J2081" s="178" t="s">
        <v>2051</v>
      </c>
      <c r="K2081" s="185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03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87" t="str">
        <f t="shared" si="413"/>
        <v>1</v>
      </c>
      <c r="Z2081" s="26">
        <f t="shared" si="401"/>
        <v>6400000</v>
      </c>
      <c r="AA2081" s="16">
        <v>0.06</v>
      </c>
      <c r="AB2081" s="35">
        <f t="shared" si="412"/>
        <v>384000</v>
      </c>
      <c r="AC2081" s="27">
        <f t="shared" si="405"/>
        <v>25152</v>
      </c>
      <c r="AD2081" s="184">
        <v>6.5500000000000003E-2</v>
      </c>
      <c r="AE2081" s="183">
        <f t="shared" si="406"/>
        <v>0</v>
      </c>
      <c r="AF2081" s="183" t="str">
        <f>IF(AND(COUNTIFS($J$18:J2081,J2081)=1,AE2081=1),1,"")</f>
        <v/>
      </c>
      <c r="AG2081" s="183" t="str">
        <f>IF(C2081="","",IF(AND(COUNTIFS($J$18:J2081,J2081)=1,C2081&lt;&gt;""),1,""))</f>
        <v/>
      </c>
      <c r="AH2081" s="183" t="str">
        <f>IF(G2081="","",IF(AND(COUNTIFS($J$18:J2081,J2081)=1,G2081&lt;&gt;""),1,""))</f>
        <v/>
      </c>
      <c r="AI2081" s="28">
        <f t="shared" si="407"/>
        <v>7502645.9971681433</v>
      </c>
      <c r="AJ2081" s="28">
        <f t="shared" si="408"/>
        <v>664841.72044240707</v>
      </c>
      <c r="AK2081" s="29">
        <f t="shared" si="409"/>
        <v>8.8614299634202393E-2</v>
      </c>
      <c r="AL2081" s="25"/>
      <c r="AM2081" s="25"/>
      <c r="AN2081" s="25"/>
      <c r="AO2081" s="25" t="s">
        <v>2052</v>
      </c>
      <c r="AP2081" s="45" t="str">
        <f t="shared" si="410"/>
        <v>20231</v>
      </c>
      <c r="AQ2081" s="45" t="str">
        <f t="shared" si="411"/>
        <v>20231JPY</v>
      </c>
    </row>
    <row r="2082" spans="1:43" s="15" customFormat="1">
      <c r="A2082" s="16" t="s">
        <v>41</v>
      </c>
      <c r="B2082" s="182">
        <v>2022</v>
      </c>
      <c r="C2082" s="182">
        <v>12</v>
      </c>
      <c r="D2082" s="5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16" t="s">
        <v>41</v>
      </c>
      <c r="F2082" s="182">
        <v>2023</v>
      </c>
      <c r="G2082" s="182">
        <v>1</v>
      </c>
      <c r="H2082" s="185"/>
      <c r="I2082" s="57" t="str">
        <f t="shared" si="402"/>
        <v>Q4</v>
      </c>
      <c r="J2082" s="178" t="s">
        <v>2053</v>
      </c>
      <c r="K2082" s="185" t="s">
        <v>2054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03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87" t="str">
        <f t="shared" si="413"/>
        <v>1.13</v>
      </c>
      <c r="Z2082" s="26">
        <f t="shared" ref="Z2082:Z2145" si="415">IF(X2082="","",X2082*MAX(O2082,N2082))</f>
        <v>936666.66</v>
      </c>
      <c r="AA2082" s="16">
        <v>1.1599999999999999</v>
      </c>
      <c r="AB2082" s="35">
        <f t="shared" si="412"/>
        <v>961533.91646017693</v>
      </c>
      <c r="AC2082" s="27">
        <f t="shared" si="405"/>
        <v>78749.627758088493</v>
      </c>
      <c r="AD2082" s="184">
        <v>8.1900000000000001E-2</v>
      </c>
      <c r="AE2082" s="183">
        <f t="shared" si="406"/>
        <v>1</v>
      </c>
      <c r="AF2082" s="183">
        <f>IF(AND(COUNTIFS($J$18:J2082,J2082)=1,AE2082=1),1,"")</f>
        <v>1</v>
      </c>
      <c r="AG2082" s="183">
        <f>IF(C2082="","",IF(AND(COUNTIFS($J$18:J2082,J2082)=1,C2082&lt;&gt;""),1,""))</f>
        <v>1</v>
      </c>
      <c r="AH2082" s="183">
        <f>IF(G2082="","",IF(AND(COUNTIFS($J$18:J2082,J2082)=1,G2082&lt;&gt;""),1,""))</f>
        <v>1</v>
      </c>
      <c r="AI2082" s="28">
        <f t="shared" si="407"/>
        <v>7502645.9971681433</v>
      </c>
      <c r="AJ2082" s="28">
        <f t="shared" si="408"/>
        <v>664841.72044240707</v>
      </c>
      <c r="AK2082" s="29">
        <f t="shared" si="409"/>
        <v>8.8614299634202393E-2</v>
      </c>
      <c r="AL2082" s="25"/>
      <c r="AM2082" s="25"/>
      <c r="AN2082" s="25"/>
      <c r="AO2082" s="25"/>
      <c r="AP2082" s="45" t="str">
        <f t="shared" si="410"/>
        <v>20231</v>
      </c>
      <c r="AQ2082" s="45" t="str">
        <f t="shared" si="411"/>
        <v>20231RMB</v>
      </c>
    </row>
    <row r="2083" spans="1:43" s="15" customFormat="1">
      <c r="A2083" s="16" t="s">
        <v>41</v>
      </c>
      <c r="B2083" s="182">
        <v>2022</v>
      </c>
      <c r="C2083" s="182">
        <v>12</v>
      </c>
      <c r="D2083" s="57" t="str">
        <f t="shared" si="414"/>
        <v>Q3</v>
      </c>
      <c r="E2083" s="16" t="s">
        <v>41</v>
      </c>
      <c r="F2083" s="182">
        <v>2023</v>
      </c>
      <c r="G2083" s="182">
        <v>1</v>
      </c>
      <c r="H2083" s="185"/>
      <c r="I2083" s="57" t="str">
        <f t="shared" si="402"/>
        <v>Q4</v>
      </c>
      <c r="J2083" s="178" t="s">
        <v>2053</v>
      </c>
      <c r="K2083" s="185" t="s">
        <v>2054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03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87" t="str">
        <f t="shared" si="413"/>
        <v>1.13</v>
      </c>
      <c r="Z2083" s="26">
        <f t="shared" si="415"/>
        <v>936666.66</v>
      </c>
      <c r="AA2083" s="16">
        <v>1.1599999999999999</v>
      </c>
      <c r="AB2083" s="35">
        <f t="shared" si="412"/>
        <v>961533.91646017693</v>
      </c>
      <c r="AC2083" s="27">
        <f t="shared" si="405"/>
        <v>78749.627758088493</v>
      </c>
      <c r="AD2083" s="184">
        <v>8.1900000000000001E-2</v>
      </c>
      <c r="AE2083" s="183">
        <f t="shared" si="406"/>
        <v>1</v>
      </c>
      <c r="AF2083" s="183" t="str">
        <f>IF(AND(COUNTIFS($J$18:J2083,J2083)=1,AE2083=1),1,"")</f>
        <v/>
      </c>
      <c r="AG2083" s="183" t="str">
        <f>IF(C2083="","",IF(AND(COUNTIFS($J$18:J2083,J2083)=1,C2083&lt;&gt;""),1,""))</f>
        <v/>
      </c>
      <c r="AH2083" s="183" t="str">
        <f>IF(G2083="","",IF(AND(COUNTIFS($J$18:J2083,J2083)=1,G2083&lt;&gt;""),1,""))</f>
        <v/>
      </c>
      <c r="AI2083" s="28">
        <f t="shared" si="407"/>
        <v>7502645.9971681433</v>
      </c>
      <c r="AJ2083" s="28">
        <f t="shared" si="408"/>
        <v>664841.72044240707</v>
      </c>
      <c r="AK2083" s="29">
        <f t="shared" si="409"/>
        <v>8.8614299634202393E-2</v>
      </c>
      <c r="AL2083" s="25"/>
      <c r="AM2083" s="25"/>
      <c r="AN2083" s="25"/>
      <c r="AO2083" s="25"/>
      <c r="AP2083" s="45" t="str">
        <f t="shared" si="410"/>
        <v>20231</v>
      </c>
      <c r="AQ2083" s="45" t="str">
        <f t="shared" si="411"/>
        <v>20231RMB</v>
      </c>
    </row>
    <row r="2084" spans="1:43" s="15" customFormat="1">
      <c r="A2084" s="16" t="s">
        <v>41</v>
      </c>
      <c r="B2084" s="182">
        <v>2022</v>
      </c>
      <c r="C2084" s="182">
        <v>12</v>
      </c>
      <c r="D2084" s="57" t="str">
        <f t="shared" si="414"/>
        <v>Q3</v>
      </c>
      <c r="E2084" s="16" t="s">
        <v>41</v>
      </c>
      <c r="F2084" s="182">
        <v>2023</v>
      </c>
      <c r="G2084" s="182">
        <v>1</v>
      </c>
      <c r="H2084" s="185"/>
      <c r="I2084" s="57" t="str">
        <f t="shared" si="402"/>
        <v>Q4</v>
      </c>
      <c r="J2084" s="178" t="s">
        <v>2053</v>
      </c>
      <c r="K2084" s="185" t="s">
        <v>2054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03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87" t="str">
        <f t="shared" si="413"/>
        <v>1.13</v>
      </c>
      <c r="Z2084" s="26">
        <f t="shared" si="415"/>
        <v>936666.66</v>
      </c>
      <c r="AA2084" s="16">
        <v>1.1599999999999999</v>
      </c>
      <c r="AB2084" s="35">
        <f t="shared" si="412"/>
        <v>961533.91646017693</v>
      </c>
      <c r="AC2084" s="27">
        <f t="shared" si="405"/>
        <v>78749.627758088493</v>
      </c>
      <c r="AD2084" s="184">
        <v>8.1900000000000001E-2</v>
      </c>
      <c r="AE2084" s="183">
        <f t="shared" si="406"/>
        <v>1</v>
      </c>
      <c r="AF2084" s="183" t="str">
        <f>IF(AND(COUNTIFS($J$18:J2084,J2084)=1,AE2084=1),1,"")</f>
        <v/>
      </c>
      <c r="AG2084" s="183" t="str">
        <f>IF(C2084="","",IF(AND(COUNTIFS($J$18:J2084,J2084)=1,C2084&lt;&gt;""),1,""))</f>
        <v/>
      </c>
      <c r="AH2084" s="183" t="str">
        <f>IF(G2084="","",IF(AND(COUNTIFS($J$18:J2084,J2084)=1,G2084&lt;&gt;""),1,""))</f>
        <v/>
      </c>
      <c r="AI2084" s="28">
        <f t="shared" si="407"/>
        <v>7502645.9971681433</v>
      </c>
      <c r="AJ2084" s="28">
        <f t="shared" si="408"/>
        <v>664841.72044240707</v>
      </c>
      <c r="AK2084" s="29">
        <f t="shared" si="409"/>
        <v>8.8614299634202393E-2</v>
      </c>
      <c r="AL2084" s="25"/>
      <c r="AM2084" s="25"/>
      <c r="AN2084" s="25"/>
      <c r="AO2084" s="25"/>
      <c r="AP2084" s="45" t="str">
        <f t="shared" si="410"/>
        <v>20231</v>
      </c>
      <c r="AQ2084" s="45" t="str">
        <f t="shared" si="411"/>
        <v>20231RMB</v>
      </c>
    </row>
    <row r="2085" spans="1:43" s="15" customFormat="1">
      <c r="A2085" s="16" t="s">
        <v>41</v>
      </c>
      <c r="B2085" s="182">
        <v>2022</v>
      </c>
      <c r="C2085" s="182">
        <v>5</v>
      </c>
      <c r="D2085" s="57" t="str">
        <f t="shared" si="414"/>
        <v>Q1</v>
      </c>
      <c r="E2085" s="16" t="s">
        <v>41</v>
      </c>
      <c r="F2085" s="182">
        <v>2023</v>
      </c>
      <c r="G2085" s="182">
        <v>2</v>
      </c>
      <c r="H2085" s="185"/>
      <c r="I2085" s="57" t="str">
        <f t="shared" si="402"/>
        <v>Q4</v>
      </c>
      <c r="J2085" s="178" t="s">
        <v>2055</v>
      </c>
      <c r="K2085" s="185" t="s">
        <v>2056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03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87" t="str">
        <f t="shared" si="413"/>
        <v>1.13</v>
      </c>
      <c r="Z2085" s="26">
        <f t="shared" si="415"/>
        <v>520000</v>
      </c>
      <c r="AA2085" s="16">
        <v>1.1599999999999999</v>
      </c>
      <c r="AB2085" s="35">
        <f t="shared" si="412"/>
        <v>533805.30973451328</v>
      </c>
      <c r="AC2085" s="27">
        <f t="shared" si="405"/>
        <v>75373.30973451327</v>
      </c>
      <c r="AD2085" s="184">
        <v>0.14119999999999999</v>
      </c>
      <c r="AE2085" s="183">
        <f t="shared" si="406"/>
        <v>1</v>
      </c>
      <c r="AF2085" s="183">
        <f>IF(AND(COUNTIFS($J$18:J2085,J2085)=1,AE2085=1),1,"")</f>
        <v>1</v>
      </c>
      <c r="AG2085" s="183">
        <f>IF(C2085="","",IF(AND(COUNTIFS($J$18:J2085,J2085)=1,C2085&lt;&gt;""),1,""))</f>
        <v>1</v>
      </c>
      <c r="AH2085" s="183">
        <f>IF(G2085="","",IF(AND(COUNTIFS($J$18:J2085,J2085)=1,G2085&lt;&gt;""),1,""))</f>
        <v>1</v>
      </c>
      <c r="AI2085" s="28">
        <f t="shared" si="407"/>
        <v>21045012.884955756</v>
      </c>
      <c r="AJ2085" s="28">
        <f t="shared" si="408"/>
        <v>2650260.9603327434</v>
      </c>
      <c r="AK2085" s="29">
        <f t="shared" si="409"/>
        <v>0.12593296924172043</v>
      </c>
      <c r="AL2085" s="25"/>
      <c r="AM2085" s="25"/>
      <c r="AN2085" s="25"/>
      <c r="AO2085" s="25"/>
      <c r="AP2085" s="45" t="str">
        <f t="shared" si="410"/>
        <v>20232</v>
      </c>
      <c r="AQ2085" s="45" t="str">
        <f t="shared" si="411"/>
        <v>20232RMB</v>
      </c>
    </row>
    <row r="2086" spans="1:43" s="15" customFormat="1">
      <c r="A2086" s="16" t="s">
        <v>41</v>
      </c>
      <c r="B2086" s="182">
        <v>2022</v>
      </c>
      <c r="C2086" s="182">
        <v>5</v>
      </c>
      <c r="D2086" s="57" t="str">
        <f t="shared" si="414"/>
        <v>Q1</v>
      </c>
      <c r="E2086" s="16" t="s">
        <v>41</v>
      </c>
      <c r="F2086" s="182">
        <v>2023</v>
      </c>
      <c r="G2086" s="182">
        <v>2</v>
      </c>
      <c r="H2086" s="185"/>
      <c r="I2086" s="57" t="str">
        <f t="shared" si="402"/>
        <v>Q4</v>
      </c>
      <c r="J2086" s="178" t="s">
        <v>2055</v>
      </c>
      <c r="K2086" s="185" t="s">
        <v>2056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03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87" t="str">
        <f t="shared" si="413"/>
        <v>1.13</v>
      </c>
      <c r="Z2086" s="26">
        <f t="shared" si="415"/>
        <v>520000</v>
      </c>
      <c r="AA2086" s="16">
        <v>1.1599999999999999</v>
      </c>
      <c r="AB2086" s="35">
        <f t="shared" si="412"/>
        <v>533805.30973451328</v>
      </c>
      <c r="AC2086" s="27">
        <f t="shared" si="405"/>
        <v>75373.30973451327</v>
      </c>
      <c r="AD2086" s="184">
        <v>0.14119999999999999</v>
      </c>
      <c r="AE2086" s="183">
        <f t="shared" si="406"/>
        <v>1</v>
      </c>
      <c r="AF2086" s="183" t="str">
        <f>IF(AND(COUNTIFS($J$18:J2086,J2086)=1,AE2086=1),1,"")</f>
        <v/>
      </c>
      <c r="AG2086" s="183" t="str">
        <f>IF(C2086="","",IF(AND(COUNTIFS($J$18:J2086,J2086)=1,C2086&lt;&gt;""),1,""))</f>
        <v/>
      </c>
      <c r="AH2086" s="183" t="str">
        <f>IF(G2086="","",IF(AND(COUNTIFS($J$18:J2086,J2086)=1,G2086&lt;&gt;""),1,""))</f>
        <v/>
      </c>
      <c r="AI2086" s="28">
        <f t="shared" si="407"/>
        <v>21045012.884955756</v>
      </c>
      <c r="AJ2086" s="28">
        <f t="shared" si="408"/>
        <v>2650260.9603327434</v>
      </c>
      <c r="AK2086" s="29">
        <f t="shared" si="409"/>
        <v>0.12593296924172043</v>
      </c>
      <c r="AL2086" s="25"/>
      <c r="AM2086" s="25"/>
      <c r="AN2086" s="25"/>
      <c r="AO2086" s="25"/>
      <c r="AP2086" s="45" t="str">
        <f t="shared" si="410"/>
        <v>20232</v>
      </c>
      <c r="AQ2086" s="45" t="str">
        <f t="shared" si="411"/>
        <v>20232RMB</v>
      </c>
    </row>
    <row r="2087" spans="1:43" s="15" customFormat="1">
      <c r="A2087" s="16" t="s">
        <v>41</v>
      </c>
      <c r="B2087" s="182">
        <v>2022</v>
      </c>
      <c r="C2087" s="182">
        <v>5</v>
      </c>
      <c r="D2087" s="57" t="str">
        <f t="shared" si="414"/>
        <v>Q1</v>
      </c>
      <c r="E2087" s="16" t="s">
        <v>41</v>
      </c>
      <c r="F2087" s="182">
        <v>2023</v>
      </c>
      <c r="G2087" s="182">
        <v>2</v>
      </c>
      <c r="H2087" s="185"/>
      <c r="I2087" s="57" t="str">
        <f t="shared" si="402"/>
        <v>Q4</v>
      </c>
      <c r="J2087" s="178" t="s">
        <v>2055</v>
      </c>
      <c r="K2087" s="185" t="s">
        <v>2056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03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87" t="str">
        <f t="shared" si="413"/>
        <v>1.13</v>
      </c>
      <c r="Z2087" s="26">
        <f t="shared" si="415"/>
        <v>820000</v>
      </c>
      <c r="AA2087" s="16">
        <v>1.1599999999999999</v>
      </c>
      <c r="AB2087" s="35">
        <f t="shared" si="412"/>
        <v>841769.91150442488</v>
      </c>
      <c r="AC2087" s="27">
        <f t="shared" si="405"/>
        <v>118857.91150442479</v>
      </c>
      <c r="AD2087" s="184">
        <v>0.14119999999999999</v>
      </c>
      <c r="AE2087" s="183">
        <f t="shared" si="406"/>
        <v>1</v>
      </c>
      <c r="AF2087" s="183" t="str">
        <f>IF(AND(COUNTIFS($J$18:J2087,J2087)=1,AE2087=1),1,"")</f>
        <v/>
      </c>
      <c r="AG2087" s="183" t="str">
        <f>IF(C2087="","",IF(AND(COUNTIFS($J$18:J2087,J2087)=1,C2087&lt;&gt;""),1,""))</f>
        <v/>
      </c>
      <c r="AH2087" s="183" t="str">
        <f>IF(G2087="","",IF(AND(COUNTIFS($J$18:J2087,J2087)=1,G2087&lt;&gt;""),1,""))</f>
        <v/>
      </c>
      <c r="AI2087" s="28">
        <f t="shared" si="407"/>
        <v>21045012.884955756</v>
      </c>
      <c r="AJ2087" s="28">
        <f t="shared" si="408"/>
        <v>2650260.9603327434</v>
      </c>
      <c r="AK2087" s="29">
        <f t="shared" si="409"/>
        <v>0.12593296924172043</v>
      </c>
      <c r="AL2087" s="25"/>
      <c r="AM2087" s="25"/>
      <c r="AN2087" s="25"/>
      <c r="AO2087" s="25"/>
      <c r="AP2087" s="45" t="str">
        <f t="shared" si="410"/>
        <v>20232</v>
      </c>
      <c r="AQ2087" s="45" t="str">
        <f t="shared" si="411"/>
        <v>20232RMB</v>
      </c>
    </row>
    <row r="2088" spans="1:43" s="15" customFormat="1">
      <c r="A2088" s="16" t="s">
        <v>41</v>
      </c>
      <c r="B2088" s="182">
        <v>2022</v>
      </c>
      <c r="C2088" s="182">
        <v>5</v>
      </c>
      <c r="D2088" s="57" t="str">
        <f t="shared" si="414"/>
        <v>Q1</v>
      </c>
      <c r="E2088" s="16" t="s">
        <v>41</v>
      </c>
      <c r="F2088" s="182">
        <v>2023</v>
      </c>
      <c r="G2088" s="182">
        <v>2</v>
      </c>
      <c r="H2088" s="185"/>
      <c r="I2088" s="57" t="str">
        <f t="shared" si="402"/>
        <v>Q4</v>
      </c>
      <c r="J2088" s="178" t="s">
        <v>2055</v>
      </c>
      <c r="K2088" s="185" t="s">
        <v>2056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03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87" t="str">
        <f t="shared" si="413"/>
        <v>1.13</v>
      </c>
      <c r="Z2088" s="26">
        <f t="shared" si="415"/>
        <v>820000</v>
      </c>
      <c r="AA2088" s="16">
        <v>1.1599999999999999</v>
      </c>
      <c r="AB2088" s="35">
        <f t="shared" si="412"/>
        <v>841769.91150442488</v>
      </c>
      <c r="AC2088" s="27">
        <f t="shared" si="405"/>
        <v>118857.91150442479</v>
      </c>
      <c r="AD2088" s="184">
        <v>0.14119999999999999</v>
      </c>
      <c r="AE2088" s="183">
        <f t="shared" si="406"/>
        <v>1</v>
      </c>
      <c r="AF2088" s="183" t="str">
        <f>IF(AND(COUNTIFS($J$18:J2088,J2088)=1,AE2088=1),1,"")</f>
        <v/>
      </c>
      <c r="AG2088" s="183" t="str">
        <f>IF(C2088="","",IF(AND(COUNTIFS($J$18:J2088,J2088)=1,C2088&lt;&gt;""),1,""))</f>
        <v/>
      </c>
      <c r="AH2088" s="183" t="str">
        <f>IF(G2088="","",IF(AND(COUNTIFS($J$18:J2088,J2088)=1,G2088&lt;&gt;""),1,""))</f>
        <v/>
      </c>
      <c r="AI2088" s="28">
        <f t="shared" si="407"/>
        <v>21045012.884955756</v>
      </c>
      <c r="AJ2088" s="28">
        <f t="shared" si="408"/>
        <v>2650260.9603327434</v>
      </c>
      <c r="AK2088" s="29">
        <f t="shared" si="409"/>
        <v>0.12593296924172043</v>
      </c>
      <c r="AL2088" s="25"/>
      <c r="AM2088" s="25"/>
      <c r="AN2088" s="25"/>
      <c r="AO2088" s="25"/>
      <c r="AP2088" s="45" t="str">
        <f t="shared" si="410"/>
        <v>20232</v>
      </c>
      <c r="AQ2088" s="45" t="str">
        <f t="shared" si="411"/>
        <v>20232RMB</v>
      </c>
    </row>
    <row r="2089" spans="1:43" s="15" customFormat="1">
      <c r="A2089" s="16" t="s">
        <v>41</v>
      </c>
      <c r="B2089" s="182">
        <v>2022</v>
      </c>
      <c r="C2089" s="182">
        <v>11</v>
      </c>
      <c r="D2089" s="57" t="str">
        <f t="shared" si="414"/>
        <v>Q3</v>
      </c>
      <c r="E2089" s="16" t="s">
        <v>41</v>
      </c>
      <c r="F2089" s="182">
        <v>2023</v>
      </c>
      <c r="G2089" s="182">
        <v>2</v>
      </c>
      <c r="H2089" s="185"/>
      <c r="I2089" s="57" t="str">
        <f t="shared" si="402"/>
        <v>Q4</v>
      </c>
      <c r="J2089" s="178" t="s">
        <v>2057</v>
      </c>
      <c r="K2089" s="185" t="s">
        <v>2058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03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2059</v>
      </c>
      <c r="W2089" s="16" t="s">
        <v>51</v>
      </c>
      <c r="X2089" s="34">
        <v>733868</v>
      </c>
      <c r="Y2089" s="187" t="str">
        <f t="shared" si="413"/>
        <v>1.13</v>
      </c>
      <c r="Z2089" s="26">
        <f t="shared" si="415"/>
        <v>733868</v>
      </c>
      <c r="AA2089" s="16">
        <v>1.1599999999999999</v>
      </c>
      <c r="AB2089" s="35">
        <f t="shared" si="412"/>
        <v>753351.22123893804</v>
      </c>
      <c r="AC2089" s="27">
        <f t="shared" si="405"/>
        <v>90402.146548672565</v>
      </c>
      <c r="AD2089" s="184">
        <v>0.12</v>
      </c>
      <c r="AE2089" s="183">
        <f t="shared" si="406"/>
        <v>0</v>
      </c>
      <c r="AF2089" s="183" t="str">
        <f>IF(AND(COUNTIFS($J$18:J2089,J2089)=1,AE2089=1),1,"")</f>
        <v/>
      </c>
      <c r="AG2089" s="183">
        <f>IF(C2089="","",IF(AND(COUNTIFS($J$18:J2089,J2089)=1,C2089&lt;&gt;""),1,""))</f>
        <v>1</v>
      </c>
      <c r="AH2089" s="183">
        <f>IF(G2089="","",IF(AND(COUNTIFS($J$18:J2089,J2089)=1,G2089&lt;&gt;""),1,""))</f>
        <v>1</v>
      </c>
      <c r="AI2089" s="28">
        <f t="shared" si="407"/>
        <v>21045012.884955756</v>
      </c>
      <c r="AJ2089" s="28">
        <f t="shared" si="408"/>
        <v>2650260.9603327434</v>
      </c>
      <c r="AK2089" s="29">
        <f t="shared" si="409"/>
        <v>0.12593296924172043</v>
      </c>
      <c r="AL2089" s="25"/>
      <c r="AM2089" s="25"/>
      <c r="AN2089" s="25"/>
      <c r="AO2089" s="25"/>
      <c r="AP2089" s="45" t="str">
        <f t="shared" si="410"/>
        <v>20232</v>
      </c>
      <c r="AQ2089" s="45" t="str">
        <f t="shared" si="411"/>
        <v>20232RMB</v>
      </c>
    </row>
    <row r="2090" spans="1:43" s="15" customFormat="1">
      <c r="A2090" s="16" t="s">
        <v>41</v>
      </c>
      <c r="B2090" s="182">
        <v>2022</v>
      </c>
      <c r="C2090" s="182">
        <v>11</v>
      </c>
      <c r="D2090" s="57" t="str">
        <f t="shared" si="414"/>
        <v>Q3</v>
      </c>
      <c r="E2090" s="16" t="s">
        <v>41</v>
      </c>
      <c r="F2090" s="182">
        <v>2023</v>
      </c>
      <c r="G2090" s="182">
        <v>2</v>
      </c>
      <c r="H2090" s="185"/>
      <c r="I2090" s="57" t="str">
        <f t="shared" si="402"/>
        <v>Q4</v>
      </c>
      <c r="J2090" s="178" t="s">
        <v>2057</v>
      </c>
      <c r="K2090" s="185" t="s">
        <v>2058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03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2059</v>
      </c>
      <c r="W2090" s="16" t="s">
        <v>51</v>
      </c>
      <c r="X2090" s="34">
        <v>910000</v>
      </c>
      <c r="Y2090" s="187" t="str">
        <f t="shared" si="413"/>
        <v>1.13</v>
      </c>
      <c r="Z2090" s="26">
        <f t="shared" si="415"/>
        <v>910000</v>
      </c>
      <c r="AA2090" s="16">
        <v>1.1599999999999999</v>
      </c>
      <c r="AB2090" s="35">
        <f t="shared" si="412"/>
        <v>934159.29203539819</v>
      </c>
      <c r="AC2090" s="27">
        <f t="shared" si="405"/>
        <v>112099.11504424778</v>
      </c>
      <c r="AD2090" s="184">
        <v>0.12</v>
      </c>
      <c r="AE2090" s="183">
        <f t="shared" si="406"/>
        <v>0</v>
      </c>
      <c r="AF2090" s="183" t="str">
        <f>IF(AND(COUNTIFS($J$18:J2090,J2090)=1,AE2090=1),1,"")</f>
        <v/>
      </c>
      <c r="AG2090" s="183" t="str">
        <f>IF(C2090="","",IF(AND(COUNTIFS($J$18:J2090,J2090)=1,C2090&lt;&gt;""),1,""))</f>
        <v/>
      </c>
      <c r="AH2090" s="183" t="str">
        <f>IF(G2090="","",IF(AND(COUNTIFS($J$18:J2090,J2090)=1,G2090&lt;&gt;""),1,""))</f>
        <v/>
      </c>
      <c r="AI2090" s="28">
        <f t="shared" si="407"/>
        <v>21045012.884955756</v>
      </c>
      <c r="AJ2090" s="28">
        <f t="shared" si="408"/>
        <v>2650260.9603327434</v>
      </c>
      <c r="AK2090" s="29">
        <f t="shared" si="409"/>
        <v>0.12593296924172043</v>
      </c>
      <c r="AL2090" s="25"/>
      <c r="AM2090" s="25"/>
      <c r="AN2090" s="25"/>
      <c r="AO2090" s="25"/>
      <c r="AP2090" s="45" t="str">
        <f t="shared" si="410"/>
        <v>20232</v>
      </c>
      <c r="AQ2090" s="45" t="str">
        <f t="shared" si="411"/>
        <v>20232RMB</v>
      </c>
    </row>
    <row r="2091" spans="1:43" s="15" customFormat="1">
      <c r="A2091" s="16" t="s">
        <v>41</v>
      </c>
      <c r="B2091" s="182">
        <v>2022</v>
      </c>
      <c r="C2091" s="182">
        <v>12</v>
      </c>
      <c r="D2091" s="57" t="str">
        <f t="shared" si="414"/>
        <v>Q3</v>
      </c>
      <c r="E2091" s="16" t="s">
        <v>41</v>
      </c>
      <c r="F2091" s="182">
        <v>2023</v>
      </c>
      <c r="G2091" s="182">
        <v>2</v>
      </c>
      <c r="H2091" s="185"/>
      <c r="I2091" s="57" t="str">
        <f t="shared" si="402"/>
        <v>Q4</v>
      </c>
      <c r="J2091" s="178" t="s">
        <v>2060</v>
      </c>
      <c r="K2091" s="185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03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87" t="str">
        <f t="shared" si="413"/>
        <v>1.13</v>
      </c>
      <c r="Z2091" s="26">
        <f t="shared" si="415"/>
        <v>450000</v>
      </c>
      <c r="AA2091" s="16">
        <v>1.1599999999999999</v>
      </c>
      <c r="AB2091" s="35">
        <f t="shared" si="412"/>
        <v>461946.90265486727</v>
      </c>
      <c r="AC2091" s="27">
        <f t="shared" si="405"/>
        <v>37325.309734513277</v>
      </c>
      <c r="AD2091" s="184">
        <v>8.0799999999999997E-2</v>
      </c>
      <c r="AE2091" s="183">
        <f t="shared" si="406"/>
        <v>0</v>
      </c>
      <c r="AF2091" s="183" t="str">
        <f>IF(AND(COUNTIFS($J$18:J2091,J2091)=1,AE2091=1),1,"")</f>
        <v/>
      </c>
      <c r="AG2091" s="183">
        <f>IF(C2091="","",IF(AND(COUNTIFS($J$18:J2091,J2091)=1,C2091&lt;&gt;""),1,""))</f>
        <v>1</v>
      </c>
      <c r="AH2091" s="183">
        <f>IF(G2091="","",IF(AND(COUNTIFS($J$18:J2091,J2091)=1,G2091&lt;&gt;""),1,""))</f>
        <v>1</v>
      </c>
      <c r="AI2091" s="28">
        <f t="shared" si="407"/>
        <v>21045012.884955756</v>
      </c>
      <c r="AJ2091" s="28">
        <f t="shared" si="408"/>
        <v>2650260.9603327434</v>
      </c>
      <c r="AK2091" s="29">
        <f t="shared" si="409"/>
        <v>0.12593296924172043</v>
      </c>
      <c r="AL2091" s="25"/>
      <c r="AM2091" s="25"/>
      <c r="AN2091" s="25"/>
      <c r="AO2091" s="25"/>
      <c r="AP2091" s="45" t="str">
        <f t="shared" si="410"/>
        <v>20232</v>
      </c>
      <c r="AQ2091" s="45" t="str">
        <f t="shared" si="411"/>
        <v>20232RMB</v>
      </c>
    </row>
    <row r="2092" spans="1:43" s="15" customFormat="1">
      <c r="A2092" s="16" t="s">
        <v>41</v>
      </c>
      <c r="B2092" s="182">
        <v>2022</v>
      </c>
      <c r="C2092" s="182">
        <v>12</v>
      </c>
      <c r="D2092" s="57" t="str">
        <f t="shared" si="414"/>
        <v>Q3</v>
      </c>
      <c r="E2092" s="16" t="s">
        <v>41</v>
      </c>
      <c r="F2092" s="182">
        <v>2023</v>
      </c>
      <c r="G2092" s="182">
        <v>2</v>
      </c>
      <c r="H2092" s="185"/>
      <c r="I2092" s="57" t="str">
        <f t="shared" si="402"/>
        <v>Q4</v>
      </c>
      <c r="J2092" s="178" t="s">
        <v>2060</v>
      </c>
      <c r="K2092" s="185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03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87" t="str">
        <f t="shared" si="413"/>
        <v>1.13</v>
      </c>
      <c r="Z2092" s="26">
        <f t="shared" si="415"/>
        <v>450000</v>
      </c>
      <c r="AA2092" s="16">
        <v>1.1599999999999999</v>
      </c>
      <c r="AB2092" s="35">
        <f t="shared" si="412"/>
        <v>461946.90265486727</v>
      </c>
      <c r="AC2092" s="27">
        <f t="shared" si="405"/>
        <v>37325.309734513277</v>
      </c>
      <c r="AD2092" s="184">
        <v>8.0799999999999997E-2</v>
      </c>
      <c r="AE2092" s="183">
        <f t="shared" si="406"/>
        <v>0</v>
      </c>
      <c r="AF2092" s="183" t="str">
        <f>IF(AND(COUNTIFS($J$18:J2092,J2092)=1,AE2092=1),1,"")</f>
        <v/>
      </c>
      <c r="AG2092" s="183" t="str">
        <f>IF(C2092="","",IF(AND(COUNTIFS($J$18:J2092,J2092)=1,C2092&lt;&gt;""),1,""))</f>
        <v/>
      </c>
      <c r="AH2092" s="183" t="str">
        <f>IF(G2092="","",IF(AND(COUNTIFS($J$18:J2092,J2092)=1,G2092&lt;&gt;""),1,""))</f>
        <v/>
      </c>
      <c r="AI2092" s="28">
        <f t="shared" si="407"/>
        <v>21045012.884955756</v>
      </c>
      <c r="AJ2092" s="28">
        <f t="shared" si="408"/>
        <v>2650260.9603327434</v>
      </c>
      <c r="AK2092" s="29">
        <f t="shared" si="409"/>
        <v>0.12593296924172043</v>
      </c>
      <c r="AL2092" s="25"/>
      <c r="AM2092" s="25"/>
      <c r="AN2092" s="25"/>
      <c r="AO2092" s="25"/>
      <c r="AP2092" s="45" t="str">
        <f t="shared" si="410"/>
        <v>20232</v>
      </c>
      <c r="AQ2092" s="45" t="str">
        <f t="shared" si="411"/>
        <v>20232RMB</v>
      </c>
    </row>
    <row r="2093" spans="1:43" s="15" customFormat="1">
      <c r="A2093" s="16" t="s">
        <v>41</v>
      </c>
      <c r="B2093" s="182">
        <v>2022</v>
      </c>
      <c r="C2093" s="182">
        <v>12</v>
      </c>
      <c r="D2093" s="57" t="str">
        <f t="shared" si="414"/>
        <v>Q3</v>
      </c>
      <c r="E2093" s="16" t="s">
        <v>41</v>
      </c>
      <c r="F2093" s="182">
        <v>2023</v>
      </c>
      <c r="G2093" s="182">
        <v>2</v>
      </c>
      <c r="H2093" s="185"/>
      <c r="I2093" s="57" t="str">
        <f t="shared" si="402"/>
        <v>Q4</v>
      </c>
      <c r="J2093" s="178" t="s">
        <v>2060</v>
      </c>
      <c r="K2093" s="185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03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87" t="str">
        <f t="shared" si="413"/>
        <v>1.13</v>
      </c>
      <c r="Z2093" s="26">
        <f t="shared" si="415"/>
        <v>450000</v>
      </c>
      <c r="AA2093" s="16">
        <v>1.1599999999999999</v>
      </c>
      <c r="AB2093" s="35">
        <f t="shared" si="412"/>
        <v>461946.90265486727</v>
      </c>
      <c r="AC2093" s="27">
        <f t="shared" si="405"/>
        <v>37325.309734513277</v>
      </c>
      <c r="AD2093" s="184">
        <v>8.0799999999999997E-2</v>
      </c>
      <c r="AE2093" s="183">
        <f t="shared" si="406"/>
        <v>0</v>
      </c>
      <c r="AF2093" s="183" t="str">
        <f>IF(AND(COUNTIFS($J$18:J2093,J2093)=1,AE2093=1),1,"")</f>
        <v/>
      </c>
      <c r="AG2093" s="183" t="str">
        <f>IF(C2093="","",IF(AND(COUNTIFS($J$18:J2093,J2093)=1,C2093&lt;&gt;""),1,""))</f>
        <v/>
      </c>
      <c r="AH2093" s="183" t="str">
        <f>IF(G2093="","",IF(AND(COUNTIFS($J$18:J2093,J2093)=1,G2093&lt;&gt;""),1,""))</f>
        <v/>
      </c>
      <c r="AI2093" s="28">
        <f t="shared" si="407"/>
        <v>21045012.884955756</v>
      </c>
      <c r="AJ2093" s="28">
        <f t="shared" si="408"/>
        <v>2650260.9603327434</v>
      </c>
      <c r="AK2093" s="29">
        <f t="shared" si="409"/>
        <v>0.12593296924172043</v>
      </c>
      <c r="AL2093" s="25"/>
      <c r="AM2093" s="25"/>
      <c r="AN2093" s="25"/>
      <c r="AO2093" s="25"/>
      <c r="AP2093" s="45" t="str">
        <f t="shared" si="410"/>
        <v>20232</v>
      </c>
      <c r="AQ2093" s="45" t="str">
        <f t="shared" si="411"/>
        <v>20232RMB</v>
      </c>
    </row>
    <row r="2094" spans="1:43" s="15" customFormat="1">
      <c r="A2094" s="16" t="s">
        <v>41</v>
      </c>
      <c r="B2094" s="182">
        <v>2022</v>
      </c>
      <c r="C2094" s="182">
        <v>12</v>
      </c>
      <c r="D2094" s="57" t="str">
        <f t="shared" si="414"/>
        <v>Q3</v>
      </c>
      <c r="E2094" s="16" t="s">
        <v>41</v>
      </c>
      <c r="F2094" s="182">
        <v>2023</v>
      </c>
      <c r="G2094" s="182">
        <v>2</v>
      </c>
      <c r="H2094" s="185"/>
      <c r="I2094" s="57" t="str">
        <f t="shared" si="402"/>
        <v>Q4</v>
      </c>
      <c r="J2094" s="178" t="s">
        <v>2060</v>
      </c>
      <c r="K2094" s="185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03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87" t="str">
        <f t="shared" si="413"/>
        <v>1.13</v>
      </c>
      <c r="Z2094" s="26">
        <f t="shared" si="415"/>
        <v>450000</v>
      </c>
      <c r="AA2094" s="16">
        <v>1.1599999999999999</v>
      </c>
      <c r="AB2094" s="35">
        <f t="shared" si="412"/>
        <v>461946.90265486727</v>
      </c>
      <c r="AC2094" s="27">
        <f t="shared" si="405"/>
        <v>37325.309734513277</v>
      </c>
      <c r="AD2094" s="184">
        <v>8.0799999999999997E-2</v>
      </c>
      <c r="AE2094" s="183">
        <f t="shared" si="406"/>
        <v>0</v>
      </c>
      <c r="AF2094" s="183" t="str">
        <f>IF(AND(COUNTIFS($J$18:J2094,J2094)=1,AE2094=1),1,"")</f>
        <v/>
      </c>
      <c r="AG2094" s="183" t="str">
        <f>IF(C2094="","",IF(AND(COUNTIFS($J$18:J2094,J2094)=1,C2094&lt;&gt;""),1,""))</f>
        <v/>
      </c>
      <c r="AH2094" s="183" t="str">
        <f>IF(G2094="","",IF(AND(COUNTIFS($J$18:J2094,J2094)=1,G2094&lt;&gt;""),1,""))</f>
        <v/>
      </c>
      <c r="AI2094" s="28">
        <f t="shared" si="407"/>
        <v>21045012.884955756</v>
      </c>
      <c r="AJ2094" s="28">
        <f t="shared" si="408"/>
        <v>2650260.9603327434</v>
      </c>
      <c r="AK2094" s="29">
        <f t="shared" si="409"/>
        <v>0.12593296924172043</v>
      </c>
      <c r="AL2094" s="25"/>
      <c r="AM2094" s="25"/>
      <c r="AN2094" s="25"/>
      <c r="AO2094" s="25"/>
      <c r="AP2094" s="45" t="str">
        <f t="shared" si="410"/>
        <v>20232</v>
      </c>
      <c r="AQ2094" s="45" t="str">
        <f t="shared" si="411"/>
        <v>20232RMB</v>
      </c>
    </row>
    <row r="2095" spans="1:43" s="15" customFormat="1">
      <c r="A2095" s="16" t="s">
        <v>41</v>
      </c>
      <c r="B2095" s="182">
        <v>2022</v>
      </c>
      <c r="C2095" s="182">
        <v>12</v>
      </c>
      <c r="D2095" s="57" t="str">
        <f t="shared" si="414"/>
        <v>Q3</v>
      </c>
      <c r="E2095" s="16" t="s">
        <v>41</v>
      </c>
      <c r="F2095" s="182">
        <v>2023</v>
      </c>
      <c r="G2095" s="182">
        <v>2</v>
      </c>
      <c r="H2095" s="185"/>
      <c r="I2095" s="57" t="str">
        <f t="shared" si="402"/>
        <v>Q4</v>
      </c>
      <c r="J2095" s="178" t="s">
        <v>2060</v>
      </c>
      <c r="K2095" s="185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03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87" t="str">
        <f t="shared" si="413"/>
        <v>1.13</v>
      </c>
      <c r="Z2095" s="26">
        <f t="shared" si="415"/>
        <v>450000</v>
      </c>
      <c r="AA2095" s="16">
        <v>1.1599999999999999</v>
      </c>
      <c r="AB2095" s="35">
        <f t="shared" si="412"/>
        <v>461946.90265486727</v>
      </c>
      <c r="AC2095" s="27">
        <f t="shared" si="405"/>
        <v>37325.309734513277</v>
      </c>
      <c r="AD2095" s="184">
        <v>8.0799999999999997E-2</v>
      </c>
      <c r="AE2095" s="183">
        <f t="shared" si="406"/>
        <v>0</v>
      </c>
      <c r="AF2095" s="183" t="str">
        <f>IF(AND(COUNTIFS($J$18:J2095,J2095)=1,AE2095=1),1,"")</f>
        <v/>
      </c>
      <c r="AG2095" s="183" t="str">
        <f>IF(C2095="","",IF(AND(COUNTIFS($J$18:J2095,J2095)=1,C2095&lt;&gt;""),1,""))</f>
        <v/>
      </c>
      <c r="AH2095" s="183" t="str">
        <f>IF(G2095="","",IF(AND(COUNTIFS($J$18:J2095,J2095)=1,G2095&lt;&gt;""),1,""))</f>
        <v/>
      </c>
      <c r="AI2095" s="28">
        <f t="shared" si="407"/>
        <v>21045012.884955756</v>
      </c>
      <c r="AJ2095" s="28">
        <f t="shared" si="408"/>
        <v>2650260.9603327434</v>
      </c>
      <c r="AK2095" s="29">
        <f t="shared" si="409"/>
        <v>0.12593296924172043</v>
      </c>
      <c r="AL2095" s="25"/>
      <c r="AM2095" s="25"/>
      <c r="AN2095" s="25"/>
      <c r="AO2095" s="25"/>
      <c r="AP2095" s="45" t="str">
        <f t="shared" si="410"/>
        <v>20232</v>
      </c>
      <c r="AQ2095" s="45" t="str">
        <f t="shared" si="411"/>
        <v>20232RMB</v>
      </c>
    </row>
    <row r="2096" spans="1:43" s="15" customFormat="1">
      <c r="A2096" s="16" t="s">
        <v>41</v>
      </c>
      <c r="B2096" s="182">
        <v>2022</v>
      </c>
      <c r="C2096" s="182">
        <v>12</v>
      </c>
      <c r="D2096" s="57" t="str">
        <f t="shared" si="414"/>
        <v>Q3</v>
      </c>
      <c r="E2096" s="16" t="s">
        <v>41</v>
      </c>
      <c r="F2096" s="182">
        <v>2023</v>
      </c>
      <c r="G2096" s="182">
        <v>2</v>
      </c>
      <c r="H2096" s="185"/>
      <c r="I2096" s="57" t="str">
        <f t="shared" si="402"/>
        <v>Q4</v>
      </c>
      <c r="J2096" s="178" t="s">
        <v>2060</v>
      </c>
      <c r="K2096" s="185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03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87" t="str">
        <f t="shared" si="413"/>
        <v>1.13</v>
      </c>
      <c r="Z2096" s="26">
        <f t="shared" si="415"/>
        <v>726000</v>
      </c>
      <c r="AA2096" s="16">
        <v>1.1599999999999999</v>
      </c>
      <c r="AB2096" s="35">
        <f t="shared" si="412"/>
        <v>745274.33628318587</v>
      </c>
      <c r="AC2096" s="27">
        <f t="shared" si="405"/>
        <v>60218.166371681415</v>
      </c>
      <c r="AD2096" s="184">
        <v>8.0799999999999997E-2</v>
      </c>
      <c r="AE2096" s="183">
        <f t="shared" si="406"/>
        <v>0</v>
      </c>
      <c r="AF2096" s="183" t="str">
        <f>IF(AND(COUNTIFS($J$18:J2096,J2096)=1,AE2096=1),1,"")</f>
        <v/>
      </c>
      <c r="AG2096" s="183" t="str">
        <f>IF(C2096="","",IF(AND(COUNTIFS($J$18:J2096,J2096)=1,C2096&lt;&gt;""),1,""))</f>
        <v/>
      </c>
      <c r="AH2096" s="183" t="str">
        <f>IF(G2096="","",IF(AND(COUNTIFS($J$18:J2096,J2096)=1,G2096&lt;&gt;""),1,""))</f>
        <v/>
      </c>
      <c r="AI2096" s="28">
        <f t="shared" si="407"/>
        <v>21045012.884955756</v>
      </c>
      <c r="AJ2096" s="28">
        <f t="shared" si="408"/>
        <v>2650260.9603327434</v>
      </c>
      <c r="AK2096" s="29">
        <f t="shared" si="409"/>
        <v>0.12593296924172043</v>
      </c>
      <c r="AL2096" s="25"/>
      <c r="AM2096" s="25"/>
      <c r="AN2096" s="25"/>
      <c r="AO2096" s="25"/>
      <c r="AP2096" s="45" t="str">
        <f t="shared" si="410"/>
        <v>20232</v>
      </c>
      <c r="AQ2096" s="45" t="str">
        <f t="shared" si="411"/>
        <v>20232RMB</v>
      </c>
    </row>
    <row r="2097" spans="1:43" s="15" customFormat="1">
      <c r="A2097" s="16" t="s">
        <v>40</v>
      </c>
      <c r="B2097" s="182">
        <v>2022</v>
      </c>
      <c r="C2097" s="182">
        <v>1</v>
      </c>
      <c r="D2097" s="57" t="str">
        <f t="shared" si="414"/>
        <v>Q4</v>
      </c>
      <c r="E2097" s="16" t="s">
        <v>40</v>
      </c>
      <c r="F2097" s="182">
        <v>2022</v>
      </c>
      <c r="G2097" s="182">
        <v>1</v>
      </c>
      <c r="H2097" s="185"/>
      <c r="I2097" s="57" t="str">
        <f t="shared" si="402"/>
        <v>Q4</v>
      </c>
      <c r="J2097" s="178" t="s">
        <v>2061</v>
      </c>
      <c r="K2097" s="185" t="s">
        <v>2062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03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87" t="str">
        <f t="shared" si="413"/>
        <v>1.13</v>
      </c>
      <c r="Z2097" s="26">
        <f t="shared" si="415"/>
        <v>1298000</v>
      </c>
      <c r="AA2097" s="16">
        <v>1.22</v>
      </c>
      <c r="AB2097" s="35">
        <f t="shared" si="412"/>
        <v>1401380.5309734517</v>
      </c>
      <c r="AC2097" s="27">
        <f t="shared" si="405"/>
        <v>165923.45486725669</v>
      </c>
      <c r="AD2097" s="184">
        <v>0.11840000000000001</v>
      </c>
      <c r="AE2097" s="183">
        <f t="shared" si="406"/>
        <v>0</v>
      </c>
      <c r="AF2097" s="183" t="str">
        <f>IF(AND(COUNTIFS($J$18:J2097,J2097)=1,AE2097=1),1,"")</f>
        <v/>
      </c>
      <c r="AG2097" s="183">
        <f>IF(C2097="","",IF(AND(COUNTIFS($J$18:J2097,J2097)=1,C2097&lt;&gt;""),1,""))</f>
        <v>1</v>
      </c>
      <c r="AH2097" s="183">
        <f>IF(G2097="","",IF(AND(COUNTIFS($J$18:J2097,J2097)=1,G2097&lt;&gt;""),1,""))</f>
        <v>1</v>
      </c>
      <c r="AI2097" s="28">
        <f t="shared" si="407"/>
        <v>26407088.359292038</v>
      </c>
      <c r="AJ2097" s="28">
        <f t="shared" si="408"/>
        <v>3424510.6998470803</v>
      </c>
      <c r="AK2097" s="29">
        <f t="shared" si="409"/>
        <v>0.12968149510667559</v>
      </c>
      <c r="AL2097" s="25"/>
      <c r="AM2097" s="25"/>
      <c r="AN2097" s="25"/>
      <c r="AO2097" s="25"/>
      <c r="AP2097" s="45" t="str">
        <f t="shared" si="410"/>
        <v>20221</v>
      </c>
      <c r="AQ2097" s="45" t="str">
        <f t="shared" si="411"/>
        <v>20221RMB</v>
      </c>
    </row>
    <row r="2098" spans="1:43" s="15" customFormat="1">
      <c r="A2098" s="16" t="s">
        <v>40</v>
      </c>
      <c r="B2098" s="182">
        <v>2022</v>
      </c>
      <c r="C2098" s="182">
        <v>1</v>
      </c>
      <c r="D2098" s="57" t="str">
        <f t="shared" si="414"/>
        <v>Q4</v>
      </c>
      <c r="E2098" s="16" t="s">
        <v>40</v>
      </c>
      <c r="F2098" s="182">
        <v>2022</v>
      </c>
      <c r="G2098" s="182">
        <v>2</v>
      </c>
      <c r="H2098" s="185"/>
      <c r="I2098" s="57" t="str">
        <f t="shared" si="402"/>
        <v>Q4</v>
      </c>
      <c r="J2098" s="178" t="s">
        <v>2063</v>
      </c>
      <c r="K2098" s="185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03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87" t="str">
        <f t="shared" si="413"/>
        <v>1.13</v>
      </c>
      <c r="Z2098" s="26">
        <f t="shared" si="415"/>
        <v>1300000</v>
      </c>
      <c r="AA2098" s="16">
        <v>1.22</v>
      </c>
      <c r="AB2098" s="35">
        <f t="shared" si="412"/>
        <v>1403539.8230088495</v>
      </c>
      <c r="AC2098" s="27">
        <f t="shared" si="405"/>
        <v>148494.51327433629</v>
      </c>
      <c r="AD2098" s="184">
        <v>0.10580000000000001</v>
      </c>
      <c r="AE2098" s="183">
        <f t="shared" si="406"/>
        <v>0</v>
      </c>
      <c r="AF2098" s="183" t="str">
        <f>IF(AND(COUNTIFS($J$18:J2098,J2098)=1,AE2098=1),1,"")</f>
        <v/>
      </c>
      <c r="AG2098" s="183">
        <f>IF(C2098="","",IF(AND(COUNTIFS($J$18:J2098,J2098)=1,C2098&lt;&gt;""),1,""))</f>
        <v>1</v>
      </c>
      <c r="AH2098" s="183">
        <f>IF(G2098="","",IF(AND(COUNTIFS($J$18:J2098,J2098)=1,G2098&lt;&gt;""),1,""))</f>
        <v>1</v>
      </c>
      <c r="AI2098" s="28">
        <f t="shared" si="407"/>
        <v>31750699.113741599</v>
      </c>
      <c r="AJ2098" s="28">
        <f t="shared" si="408"/>
        <v>4396077.3195289988</v>
      </c>
      <c r="AK2098" s="29">
        <f t="shared" si="409"/>
        <v>0.13845607946397598</v>
      </c>
      <c r="AL2098" s="25"/>
      <c r="AM2098" s="25"/>
      <c r="AN2098" s="25"/>
      <c r="AO2098" s="25"/>
      <c r="AP2098" s="45" t="str">
        <f t="shared" si="410"/>
        <v>20222</v>
      </c>
      <c r="AQ2098" s="45" t="str">
        <f t="shared" si="411"/>
        <v>20222RMB</v>
      </c>
    </row>
    <row r="2099" spans="1:43" s="15" customFormat="1">
      <c r="A2099" s="16" t="s">
        <v>40</v>
      </c>
      <c r="B2099" s="182">
        <v>2022</v>
      </c>
      <c r="C2099" s="182">
        <v>1</v>
      </c>
      <c r="D2099" s="57" t="str">
        <f t="shared" si="414"/>
        <v>Q4</v>
      </c>
      <c r="E2099" s="16" t="s">
        <v>40</v>
      </c>
      <c r="F2099" s="182">
        <v>2022</v>
      </c>
      <c r="G2099" s="182">
        <v>2</v>
      </c>
      <c r="H2099" s="185"/>
      <c r="I2099" s="57" t="str">
        <f t="shared" si="402"/>
        <v>Q4</v>
      </c>
      <c r="J2099" s="178" t="s">
        <v>2063</v>
      </c>
      <c r="K2099" s="185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03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87" t="str">
        <f t="shared" si="413"/>
        <v>1.13</v>
      </c>
      <c r="Z2099" s="26">
        <f t="shared" si="415"/>
        <v>1300000</v>
      </c>
      <c r="AA2099" s="16">
        <v>1.22</v>
      </c>
      <c r="AB2099" s="35">
        <f t="shared" si="412"/>
        <v>1403539.8230088495</v>
      </c>
      <c r="AC2099" s="27">
        <f t="shared" si="405"/>
        <v>148494.51327433629</v>
      </c>
      <c r="AD2099" s="184">
        <v>0.10580000000000001</v>
      </c>
      <c r="AE2099" s="183">
        <f t="shared" si="406"/>
        <v>0</v>
      </c>
      <c r="AF2099" s="183" t="str">
        <f>IF(AND(COUNTIFS($J$18:J2099,J2099)=1,AE2099=1),1,"")</f>
        <v/>
      </c>
      <c r="AG2099" s="183" t="str">
        <f>IF(C2099="","",IF(AND(COUNTIFS($J$18:J2099,J2099)=1,C2099&lt;&gt;""),1,""))</f>
        <v/>
      </c>
      <c r="AH2099" s="183" t="str">
        <f>IF(G2099="","",IF(AND(COUNTIFS($J$18:J2099,J2099)=1,G2099&lt;&gt;""),1,""))</f>
        <v/>
      </c>
      <c r="AI2099" s="28">
        <f t="shared" si="407"/>
        <v>31750699.113741599</v>
      </c>
      <c r="AJ2099" s="28">
        <f t="shared" si="408"/>
        <v>4396077.3195289988</v>
      </c>
      <c r="AK2099" s="29">
        <f t="shared" si="409"/>
        <v>0.13845607946397598</v>
      </c>
      <c r="AL2099" s="25"/>
      <c r="AM2099" s="25"/>
      <c r="AN2099" s="25"/>
      <c r="AO2099" s="25"/>
      <c r="AP2099" s="45" t="str">
        <f t="shared" si="410"/>
        <v>20222</v>
      </c>
      <c r="AQ2099" s="45" t="str">
        <f t="shared" si="411"/>
        <v>20222RMB</v>
      </c>
    </row>
    <row r="2100" spans="1:43" s="15" customFormat="1">
      <c r="A2100" s="16" t="s">
        <v>40</v>
      </c>
      <c r="B2100" s="182">
        <v>2022</v>
      </c>
      <c r="C2100" s="182">
        <v>1</v>
      </c>
      <c r="D2100" s="57" t="str">
        <f t="shared" si="414"/>
        <v>Q4</v>
      </c>
      <c r="E2100" s="16" t="s">
        <v>40</v>
      </c>
      <c r="F2100" s="182">
        <v>2022</v>
      </c>
      <c r="G2100" s="182">
        <v>2</v>
      </c>
      <c r="H2100" s="185"/>
      <c r="I2100" s="57" t="str">
        <f t="shared" si="402"/>
        <v>Q4</v>
      </c>
      <c r="J2100" s="178" t="s">
        <v>2063</v>
      </c>
      <c r="K2100" s="185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03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87" t="str">
        <f t="shared" si="413"/>
        <v>1.13</v>
      </c>
      <c r="Z2100" s="26">
        <f t="shared" si="415"/>
        <v>1300000</v>
      </c>
      <c r="AA2100" s="16">
        <v>1.22</v>
      </c>
      <c r="AB2100" s="35">
        <f t="shared" si="412"/>
        <v>1403539.8230088495</v>
      </c>
      <c r="AC2100" s="27">
        <f t="shared" si="405"/>
        <v>148494.51327433629</v>
      </c>
      <c r="AD2100" s="184">
        <v>0.10580000000000001</v>
      </c>
      <c r="AE2100" s="183">
        <f t="shared" si="406"/>
        <v>0</v>
      </c>
      <c r="AF2100" s="183" t="str">
        <f>IF(AND(COUNTIFS($J$18:J2100,J2100)=1,AE2100=1),1,"")</f>
        <v/>
      </c>
      <c r="AG2100" s="183" t="str">
        <f>IF(C2100="","",IF(AND(COUNTIFS($J$18:J2100,J2100)=1,C2100&lt;&gt;""),1,""))</f>
        <v/>
      </c>
      <c r="AH2100" s="183" t="str">
        <f>IF(G2100="","",IF(AND(COUNTIFS($J$18:J2100,J2100)=1,G2100&lt;&gt;""),1,""))</f>
        <v/>
      </c>
      <c r="AI2100" s="28">
        <f t="shared" si="407"/>
        <v>31750699.113741599</v>
      </c>
      <c r="AJ2100" s="28">
        <f t="shared" si="408"/>
        <v>4396077.3195289988</v>
      </c>
      <c r="AK2100" s="29">
        <f t="shared" si="409"/>
        <v>0.13845607946397598</v>
      </c>
      <c r="AL2100" s="25"/>
      <c r="AM2100" s="25"/>
      <c r="AN2100" s="25"/>
      <c r="AO2100" s="25"/>
      <c r="AP2100" s="45" t="str">
        <f t="shared" si="410"/>
        <v>20222</v>
      </c>
      <c r="AQ2100" s="45" t="str">
        <f t="shared" si="411"/>
        <v>20222RMB</v>
      </c>
    </row>
    <row r="2101" spans="1:43" s="15" customFormat="1">
      <c r="A2101" s="16" t="s">
        <v>40</v>
      </c>
      <c r="B2101" s="182">
        <v>2022</v>
      </c>
      <c r="C2101" s="182">
        <v>1</v>
      </c>
      <c r="D2101" s="57" t="str">
        <f t="shared" si="414"/>
        <v>Q4</v>
      </c>
      <c r="E2101" s="16" t="s">
        <v>40</v>
      </c>
      <c r="F2101" s="182">
        <v>2022</v>
      </c>
      <c r="G2101" s="182">
        <v>2</v>
      </c>
      <c r="H2101" s="185"/>
      <c r="I2101" s="57" t="str">
        <f t="shared" si="402"/>
        <v>Q4</v>
      </c>
      <c r="J2101" s="178" t="s">
        <v>2063</v>
      </c>
      <c r="K2101" s="185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03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87" t="str">
        <f t="shared" si="413"/>
        <v>1.13</v>
      </c>
      <c r="Z2101" s="26">
        <f t="shared" si="415"/>
        <v>1300000</v>
      </c>
      <c r="AA2101" s="16">
        <v>1.22</v>
      </c>
      <c r="AB2101" s="35">
        <f t="shared" si="412"/>
        <v>1403539.8230088495</v>
      </c>
      <c r="AC2101" s="27">
        <f t="shared" si="405"/>
        <v>148494.51327433629</v>
      </c>
      <c r="AD2101" s="184">
        <v>0.10580000000000001</v>
      </c>
      <c r="AE2101" s="183">
        <f t="shared" si="406"/>
        <v>0</v>
      </c>
      <c r="AF2101" s="183" t="str">
        <f>IF(AND(COUNTIFS($J$18:J2101,J2101)=1,AE2101=1),1,"")</f>
        <v/>
      </c>
      <c r="AG2101" s="183" t="str">
        <f>IF(C2101="","",IF(AND(COUNTIFS($J$18:J2101,J2101)=1,C2101&lt;&gt;""),1,""))</f>
        <v/>
      </c>
      <c r="AH2101" s="183" t="str">
        <f>IF(G2101="","",IF(AND(COUNTIFS($J$18:J2101,J2101)=1,G2101&lt;&gt;""),1,""))</f>
        <v/>
      </c>
      <c r="AI2101" s="28">
        <f t="shared" si="407"/>
        <v>31750699.113741599</v>
      </c>
      <c r="AJ2101" s="28">
        <f t="shared" si="408"/>
        <v>4396077.3195289988</v>
      </c>
      <c r="AK2101" s="29">
        <f t="shared" si="409"/>
        <v>0.13845607946397598</v>
      </c>
      <c r="AL2101" s="25"/>
      <c r="AM2101" s="25"/>
      <c r="AN2101" s="25"/>
      <c r="AO2101" s="25"/>
      <c r="AP2101" s="45" t="str">
        <f t="shared" si="410"/>
        <v>20222</v>
      </c>
      <c r="AQ2101" s="45" t="str">
        <f t="shared" si="411"/>
        <v>20222RMB</v>
      </c>
    </row>
    <row r="2102" spans="1:43" s="15" customFormat="1">
      <c r="A2102" s="16" t="s">
        <v>40</v>
      </c>
      <c r="B2102" s="182">
        <v>2022</v>
      </c>
      <c r="C2102" s="182">
        <v>1</v>
      </c>
      <c r="D2102" s="57" t="str">
        <f t="shared" si="414"/>
        <v>Q4</v>
      </c>
      <c r="E2102" s="16" t="s">
        <v>40</v>
      </c>
      <c r="F2102" s="182">
        <v>2022</v>
      </c>
      <c r="G2102" s="182">
        <v>2</v>
      </c>
      <c r="H2102" s="185"/>
      <c r="I2102" s="57" t="str">
        <f t="shared" si="402"/>
        <v>Q4</v>
      </c>
      <c r="J2102" s="178" t="s">
        <v>2063</v>
      </c>
      <c r="K2102" s="185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03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87" t="str">
        <f t="shared" si="413"/>
        <v>1.13</v>
      </c>
      <c r="Z2102" s="26">
        <f t="shared" si="415"/>
        <v>1300000</v>
      </c>
      <c r="AA2102" s="16">
        <v>1.22</v>
      </c>
      <c r="AB2102" s="35">
        <f t="shared" si="412"/>
        <v>1403539.8230088495</v>
      </c>
      <c r="AC2102" s="27">
        <f t="shared" si="405"/>
        <v>148494.51327433629</v>
      </c>
      <c r="AD2102" s="184">
        <v>0.10580000000000001</v>
      </c>
      <c r="AE2102" s="183">
        <f t="shared" si="406"/>
        <v>0</v>
      </c>
      <c r="AF2102" s="183" t="str">
        <f>IF(AND(COUNTIFS($J$18:J2102,J2102)=1,AE2102=1),1,"")</f>
        <v/>
      </c>
      <c r="AG2102" s="183" t="str">
        <f>IF(C2102="","",IF(AND(COUNTIFS($J$18:J2102,J2102)=1,C2102&lt;&gt;""),1,""))</f>
        <v/>
      </c>
      <c r="AH2102" s="183" t="str">
        <f>IF(G2102="","",IF(AND(COUNTIFS($J$18:J2102,J2102)=1,G2102&lt;&gt;""),1,""))</f>
        <v/>
      </c>
      <c r="AI2102" s="28">
        <f t="shared" si="407"/>
        <v>31750699.113741599</v>
      </c>
      <c r="AJ2102" s="28">
        <f t="shared" si="408"/>
        <v>4396077.3195289988</v>
      </c>
      <c r="AK2102" s="29">
        <f t="shared" si="409"/>
        <v>0.13845607946397598</v>
      </c>
      <c r="AL2102" s="25"/>
      <c r="AM2102" s="25"/>
      <c r="AN2102" s="25"/>
      <c r="AO2102" s="25"/>
      <c r="AP2102" s="45" t="str">
        <f t="shared" si="410"/>
        <v>20222</v>
      </c>
      <c r="AQ2102" s="45" t="str">
        <f t="shared" si="411"/>
        <v>20222RMB</v>
      </c>
    </row>
    <row r="2103" spans="1:43" s="15" customFormat="1">
      <c r="A2103" s="16" t="s">
        <v>40</v>
      </c>
      <c r="B2103" s="182">
        <v>2022</v>
      </c>
      <c r="C2103" s="182">
        <v>1</v>
      </c>
      <c r="D2103" s="57" t="str">
        <f t="shared" si="414"/>
        <v>Q4</v>
      </c>
      <c r="E2103" s="16" t="s">
        <v>40</v>
      </c>
      <c r="F2103" s="182">
        <v>2022</v>
      </c>
      <c r="G2103" s="182">
        <v>2</v>
      </c>
      <c r="H2103" s="185"/>
      <c r="I2103" s="57" t="str">
        <f t="shared" si="402"/>
        <v>Q4</v>
      </c>
      <c r="J2103" s="178" t="s">
        <v>2064</v>
      </c>
      <c r="K2103" s="185" t="s">
        <v>2065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03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2066</v>
      </c>
      <c r="W2103" s="16" t="s">
        <v>96</v>
      </c>
      <c r="X2103" s="34">
        <v>12800000</v>
      </c>
      <c r="Y2103" s="187" t="str">
        <f t="shared" si="413"/>
        <v>1</v>
      </c>
      <c r="Z2103" s="26">
        <f t="shared" si="415"/>
        <v>12800000</v>
      </c>
      <c r="AA2103" s="16">
        <v>6.9199999999999998E-2</v>
      </c>
      <c r="AB2103" s="35">
        <f t="shared" si="412"/>
        <v>885760</v>
      </c>
      <c r="AC2103" s="27">
        <f t="shared" si="405"/>
        <v>162802.68799999999</v>
      </c>
      <c r="AD2103" s="184">
        <v>0.18379999999999999</v>
      </c>
      <c r="AE2103" s="183">
        <f t="shared" si="406"/>
        <v>1</v>
      </c>
      <c r="AF2103" s="183">
        <f>IF(AND(COUNTIFS($J$18:J2103,J2103)=1,AE2103=1),1,"")</f>
        <v>1</v>
      </c>
      <c r="AG2103" s="183">
        <f>IF(C2103="","",IF(AND(COUNTIFS($J$18:J2103,J2103)=1,C2103&lt;&gt;""),1,""))</f>
        <v>1</v>
      </c>
      <c r="AH2103" s="183">
        <f>IF(G2103="","",IF(AND(COUNTIFS($J$18:J2103,J2103)=1,G2103&lt;&gt;""),1,""))</f>
        <v>1</v>
      </c>
      <c r="AI2103" s="28">
        <f t="shared" si="407"/>
        <v>31750699.113741599</v>
      </c>
      <c r="AJ2103" s="28">
        <f t="shared" si="408"/>
        <v>4396077.3195289988</v>
      </c>
      <c r="AK2103" s="29">
        <f t="shared" si="409"/>
        <v>0.13845607946397598</v>
      </c>
      <c r="AL2103" s="25"/>
      <c r="AM2103" s="25"/>
      <c r="AN2103" s="25"/>
      <c r="AO2103" s="25"/>
      <c r="AP2103" s="45" t="str">
        <f t="shared" si="410"/>
        <v>20222</v>
      </c>
      <c r="AQ2103" s="45" t="str">
        <f t="shared" si="411"/>
        <v>20222JPY</v>
      </c>
    </row>
    <row r="2104" spans="1:43" s="15" customFormat="1">
      <c r="A2104" s="16" t="s">
        <v>40</v>
      </c>
      <c r="B2104" s="182">
        <v>2022</v>
      </c>
      <c r="C2104" s="182">
        <v>1</v>
      </c>
      <c r="D2104" s="57" t="str">
        <f t="shared" si="414"/>
        <v>Q4</v>
      </c>
      <c r="E2104" s="16" t="s">
        <v>40</v>
      </c>
      <c r="F2104" s="182">
        <v>2022</v>
      </c>
      <c r="G2104" s="182">
        <v>2</v>
      </c>
      <c r="H2104" s="185"/>
      <c r="I2104" s="57" t="str">
        <f t="shared" si="402"/>
        <v>Q4</v>
      </c>
      <c r="J2104" s="178" t="s">
        <v>2067</v>
      </c>
      <c r="K2104" s="185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03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87" t="str">
        <f t="shared" si="413"/>
        <v>1</v>
      </c>
      <c r="Z2104" s="26">
        <f t="shared" si="415"/>
        <v>14390000</v>
      </c>
      <c r="AA2104" s="16">
        <v>6.9199999999999998E-2</v>
      </c>
      <c r="AB2104" s="35">
        <f t="shared" si="412"/>
        <v>995788</v>
      </c>
      <c r="AC2104" s="27">
        <f t="shared" si="405"/>
        <v>128854.96719999998</v>
      </c>
      <c r="AD2104" s="184">
        <v>0.12939999999999999</v>
      </c>
      <c r="AE2104" s="183">
        <f t="shared" si="406"/>
        <v>0</v>
      </c>
      <c r="AF2104" s="183" t="str">
        <f>IF(AND(COUNTIFS($J$18:J2104,J2104)=1,AE2104=1),1,"")</f>
        <v/>
      </c>
      <c r="AG2104" s="183">
        <f>IF(C2104="","",IF(AND(COUNTIFS($J$18:J2104,J2104)=1,C2104&lt;&gt;""),1,""))</f>
        <v>1</v>
      </c>
      <c r="AH2104" s="183">
        <f>IF(G2104="","",IF(AND(COUNTIFS($J$18:J2104,J2104)=1,G2104&lt;&gt;""),1,""))</f>
        <v>1</v>
      </c>
      <c r="AI2104" s="28">
        <f t="shared" si="407"/>
        <v>31750699.113741599</v>
      </c>
      <c r="AJ2104" s="28">
        <f t="shared" si="408"/>
        <v>4396077.3195289988</v>
      </c>
      <c r="AK2104" s="29">
        <f t="shared" si="409"/>
        <v>0.13845607946397598</v>
      </c>
      <c r="AL2104" s="25"/>
      <c r="AM2104" s="25"/>
      <c r="AN2104" s="25"/>
      <c r="AO2104" s="25"/>
      <c r="AP2104" s="45" t="str">
        <f t="shared" si="410"/>
        <v>20222</v>
      </c>
      <c r="AQ2104" s="45" t="str">
        <f t="shared" si="411"/>
        <v>20222JPY</v>
      </c>
    </row>
    <row r="2105" spans="1:43" s="15" customFormat="1">
      <c r="A2105" s="16" t="s">
        <v>40</v>
      </c>
      <c r="B2105" s="182">
        <v>2022</v>
      </c>
      <c r="C2105" s="182">
        <v>1</v>
      </c>
      <c r="D2105" s="57" t="str">
        <f t="shared" si="414"/>
        <v>Q4</v>
      </c>
      <c r="E2105" s="16" t="s">
        <v>40</v>
      </c>
      <c r="F2105" s="182">
        <v>2022</v>
      </c>
      <c r="G2105" s="182">
        <v>3</v>
      </c>
      <c r="H2105" s="185"/>
      <c r="I2105" s="57" t="str">
        <f t="shared" si="402"/>
        <v>Q4</v>
      </c>
      <c r="J2105" s="178" t="s">
        <v>2068</v>
      </c>
      <c r="K2105" s="185" t="s">
        <v>2069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03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87" t="str">
        <f t="shared" si="413"/>
        <v>1</v>
      </c>
      <c r="Z2105" s="26">
        <f t="shared" si="415"/>
        <v>17000000</v>
      </c>
      <c r="AA2105" s="16">
        <v>6.9199999999999998E-2</v>
      </c>
      <c r="AB2105" s="35">
        <f t="shared" si="412"/>
        <v>1176400</v>
      </c>
      <c r="AC2105" s="27">
        <f t="shared" si="405"/>
        <v>192576.68000000002</v>
      </c>
      <c r="AD2105" s="184">
        <v>0.16370000000000001</v>
      </c>
      <c r="AE2105" s="183">
        <f t="shared" si="406"/>
        <v>1</v>
      </c>
      <c r="AF2105" s="183">
        <f>IF(AND(COUNTIFS($J$18:J2105,J2105)=1,AE2105=1),1,"")</f>
        <v>1</v>
      </c>
      <c r="AG2105" s="183">
        <f>IF(C2105="","",IF(AND(COUNTIFS($J$18:J2105,J2105)=1,C2105&lt;&gt;""),1,""))</f>
        <v>1</v>
      </c>
      <c r="AH2105" s="183">
        <f>IF(G2105="","",IF(AND(COUNTIFS($J$18:J2105,J2105)=1,G2105&lt;&gt;""),1,""))</f>
        <v>1</v>
      </c>
      <c r="AI2105" s="28">
        <f t="shared" si="407"/>
        <v>28726768.133805312</v>
      </c>
      <c r="AJ2105" s="28">
        <f t="shared" si="408"/>
        <v>3888166.2308864431</v>
      </c>
      <c r="AK2105" s="29">
        <f t="shared" si="409"/>
        <v>0.13534993608664583</v>
      </c>
      <c r="AL2105" s="25"/>
      <c r="AM2105" s="25"/>
      <c r="AN2105" s="25"/>
      <c r="AO2105" s="25"/>
      <c r="AP2105" s="45" t="str">
        <f t="shared" si="410"/>
        <v>20223</v>
      </c>
      <c r="AQ2105" s="45" t="str">
        <f t="shared" si="411"/>
        <v>20223JPY</v>
      </c>
    </row>
    <row r="2106" spans="1:43" s="15" customFormat="1">
      <c r="A2106" s="16" t="s">
        <v>40</v>
      </c>
      <c r="B2106" s="182">
        <v>2022</v>
      </c>
      <c r="C2106" s="182">
        <v>1</v>
      </c>
      <c r="D2106" s="57" t="str">
        <f t="shared" si="414"/>
        <v>Q4</v>
      </c>
      <c r="E2106" s="16" t="s">
        <v>40</v>
      </c>
      <c r="F2106" s="182">
        <v>2022</v>
      </c>
      <c r="G2106" s="182">
        <v>3</v>
      </c>
      <c r="H2106" s="185"/>
      <c r="I2106" s="57" t="str">
        <f t="shared" si="402"/>
        <v>Q4</v>
      </c>
      <c r="J2106" s="178" t="s">
        <v>2068</v>
      </c>
      <c r="K2106" s="185" t="s">
        <v>2069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03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87" t="str">
        <f t="shared" si="413"/>
        <v>1</v>
      </c>
      <c r="Z2106" s="26">
        <f t="shared" si="415"/>
        <v>11800000</v>
      </c>
      <c r="AA2106" s="16">
        <v>6.9199999999999998E-2</v>
      </c>
      <c r="AB2106" s="35">
        <f t="shared" si="412"/>
        <v>816560</v>
      </c>
      <c r="AC2106" s="27">
        <f t="shared" si="405"/>
        <v>133670.872</v>
      </c>
      <c r="AD2106" s="184">
        <v>0.16370000000000001</v>
      </c>
      <c r="AE2106" s="183">
        <f t="shared" si="406"/>
        <v>1</v>
      </c>
      <c r="AF2106" s="183" t="str">
        <f>IF(AND(COUNTIFS($J$18:J2106,J2106)=1,AE2106=1),1,"")</f>
        <v/>
      </c>
      <c r="AG2106" s="183" t="str">
        <f>IF(C2106="","",IF(AND(COUNTIFS($J$18:J2106,J2106)=1,C2106&lt;&gt;""),1,""))</f>
        <v/>
      </c>
      <c r="AH2106" s="183" t="str">
        <f>IF(G2106="","",IF(AND(COUNTIFS($J$18:J2106,J2106)=1,G2106&lt;&gt;""),1,""))</f>
        <v/>
      </c>
      <c r="AI2106" s="28">
        <f t="shared" si="407"/>
        <v>28726768.133805312</v>
      </c>
      <c r="AJ2106" s="28">
        <f t="shared" si="408"/>
        <v>3888166.2308864431</v>
      </c>
      <c r="AK2106" s="29">
        <f t="shared" si="409"/>
        <v>0.13534993608664583</v>
      </c>
      <c r="AL2106" s="25"/>
      <c r="AM2106" s="25"/>
      <c r="AN2106" s="25"/>
      <c r="AO2106" s="25"/>
      <c r="AP2106" s="45" t="str">
        <f t="shared" si="410"/>
        <v>20223</v>
      </c>
      <c r="AQ2106" s="45" t="str">
        <f t="shared" si="411"/>
        <v>20223JPY</v>
      </c>
    </row>
    <row r="2107" spans="1:43" s="15" customFormat="1">
      <c r="A2107" s="16" t="s">
        <v>40</v>
      </c>
      <c r="B2107" s="182">
        <v>2022</v>
      </c>
      <c r="C2107" s="182">
        <v>2</v>
      </c>
      <c r="D2107" s="57" t="str">
        <f t="shared" si="414"/>
        <v>Q4</v>
      </c>
      <c r="E2107" s="16" t="s">
        <v>40</v>
      </c>
      <c r="F2107" s="182">
        <v>2022</v>
      </c>
      <c r="G2107" s="182">
        <v>3</v>
      </c>
      <c r="H2107" s="185"/>
      <c r="I2107" s="57" t="str">
        <f t="shared" si="402"/>
        <v>Q4</v>
      </c>
      <c r="J2107" s="178" t="s">
        <v>2070</v>
      </c>
      <c r="K2107" s="185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03"/>
        <v>MAIN UNIT</v>
      </c>
      <c r="Q2107" s="16" t="s">
        <v>48</v>
      </c>
      <c r="R2107" s="16" t="s">
        <v>2071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87" t="str">
        <f t="shared" si="413"/>
        <v>1.13</v>
      </c>
      <c r="Z2107" s="26">
        <f t="shared" si="415"/>
        <v>930000</v>
      </c>
      <c r="AA2107" s="16">
        <v>1.22</v>
      </c>
      <c r="AB2107" s="35">
        <f t="shared" si="412"/>
        <v>1004070.7964601771</v>
      </c>
      <c r="AC2107" s="27">
        <f t="shared" si="405"/>
        <v>150811.4336283186</v>
      </c>
      <c r="AD2107" s="184">
        <v>0.1502</v>
      </c>
      <c r="AE2107" s="183">
        <f t="shared" si="406"/>
        <v>0</v>
      </c>
      <c r="AF2107" s="183" t="str">
        <f>IF(AND(COUNTIFS($J$18:J2107,J2107)=1,AE2107=1),1,"")</f>
        <v/>
      </c>
      <c r="AG2107" s="183">
        <f>IF(C2107="","",IF(AND(COUNTIFS($J$18:J2107,J2107)=1,C2107&lt;&gt;""),1,""))</f>
        <v>1</v>
      </c>
      <c r="AH2107" s="183">
        <f>IF(G2107="","",IF(AND(COUNTIFS($J$18:J2107,J2107)=1,G2107&lt;&gt;""),1,""))</f>
        <v>1</v>
      </c>
      <c r="AI2107" s="28">
        <f t="shared" si="407"/>
        <v>28726768.133805312</v>
      </c>
      <c r="AJ2107" s="28">
        <f t="shared" si="408"/>
        <v>3888166.2308864431</v>
      </c>
      <c r="AK2107" s="29">
        <f t="shared" si="409"/>
        <v>0.13534993608664583</v>
      </c>
      <c r="AL2107" s="25"/>
      <c r="AM2107" s="25"/>
      <c r="AN2107" s="25"/>
      <c r="AO2107" s="25"/>
      <c r="AP2107" s="45" t="str">
        <f t="shared" si="410"/>
        <v>20223</v>
      </c>
      <c r="AQ2107" s="45" t="str">
        <f t="shared" si="411"/>
        <v>20223RMB</v>
      </c>
    </row>
    <row r="2108" spans="1:43" s="15" customFormat="1" ht="26.4">
      <c r="A2108" s="16" t="s">
        <v>40</v>
      </c>
      <c r="B2108" s="182">
        <v>2022</v>
      </c>
      <c r="C2108" s="182">
        <v>3</v>
      </c>
      <c r="D2108" s="57" t="str">
        <f t="shared" si="414"/>
        <v>Q4</v>
      </c>
      <c r="E2108" s="16" t="s">
        <v>40</v>
      </c>
      <c r="F2108" s="182">
        <v>2022</v>
      </c>
      <c r="G2108" s="182">
        <v>3</v>
      </c>
      <c r="H2108" s="185"/>
      <c r="I2108" s="57" t="str">
        <f t="shared" si="402"/>
        <v>Q4</v>
      </c>
      <c r="J2108" s="178" t="s">
        <v>2072</v>
      </c>
      <c r="K2108" s="185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03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87" t="str">
        <f t="shared" si="413"/>
        <v>1.13</v>
      </c>
      <c r="Z2108" s="26">
        <f t="shared" si="415"/>
        <v>8000</v>
      </c>
      <c r="AA2108" s="16">
        <v>1.22</v>
      </c>
      <c r="AB2108" s="35">
        <f t="shared" si="412"/>
        <v>8637.1681415929215</v>
      </c>
      <c r="AC2108" s="27">
        <f t="shared" si="405"/>
        <v>1814.6690265486729</v>
      </c>
      <c r="AD2108" s="184">
        <v>0.21010000000000001</v>
      </c>
      <c r="AE2108" s="183">
        <f t="shared" si="406"/>
        <v>0</v>
      </c>
      <c r="AF2108" s="183" t="str">
        <f>IF(AND(COUNTIFS($J$18:J2108,J2108)=1,AE2108=1),1,"")</f>
        <v/>
      </c>
      <c r="AG2108" s="183">
        <f>IF(C2108="","",IF(AND(COUNTIFS($J$18:J2108,J2108)=1,C2108&lt;&gt;""),1,""))</f>
        <v>1</v>
      </c>
      <c r="AH2108" s="183">
        <f>IF(G2108="","",IF(AND(COUNTIFS($J$18:J2108,J2108)=1,G2108&lt;&gt;""),1,""))</f>
        <v>1</v>
      </c>
      <c r="AI2108" s="28">
        <f t="shared" si="407"/>
        <v>28726768.133805312</v>
      </c>
      <c r="AJ2108" s="28">
        <f t="shared" si="408"/>
        <v>3888166.2308864431</v>
      </c>
      <c r="AK2108" s="29">
        <f t="shared" si="409"/>
        <v>0.13534993608664583</v>
      </c>
      <c r="AL2108" s="25"/>
      <c r="AM2108" s="25"/>
      <c r="AN2108" s="25"/>
      <c r="AO2108" s="25"/>
      <c r="AP2108" s="45" t="str">
        <f t="shared" si="410"/>
        <v>20223</v>
      </c>
      <c r="AQ2108" s="45" t="str">
        <f t="shared" si="411"/>
        <v>20223RMB</v>
      </c>
    </row>
    <row r="2109" spans="1:43" s="15" customFormat="1">
      <c r="A2109" s="16" t="s">
        <v>40</v>
      </c>
      <c r="B2109" s="182">
        <v>2022</v>
      </c>
      <c r="C2109" s="182">
        <v>3</v>
      </c>
      <c r="D2109" s="57" t="str">
        <f t="shared" si="414"/>
        <v>Q4</v>
      </c>
      <c r="E2109" s="16" t="s">
        <v>40</v>
      </c>
      <c r="F2109" s="182">
        <v>2022</v>
      </c>
      <c r="G2109" s="182">
        <v>3</v>
      </c>
      <c r="H2109" s="185"/>
      <c r="I2109" s="57" t="str">
        <f t="shared" si="402"/>
        <v>Q4</v>
      </c>
      <c r="J2109" s="178" t="s">
        <v>2073</v>
      </c>
      <c r="K2109" s="185" t="s">
        <v>2074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03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87" t="str">
        <f t="shared" si="413"/>
        <v>1.13</v>
      </c>
      <c r="Z2109" s="26">
        <f t="shared" si="415"/>
        <v>783200</v>
      </c>
      <c r="AA2109" s="16">
        <v>1.22</v>
      </c>
      <c r="AB2109" s="35">
        <f t="shared" si="412"/>
        <v>845578.76106194698</v>
      </c>
      <c r="AC2109" s="27">
        <f t="shared" si="405"/>
        <v>130134.57132743364</v>
      </c>
      <c r="AD2109" s="184">
        <v>0.15390000000000001</v>
      </c>
      <c r="AE2109" s="183">
        <f t="shared" si="406"/>
        <v>1</v>
      </c>
      <c r="AF2109" s="183">
        <f>IF(AND(COUNTIFS($J$18:J2109,J2109)=1,AE2109=1),1,"")</f>
        <v>1</v>
      </c>
      <c r="AG2109" s="183">
        <f>IF(C2109="","",IF(AND(COUNTIFS($J$18:J2109,J2109)=1,C2109&lt;&gt;""),1,""))</f>
        <v>1</v>
      </c>
      <c r="AH2109" s="183">
        <f>IF(G2109="","",IF(AND(COUNTIFS($J$18:J2109,J2109)=1,G2109&lt;&gt;""),1,""))</f>
        <v>1</v>
      </c>
      <c r="AI2109" s="28">
        <f t="shared" si="407"/>
        <v>28726768.133805312</v>
      </c>
      <c r="AJ2109" s="28">
        <f t="shared" si="408"/>
        <v>3888166.2308864431</v>
      </c>
      <c r="AK2109" s="29">
        <f t="shared" si="409"/>
        <v>0.13534993608664583</v>
      </c>
      <c r="AL2109" s="25"/>
      <c r="AM2109" s="25"/>
      <c r="AN2109" s="25"/>
      <c r="AO2109" s="25"/>
      <c r="AP2109" s="45" t="str">
        <f t="shared" si="410"/>
        <v>20223</v>
      </c>
      <c r="AQ2109" s="45" t="str">
        <f t="shared" si="411"/>
        <v>20223RMB</v>
      </c>
    </row>
    <row r="2110" spans="1:43" s="15" customFormat="1">
      <c r="A2110" s="16" t="s">
        <v>40</v>
      </c>
      <c r="B2110" s="182">
        <v>2022</v>
      </c>
      <c r="C2110" s="182">
        <v>3</v>
      </c>
      <c r="D2110" s="57" t="str">
        <f t="shared" si="414"/>
        <v>Q4</v>
      </c>
      <c r="E2110" s="16" t="s">
        <v>40</v>
      </c>
      <c r="F2110" s="182">
        <v>2022</v>
      </c>
      <c r="G2110" s="182">
        <v>3</v>
      </c>
      <c r="H2110" s="185"/>
      <c r="I2110" s="57" t="str">
        <f t="shared" si="402"/>
        <v>Q4</v>
      </c>
      <c r="J2110" s="178" t="s">
        <v>2073</v>
      </c>
      <c r="K2110" s="185" t="s">
        <v>2074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03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87" t="str">
        <f t="shared" si="413"/>
        <v>1.13</v>
      </c>
      <c r="Z2110" s="26">
        <f t="shared" si="415"/>
        <v>783200</v>
      </c>
      <c r="AA2110" s="16">
        <v>1.22</v>
      </c>
      <c r="AB2110" s="35">
        <f t="shared" si="412"/>
        <v>845578.76106194698</v>
      </c>
      <c r="AC2110" s="27">
        <f t="shared" si="405"/>
        <v>130134.57132743364</v>
      </c>
      <c r="AD2110" s="184">
        <v>0.15390000000000001</v>
      </c>
      <c r="AE2110" s="183">
        <f t="shared" si="406"/>
        <v>1</v>
      </c>
      <c r="AF2110" s="183" t="str">
        <f>IF(AND(COUNTIFS($J$18:J2110,J2110)=1,AE2110=1),1,"")</f>
        <v/>
      </c>
      <c r="AG2110" s="183" t="str">
        <f>IF(C2110="","",IF(AND(COUNTIFS($J$18:J2110,J2110)=1,C2110&lt;&gt;""),1,""))</f>
        <v/>
      </c>
      <c r="AH2110" s="183" t="str">
        <f>IF(G2110="","",IF(AND(COUNTIFS($J$18:J2110,J2110)=1,G2110&lt;&gt;""),1,""))</f>
        <v/>
      </c>
      <c r="AI2110" s="28">
        <f t="shared" si="407"/>
        <v>28726768.133805312</v>
      </c>
      <c r="AJ2110" s="28">
        <f t="shared" si="408"/>
        <v>3888166.2308864431</v>
      </c>
      <c r="AK2110" s="29">
        <f t="shared" si="409"/>
        <v>0.13534993608664583</v>
      </c>
      <c r="AL2110" s="25"/>
      <c r="AM2110" s="25"/>
      <c r="AN2110" s="25"/>
      <c r="AO2110" s="25"/>
      <c r="AP2110" s="45" t="str">
        <f t="shared" si="410"/>
        <v>20223</v>
      </c>
      <c r="AQ2110" s="45" t="str">
        <f t="shared" si="411"/>
        <v>20223RMB</v>
      </c>
    </row>
    <row r="2111" spans="1:43" s="15" customFormat="1" ht="26.4">
      <c r="A2111" s="16" t="s">
        <v>40</v>
      </c>
      <c r="B2111" s="182">
        <v>2022</v>
      </c>
      <c r="C2111" s="182">
        <v>3</v>
      </c>
      <c r="D2111" s="57" t="str">
        <f t="shared" si="414"/>
        <v>Q4</v>
      </c>
      <c r="E2111" s="16" t="s">
        <v>40</v>
      </c>
      <c r="F2111" s="182">
        <v>2022</v>
      </c>
      <c r="G2111" s="182">
        <v>3</v>
      </c>
      <c r="H2111" s="185"/>
      <c r="I2111" s="57" t="str">
        <f t="shared" si="402"/>
        <v>Q4</v>
      </c>
      <c r="J2111" s="178" t="s">
        <v>2073</v>
      </c>
      <c r="K2111" s="185" t="s">
        <v>2074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03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87" t="str">
        <f t="shared" si="413"/>
        <v>1.13</v>
      </c>
      <c r="Z2111" s="26">
        <f t="shared" si="415"/>
        <v>377479.95999999996</v>
      </c>
      <c r="AA2111" s="16">
        <v>1.22</v>
      </c>
      <c r="AB2111" s="35">
        <f t="shared" si="412"/>
        <v>407544.73557522125</v>
      </c>
      <c r="AC2111" s="27">
        <f t="shared" si="405"/>
        <v>62721.134805026551</v>
      </c>
      <c r="AD2111" s="184">
        <v>0.15390000000000001</v>
      </c>
      <c r="AE2111" s="183">
        <f t="shared" si="406"/>
        <v>1</v>
      </c>
      <c r="AF2111" s="183" t="str">
        <f>IF(AND(COUNTIFS($J$18:J2111,J2111)=1,AE2111=1),1,"")</f>
        <v/>
      </c>
      <c r="AG2111" s="183" t="str">
        <f>IF(C2111="","",IF(AND(COUNTIFS($J$18:J2111,J2111)=1,C2111&lt;&gt;""),1,""))</f>
        <v/>
      </c>
      <c r="AH2111" s="183" t="str">
        <f>IF(G2111="","",IF(AND(COUNTIFS($J$18:J2111,J2111)=1,G2111&lt;&gt;""),1,""))</f>
        <v/>
      </c>
      <c r="AI2111" s="28">
        <f t="shared" si="407"/>
        <v>28726768.133805312</v>
      </c>
      <c r="AJ2111" s="28">
        <f t="shared" si="408"/>
        <v>3888166.2308864431</v>
      </c>
      <c r="AK2111" s="29">
        <f t="shared" si="409"/>
        <v>0.13534993608664583</v>
      </c>
      <c r="AL2111" s="25"/>
      <c r="AM2111" s="25"/>
      <c r="AN2111" s="25"/>
      <c r="AO2111" s="25"/>
      <c r="AP2111" s="45" t="str">
        <f t="shared" si="410"/>
        <v>20223</v>
      </c>
      <c r="AQ2111" s="45" t="str">
        <f t="shared" si="411"/>
        <v>20223RMB</v>
      </c>
    </row>
    <row r="2112" spans="1:43" s="15" customFormat="1" ht="26.4">
      <c r="A2112" s="16" t="s">
        <v>40</v>
      </c>
      <c r="B2112" s="182">
        <v>2022</v>
      </c>
      <c r="C2112" s="182">
        <v>3</v>
      </c>
      <c r="D2112" s="57" t="str">
        <f t="shared" si="414"/>
        <v>Q4</v>
      </c>
      <c r="E2112" s="16" t="s">
        <v>40</v>
      </c>
      <c r="F2112" s="182">
        <v>2022</v>
      </c>
      <c r="G2112" s="182">
        <v>3</v>
      </c>
      <c r="H2112" s="185"/>
      <c r="I2112" s="57" t="str">
        <f t="shared" si="402"/>
        <v>Q4</v>
      </c>
      <c r="J2112" s="178" t="s">
        <v>2073</v>
      </c>
      <c r="K2112" s="185" t="s">
        <v>2074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03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87" t="str">
        <f t="shared" si="413"/>
        <v>1.13</v>
      </c>
      <c r="Z2112" s="26">
        <f t="shared" si="415"/>
        <v>2120</v>
      </c>
      <c r="AA2112" s="16">
        <v>1.22</v>
      </c>
      <c r="AB2112" s="35">
        <f t="shared" si="412"/>
        <v>2288.8495575221241</v>
      </c>
      <c r="AC2112" s="27">
        <f t="shared" si="405"/>
        <v>352.25394690265495</v>
      </c>
      <c r="AD2112" s="184">
        <v>0.15390000000000001</v>
      </c>
      <c r="AE2112" s="183">
        <f t="shared" si="406"/>
        <v>1</v>
      </c>
      <c r="AF2112" s="183" t="str">
        <f>IF(AND(COUNTIFS($J$18:J2112,J2112)=1,AE2112=1),1,"")</f>
        <v/>
      </c>
      <c r="AG2112" s="183" t="str">
        <f>IF(C2112="","",IF(AND(COUNTIFS($J$18:J2112,J2112)=1,C2112&lt;&gt;""),1,""))</f>
        <v/>
      </c>
      <c r="AH2112" s="183" t="str">
        <f>IF(G2112="","",IF(AND(COUNTIFS($J$18:J2112,J2112)=1,G2112&lt;&gt;""),1,""))</f>
        <v/>
      </c>
      <c r="AI2112" s="28">
        <f t="shared" si="407"/>
        <v>28726768.133805312</v>
      </c>
      <c r="AJ2112" s="28">
        <f t="shared" si="408"/>
        <v>3888166.2308864431</v>
      </c>
      <c r="AK2112" s="29">
        <f t="shared" si="409"/>
        <v>0.13534993608664583</v>
      </c>
      <c r="AL2112" s="25"/>
      <c r="AM2112" s="25"/>
      <c r="AN2112" s="25"/>
      <c r="AO2112" s="25"/>
      <c r="AP2112" s="45" t="str">
        <f t="shared" si="410"/>
        <v>20223</v>
      </c>
      <c r="AQ2112" s="45" t="str">
        <f t="shared" si="411"/>
        <v>20223RMB</v>
      </c>
    </row>
    <row r="2113" spans="1:43" s="15" customFormat="1">
      <c r="A2113" s="16" t="s">
        <v>40</v>
      </c>
      <c r="B2113" s="182">
        <v>2022</v>
      </c>
      <c r="C2113" s="182">
        <v>3</v>
      </c>
      <c r="D2113" s="57" t="str">
        <f t="shared" si="414"/>
        <v>Q4</v>
      </c>
      <c r="E2113" s="16" t="s">
        <v>40</v>
      </c>
      <c r="F2113" s="182">
        <v>2022</v>
      </c>
      <c r="G2113" s="182">
        <v>3</v>
      </c>
      <c r="H2113" s="185"/>
      <c r="I2113" s="57" t="str">
        <f t="shared" si="402"/>
        <v>Q4</v>
      </c>
      <c r="J2113" s="178" t="s">
        <v>2075</v>
      </c>
      <c r="K2113" s="185" t="s">
        <v>2076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03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87" t="str">
        <f t="shared" si="413"/>
        <v>1</v>
      </c>
      <c r="Z2113" s="26">
        <f t="shared" si="415"/>
        <v>13200000</v>
      </c>
      <c r="AA2113" s="16">
        <v>6.9199999999999998E-2</v>
      </c>
      <c r="AB2113" s="35">
        <f t="shared" si="412"/>
        <v>913440</v>
      </c>
      <c r="AC2113" s="27">
        <f t="shared" si="405"/>
        <v>113266.56</v>
      </c>
      <c r="AD2113" s="184">
        <v>0.124</v>
      </c>
      <c r="AE2113" s="183">
        <f t="shared" si="406"/>
        <v>1</v>
      </c>
      <c r="AF2113" s="183">
        <f>IF(AND(COUNTIFS($J$18:J2113,J2113)=1,AE2113=1),1,"")</f>
        <v>1</v>
      </c>
      <c r="AG2113" s="183">
        <f>IF(C2113="","",IF(AND(COUNTIFS($J$18:J2113,J2113)=1,C2113&lt;&gt;""),1,""))</f>
        <v>1</v>
      </c>
      <c r="AH2113" s="183">
        <f>IF(G2113="","",IF(AND(COUNTIFS($J$18:J2113,J2113)=1,G2113&lt;&gt;""),1,""))</f>
        <v>1</v>
      </c>
      <c r="AI2113" s="28">
        <f t="shared" si="407"/>
        <v>28726768.133805312</v>
      </c>
      <c r="AJ2113" s="28">
        <f t="shared" si="408"/>
        <v>3888166.2308864431</v>
      </c>
      <c r="AK2113" s="29">
        <f t="shared" si="409"/>
        <v>0.13534993608664583</v>
      </c>
      <c r="AL2113" s="25"/>
      <c r="AM2113" s="25"/>
      <c r="AN2113" s="25"/>
      <c r="AO2113" s="25"/>
      <c r="AP2113" s="45" t="str">
        <f t="shared" si="410"/>
        <v>20223</v>
      </c>
      <c r="AQ2113" s="45" t="str">
        <f t="shared" si="411"/>
        <v>20223JPY</v>
      </c>
    </row>
    <row r="2114" spans="1:43" s="15" customFormat="1">
      <c r="A2114" s="16" t="s">
        <v>40</v>
      </c>
      <c r="B2114" s="182">
        <v>2022</v>
      </c>
      <c r="C2114" s="182">
        <v>2</v>
      </c>
      <c r="D2114" s="57" t="str">
        <f t="shared" si="414"/>
        <v>Q4</v>
      </c>
      <c r="E2114" s="16" t="s">
        <v>40</v>
      </c>
      <c r="F2114" s="182">
        <v>2022</v>
      </c>
      <c r="G2114" s="182">
        <v>3</v>
      </c>
      <c r="H2114" s="185"/>
      <c r="I2114" s="5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78" t="s">
        <v>2077</v>
      </c>
      <c r="K2114" s="185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ref="P2114:P2177" si="417">IF(M2114="","",IF(AND(N2114&gt;0,L2114&lt;&gt;""),"MAIN UNIT",IF(AND(O2114&gt;0,L2114&lt;&gt;""),"SERVICE/ PARTS","C66 SERVICE/OTHERS")))</f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87" t="str">
        <f t="shared" si="413"/>
        <v>1.13</v>
      </c>
      <c r="Z2114" s="26">
        <f t="shared" si="415"/>
        <v>967200</v>
      </c>
      <c r="AA2114" s="16">
        <v>1.22</v>
      </c>
      <c r="AB2114" s="35">
        <f t="shared" si="412"/>
        <v>1044233.6283185842</v>
      </c>
      <c r="AC2114" s="27">
        <f t="shared" ref="AC2114:AC2177" si="418">IF(R2114&lt;&gt;"",AB2114*AD2114,"")</f>
        <v>168539.30761061946</v>
      </c>
      <c r="AD2114" s="184">
        <v>0.16139999999999999</v>
      </c>
      <c r="AE2114" s="183">
        <f t="shared" ref="AE2114:AE2177" si="419">IF(Q2114="","",IF(Q2114="Yes",1,0))</f>
        <v>0</v>
      </c>
      <c r="AF2114" s="183" t="str">
        <f>IF(AND(COUNTIFS($J$18:J2114,J2114)=1,AE2114=1),1,"")</f>
        <v/>
      </c>
      <c r="AG2114" s="183">
        <f>IF(C2114="","",IF(AND(COUNTIFS($J$18:J2114,J2114)=1,C2114&lt;&gt;""),1,""))</f>
        <v>1</v>
      </c>
      <c r="AH2114" s="183">
        <f>IF(G2114="","",IF(AND(COUNTIFS($J$18:J2114,J2114)=1,G2114&lt;&gt;""),1,""))</f>
        <v>1</v>
      </c>
      <c r="AI2114" s="28">
        <f t="shared" ref="AI2114:AI2177" si="420">IF(P2114="C66 SERVICE","",SUMIFS(AB:AB,F:F,F2114,G:G,G2114,E:E,E2114))</f>
        <v>28726768.133805312</v>
      </c>
      <c r="AJ2114" s="28">
        <f t="shared" ref="AJ2114:AJ2177" si="421">IF(P2114="C66 SERVICE","",SUMIFS(AC:AC,F:F,F2114,G:G,G2114,E:E,E2114))</f>
        <v>3888166.2308864431</v>
      </c>
      <c r="AK2114" s="29">
        <f t="shared" ref="AK2114:AK2177" si="422">IF(AJ2114&gt;0,AJ2114/AI2114,"")</f>
        <v>0.13534993608664583</v>
      </c>
      <c r="AL2114" s="25"/>
      <c r="AM2114" s="25"/>
      <c r="AN2114" s="25"/>
      <c r="AO2114" s="25"/>
      <c r="AP2114" s="45" t="str">
        <f t="shared" ref="AP2114:AP2177" si="423">IF(F2114="","",F2114&amp;G2114)</f>
        <v>20223</v>
      </c>
      <c r="AQ2114" s="45" t="str">
        <f t="shared" ref="AQ2114:AQ2177" si="424">IF(W2114="","",F2114&amp;G2114&amp;W2114)</f>
        <v>20223RMB</v>
      </c>
    </row>
    <row r="2115" spans="1:43" s="15" customFormat="1">
      <c r="A2115" s="16" t="s">
        <v>41</v>
      </c>
      <c r="B2115" s="182">
        <v>2022</v>
      </c>
      <c r="C2115" s="182">
        <v>12</v>
      </c>
      <c r="D2115" s="57" t="str">
        <f t="shared" si="414"/>
        <v>Q3</v>
      </c>
      <c r="E2115" s="16" t="s">
        <v>41</v>
      </c>
      <c r="F2115" s="182">
        <v>2023</v>
      </c>
      <c r="G2115" s="182">
        <v>3</v>
      </c>
      <c r="H2115" s="185"/>
      <c r="I2115" s="57" t="str">
        <f t="shared" si="416"/>
        <v>Q4</v>
      </c>
      <c r="J2115" s="178" t="s">
        <v>2078</v>
      </c>
      <c r="K2115" s="185" t="s">
        <v>2079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7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87" t="str">
        <f t="shared" si="413"/>
        <v>1.13</v>
      </c>
      <c r="Z2115" s="26">
        <f t="shared" si="415"/>
        <v>515000</v>
      </c>
      <c r="AA2115" s="16">
        <v>1.1299999999999999</v>
      </c>
      <c r="AB2115" s="35">
        <f t="shared" si="412"/>
        <v>515000</v>
      </c>
      <c r="AC2115" s="27">
        <f t="shared" si="418"/>
        <v>56083.5</v>
      </c>
      <c r="AD2115" s="184">
        <v>0.1089</v>
      </c>
      <c r="AE2115" s="183">
        <f t="shared" si="419"/>
        <v>1</v>
      </c>
      <c r="AF2115" s="183">
        <f>IF(AND(COUNTIFS($J$18:J2115,J2115)=1,AE2115=1),1,"")</f>
        <v>1</v>
      </c>
      <c r="AG2115" s="183">
        <f>IF(C2115="","",IF(AND(COUNTIFS($J$18:J2115,J2115)=1,C2115&lt;&gt;""),1,""))</f>
        <v>1</v>
      </c>
      <c r="AH2115" s="183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82">
        <v>2022</v>
      </c>
      <c r="C2116" s="182">
        <v>12</v>
      </c>
      <c r="D2116" s="57" t="str">
        <f t="shared" si="414"/>
        <v>Q3</v>
      </c>
      <c r="E2116" s="16" t="s">
        <v>41</v>
      </c>
      <c r="F2116" s="182">
        <v>2023</v>
      </c>
      <c r="G2116" s="182">
        <v>3</v>
      </c>
      <c r="H2116" s="185"/>
      <c r="I2116" s="57" t="str">
        <f t="shared" si="416"/>
        <v>Q4</v>
      </c>
      <c r="J2116" s="178" t="s">
        <v>2078</v>
      </c>
      <c r="K2116" s="185" t="s">
        <v>2079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7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87" t="str">
        <f t="shared" si="413"/>
        <v>1.13</v>
      </c>
      <c r="Z2116" s="26">
        <f t="shared" si="415"/>
        <v>515000</v>
      </c>
      <c r="AA2116" s="16">
        <v>1.1299999999999999</v>
      </c>
      <c r="AB2116" s="35">
        <f t="shared" si="412"/>
        <v>515000</v>
      </c>
      <c r="AC2116" s="27">
        <f t="shared" si="418"/>
        <v>56083.5</v>
      </c>
      <c r="AD2116" s="184">
        <v>0.1089</v>
      </c>
      <c r="AE2116" s="183">
        <f t="shared" si="419"/>
        <v>1</v>
      </c>
      <c r="AF2116" s="183" t="str">
        <f>IF(AND(COUNTIFS($J$18:J2116,J2116)=1,AE2116=1),1,"")</f>
        <v/>
      </c>
      <c r="AG2116" s="183" t="str">
        <f>IF(C2116="","",IF(AND(COUNTIFS($J$18:J2116,J2116)=1,C2116&lt;&gt;""),1,""))</f>
        <v/>
      </c>
      <c r="AH2116" s="183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82">
        <v>2022</v>
      </c>
      <c r="C2117" s="182">
        <v>12</v>
      </c>
      <c r="D2117" s="57" t="str">
        <f t="shared" si="414"/>
        <v>Q3</v>
      </c>
      <c r="E2117" s="16" t="s">
        <v>41</v>
      </c>
      <c r="F2117" s="182">
        <v>2023</v>
      </c>
      <c r="G2117" s="182">
        <v>3</v>
      </c>
      <c r="H2117" s="185"/>
      <c r="I2117" s="57" t="str">
        <f t="shared" si="416"/>
        <v>Q4</v>
      </c>
      <c r="J2117" s="178" t="s">
        <v>2080</v>
      </c>
      <c r="K2117" s="185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7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87" t="str">
        <f t="shared" si="413"/>
        <v>1</v>
      </c>
      <c r="Z2117" s="26">
        <f t="shared" si="415"/>
        <v>21000000</v>
      </c>
      <c r="AA2117" s="16">
        <v>5.8799999999999998E-2</v>
      </c>
      <c r="AB2117" s="35">
        <f t="shared" si="412"/>
        <v>1234800</v>
      </c>
      <c r="AC2117" s="27">
        <f t="shared" si="418"/>
        <v>215102.16</v>
      </c>
      <c r="AD2117" s="184">
        <v>0.17419999999999999</v>
      </c>
      <c r="AE2117" s="183">
        <f t="shared" si="419"/>
        <v>0</v>
      </c>
      <c r="AF2117" s="183" t="str">
        <f>IF(AND(COUNTIFS($J$18:J2117,J2117)=1,AE2117=1),1,"")</f>
        <v/>
      </c>
      <c r="AG2117" s="183">
        <f>IF(C2117="","",IF(AND(COUNTIFS($J$18:J2117,J2117)=1,C2117&lt;&gt;""),1,""))</f>
        <v>1</v>
      </c>
      <c r="AH2117" s="183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82">
        <v>2022</v>
      </c>
      <c r="C2118" s="182">
        <v>12</v>
      </c>
      <c r="D2118" s="57" t="str">
        <f t="shared" si="414"/>
        <v>Q3</v>
      </c>
      <c r="E2118" s="16" t="s">
        <v>41</v>
      </c>
      <c r="F2118" s="182">
        <v>2023</v>
      </c>
      <c r="G2118" s="182">
        <v>3</v>
      </c>
      <c r="H2118" s="185"/>
      <c r="I2118" s="57" t="str">
        <f t="shared" si="416"/>
        <v>Q4</v>
      </c>
      <c r="J2118" s="178" t="s">
        <v>2080</v>
      </c>
      <c r="K2118" s="185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7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87" t="str">
        <f t="shared" si="413"/>
        <v>1</v>
      </c>
      <c r="Z2118" s="26">
        <f t="shared" si="415"/>
        <v>21000000</v>
      </c>
      <c r="AA2118" s="16">
        <v>5.8799999999999998E-2</v>
      </c>
      <c r="AB2118" s="35">
        <f t="shared" si="412"/>
        <v>1234800</v>
      </c>
      <c r="AC2118" s="27">
        <f t="shared" si="418"/>
        <v>215102.16</v>
      </c>
      <c r="AD2118" s="184">
        <v>0.17419999999999999</v>
      </c>
      <c r="AE2118" s="183">
        <f t="shared" si="419"/>
        <v>0</v>
      </c>
      <c r="AF2118" s="183" t="str">
        <f>IF(AND(COUNTIFS($J$18:J2118,J2118)=1,AE2118=1),1,"")</f>
        <v/>
      </c>
      <c r="AG2118" s="183" t="str">
        <f>IF(C2118="","",IF(AND(COUNTIFS($J$18:J2118,J2118)=1,C2118&lt;&gt;""),1,""))</f>
        <v/>
      </c>
      <c r="AH2118" s="183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82">
        <v>2022</v>
      </c>
      <c r="C2119" s="182">
        <v>12</v>
      </c>
      <c r="D2119" s="57" t="str">
        <f t="shared" si="414"/>
        <v>Q3</v>
      </c>
      <c r="E2119" s="16" t="s">
        <v>41</v>
      </c>
      <c r="F2119" s="182">
        <v>2023</v>
      </c>
      <c r="G2119" s="182">
        <v>3</v>
      </c>
      <c r="H2119" s="185"/>
      <c r="I2119" s="57" t="str">
        <f t="shared" si="416"/>
        <v>Q4</v>
      </c>
      <c r="J2119" s="178" t="s">
        <v>2080</v>
      </c>
      <c r="K2119" s="185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7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87" t="str">
        <f t="shared" si="413"/>
        <v>1</v>
      </c>
      <c r="Z2119" s="26">
        <f t="shared" si="415"/>
        <v>21000000</v>
      </c>
      <c r="AA2119" s="16">
        <v>5.8799999999999998E-2</v>
      </c>
      <c r="AB2119" s="35">
        <f t="shared" si="412"/>
        <v>1234800</v>
      </c>
      <c r="AC2119" s="27">
        <f t="shared" si="418"/>
        <v>215102.16</v>
      </c>
      <c r="AD2119" s="184">
        <v>0.17419999999999999</v>
      </c>
      <c r="AE2119" s="183">
        <f t="shared" si="419"/>
        <v>0</v>
      </c>
      <c r="AF2119" s="183" t="str">
        <f>IF(AND(COUNTIFS($J$18:J2119,J2119)=1,AE2119=1),1,"")</f>
        <v/>
      </c>
      <c r="AG2119" s="183" t="str">
        <f>IF(C2119="","",IF(AND(COUNTIFS($J$18:J2119,J2119)=1,C2119&lt;&gt;""),1,""))</f>
        <v/>
      </c>
      <c r="AH2119" s="183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82">
        <v>2022</v>
      </c>
      <c r="C2120" s="182">
        <v>1</v>
      </c>
      <c r="D2120" s="57" t="str">
        <f t="shared" si="414"/>
        <v>Q4</v>
      </c>
      <c r="E2120" s="16" t="s">
        <v>41</v>
      </c>
      <c r="F2120" s="182">
        <v>2022</v>
      </c>
      <c r="G2120" s="182">
        <v>4</v>
      </c>
      <c r="H2120" s="185"/>
      <c r="I2120" s="57" t="str">
        <f t="shared" si="416"/>
        <v>Q1</v>
      </c>
      <c r="J2120" s="178" t="s">
        <v>2081</v>
      </c>
      <c r="K2120" s="185" t="s">
        <v>2082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7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87" t="str">
        <f t="shared" si="413"/>
        <v>1</v>
      </c>
      <c r="Z2120" s="26">
        <f t="shared" si="415"/>
        <v>16665000</v>
      </c>
      <c r="AA2120" s="16">
        <v>6.54E-2</v>
      </c>
      <c r="AB2120" s="35">
        <f t="shared" si="412"/>
        <v>1089891</v>
      </c>
      <c r="AC2120" s="27">
        <f t="shared" si="418"/>
        <v>141576.84089999998</v>
      </c>
      <c r="AD2120" s="184">
        <v>0.12989999999999999</v>
      </c>
      <c r="AE2120" s="183">
        <f t="shared" si="419"/>
        <v>1</v>
      </c>
      <c r="AF2120" s="183">
        <f>IF(AND(COUNTIFS($J$18:J2120,J2120)=1,AE2120=1),1,"")</f>
        <v>1</v>
      </c>
      <c r="AG2120" s="183">
        <f>IF(C2120="","",IF(AND(COUNTIFS($J$18:J2120,J2120)=1,C2120&lt;&gt;""),1,""))</f>
        <v>1</v>
      </c>
      <c r="AH2120" s="183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82">
        <v>2022</v>
      </c>
      <c r="C2121" s="182">
        <v>1</v>
      </c>
      <c r="D2121" s="57" t="str">
        <f t="shared" si="414"/>
        <v>Q4</v>
      </c>
      <c r="E2121" s="16" t="s">
        <v>41</v>
      </c>
      <c r="F2121" s="182">
        <v>2022</v>
      </c>
      <c r="G2121" s="182">
        <v>4</v>
      </c>
      <c r="H2121" s="185"/>
      <c r="I2121" s="57" t="str">
        <f t="shared" si="416"/>
        <v>Q1</v>
      </c>
      <c r="J2121" s="178" t="s">
        <v>2081</v>
      </c>
      <c r="K2121" s="185" t="s">
        <v>2082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7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87" t="str">
        <f t="shared" si="413"/>
        <v>1</v>
      </c>
      <c r="Z2121" s="26">
        <f t="shared" si="415"/>
        <v>16665000</v>
      </c>
      <c r="AA2121" s="16">
        <v>6.54E-2</v>
      </c>
      <c r="AB2121" s="35">
        <f t="shared" si="412"/>
        <v>1089891</v>
      </c>
      <c r="AC2121" s="27">
        <f t="shared" si="418"/>
        <v>141576.84089999998</v>
      </c>
      <c r="AD2121" s="184">
        <v>0.12989999999999999</v>
      </c>
      <c r="AE2121" s="183">
        <f t="shared" si="419"/>
        <v>1</v>
      </c>
      <c r="AF2121" s="183" t="str">
        <f>IF(AND(COUNTIFS($J$18:J2121,J2121)=1,AE2121=1),1,"")</f>
        <v/>
      </c>
      <c r="AG2121" s="183" t="str">
        <f>IF(C2121="","",IF(AND(COUNTIFS($J$18:J2121,J2121)=1,C2121&lt;&gt;""),1,""))</f>
        <v/>
      </c>
      <c r="AH2121" s="183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82">
        <v>2022</v>
      </c>
      <c r="C2122" s="182">
        <v>1</v>
      </c>
      <c r="D2122" s="57" t="str">
        <f t="shared" si="414"/>
        <v>Q4</v>
      </c>
      <c r="E2122" s="16" t="s">
        <v>41</v>
      </c>
      <c r="F2122" s="182">
        <v>2022</v>
      </c>
      <c r="G2122" s="182">
        <v>4</v>
      </c>
      <c r="H2122" s="185"/>
      <c r="I2122" s="57" t="str">
        <f t="shared" si="416"/>
        <v>Q1</v>
      </c>
      <c r="J2122" s="178" t="s">
        <v>2081</v>
      </c>
      <c r="K2122" s="185" t="s">
        <v>2082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7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87" t="str">
        <f t="shared" si="413"/>
        <v>1</v>
      </c>
      <c r="Z2122" s="26">
        <f t="shared" si="415"/>
        <v>16665000</v>
      </c>
      <c r="AA2122" s="16">
        <v>6.54E-2</v>
      </c>
      <c r="AB2122" s="35">
        <f t="shared" ref="AB2122:AB2185" si="425">IF(AND(R2122&lt;&gt;"C66",R2122&lt;&gt;""),Z2122/Y2122*AA2122,"")</f>
        <v>1089891</v>
      </c>
      <c r="AC2122" s="27">
        <f t="shared" si="418"/>
        <v>141576.84089999998</v>
      </c>
      <c r="AD2122" s="184">
        <v>0.12989999999999999</v>
      </c>
      <c r="AE2122" s="183">
        <f t="shared" si="419"/>
        <v>1</v>
      </c>
      <c r="AF2122" s="183" t="str">
        <f>IF(AND(COUNTIFS($J$18:J2122,J2122)=1,AE2122=1),1,"")</f>
        <v/>
      </c>
      <c r="AG2122" s="183" t="str">
        <f>IF(C2122="","",IF(AND(COUNTIFS($J$18:J2122,J2122)=1,C2122&lt;&gt;""),1,""))</f>
        <v/>
      </c>
      <c r="AH2122" s="183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82">
        <v>2022</v>
      </c>
      <c r="C2123" s="182">
        <v>1</v>
      </c>
      <c r="D2123" s="57" t="str">
        <f t="shared" si="414"/>
        <v>Q4</v>
      </c>
      <c r="E2123" s="16" t="s">
        <v>41</v>
      </c>
      <c r="F2123" s="182">
        <v>2022</v>
      </c>
      <c r="G2123" s="182">
        <v>4</v>
      </c>
      <c r="H2123" s="185"/>
      <c r="I2123" s="57" t="str">
        <f t="shared" si="416"/>
        <v>Q1</v>
      </c>
      <c r="J2123" s="178" t="s">
        <v>2081</v>
      </c>
      <c r="K2123" s="185" t="s">
        <v>2082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7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87" t="str">
        <f t="shared" si="413"/>
        <v>1</v>
      </c>
      <c r="Z2123" s="26">
        <f t="shared" si="415"/>
        <v>16665000</v>
      </c>
      <c r="AA2123" s="16">
        <v>6.54E-2</v>
      </c>
      <c r="AB2123" s="35">
        <f t="shared" si="425"/>
        <v>1089891</v>
      </c>
      <c r="AC2123" s="27">
        <f t="shared" si="418"/>
        <v>141576.84089999998</v>
      </c>
      <c r="AD2123" s="184">
        <v>0.12989999999999999</v>
      </c>
      <c r="AE2123" s="183">
        <f t="shared" si="419"/>
        <v>1</v>
      </c>
      <c r="AF2123" s="183" t="str">
        <f>IF(AND(COUNTIFS($J$18:J2123,J2123)=1,AE2123=1),1,"")</f>
        <v/>
      </c>
      <c r="AG2123" s="183" t="str">
        <f>IF(C2123="","",IF(AND(COUNTIFS($J$18:J2123,J2123)=1,C2123&lt;&gt;""),1,""))</f>
        <v/>
      </c>
      <c r="AH2123" s="183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82">
        <v>2022</v>
      </c>
      <c r="C2124" s="182">
        <v>1</v>
      </c>
      <c r="D2124" s="57" t="str">
        <f t="shared" si="414"/>
        <v>Q4</v>
      </c>
      <c r="E2124" s="16" t="s">
        <v>41</v>
      </c>
      <c r="F2124" s="182">
        <v>2022</v>
      </c>
      <c r="G2124" s="182">
        <v>4</v>
      </c>
      <c r="H2124" s="185"/>
      <c r="I2124" s="57" t="str">
        <f t="shared" si="416"/>
        <v>Q1</v>
      </c>
      <c r="J2124" s="178" t="s">
        <v>2081</v>
      </c>
      <c r="K2124" s="185" t="s">
        <v>2082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7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87" t="str">
        <f t="shared" si="413"/>
        <v>1</v>
      </c>
      <c r="Z2124" s="26">
        <f t="shared" si="415"/>
        <v>16665000</v>
      </c>
      <c r="AA2124" s="16">
        <v>6.54E-2</v>
      </c>
      <c r="AB2124" s="35">
        <f t="shared" si="425"/>
        <v>1089891</v>
      </c>
      <c r="AC2124" s="27">
        <f t="shared" si="418"/>
        <v>141576.84089999998</v>
      </c>
      <c r="AD2124" s="184">
        <v>0.12989999999999999</v>
      </c>
      <c r="AE2124" s="183">
        <f t="shared" si="419"/>
        <v>1</v>
      </c>
      <c r="AF2124" s="183" t="str">
        <f>IF(AND(COUNTIFS($J$18:J2124,J2124)=1,AE2124=1),1,"")</f>
        <v/>
      </c>
      <c r="AG2124" s="183" t="str">
        <f>IF(C2124="","",IF(AND(COUNTIFS($J$18:J2124,J2124)=1,C2124&lt;&gt;""),1,""))</f>
        <v/>
      </c>
      <c r="AH2124" s="183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82">
        <v>2022</v>
      </c>
      <c r="C2125" s="182">
        <v>1</v>
      </c>
      <c r="D2125" s="57" t="str">
        <f t="shared" si="414"/>
        <v>Q4</v>
      </c>
      <c r="E2125" s="16" t="s">
        <v>41</v>
      </c>
      <c r="F2125" s="182">
        <v>2022</v>
      </c>
      <c r="G2125" s="182">
        <v>4</v>
      </c>
      <c r="H2125" s="185"/>
      <c r="I2125" s="57" t="str">
        <f t="shared" si="416"/>
        <v>Q1</v>
      </c>
      <c r="J2125" s="178" t="s">
        <v>2081</v>
      </c>
      <c r="K2125" s="185" t="s">
        <v>2082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7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87" t="str">
        <f t="shared" si="413"/>
        <v>1</v>
      </c>
      <c r="Z2125" s="26">
        <f t="shared" si="415"/>
        <v>16665000</v>
      </c>
      <c r="AA2125" s="16">
        <v>6.54E-2</v>
      </c>
      <c r="AB2125" s="35">
        <f t="shared" si="425"/>
        <v>1089891</v>
      </c>
      <c r="AC2125" s="27">
        <f t="shared" si="418"/>
        <v>141576.84089999998</v>
      </c>
      <c r="AD2125" s="184">
        <v>0.12989999999999999</v>
      </c>
      <c r="AE2125" s="183">
        <f t="shared" si="419"/>
        <v>1</v>
      </c>
      <c r="AF2125" s="183" t="str">
        <f>IF(AND(COUNTIFS($J$18:J2125,J2125)=1,AE2125=1),1,"")</f>
        <v/>
      </c>
      <c r="AG2125" s="183" t="str">
        <f>IF(C2125="","",IF(AND(COUNTIFS($J$18:J2125,J2125)=1,C2125&lt;&gt;""),1,""))</f>
        <v/>
      </c>
      <c r="AH2125" s="183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82">
        <v>2022</v>
      </c>
      <c r="C2126" s="182">
        <v>1</v>
      </c>
      <c r="D2126" s="57" t="str">
        <f t="shared" si="414"/>
        <v>Q4</v>
      </c>
      <c r="E2126" s="16" t="s">
        <v>41</v>
      </c>
      <c r="F2126" s="182">
        <v>2022</v>
      </c>
      <c r="G2126" s="182">
        <v>4</v>
      </c>
      <c r="H2126" s="185"/>
      <c r="I2126" s="57" t="str">
        <f t="shared" si="416"/>
        <v>Q1</v>
      </c>
      <c r="J2126" s="178" t="s">
        <v>2064</v>
      </c>
      <c r="K2126" s="185" t="s">
        <v>2065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7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2066</v>
      </c>
      <c r="W2126" s="16" t="s">
        <v>96</v>
      </c>
      <c r="X2126" s="34">
        <v>7800000</v>
      </c>
      <c r="Y2126" s="187" t="str">
        <f t="shared" si="413"/>
        <v>1</v>
      </c>
      <c r="Z2126" s="26">
        <f t="shared" si="415"/>
        <v>7800000</v>
      </c>
      <c r="AA2126" s="16">
        <v>6.54E-2</v>
      </c>
      <c r="AB2126" s="35">
        <f t="shared" si="425"/>
        <v>510120</v>
      </c>
      <c r="AC2126" s="27">
        <f t="shared" si="418"/>
        <v>93760.055999999997</v>
      </c>
      <c r="AD2126" s="184">
        <v>0.18379999999999999</v>
      </c>
      <c r="AE2126" s="183">
        <f t="shared" si="419"/>
        <v>1</v>
      </c>
      <c r="AF2126" s="183" t="str">
        <f>IF(AND(COUNTIFS($J$18:J2126,J2126)=1,AE2126=1),1,"")</f>
        <v/>
      </c>
      <c r="AG2126" s="183" t="str">
        <f>IF(C2126="","",IF(AND(COUNTIFS($J$18:J2126,J2126)=1,C2126&lt;&gt;""),1,""))</f>
        <v/>
      </c>
      <c r="AH2126" s="183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82">
        <v>2022</v>
      </c>
      <c r="C2127" s="182">
        <v>1</v>
      </c>
      <c r="D2127" s="57" t="str">
        <f t="shared" si="414"/>
        <v>Q4</v>
      </c>
      <c r="E2127" s="16" t="s">
        <v>41</v>
      </c>
      <c r="F2127" s="182">
        <v>2022</v>
      </c>
      <c r="G2127" s="182">
        <v>4</v>
      </c>
      <c r="H2127" s="185"/>
      <c r="I2127" s="57" t="str">
        <f t="shared" si="416"/>
        <v>Q1</v>
      </c>
      <c r="J2127" s="178" t="s">
        <v>2067</v>
      </c>
      <c r="K2127" s="185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7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87" t="str">
        <f t="shared" si="413"/>
        <v>1</v>
      </c>
      <c r="Z2127" s="26">
        <f t="shared" si="415"/>
        <v>14390000</v>
      </c>
      <c r="AA2127" s="16">
        <v>6.54E-2</v>
      </c>
      <c r="AB2127" s="35">
        <f t="shared" si="425"/>
        <v>941106</v>
      </c>
      <c r="AC2127" s="27">
        <f t="shared" si="418"/>
        <v>121779.11639999998</v>
      </c>
      <c r="AD2127" s="184">
        <v>0.12939999999999999</v>
      </c>
      <c r="AE2127" s="183">
        <f t="shared" si="419"/>
        <v>0</v>
      </c>
      <c r="AF2127" s="183" t="str">
        <f>IF(AND(COUNTIFS($J$18:J2127,J2127)=1,AE2127=1),1,"")</f>
        <v/>
      </c>
      <c r="AG2127" s="183" t="str">
        <f>IF(C2127="","",IF(AND(COUNTIFS($J$18:J2127,J2127)=1,C2127&lt;&gt;""),1,""))</f>
        <v/>
      </c>
      <c r="AH2127" s="183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82">
        <v>2022</v>
      </c>
      <c r="C2128" s="182">
        <v>1</v>
      </c>
      <c r="D2128" s="57" t="str">
        <f t="shared" si="414"/>
        <v>Q4</v>
      </c>
      <c r="E2128" s="16" t="s">
        <v>41</v>
      </c>
      <c r="F2128" s="182">
        <v>2022</v>
      </c>
      <c r="G2128" s="182">
        <v>4</v>
      </c>
      <c r="H2128" s="185"/>
      <c r="I2128" s="57" t="str">
        <f t="shared" si="416"/>
        <v>Q1</v>
      </c>
      <c r="J2128" s="178" t="s">
        <v>2083</v>
      </c>
      <c r="K2128" s="185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7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87" t="str">
        <f t="shared" si="413"/>
        <v>1.13</v>
      </c>
      <c r="Z2128" s="26">
        <f t="shared" si="415"/>
        <v>747200</v>
      </c>
      <c r="AA2128" s="16">
        <v>1.22</v>
      </c>
      <c r="AB2128" s="35">
        <f t="shared" si="425"/>
        <v>806711.50442477886</v>
      </c>
      <c r="AC2128" s="27">
        <f t="shared" si="418"/>
        <v>166989.2814159292</v>
      </c>
      <c r="AD2128" s="184">
        <v>0.20699999999999999</v>
      </c>
      <c r="AE2128" s="183">
        <f t="shared" si="419"/>
        <v>0</v>
      </c>
      <c r="AF2128" s="183" t="str">
        <f>IF(AND(COUNTIFS($J$18:J2128,J2128)=1,AE2128=1),1,"")</f>
        <v/>
      </c>
      <c r="AG2128" s="183">
        <f>IF(C2128="","",IF(AND(COUNTIFS($J$18:J2128,J2128)=1,C2128&lt;&gt;""),1,""))</f>
        <v>1</v>
      </c>
      <c r="AH2128" s="183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2084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82">
        <v>2022</v>
      </c>
      <c r="C2129" s="182">
        <v>1</v>
      </c>
      <c r="D2129" s="57" t="str">
        <f t="shared" si="414"/>
        <v>Q4</v>
      </c>
      <c r="E2129" s="16" t="s">
        <v>41</v>
      </c>
      <c r="F2129" s="182">
        <v>2022</v>
      </c>
      <c r="G2129" s="182">
        <v>4</v>
      </c>
      <c r="H2129" s="185"/>
      <c r="I2129" s="57" t="str">
        <f t="shared" si="416"/>
        <v>Q1</v>
      </c>
      <c r="J2129" s="178" t="s">
        <v>2083</v>
      </c>
      <c r="K2129" s="185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7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87" t="str">
        <f t="shared" si="413"/>
        <v>1.13</v>
      </c>
      <c r="Z2129" s="26">
        <f t="shared" si="415"/>
        <v>747200</v>
      </c>
      <c r="AA2129" s="16">
        <v>1.22</v>
      </c>
      <c r="AB2129" s="35">
        <f t="shared" si="425"/>
        <v>806711.50442477886</v>
      </c>
      <c r="AC2129" s="27">
        <f t="shared" si="418"/>
        <v>166989.2814159292</v>
      </c>
      <c r="AD2129" s="184">
        <v>0.20699999999999999</v>
      </c>
      <c r="AE2129" s="183">
        <f t="shared" si="419"/>
        <v>0</v>
      </c>
      <c r="AF2129" s="183" t="str">
        <f>IF(AND(COUNTIFS($J$18:J2129,J2129)=1,AE2129=1),1,"")</f>
        <v/>
      </c>
      <c r="AG2129" s="183" t="str">
        <f>IF(C2129="","",IF(AND(COUNTIFS($J$18:J2129,J2129)=1,C2129&lt;&gt;""),1,""))</f>
        <v/>
      </c>
      <c r="AH2129" s="183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2084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82">
        <v>2022</v>
      </c>
      <c r="C2130" s="182">
        <v>1</v>
      </c>
      <c r="D2130" s="57" t="str">
        <f t="shared" si="414"/>
        <v>Q4</v>
      </c>
      <c r="E2130" s="16" t="s">
        <v>41</v>
      </c>
      <c r="F2130" s="182">
        <v>2022</v>
      </c>
      <c r="G2130" s="182">
        <v>4</v>
      </c>
      <c r="H2130" s="185"/>
      <c r="I2130" s="57" t="str">
        <f t="shared" si="416"/>
        <v>Q1</v>
      </c>
      <c r="J2130" s="178" t="s">
        <v>2083</v>
      </c>
      <c r="K2130" s="185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7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87" t="str">
        <f t="shared" si="413"/>
        <v>1.13</v>
      </c>
      <c r="Z2130" s="26">
        <f t="shared" si="415"/>
        <v>747200</v>
      </c>
      <c r="AA2130" s="16">
        <v>1.22</v>
      </c>
      <c r="AB2130" s="35">
        <f t="shared" si="425"/>
        <v>806711.50442477886</v>
      </c>
      <c r="AC2130" s="27">
        <f t="shared" si="418"/>
        <v>166989.2814159292</v>
      </c>
      <c r="AD2130" s="184">
        <v>0.20699999999999999</v>
      </c>
      <c r="AE2130" s="183">
        <f t="shared" si="419"/>
        <v>0</v>
      </c>
      <c r="AF2130" s="183" t="str">
        <f>IF(AND(COUNTIFS($J$18:J2130,J2130)=1,AE2130=1),1,"")</f>
        <v/>
      </c>
      <c r="AG2130" s="183" t="str">
        <f>IF(C2130="","",IF(AND(COUNTIFS($J$18:J2130,J2130)=1,C2130&lt;&gt;""),1,""))</f>
        <v/>
      </c>
      <c r="AH2130" s="183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2084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82">
        <v>2022</v>
      </c>
      <c r="C2131" s="182">
        <v>1</v>
      </c>
      <c r="D2131" s="57" t="str">
        <f t="shared" si="414"/>
        <v>Q4</v>
      </c>
      <c r="E2131" s="16" t="s">
        <v>41</v>
      </c>
      <c r="F2131" s="182">
        <v>2022</v>
      </c>
      <c r="G2131" s="182">
        <v>4</v>
      </c>
      <c r="H2131" s="185"/>
      <c r="I2131" s="57" t="str">
        <f t="shared" si="416"/>
        <v>Q1</v>
      </c>
      <c r="J2131" s="178" t="s">
        <v>2083</v>
      </c>
      <c r="K2131" s="185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7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87" t="str">
        <f t="shared" si="413"/>
        <v>1.13</v>
      </c>
      <c r="Z2131" s="26">
        <f t="shared" si="415"/>
        <v>747200</v>
      </c>
      <c r="AA2131" s="16">
        <v>1.22</v>
      </c>
      <c r="AB2131" s="35">
        <f t="shared" si="425"/>
        <v>806711.50442477886</v>
      </c>
      <c r="AC2131" s="27">
        <f t="shared" si="418"/>
        <v>166989.2814159292</v>
      </c>
      <c r="AD2131" s="184">
        <v>0.20699999999999999</v>
      </c>
      <c r="AE2131" s="183">
        <f t="shared" si="419"/>
        <v>0</v>
      </c>
      <c r="AF2131" s="183" t="str">
        <f>IF(AND(COUNTIFS($J$18:J2131,J2131)=1,AE2131=1),1,"")</f>
        <v/>
      </c>
      <c r="AG2131" s="183" t="str">
        <f>IF(C2131="","",IF(AND(COUNTIFS($J$18:J2131,J2131)=1,C2131&lt;&gt;""),1,""))</f>
        <v/>
      </c>
      <c r="AH2131" s="183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2084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82">
        <v>2022</v>
      </c>
      <c r="C2132" s="182">
        <v>1</v>
      </c>
      <c r="D2132" s="57" t="str">
        <f t="shared" si="414"/>
        <v>Q4</v>
      </c>
      <c r="E2132" s="16" t="s">
        <v>41</v>
      </c>
      <c r="F2132" s="182">
        <v>2022</v>
      </c>
      <c r="G2132" s="182">
        <v>4</v>
      </c>
      <c r="H2132" s="185"/>
      <c r="I2132" s="57" t="str">
        <f t="shared" si="416"/>
        <v>Q1</v>
      </c>
      <c r="J2132" s="178" t="s">
        <v>2083</v>
      </c>
      <c r="K2132" s="185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7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87" t="str">
        <f t="shared" si="413"/>
        <v>1.13</v>
      </c>
      <c r="Z2132" s="26">
        <f t="shared" si="415"/>
        <v>747200</v>
      </c>
      <c r="AA2132" s="16">
        <v>1.22</v>
      </c>
      <c r="AB2132" s="35">
        <f t="shared" si="425"/>
        <v>806711.50442477886</v>
      </c>
      <c r="AC2132" s="27">
        <f t="shared" si="418"/>
        <v>166989.2814159292</v>
      </c>
      <c r="AD2132" s="184">
        <v>0.20699999999999999</v>
      </c>
      <c r="AE2132" s="183">
        <f t="shared" si="419"/>
        <v>0</v>
      </c>
      <c r="AF2132" s="183" t="str">
        <f>IF(AND(COUNTIFS($J$18:J2132,J2132)=1,AE2132=1),1,"")</f>
        <v/>
      </c>
      <c r="AG2132" s="183" t="str">
        <f>IF(C2132="","",IF(AND(COUNTIFS($J$18:J2132,J2132)=1,C2132&lt;&gt;""),1,""))</f>
        <v/>
      </c>
      <c r="AH2132" s="183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2084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82">
        <v>2022</v>
      </c>
      <c r="C2133" s="182">
        <v>1</v>
      </c>
      <c r="D2133" s="57" t="str">
        <f t="shared" si="414"/>
        <v>Q4</v>
      </c>
      <c r="E2133" s="16" t="s">
        <v>41</v>
      </c>
      <c r="F2133" s="182">
        <v>2022</v>
      </c>
      <c r="G2133" s="182">
        <v>4</v>
      </c>
      <c r="H2133" s="185"/>
      <c r="I2133" s="57" t="str">
        <f t="shared" si="416"/>
        <v>Q1</v>
      </c>
      <c r="J2133" s="178" t="s">
        <v>2085</v>
      </c>
      <c r="K2133" s="185" t="s">
        <v>2086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7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87" t="str">
        <f t="shared" si="413"/>
        <v>1.13</v>
      </c>
      <c r="Z2133" s="26">
        <f t="shared" si="415"/>
        <v>600000</v>
      </c>
      <c r="AA2133" s="16">
        <v>1.22</v>
      </c>
      <c r="AB2133" s="35">
        <f t="shared" si="425"/>
        <v>647787.61061946908</v>
      </c>
      <c r="AC2133" s="27">
        <f t="shared" si="418"/>
        <v>184813.80530973454</v>
      </c>
      <c r="AD2133" s="184">
        <v>0.2853</v>
      </c>
      <c r="AE2133" s="183">
        <f t="shared" si="419"/>
        <v>1</v>
      </c>
      <c r="AF2133" s="183">
        <f>IF(AND(COUNTIFS($J$18:J2133,J2133)=1,AE2133=1),1,"")</f>
        <v>1</v>
      </c>
      <c r="AG2133" s="183">
        <f>IF(C2133="","",IF(AND(COUNTIFS($J$18:J2133,J2133)=1,C2133&lt;&gt;""),1,""))</f>
        <v>1</v>
      </c>
      <c r="AH2133" s="183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82">
        <v>2022</v>
      </c>
      <c r="C2134" s="182">
        <v>2</v>
      </c>
      <c r="D2134" s="57" t="str">
        <f t="shared" si="414"/>
        <v>Q4</v>
      </c>
      <c r="E2134" s="16" t="s">
        <v>41</v>
      </c>
      <c r="F2134" s="182">
        <v>2022</v>
      </c>
      <c r="G2134" s="182">
        <v>4</v>
      </c>
      <c r="H2134" s="185"/>
      <c r="I2134" s="57" t="str">
        <f t="shared" si="416"/>
        <v>Q1</v>
      </c>
      <c r="J2134" s="178" t="s">
        <v>2087</v>
      </c>
      <c r="K2134" s="185" t="s">
        <v>2088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7"/>
        <v>MAIN UNIT</v>
      </c>
      <c r="Q2134" s="16" t="s">
        <v>56</v>
      </c>
      <c r="R2134" s="16" t="s">
        <v>2071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87" t="str">
        <f t="shared" si="413"/>
        <v>1.13</v>
      </c>
      <c r="Z2134" s="26">
        <f t="shared" si="415"/>
        <v>1000000</v>
      </c>
      <c r="AA2134" s="16">
        <v>1.22</v>
      </c>
      <c r="AB2134" s="35">
        <f t="shared" si="425"/>
        <v>1079646.0176991152</v>
      </c>
      <c r="AC2134" s="27">
        <f t="shared" si="418"/>
        <v>183539.82300884961</v>
      </c>
      <c r="AD2134" s="184">
        <v>0.17</v>
      </c>
      <c r="AE2134" s="183">
        <f t="shared" si="419"/>
        <v>1</v>
      </c>
      <c r="AF2134" s="183">
        <f>IF(AND(COUNTIFS($J$18:J2134,J2134)=1,AE2134=1),1,"")</f>
        <v>1</v>
      </c>
      <c r="AG2134" s="183">
        <f>IF(C2134="","",IF(AND(COUNTIFS($J$18:J2134,J2134)=1,C2134&lt;&gt;""),1,""))</f>
        <v>1</v>
      </c>
      <c r="AH2134" s="183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82">
        <v>2022</v>
      </c>
      <c r="C2135" s="182">
        <v>2</v>
      </c>
      <c r="D2135" s="57" t="str">
        <f t="shared" si="414"/>
        <v>Q4</v>
      </c>
      <c r="E2135" s="16" t="s">
        <v>41</v>
      </c>
      <c r="F2135" s="182">
        <v>2022</v>
      </c>
      <c r="G2135" s="182">
        <v>4</v>
      </c>
      <c r="H2135" s="185"/>
      <c r="I2135" s="57" t="str">
        <f t="shared" si="416"/>
        <v>Q1</v>
      </c>
      <c r="J2135" s="178" t="s">
        <v>2087</v>
      </c>
      <c r="K2135" s="185" t="s">
        <v>2088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7"/>
        <v>MAIN UNIT</v>
      </c>
      <c r="Q2135" s="16" t="s">
        <v>56</v>
      </c>
      <c r="R2135" s="16" t="s">
        <v>2071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87" t="str">
        <f t="shared" si="413"/>
        <v>1.13</v>
      </c>
      <c r="Z2135" s="26">
        <f t="shared" si="415"/>
        <v>810000</v>
      </c>
      <c r="AA2135" s="16">
        <v>1.22</v>
      </c>
      <c r="AB2135" s="35">
        <f t="shared" si="425"/>
        <v>874513.27433628333</v>
      </c>
      <c r="AC2135" s="27">
        <f t="shared" si="418"/>
        <v>148667.25663716818</v>
      </c>
      <c r="AD2135" s="184">
        <v>0.17</v>
      </c>
      <c r="AE2135" s="183">
        <f t="shared" si="419"/>
        <v>1</v>
      </c>
      <c r="AF2135" s="183" t="str">
        <f>IF(AND(COUNTIFS($J$18:J2135,J2135)=1,AE2135=1),1,"")</f>
        <v/>
      </c>
      <c r="AG2135" s="183" t="str">
        <f>IF(C2135="","",IF(AND(COUNTIFS($J$18:J2135,J2135)=1,C2135&lt;&gt;""),1,""))</f>
        <v/>
      </c>
      <c r="AH2135" s="183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82">
        <v>2022</v>
      </c>
      <c r="C2136" s="182">
        <v>3</v>
      </c>
      <c r="D2136" s="57" t="str">
        <f t="shared" si="414"/>
        <v>Q4</v>
      </c>
      <c r="E2136" s="16" t="s">
        <v>41</v>
      </c>
      <c r="F2136" s="182">
        <v>2022</v>
      </c>
      <c r="G2136" s="182">
        <v>4</v>
      </c>
      <c r="H2136" s="185"/>
      <c r="I2136" s="57" t="str">
        <f t="shared" si="416"/>
        <v>Q1</v>
      </c>
      <c r="J2136" s="178" t="s">
        <v>2089</v>
      </c>
      <c r="K2136" s="185" t="s">
        <v>2090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7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87" t="str">
        <f t="shared" si="413"/>
        <v>1.13</v>
      </c>
      <c r="Z2136" s="26">
        <f t="shared" si="415"/>
        <v>900000</v>
      </c>
      <c r="AA2136" s="16">
        <v>1.22</v>
      </c>
      <c r="AB2136" s="35">
        <f t="shared" si="425"/>
        <v>971681.41592920362</v>
      </c>
      <c r="AC2136" s="27">
        <f t="shared" si="418"/>
        <v>102415.22123893806</v>
      </c>
      <c r="AD2136" s="184">
        <v>0.10539999999999999</v>
      </c>
      <c r="AE2136" s="183">
        <f t="shared" si="419"/>
        <v>0</v>
      </c>
      <c r="AF2136" s="183" t="str">
        <f>IF(AND(COUNTIFS($J$18:J2136,J2136)=1,AE2136=1),1,"")</f>
        <v/>
      </c>
      <c r="AG2136" s="183">
        <f>IF(C2136="","",IF(AND(COUNTIFS($J$18:J2136,J2136)=1,C2136&lt;&gt;""),1,""))</f>
        <v>1</v>
      </c>
      <c r="AH2136" s="183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2084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82">
        <v>2022</v>
      </c>
      <c r="C2137" s="182">
        <v>1</v>
      </c>
      <c r="D2137" s="57" t="str">
        <f t="shared" si="414"/>
        <v>Q4</v>
      </c>
      <c r="E2137" s="16" t="s">
        <v>41</v>
      </c>
      <c r="F2137" s="182">
        <v>2022</v>
      </c>
      <c r="G2137" s="182">
        <v>5</v>
      </c>
      <c r="H2137" s="185"/>
      <c r="I2137" s="57" t="str">
        <f t="shared" si="416"/>
        <v>Q1</v>
      </c>
      <c r="J2137" s="178" t="s">
        <v>2091</v>
      </c>
      <c r="K2137" s="185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si="417"/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87" t="str">
        <f t="shared" si="413"/>
        <v>1.13</v>
      </c>
      <c r="Z2137" s="26">
        <f t="shared" si="415"/>
        <v>1225000</v>
      </c>
      <c r="AA2137" s="16">
        <v>1.1950000000000001</v>
      </c>
      <c r="AB2137" s="35">
        <f t="shared" si="425"/>
        <v>1295464.6017699116</v>
      </c>
      <c r="AC2137" s="27">
        <f t="shared" si="418"/>
        <v>226706.30530973451</v>
      </c>
      <c r="AD2137" s="184">
        <v>0.17499999999999999</v>
      </c>
      <c r="AE2137" s="183">
        <f t="shared" si="419"/>
        <v>0</v>
      </c>
      <c r="AF2137" s="183" t="str">
        <f>IF(AND(COUNTIFS($J$18:J2137,J2137)=1,AE2137=1),1,"")</f>
        <v/>
      </c>
      <c r="AG2137" s="183">
        <f>IF(C2137="","",IF(AND(COUNTIFS($J$18:J2137,J2137)=1,C2137&lt;&gt;""),1,""))</f>
        <v>1</v>
      </c>
      <c r="AH2137" s="183">
        <f>IF(G2137="","",IF(AND(COUNTIFS($J$18:J2137,J2137)=1,G2137&lt;&gt;""),1,""))</f>
        <v>1</v>
      </c>
      <c r="AI2137" s="28">
        <f t="shared" si="420"/>
        <v>44014086.982070781</v>
      </c>
      <c r="AJ2137" s="28">
        <f t="shared" si="421"/>
        <v>6419974.022188928</v>
      </c>
      <c r="AK2137" s="29">
        <f t="shared" si="422"/>
        <v>0.14586180158193707</v>
      </c>
      <c r="AL2137" s="25"/>
      <c r="AM2137" s="25"/>
      <c r="AN2137" s="25"/>
      <c r="AO2137" s="25"/>
      <c r="AP2137" s="45" t="str">
        <f t="shared" si="423"/>
        <v>20225</v>
      </c>
      <c r="AQ2137" s="45" t="str">
        <f t="shared" si="424"/>
        <v>20225RMB</v>
      </c>
    </row>
    <row r="2138" spans="1:43" s="15" customFormat="1">
      <c r="A2138" s="16" t="s">
        <v>40</v>
      </c>
      <c r="B2138" s="182">
        <v>2022</v>
      </c>
      <c r="C2138" s="182">
        <v>1</v>
      </c>
      <c r="D2138" s="57" t="str">
        <f t="shared" si="414"/>
        <v>Q4</v>
      </c>
      <c r="E2138" s="16" t="s">
        <v>41</v>
      </c>
      <c r="F2138" s="182">
        <v>2022</v>
      </c>
      <c r="G2138" s="182">
        <v>5</v>
      </c>
      <c r="H2138" s="185"/>
      <c r="I2138" s="57" t="str">
        <f t="shared" si="416"/>
        <v>Q1</v>
      </c>
      <c r="J2138" s="178" t="s">
        <v>2092</v>
      </c>
      <c r="K2138" s="185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17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87" t="str">
        <f t="shared" si="413"/>
        <v>1</v>
      </c>
      <c r="Z2138" s="26">
        <f t="shared" si="415"/>
        <v>18000000</v>
      </c>
      <c r="AA2138" s="16">
        <v>6.2799999999999995E-2</v>
      </c>
      <c r="AB2138" s="35">
        <f t="shared" si="425"/>
        <v>1130400</v>
      </c>
      <c r="AC2138" s="27">
        <f t="shared" si="418"/>
        <v>158934.24</v>
      </c>
      <c r="AD2138" s="184">
        <v>0.1406</v>
      </c>
      <c r="AE2138" s="183">
        <f t="shared" si="419"/>
        <v>0</v>
      </c>
      <c r="AF2138" s="183" t="str">
        <f>IF(AND(COUNTIFS($J$18:J2138,J2138)=1,AE2138=1),1,"")</f>
        <v/>
      </c>
      <c r="AG2138" s="183">
        <f>IF(C2138="","",IF(AND(COUNTIFS($J$18:J2138,J2138)=1,C2138&lt;&gt;""),1,""))</f>
        <v>1</v>
      </c>
      <c r="AH2138" s="183">
        <f>IF(G2138="","",IF(AND(COUNTIFS($J$18:J2138,J2138)=1,G2138&lt;&gt;""),1,""))</f>
        <v>1</v>
      </c>
      <c r="AI2138" s="28">
        <f t="shared" si="420"/>
        <v>44014086.982070781</v>
      </c>
      <c r="AJ2138" s="28">
        <f t="shared" si="421"/>
        <v>6419974.022188928</v>
      </c>
      <c r="AK2138" s="29">
        <f t="shared" si="422"/>
        <v>0.14586180158193707</v>
      </c>
      <c r="AL2138" s="25"/>
      <c r="AM2138" s="25"/>
      <c r="AN2138" s="25"/>
      <c r="AO2138" s="25"/>
      <c r="AP2138" s="45" t="str">
        <f t="shared" si="423"/>
        <v>20225</v>
      </c>
      <c r="AQ2138" s="45" t="str">
        <f t="shared" si="424"/>
        <v>20225JPY</v>
      </c>
    </row>
    <row r="2139" spans="1:43" s="15" customFormat="1">
      <c r="A2139" s="16" t="s">
        <v>40</v>
      </c>
      <c r="B2139" s="182">
        <v>2022</v>
      </c>
      <c r="C2139" s="182">
        <v>1</v>
      </c>
      <c r="D2139" s="57" t="str">
        <f t="shared" si="414"/>
        <v>Q4</v>
      </c>
      <c r="E2139" s="16" t="s">
        <v>41</v>
      </c>
      <c r="F2139" s="182">
        <v>2022</v>
      </c>
      <c r="G2139" s="182">
        <v>5</v>
      </c>
      <c r="H2139" s="185"/>
      <c r="I2139" s="57" t="str">
        <f t="shared" si="416"/>
        <v>Q1</v>
      </c>
      <c r="J2139" s="178" t="s">
        <v>2092</v>
      </c>
      <c r="K2139" s="185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17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87" t="str">
        <f t="shared" ref="Y2139:Y2202" si="426">IF(W2139="RMB","1.13", "1")</f>
        <v>1</v>
      </c>
      <c r="Z2139" s="26">
        <f t="shared" si="415"/>
        <v>18000000</v>
      </c>
      <c r="AA2139" s="16">
        <v>6.2799999999999995E-2</v>
      </c>
      <c r="AB2139" s="35">
        <f t="shared" si="425"/>
        <v>1130400</v>
      </c>
      <c r="AC2139" s="27">
        <f t="shared" si="418"/>
        <v>158934.24</v>
      </c>
      <c r="AD2139" s="184">
        <v>0.1406</v>
      </c>
      <c r="AE2139" s="183">
        <f t="shared" si="419"/>
        <v>0</v>
      </c>
      <c r="AF2139" s="183" t="str">
        <f>IF(AND(COUNTIFS($J$18:J2139,J2139)=1,AE2139=1),1,"")</f>
        <v/>
      </c>
      <c r="AG2139" s="183" t="str">
        <f>IF(C2139="","",IF(AND(COUNTIFS($J$18:J2139,J2139)=1,C2139&lt;&gt;""),1,""))</f>
        <v/>
      </c>
      <c r="AH2139" s="183" t="str">
        <f>IF(G2139="","",IF(AND(COUNTIFS($J$18:J2139,J2139)=1,G2139&lt;&gt;""),1,""))</f>
        <v/>
      </c>
      <c r="AI2139" s="28">
        <f t="shared" si="420"/>
        <v>44014086.982070781</v>
      </c>
      <c r="AJ2139" s="28">
        <f t="shared" si="421"/>
        <v>6419974.022188928</v>
      </c>
      <c r="AK2139" s="29">
        <f t="shared" si="422"/>
        <v>0.14586180158193707</v>
      </c>
      <c r="AL2139" s="25"/>
      <c r="AM2139" s="25"/>
      <c r="AN2139" s="25"/>
      <c r="AO2139" s="25"/>
      <c r="AP2139" s="45" t="str">
        <f t="shared" si="423"/>
        <v>20225</v>
      </c>
      <c r="AQ2139" s="45" t="str">
        <f t="shared" si="424"/>
        <v>20225JPY</v>
      </c>
    </row>
    <row r="2140" spans="1:43" s="15" customFormat="1">
      <c r="A2140" s="16" t="s">
        <v>40</v>
      </c>
      <c r="B2140" s="182">
        <v>2022</v>
      </c>
      <c r="C2140" s="182">
        <v>1</v>
      </c>
      <c r="D2140" s="57" t="str">
        <f t="shared" si="414"/>
        <v>Q4</v>
      </c>
      <c r="E2140" s="16" t="s">
        <v>41</v>
      </c>
      <c r="F2140" s="182">
        <v>2022</v>
      </c>
      <c r="G2140" s="182">
        <v>5</v>
      </c>
      <c r="H2140" s="185"/>
      <c r="I2140" s="57" t="str">
        <f t="shared" si="416"/>
        <v>Q1</v>
      </c>
      <c r="J2140" s="178" t="s">
        <v>2092</v>
      </c>
      <c r="K2140" s="185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17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87" t="str">
        <f t="shared" si="426"/>
        <v>1</v>
      </c>
      <c r="Z2140" s="26">
        <f t="shared" si="415"/>
        <v>11500000</v>
      </c>
      <c r="AA2140" s="16">
        <v>6.2799999999999995E-2</v>
      </c>
      <c r="AB2140" s="35">
        <f t="shared" si="425"/>
        <v>722199.99999999988</v>
      </c>
      <c r="AC2140" s="27">
        <f t="shared" si="418"/>
        <v>101541.31999999999</v>
      </c>
      <c r="AD2140" s="184">
        <v>0.1406</v>
      </c>
      <c r="AE2140" s="183">
        <f t="shared" si="419"/>
        <v>0</v>
      </c>
      <c r="AF2140" s="183" t="str">
        <f>IF(AND(COUNTIFS($J$18:J2140,J2140)=1,AE2140=1),1,"")</f>
        <v/>
      </c>
      <c r="AG2140" s="183" t="str">
        <f>IF(C2140="","",IF(AND(COUNTIFS($J$18:J2140,J2140)=1,C2140&lt;&gt;""),1,""))</f>
        <v/>
      </c>
      <c r="AH2140" s="183" t="str">
        <f>IF(G2140="","",IF(AND(COUNTIFS($J$18:J2140,J2140)=1,G2140&lt;&gt;""),1,""))</f>
        <v/>
      </c>
      <c r="AI2140" s="28">
        <f t="shared" si="420"/>
        <v>44014086.982070781</v>
      </c>
      <c r="AJ2140" s="28">
        <f t="shared" si="421"/>
        <v>6419974.022188928</v>
      </c>
      <c r="AK2140" s="29">
        <f t="shared" si="422"/>
        <v>0.14586180158193707</v>
      </c>
      <c r="AL2140" s="25"/>
      <c r="AM2140" s="25"/>
      <c r="AN2140" s="25"/>
      <c r="AO2140" s="25"/>
      <c r="AP2140" s="45" t="str">
        <f t="shared" si="423"/>
        <v>20225</v>
      </c>
      <c r="AQ2140" s="45" t="str">
        <f t="shared" si="424"/>
        <v>20225JPY</v>
      </c>
    </row>
    <row r="2141" spans="1:43" s="15" customFormat="1">
      <c r="A2141" s="16" t="s">
        <v>40</v>
      </c>
      <c r="B2141" s="182">
        <v>2022</v>
      </c>
      <c r="C2141" s="182">
        <v>1</v>
      </c>
      <c r="D2141" s="57" t="str">
        <f t="shared" si="414"/>
        <v>Q4</v>
      </c>
      <c r="E2141" s="16" t="s">
        <v>41</v>
      </c>
      <c r="F2141" s="182">
        <v>2022</v>
      </c>
      <c r="G2141" s="182">
        <v>5</v>
      </c>
      <c r="H2141" s="185"/>
      <c r="I2141" s="57" t="str">
        <f t="shared" si="416"/>
        <v>Q1</v>
      </c>
      <c r="J2141" s="178" t="s">
        <v>2092</v>
      </c>
      <c r="K2141" s="185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17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87" t="str">
        <f t="shared" si="426"/>
        <v>1</v>
      </c>
      <c r="Z2141" s="26">
        <f t="shared" si="415"/>
        <v>11500000</v>
      </c>
      <c r="AA2141" s="16">
        <v>6.2799999999999995E-2</v>
      </c>
      <c r="AB2141" s="35">
        <f t="shared" si="425"/>
        <v>722199.99999999988</v>
      </c>
      <c r="AC2141" s="27">
        <f t="shared" si="418"/>
        <v>101541.31999999999</v>
      </c>
      <c r="AD2141" s="184">
        <v>0.1406</v>
      </c>
      <c r="AE2141" s="183">
        <f t="shared" si="419"/>
        <v>0</v>
      </c>
      <c r="AF2141" s="183" t="str">
        <f>IF(AND(COUNTIFS($J$18:J2141,J2141)=1,AE2141=1),1,"")</f>
        <v/>
      </c>
      <c r="AG2141" s="183" t="str">
        <f>IF(C2141="","",IF(AND(COUNTIFS($J$18:J2141,J2141)=1,C2141&lt;&gt;""),1,""))</f>
        <v/>
      </c>
      <c r="AH2141" s="183" t="str">
        <f>IF(G2141="","",IF(AND(COUNTIFS($J$18:J2141,J2141)=1,G2141&lt;&gt;""),1,""))</f>
        <v/>
      </c>
      <c r="AI2141" s="28">
        <f t="shared" si="420"/>
        <v>44014086.982070781</v>
      </c>
      <c r="AJ2141" s="28">
        <f t="shared" si="421"/>
        <v>6419974.022188928</v>
      </c>
      <c r="AK2141" s="29">
        <f t="shared" si="422"/>
        <v>0.14586180158193707</v>
      </c>
      <c r="AL2141" s="25"/>
      <c r="AM2141" s="25"/>
      <c r="AN2141" s="25"/>
      <c r="AO2141" s="25"/>
      <c r="AP2141" s="45" t="str">
        <f t="shared" si="423"/>
        <v>20225</v>
      </c>
      <c r="AQ2141" s="45" t="str">
        <f t="shared" si="424"/>
        <v>20225JPY</v>
      </c>
    </row>
    <row r="2142" spans="1:43" s="15" customFormat="1">
      <c r="A2142" s="16" t="s">
        <v>40</v>
      </c>
      <c r="B2142" s="182">
        <v>2022</v>
      </c>
      <c r="C2142" s="182">
        <v>1</v>
      </c>
      <c r="D2142" s="57" t="str">
        <f t="shared" si="414"/>
        <v>Q4</v>
      </c>
      <c r="E2142" s="16" t="s">
        <v>41</v>
      </c>
      <c r="F2142" s="182">
        <v>2022</v>
      </c>
      <c r="G2142" s="182">
        <v>5</v>
      </c>
      <c r="H2142" s="185"/>
      <c r="I2142" s="57" t="str">
        <f t="shared" si="416"/>
        <v>Q1</v>
      </c>
      <c r="J2142" s="178" t="s">
        <v>2092</v>
      </c>
      <c r="K2142" s="185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17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87" t="str">
        <f t="shared" si="426"/>
        <v>1</v>
      </c>
      <c r="Z2142" s="26">
        <f t="shared" si="415"/>
        <v>11500000</v>
      </c>
      <c r="AA2142" s="16">
        <v>6.2799999999999995E-2</v>
      </c>
      <c r="AB2142" s="35">
        <f t="shared" si="425"/>
        <v>722199.99999999988</v>
      </c>
      <c r="AC2142" s="27">
        <f t="shared" si="418"/>
        <v>101541.31999999999</v>
      </c>
      <c r="AD2142" s="184">
        <v>0.1406</v>
      </c>
      <c r="AE2142" s="183">
        <f t="shared" si="419"/>
        <v>0</v>
      </c>
      <c r="AF2142" s="183" t="str">
        <f>IF(AND(COUNTIFS($J$18:J2142,J2142)=1,AE2142=1),1,"")</f>
        <v/>
      </c>
      <c r="AG2142" s="183" t="str">
        <f>IF(C2142="","",IF(AND(COUNTIFS($J$18:J2142,J2142)=1,C2142&lt;&gt;""),1,""))</f>
        <v/>
      </c>
      <c r="AH2142" s="183" t="str">
        <f>IF(G2142="","",IF(AND(COUNTIFS($J$18:J2142,J2142)=1,G2142&lt;&gt;""),1,""))</f>
        <v/>
      </c>
      <c r="AI2142" s="28">
        <f t="shared" si="420"/>
        <v>44014086.982070781</v>
      </c>
      <c r="AJ2142" s="28">
        <f t="shared" si="421"/>
        <v>6419974.022188928</v>
      </c>
      <c r="AK2142" s="29">
        <f t="shared" si="422"/>
        <v>0.14586180158193707</v>
      </c>
      <c r="AL2142" s="25"/>
      <c r="AM2142" s="25"/>
      <c r="AN2142" s="25"/>
      <c r="AO2142" s="25"/>
      <c r="AP2142" s="45" t="str">
        <f t="shared" si="423"/>
        <v>20225</v>
      </c>
      <c r="AQ2142" s="45" t="str">
        <f t="shared" si="424"/>
        <v>20225JPY</v>
      </c>
    </row>
    <row r="2143" spans="1:43" s="15" customFormat="1">
      <c r="A2143" s="16" t="s">
        <v>40</v>
      </c>
      <c r="B2143" s="182">
        <v>2022</v>
      </c>
      <c r="C2143" s="182">
        <v>1</v>
      </c>
      <c r="D2143" s="57" t="str">
        <f t="shared" si="414"/>
        <v>Q4</v>
      </c>
      <c r="E2143" s="16" t="s">
        <v>41</v>
      </c>
      <c r="F2143" s="182">
        <v>2022</v>
      </c>
      <c r="G2143" s="182">
        <v>5</v>
      </c>
      <c r="H2143" s="185"/>
      <c r="I2143" s="57" t="str">
        <f t="shared" si="416"/>
        <v>Q1</v>
      </c>
      <c r="J2143" s="178" t="s">
        <v>2092</v>
      </c>
      <c r="K2143" s="185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17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87" t="str">
        <f t="shared" si="426"/>
        <v>1</v>
      </c>
      <c r="Z2143" s="26">
        <f t="shared" si="415"/>
        <v>11500000</v>
      </c>
      <c r="AA2143" s="16">
        <v>6.2799999999999995E-2</v>
      </c>
      <c r="AB2143" s="35">
        <f t="shared" si="425"/>
        <v>722199.99999999988</v>
      </c>
      <c r="AC2143" s="27">
        <f t="shared" si="418"/>
        <v>101541.31999999999</v>
      </c>
      <c r="AD2143" s="184">
        <v>0.1406</v>
      </c>
      <c r="AE2143" s="183">
        <f t="shared" si="419"/>
        <v>0</v>
      </c>
      <c r="AF2143" s="183" t="str">
        <f>IF(AND(COUNTIFS($J$18:J2143,J2143)=1,AE2143=1),1,"")</f>
        <v/>
      </c>
      <c r="AG2143" s="183" t="str">
        <f>IF(C2143="","",IF(AND(COUNTIFS($J$18:J2143,J2143)=1,C2143&lt;&gt;""),1,""))</f>
        <v/>
      </c>
      <c r="AH2143" s="183" t="str">
        <f>IF(G2143="","",IF(AND(COUNTIFS($J$18:J2143,J2143)=1,G2143&lt;&gt;""),1,""))</f>
        <v/>
      </c>
      <c r="AI2143" s="28">
        <f t="shared" si="420"/>
        <v>44014086.982070781</v>
      </c>
      <c r="AJ2143" s="28">
        <f t="shared" si="421"/>
        <v>6419974.022188928</v>
      </c>
      <c r="AK2143" s="29">
        <f t="shared" si="422"/>
        <v>0.14586180158193707</v>
      </c>
      <c r="AL2143" s="25"/>
      <c r="AM2143" s="25"/>
      <c r="AN2143" s="25"/>
      <c r="AO2143" s="25"/>
      <c r="AP2143" s="45" t="str">
        <f t="shared" si="423"/>
        <v>20225</v>
      </c>
      <c r="AQ2143" s="45" t="str">
        <f t="shared" si="424"/>
        <v>20225JPY</v>
      </c>
    </row>
    <row r="2144" spans="1:43" s="15" customFormat="1">
      <c r="A2144" s="16" t="s">
        <v>40</v>
      </c>
      <c r="B2144" s="182">
        <v>2022</v>
      </c>
      <c r="C2144" s="182">
        <v>1</v>
      </c>
      <c r="D2144" s="57" t="str">
        <f t="shared" si="414"/>
        <v>Q4</v>
      </c>
      <c r="E2144" s="16" t="s">
        <v>41</v>
      </c>
      <c r="F2144" s="182">
        <v>2022</v>
      </c>
      <c r="G2144" s="182">
        <v>5</v>
      </c>
      <c r="H2144" s="185"/>
      <c r="I2144" s="57" t="str">
        <f t="shared" si="416"/>
        <v>Q1</v>
      </c>
      <c r="J2144" s="178" t="s">
        <v>2093</v>
      </c>
      <c r="K2144" s="185" t="s">
        <v>2094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17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87" t="str">
        <f t="shared" si="426"/>
        <v>1</v>
      </c>
      <c r="Z2144" s="26">
        <f t="shared" si="415"/>
        <v>18000000</v>
      </c>
      <c r="AA2144" s="16">
        <v>6.2799999999999995E-2</v>
      </c>
      <c r="AB2144" s="35">
        <f t="shared" si="425"/>
        <v>1130400</v>
      </c>
      <c r="AC2144" s="27">
        <f t="shared" si="418"/>
        <v>171142.56</v>
      </c>
      <c r="AD2144" s="184">
        <v>0.15140000000000001</v>
      </c>
      <c r="AE2144" s="183">
        <f t="shared" si="419"/>
        <v>0</v>
      </c>
      <c r="AF2144" s="183" t="str">
        <f>IF(AND(COUNTIFS($J$18:J2144,J2144)=1,AE2144=1),1,"")</f>
        <v/>
      </c>
      <c r="AG2144" s="183">
        <f>IF(C2144="","",IF(AND(COUNTIFS($J$18:J2144,J2144)=1,C2144&lt;&gt;""),1,""))</f>
        <v>1</v>
      </c>
      <c r="AH2144" s="183">
        <f>IF(G2144="","",IF(AND(COUNTIFS($J$18:J2144,J2144)=1,G2144&lt;&gt;""),1,""))</f>
        <v>1</v>
      </c>
      <c r="AI2144" s="28">
        <f t="shared" si="420"/>
        <v>44014086.982070781</v>
      </c>
      <c r="AJ2144" s="28">
        <f t="shared" si="421"/>
        <v>6419974.022188928</v>
      </c>
      <c r="AK2144" s="29">
        <f t="shared" si="422"/>
        <v>0.14586180158193707</v>
      </c>
      <c r="AL2144" s="25"/>
      <c r="AM2144" s="25"/>
      <c r="AN2144" s="25"/>
      <c r="AO2144" s="25"/>
      <c r="AP2144" s="45" t="str">
        <f t="shared" si="423"/>
        <v>20225</v>
      </c>
      <c r="AQ2144" s="45" t="str">
        <f t="shared" si="424"/>
        <v>20225JPY</v>
      </c>
    </row>
    <row r="2145" spans="1:43" s="15" customFormat="1">
      <c r="A2145" s="16" t="s">
        <v>40</v>
      </c>
      <c r="B2145" s="182">
        <v>2022</v>
      </c>
      <c r="C2145" s="182">
        <v>1</v>
      </c>
      <c r="D2145" s="57" t="str">
        <f t="shared" si="414"/>
        <v>Q4</v>
      </c>
      <c r="E2145" s="16" t="s">
        <v>41</v>
      </c>
      <c r="F2145" s="182">
        <v>2022</v>
      </c>
      <c r="G2145" s="182">
        <v>5</v>
      </c>
      <c r="H2145" s="185"/>
      <c r="I2145" s="57" t="str">
        <f t="shared" si="416"/>
        <v>Q1</v>
      </c>
      <c r="J2145" s="178" t="s">
        <v>2093</v>
      </c>
      <c r="K2145" s="185" t="s">
        <v>2094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17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87" t="str">
        <f t="shared" si="426"/>
        <v>1</v>
      </c>
      <c r="Z2145" s="26">
        <f t="shared" si="415"/>
        <v>18000000</v>
      </c>
      <c r="AA2145" s="16">
        <v>6.2799999999999995E-2</v>
      </c>
      <c r="AB2145" s="35">
        <f t="shared" si="425"/>
        <v>1130400</v>
      </c>
      <c r="AC2145" s="27">
        <f t="shared" si="418"/>
        <v>171142.56</v>
      </c>
      <c r="AD2145" s="184">
        <v>0.15140000000000001</v>
      </c>
      <c r="AE2145" s="183">
        <f t="shared" si="419"/>
        <v>0</v>
      </c>
      <c r="AF2145" s="183" t="str">
        <f>IF(AND(COUNTIFS($J$18:J2145,J2145)=1,AE2145=1),1,"")</f>
        <v/>
      </c>
      <c r="AG2145" s="183" t="str">
        <f>IF(C2145="","",IF(AND(COUNTIFS($J$18:J2145,J2145)=1,C2145&lt;&gt;""),1,""))</f>
        <v/>
      </c>
      <c r="AH2145" s="183" t="str">
        <f>IF(G2145="","",IF(AND(COUNTIFS($J$18:J2145,J2145)=1,G2145&lt;&gt;""),1,""))</f>
        <v/>
      </c>
      <c r="AI2145" s="28">
        <f t="shared" si="420"/>
        <v>44014086.982070781</v>
      </c>
      <c r="AJ2145" s="28">
        <f t="shared" si="421"/>
        <v>6419974.022188928</v>
      </c>
      <c r="AK2145" s="29">
        <f t="shared" si="422"/>
        <v>0.14586180158193707</v>
      </c>
      <c r="AL2145" s="25"/>
      <c r="AM2145" s="25"/>
      <c r="AN2145" s="25"/>
      <c r="AO2145" s="25"/>
      <c r="AP2145" s="45" t="str">
        <f t="shared" si="423"/>
        <v>20225</v>
      </c>
      <c r="AQ2145" s="45" t="str">
        <f t="shared" si="424"/>
        <v>20225JPY</v>
      </c>
    </row>
    <row r="2146" spans="1:43" s="15" customFormat="1">
      <c r="A2146" s="16" t="s">
        <v>40</v>
      </c>
      <c r="B2146" s="182">
        <v>2022</v>
      </c>
      <c r="C2146" s="182">
        <v>1</v>
      </c>
      <c r="D2146" s="5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16" t="s">
        <v>41</v>
      </c>
      <c r="F2146" s="182">
        <v>2022</v>
      </c>
      <c r="G2146" s="182">
        <v>5</v>
      </c>
      <c r="H2146" s="185"/>
      <c r="I2146" s="57" t="str">
        <f t="shared" si="416"/>
        <v>Q1</v>
      </c>
      <c r="J2146" s="178" t="s">
        <v>2093</v>
      </c>
      <c r="K2146" s="185" t="s">
        <v>2094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17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87" t="str">
        <f t="shared" si="426"/>
        <v>1</v>
      </c>
      <c r="Z2146" s="26">
        <f t="shared" ref="Z2146:Z2209" si="428">IF(X2146="","",X2146*MAX(O2146,N2146))</f>
        <v>13453405</v>
      </c>
      <c r="AA2146" s="16">
        <v>6.2799999999999995E-2</v>
      </c>
      <c r="AB2146" s="35">
        <f t="shared" si="425"/>
        <v>844873.83399999992</v>
      </c>
      <c r="AC2146" s="27">
        <f t="shared" si="418"/>
        <v>127913.8984676</v>
      </c>
      <c r="AD2146" s="184">
        <v>0.15140000000000001</v>
      </c>
      <c r="AE2146" s="183">
        <f t="shared" si="419"/>
        <v>0</v>
      </c>
      <c r="AF2146" s="183" t="str">
        <f>IF(AND(COUNTIFS($J$18:J2146,J2146)=1,AE2146=1),1,"")</f>
        <v/>
      </c>
      <c r="AG2146" s="183" t="str">
        <f>IF(C2146="","",IF(AND(COUNTIFS($J$18:J2146,J2146)=1,C2146&lt;&gt;""),1,""))</f>
        <v/>
      </c>
      <c r="AH2146" s="183" t="str">
        <f>IF(G2146="","",IF(AND(COUNTIFS($J$18:J2146,J2146)=1,G2146&lt;&gt;""),1,""))</f>
        <v/>
      </c>
      <c r="AI2146" s="28">
        <f t="shared" si="420"/>
        <v>44014086.982070781</v>
      </c>
      <c r="AJ2146" s="28">
        <f t="shared" si="421"/>
        <v>6419974.022188928</v>
      </c>
      <c r="AK2146" s="29">
        <f t="shared" si="422"/>
        <v>0.14586180158193707</v>
      </c>
      <c r="AL2146" s="25"/>
      <c r="AM2146" s="25"/>
      <c r="AN2146" s="25"/>
      <c r="AO2146" s="25"/>
      <c r="AP2146" s="45" t="str">
        <f t="shared" si="423"/>
        <v>20225</v>
      </c>
      <c r="AQ2146" s="45" t="str">
        <f t="shared" si="424"/>
        <v>20225JPY</v>
      </c>
    </row>
    <row r="2147" spans="1:43" s="15" customFormat="1">
      <c r="A2147" s="16" t="s">
        <v>40</v>
      </c>
      <c r="B2147" s="182">
        <v>2022</v>
      </c>
      <c r="C2147" s="182">
        <v>1</v>
      </c>
      <c r="D2147" s="57" t="str">
        <f t="shared" si="427"/>
        <v>Q4</v>
      </c>
      <c r="E2147" s="16" t="s">
        <v>41</v>
      </c>
      <c r="F2147" s="182">
        <v>2022</v>
      </c>
      <c r="G2147" s="182">
        <v>5</v>
      </c>
      <c r="H2147" s="185"/>
      <c r="I2147" s="57" t="str">
        <f t="shared" si="416"/>
        <v>Q1</v>
      </c>
      <c r="J2147" s="178" t="s">
        <v>2093</v>
      </c>
      <c r="K2147" s="185" t="s">
        <v>2094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17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87" t="str">
        <f t="shared" si="426"/>
        <v>1</v>
      </c>
      <c r="Z2147" s="26">
        <f t="shared" si="428"/>
        <v>13453405</v>
      </c>
      <c r="AA2147" s="16">
        <v>6.2799999999999995E-2</v>
      </c>
      <c r="AB2147" s="35">
        <f t="shared" si="425"/>
        <v>844873.83399999992</v>
      </c>
      <c r="AC2147" s="27">
        <f t="shared" si="418"/>
        <v>127913.8984676</v>
      </c>
      <c r="AD2147" s="184">
        <v>0.15140000000000001</v>
      </c>
      <c r="AE2147" s="183">
        <f t="shared" si="419"/>
        <v>0</v>
      </c>
      <c r="AF2147" s="183" t="str">
        <f>IF(AND(COUNTIFS($J$18:J2147,J2147)=1,AE2147=1),1,"")</f>
        <v/>
      </c>
      <c r="AG2147" s="183" t="str">
        <f>IF(C2147="","",IF(AND(COUNTIFS($J$18:J2147,J2147)=1,C2147&lt;&gt;""),1,""))</f>
        <v/>
      </c>
      <c r="AH2147" s="183" t="str">
        <f>IF(G2147="","",IF(AND(COUNTIFS($J$18:J2147,J2147)=1,G2147&lt;&gt;""),1,""))</f>
        <v/>
      </c>
      <c r="AI2147" s="28">
        <f t="shared" si="420"/>
        <v>44014086.982070781</v>
      </c>
      <c r="AJ2147" s="28">
        <f t="shared" si="421"/>
        <v>6419974.022188928</v>
      </c>
      <c r="AK2147" s="29">
        <f t="shared" si="422"/>
        <v>0.14586180158193707</v>
      </c>
      <c r="AL2147" s="25"/>
      <c r="AM2147" s="25"/>
      <c r="AN2147" s="25"/>
      <c r="AO2147" s="25"/>
      <c r="AP2147" s="45" t="str">
        <f t="shared" si="423"/>
        <v>20225</v>
      </c>
      <c r="AQ2147" s="45" t="str">
        <f t="shared" si="424"/>
        <v>20225JPY</v>
      </c>
    </row>
    <row r="2148" spans="1:43" s="15" customFormat="1">
      <c r="A2148" s="16" t="s">
        <v>40</v>
      </c>
      <c r="B2148" s="182">
        <v>2022</v>
      </c>
      <c r="C2148" s="182">
        <v>1</v>
      </c>
      <c r="D2148" s="57" t="str">
        <f t="shared" si="427"/>
        <v>Q4</v>
      </c>
      <c r="E2148" s="16" t="s">
        <v>41</v>
      </c>
      <c r="F2148" s="182">
        <v>2022</v>
      </c>
      <c r="G2148" s="182">
        <v>5</v>
      </c>
      <c r="H2148" s="185"/>
      <c r="I2148" s="57" t="str">
        <f t="shared" si="416"/>
        <v>Q1</v>
      </c>
      <c r="J2148" s="178" t="s">
        <v>2095</v>
      </c>
      <c r="K2148" s="185" t="s">
        <v>2096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17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87" t="str">
        <f t="shared" si="426"/>
        <v>1.13</v>
      </c>
      <c r="Z2148" s="26">
        <f t="shared" si="428"/>
        <v>495000</v>
      </c>
      <c r="AA2148" s="16">
        <v>1.1950000000000001</v>
      </c>
      <c r="AB2148" s="35">
        <f t="shared" si="425"/>
        <v>523473.45132743369</v>
      </c>
      <c r="AC2148" s="27">
        <f t="shared" si="418"/>
        <v>98151.27212389381</v>
      </c>
      <c r="AD2148" s="184">
        <v>0.1875</v>
      </c>
      <c r="AE2148" s="183">
        <f t="shared" si="419"/>
        <v>1</v>
      </c>
      <c r="AF2148" s="183">
        <f>IF(AND(COUNTIFS($J$18:J2148,J2148)=1,AE2148=1),1,"")</f>
        <v>1</v>
      </c>
      <c r="AG2148" s="183">
        <f>IF(C2148="","",IF(AND(COUNTIFS($J$18:J2148,J2148)=1,C2148&lt;&gt;""),1,""))</f>
        <v>1</v>
      </c>
      <c r="AH2148" s="183">
        <f>IF(G2148="","",IF(AND(COUNTIFS($J$18:J2148,J2148)=1,G2148&lt;&gt;""),1,""))</f>
        <v>1</v>
      </c>
      <c r="AI2148" s="28">
        <f t="shared" si="420"/>
        <v>44014086.982070781</v>
      </c>
      <c r="AJ2148" s="28">
        <f t="shared" si="421"/>
        <v>6419974.022188928</v>
      </c>
      <c r="AK2148" s="29">
        <f t="shared" si="422"/>
        <v>0.14586180158193707</v>
      </c>
      <c r="AL2148" s="25"/>
      <c r="AM2148" s="25"/>
      <c r="AN2148" s="25"/>
      <c r="AO2148" s="25"/>
      <c r="AP2148" s="45" t="str">
        <f t="shared" si="423"/>
        <v>20225</v>
      </c>
      <c r="AQ2148" s="45" t="str">
        <f t="shared" si="424"/>
        <v>20225RMB</v>
      </c>
    </row>
    <row r="2149" spans="1:43" s="15" customFormat="1">
      <c r="A2149" s="16" t="s">
        <v>40</v>
      </c>
      <c r="B2149" s="182">
        <v>2022</v>
      </c>
      <c r="C2149" s="182">
        <v>1</v>
      </c>
      <c r="D2149" s="57" t="str">
        <f t="shared" si="427"/>
        <v>Q4</v>
      </c>
      <c r="E2149" s="16" t="s">
        <v>41</v>
      </c>
      <c r="F2149" s="182">
        <v>2022</v>
      </c>
      <c r="G2149" s="182">
        <v>5</v>
      </c>
      <c r="H2149" s="185"/>
      <c r="I2149" s="57" t="str">
        <f t="shared" si="416"/>
        <v>Q1</v>
      </c>
      <c r="J2149" s="178" t="s">
        <v>2095</v>
      </c>
      <c r="K2149" s="185" t="s">
        <v>2096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17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87" t="str">
        <f t="shared" si="426"/>
        <v>1.13</v>
      </c>
      <c r="Z2149" s="26">
        <f t="shared" si="428"/>
        <v>955900</v>
      </c>
      <c r="AA2149" s="16">
        <v>1.1950000000000001</v>
      </c>
      <c r="AB2149" s="35">
        <f t="shared" si="425"/>
        <v>1010885.3982300886</v>
      </c>
      <c r="AC2149" s="27">
        <f t="shared" si="418"/>
        <v>189541.01216814161</v>
      </c>
      <c r="AD2149" s="184">
        <v>0.1875</v>
      </c>
      <c r="AE2149" s="183">
        <f t="shared" si="419"/>
        <v>1</v>
      </c>
      <c r="AF2149" s="183" t="str">
        <f>IF(AND(COUNTIFS($J$18:J2149,J2149)=1,AE2149=1),1,"")</f>
        <v/>
      </c>
      <c r="AG2149" s="183" t="str">
        <f>IF(C2149="","",IF(AND(COUNTIFS($J$18:J2149,J2149)=1,C2149&lt;&gt;""),1,""))</f>
        <v/>
      </c>
      <c r="AH2149" s="183" t="str">
        <f>IF(G2149="","",IF(AND(COUNTIFS($J$18:J2149,J2149)=1,G2149&lt;&gt;""),1,""))</f>
        <v/>
      </c>
      <c r="AI2149" s="28">
        <f t="shared" si="420"/>
        <v>44014086.982070781</v>
      </c>
      <c r="AJ2149" s="28">
        <f t="shared" si="421"/>
        <v>6419974.022188928</v>
      </c>
      <c r="AK2149" s="29">
        <f t="shared" si="422"/>
        <v>0.14586180158193707</v>
      </c>
      <c r="AL2149" s="25"/>
      <c r="AM2149" s="25"/>
      <c r="AN2149" s="25"/>
      <c r="AO2149" s="25"/>
      <c r="AP2149" s="45" t="str">
        <f t="shared" si="423"/>
        <v>20225</v>
      </c>
      <c r="AQ2149" s="45" t="str">
        <f t="shared" si="424"/>
        <v>20225RMB</v>
      </c>
    </row>
    <row r="2150" spans="1:43" s="15" customFormat="1">
      <c r="A2150" s="16" t="s">
        <v>40</v>
      </c>
      <c r="B2150" s="182">
        <v>2022</v>
      </c>
      <c r="C2150" s="182">
        <v>2</v>
      </c>
      <c r="D2150" s="57" t="str">
        <f t="shared" si="427"/>
        <v>Q4</v>
      </c>
      <c r="E2150" s="16" t="s">
        <v>41</v>
      </c>
      <c r="F2150" s="182">
        <v>2022</v>
      </c>
      <c r="G2150" s="182">
        <v>5</v>
      </c>
      <c r="H2150" s="185"/>
      <c r="I2150" s="57" t="str">
        <f t="shared" si="416"/>
        <v>Q1</v>
      </c>
      <c r="J2150" s="178" t="s">
        <v>2097</v>
      </c>
      <c r="K2150" s="185" t="s">
        <v>2098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17"/>
        <v>MAIN UNIT</v>
      </c>
      <c r="Q2150" s="16" t="s">
        <v>1864</v>
      </c>
      <c r="R2150" s="16" t="s">
        <v>2071</v>
      </c>
      <c r="S2150" s="16" t="s">
        <v>2099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87" t="str">
        <f t="shared" si="426"/>
        <v>1</v>
      </c>
      <c r="Z2150" s="26">
        <f t="shared" si="428"/>
        <v>9000000</v>
      </c>
      <c r="AA2150" s="16">
        <v>6.2799999999999995E-2</v>
      </c>
      <c r="AB2150" s="35">
        <f t="shared" si="425"/>
        <v>565200</v>
      </c>
      <c r="AC2150" s="27">
        <f t="shared" si="418"/>
        <v>92014.56</v>
      </c>
      <c r="AD2150" s="184">
        <v>0.1628</v>
      </c>
      <c r="AE2150" s="183">
        <f t="shared" si="419"/>
        <v>0</v>
      </c>
      <c r="AF2150" s="183" t="str">
        <f>IF(AND(COUNTIFS($J$18:J2150,J2150)=1,AE2150=1),1,"")</f>
        <v/>
      </c>
      <c r="AG2150" s="183">
        <f>IF(C2150="","",IF(AND(COUNTIFS($J$18:J2150,J2150)=1,C2150&lt;&gt;""),1,""))</f>
        <v>1</v>
      </c>
      <c r="AH2150" s="183">
        <f>IF(G2150="","",IF(AND(COUNTIFS($J$18:J2150,J2150)=1,G2150&lt;&gt;""),1,""))</f>
        <v>1</v>
      </c>
      <c r="AI2150" s="28">
        <f t="shared" si="420"/>
        <v>44014086.982070781</v>
      </c>
      <c r="AJ2150" s="28">
        <f t="shared" si="421"/>
        <v>6419974.022188928</v>
      </c>
      <c r="AK2150" s="29">
        <f t="shared" si="422"/>
        <v>0.14586180158193707</v>
      </c>
      <c r="AL2150" s="25"/>
      <c r="AM2150" s="25"/>
      <c r="AN2150" s="25"/>
      <c r="AO2150" s="25"/>
      <c r="AP2150" s="45" t="str">
        <f t="shared" si="423"/>
        <v>20225</v>
      </c>
      <c r="AQ2150" s="45" t="str">
        <f t="shared" si="424"/>
        <v>20225JPY</v>
      </c>
    </row>
    <row r="2151" spans="1:43" s="15" customFormat="1">
      <c r="A2151" s="16" t="s">
        <v>40</v>
      </c>
      <c r="B2151" s="182">
        <v>2022</v>
      </c>
      <c r="C2151" s="182">
        <v>2</v>
      </c>
      <c r="D2151" s="57" t="str">
        <f t="shared" si="427"/>
        <v>Q4</v>
      </c>
      <c r="E2151" s="16" t="s">
        <v>41</v>
      </c>
      <c r="F2151" s="182">
        <v>2022</v>
      </c>
      <c r="G2151" s="182">
        <v>5</v>
      </c>
      <c r="H2151" s="185"/>
      <c r="I2151" s="57" t="str">
        <f t="shared" si="416"/>
        <v>Q1</v>
      </c>
      <c r="J2151" s="178" t="s">
        <v>2097</v>
      </c>
      <c r="K2151" s="185" t="s">
        <v>2098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17"/>
        <v>MAIN UNIT</v>
      </c>
      <c r="Q2151" s="16" t="s">
        <v>1864</v>
      </c>
      <c r="R2151" s="16" t="s">
        <v>2071</v>
      </c>
      <c r="S2151" s="16" t="s">
        <v>2099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87" t="str">
        <f t="shared" si="426"/>
        <v>1</v>
      </c>
      <c r="Z2151" s="26">
        <f t="shared" si="428"/>
        <v>9000000</v>
      </c>
      <c r="AA2151" s="16">
        <v>6.2799999999999995E-2</v>
      </c>
      <c r="AB2151" s="35">
        <f t="shared" si="425"/>
        <v>565200</v>
      </c>
      <c r="AC2151" s="27">
        <f t="shared" si="418"/>
        <v>92014.56</v>
      </c>
      <c r="AD2151" s="184">
        <v>0.1628</v>
      </c>
      <c r="AE2151" s="183">
        <f t="shared" si="419"/>
        <v>0</v>
      </c>
      <c r="AF2151" s="183" t="str">
        <f>IF(AND(COUNTIFS($J$18:J2151,J2151)=1,AE2151=1),1,"")</f>
        <v/>
      </c>
      <c r="AG2151" s="183" t="str">
        <f>IF(C2151="","",IF(AND(COUNTIFS($J$18:J2151,J2151)=1,C2151&lt;&gt;""),1,""))</f>
        <v/>
      </c>
      <c r="AH2151" s="183" t="str">
        <f>IF(G2151="","",IF(AND(COUNTIFS($J$18:J2151,J2151)=1,G2151&lt;&gt;""),1,""))</f>
        <v/>
      </c>
      <c r="AI2151" s="28">
        <f t="shared" si="420"/>
        <v>44014086.982070781</v>
      </c>
      <c r="AJ2151" s="28">
        <f t="shared" si="421"/>
        <v>6419974.022188928</v>
      </c>
      <c r="AK2151" s="29">
        <f t="shared" si="422"/>
        <v>0.14586180158193707</v>
      </c>
      <c r="AL2151" s="25"/>
      <c r="AM2151" s="25"/>
      <c r="AN2151" s="25"/>
      <c r="AO2151" s="25"/>
      <c r="AP2151" s="45" t="str">
        <f t="shared" si="423"/>
        <v>20225</v>
      </c>
      <c r="AQ2151" s="45" t="str">
        <f t="shared" si="424"/>
        <v>20225JPY</v>
      </c>
    </row>
    <row r="2152" spans="1:43" s="15" customFormat="1">
      <c r="A2152" s="16" t="s">
        <v>40</v>
      </c>
      <c r="B2152" s="182">
        <v>2022</v>
      </c>
      <c r="C2152" s="182">
        <v>2</v>
      </c>
      <c r="D2152" s="57" t="str">
        <f t="shared" si="427"/>
        <v>Q4</v>
      </c>
      <c r="E2152" s="16" t="s">
        <v>41</v>
      </c>
      <c r="F2152" s="182">
        <v>2022</v>
      </c>
      <c r="G2152" s="182">
        <v>5</v>
      </c>
      <c r="H2152" s="185"/>
      <c r="I2152" s="57" t="str">
        <f t="shared" si="416"/>
        <v>Q1</v>
      </c>
      <c r="J2152" s="178" t="s">
        <v>2100</v>
      </c>
      <c r="K2152" s="185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17"/>
        <v>MAIN UNIT</v>
      </c>
      <c r="Q2152" s="16" t="s">
        <v>48</v>
      </c>
      <c r="R2152" s="16" t="s">
        <v>2071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87" t="str">
        <f t="shared" si="426"/>
        <v>1.13</v>
      </c>
      <c r="Z2152" s="26">
        <f t="shared" si="428"/>
        <v>561000</v>
      </c>
      <c r="AA2152" s="16">
        <v>1.1950000000000001</v>
      </c>
      <c r="AB2152" s="35">
        <f t="shared" si="425"/>
        <v>593269.91150442488</v>
      </c>
      <c r="AC2152" s="27">
        <f t="shared" si="418"/>
        <v>97177.6115044248</v>
      </c>
      <c r="AD2152" s="184">
        <v>0.1638</v>
      </c>
      <c r="AE2152" s="183">
        <f t="shared" si="419"/>
        <v>0</v>
      </c>
      <c r="AF2152" s="183" t="str">
        <f>IF(AND(COUNTIFS($J$18:J2152,J2152)=1,AE2152=1),1,"")</f>
        <v/>
      </c>
      <c r="AG2152" s="183">
        <f>IF(C2152="","",IF(AND(COUNTIFS($J$18:J2152,J2152)=1,C2152&lt;&gt;""),1,""))</f>
        <v>1</v>
      </c>
      <c r="AH2152" s="183">
        <f>IF(G2152="","",IF(AND(COUNTIFS($J$18:J2152,J2152)=1,G2152&lt;&gt;""),1,""))</f>
        <v>1</v>
      </c>
      <c r="AI2152" s="28">
        <f t="shared" si="420"/>
        <v>44014086.982070781</v>
      </c>
      <c r="AJ2152" s="28">
        <f t="shared" si="421"/>
        <v>6419974.022188928</v>
      </c>
      <c r="AK2152" s="29">
        <f t="shared" si="422"/>
        <v>0.14586180158193707</v>
      </c>
      <c r="AL2152" s="25"/>
      <c r="AM2152" s="25"/>
      <c r="AN2152" s="25"/>
      <c r="AO2152" s="25"/>
      <c r="AP2152" s="45" t="str">
        <f t="shared" si="423"/>
        <v>20225</v>
      </c>
      <c r="AQ2152" s="45" t="str">
        <f t="shared" si="424"/>
        <v>20225RMB</v>
      </c>
    </row>
    <row r="2153" spans="1:43" s="15" customFormat="1">
      <c r="A2153" s="16" t="s">
        <v>40</v>
      </c>
      <c r="B2153" s="182">
        <v>2022</v>
      </c>
      <c r="C2153" s="182">
        <v>2</v>
      </c>
      <c r="D2153" s="57" t="str">
        <f t="shared" si="427"/>
        <v>Q4</v>
      </c>
      <c r="E2153" s="16" t="s">
        <v>41</v>
      </c>
      <c r="F2153" s="182">
        <v>2022</v>
      </c>
      <c r="G2153" s="182">
        <v>5</v>
      </c>
      <c r="H2153" s="185"/>
      <c r="I2153" s="57" t="str">
        <f t="shared" si="416"/>
        <v>Q1</v>
      </c>
      <c r="J2153" s="178" t="s">
        <v>2101</v>
      </c>
      <c r="K2153" s="185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17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87" t="str">
        <f t="shared" si="426"/>
        <v>1</v>
      </c>
      <c r="Z2153" s="26">
        <f t="shared" si="428"/>
        <v>18000000</v>
      </c>
      <c r="AA2153" s="16">
        <v>6.2799999999999995E-2</v>
      </c>
      <c r="AB2153" s="35">
        <f t="shared" si="425"/>
        <v>1130400</v>
      </c>
      <c r="AC2153" s="27">
        <f t="shared" si="418"/>
        <v>193298.40000000002</v>
      </c>
      <c r="AD2153" s="184">
        <v>0.17100000000000001</v>
      </c>
      <c r="AE2153" s="183">
        <f t="shared" si="419"/>
        <v>0</v>
      </c>
      <c r="AF2153" s="183" t="str">
        <f>IF(AND(COUNTIFS($J$18:J2153,J2153)=1,AE2153=1),1,"")</f>
        <v/>
      </c>
      <c r="AG2153" s="183">
        <f>IF(C2153="","",IF(AND(COUNTIFS($J$18:J2153,J2153)=1,C2153&lt;&gt;""),1,""))</f>
        <v>1</v>
      </c>
      <c r="AH2153" s="183">
        <f>IF(G2153="","",IF(AND(COUNTIFS($J$18:J2153,J2153)=1,G2153&lt;&gt;""),1,""))</f>
        <v>1</v>
      </c>
      <c r="AI2153" s="28">
        <f t="shared" si="420"/>
        <v>44014086.982070781</v>
      </c>
      <c r="AJ2153" s="28">
        <f t="shared" si="421"/>
        <v>6419974.022188928</v>
      </c>
      <c r="AK2153" s="29">
        <f t="shared" si="422"/>
        <v>0.14586180158193707</v>
      </c>
      <c r="AL2153" s="25"/>
      <c r="AM2153" s="25"/>
      <c r="AN2153" s="25"/>
      <c r="AO2153" s="25"/>
      <c r="AP2153" s="45" t="str">
        <f t="shared" si="423"/>
        <v>20225</v>
      </c>
      <c r="AQ2153" s="45" t="str">
        <f t="shared" si="424"/>
        <v>20225JPY</v>
      </c>
    </row>
    <row r="2154" spans="1:43" s="15" customFormat="1">
      <c r="A2154" s="16" t="s">
        <v>40</v>
      </c>
      <c r="B2154" s="182">
        <v>2022</v>
      </c>
      <c r="C2154" s="182">
        <v>2</v>
      </c>
      <c r="D2154" s="57" t="str">
        <f t="shared" si="427"/>
        <v>Q4</v>
      </c>
      <c r="E2154" s="16" t="s">
        <v>41</v>
      </c>
      <c r="F2154" s="182">
        <v>2022</v>
      </c>
      <c r="G2154" s="182">
        <v>5</v>
      </c>
      <c r="H2154" s="185"/>
      <c r="I2154" s="57" t="str">
        <f t="shared" si="416"/>
        <v>Q1</v>
      </c>
      <c r="J2154" s="178" t="s">
        <v>2101</v>
      </c>
      <c r="K2154" s="185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17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87" t="str">
        <f t="shared" si="426"/>
        <v>1</v>
      </c>
      <c r="Z2154" s="26">
        <f t="shared" si="428"/>
        <v>18000000</v>
      </c>
      <c r="AA2154" s="16">
        <v>6.2799999999999995E-2</v>
      </c>
      <c r="AB2154" s="35">
        <f t="shared" si="425"/>
        <v>1130400</v>
      </c>
      <c r="AC2154" s="27">
        <f t="shared" si="418"/>
        <v>193298.40000000002</v>
      </c>
      <c r="AD2154" s="184">
        <v>0.17100000000000001</v>
      </c>
      <c r="AE2154" s="183">
        <f t="shared" si="419"/>
        <v>0</v>
      </c>
      <c r="AF2154" s="183" t="str">
        <f>IF(AND(COUNTIFS($J$18:J2154,J2154)=1,AE2154=1),1,"")</f>
        <v/>
      </c>
      <c r="AG2154" s="183" t="str">
        <f>IF(C2154="","",IF(AND(COUNTIFS($J$18:J2154,J2154)=1,C2154&lt;&gt;""),1,""))</f>
        <v/>
      </c>
      <c r="AH2154" s="183" t="str">
        <f>IF(G2154="","",IF(AND(COUNTIFS($J$18:J2154,J2154)=1,G2154&lt;&gt;""),1,""))</f>
        <v/>
      </c>
      <c r="AI2154" s="28">
        <f t="shared" si="420"/>
        <v>44014086.982070781</v>
      </c>
      <c r="AJ2154" s="28">
        <f t="shared" si="421"/>
        <v>6419974.022188928</v>
      </c>
      <c r="AK2154" s="29">
        <f t="shared" si="422"/>
        <v>0.14586180158193707</v>
      </c>
      <c r="AL2154" s="25"/>
      <c r="AM2154" s="25"/>
      <c r="AN2154" s="25"/>
      <c r="AO2154" s="25"/>
      <c r="AP2154" s="45" t="str">
        <f t="shared" si="423"/>
        <v>20225</v>
      </c>
      <c r="AQ2154" s="45" t="str">
        <f t="shared" si="424"/>
        <v>20225JPY</v>
      </c>
    </row>
    <row r="2155" spans="1:43" s="15" customFormat="1">
      <c r="A2155" s="16" t="s">
        <v>40</v>
      </c>
      <c r="B2155" s="182">
        <v>2022</v>
      </c>
      <c r="C2155" s="182">
        <v>2</v>
      </c>
      <c r="D2155" s="57" t="str">
        <f t="shared" si="427"/>
        <v>Q4</v>
      </c>
      <c r="E2155" s="16" t="s">
        <v>41</v>
      </c>
      <c r="F2155" s="182">
        <v>2022</v>
      </c>
      <c r="G2155" s="182">
        <v>5</v>
      </c>
      <c r="H2155" s="185"/>
      <c r="I2155" s="57" t="str">
        <f t="shared" si="416"/>
        <v>Q1</v>
      </c>
      <c r="J2155" s="178" t="s">
        <v>2101</v>
      </c>
      <c r="K2155" s="185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17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87" t="str">
        <f t="shared" si="426"/>
        <v>1</v>
      </c>
      <c r="Z2155" s="26">
        <f t="shared" si="428"/>
        <v>18000000</v>
      </c>
      <c r="AA2155" s="16">
        <v>6.2799999999999995E-2</v>
      </c>
      <c r="AB2155" s="35">
        <f t="shared" si="425"/>
        <v>1130400</v>
      </c>
      <c r="AC2155" s="27">
        <f t="shared" si="418"/>
        <v>193298.40000000002</v>
      </c>
      <c r="AD2155" s="184">
        <v>0.17100000000000001</v>
      </c>
      <c r="AE2155" s="183">
        <f t="shared" si="419"/>
        <v>0</v>
      </c>
      <c r="AF2155" s="183" t="str">
        <f>IF(AND(COUNTIFS($J$18:J2155,J2155)=1,AE2155=1),1,"")</f>
        <v/>
      </c>
      <c r="AG2155" s="183" t="str">
        <f>IF(C2155="","",IF(AND(COUNTIFS($J$18:J2155,J2155)=1,C2155&lt;&gt;""),1,""))</f>
        <v/>
      </c>
      <c r="AH2155" s="183" t="str">
        <f>IF(G2155="","",IF(AND(COUNTIFS($J$18:J2155,J2155)=1,G2155&lt;&gt;""),1,""))</f>
        <v/>
      </c>
      <c r="AI2155" s="28">
        <f t="shared" si="420"/>
        <v>44014086.982070781</v>
      </c>
      <c r="AJ2155" s="28">
        <f t="shared" si="421"/>
        <v>6419974.022188928</v>
      </c>
      <c r="AK2155" s="29">
        <f t="shared" si="422"/>
        <v>0.14586180158193707</v>
      </c>
      <c r="AL2155" s="25"/>
      <c r="AM2155" s="25"/>
      <c r="AN2155" s="25"/>
      <c r="AO2155" s="25"/>
      <c r="AP2155" s="45" t="str">
        <f t="shared" si="423"/>
        <v>20225</v>
      </c>
      <c r="AQ2155" s="45" t="str">
        <f t="shared" si="424"/>
        <v>20225JPY</v>
      </c>
    </row>
    <row r="2156" spans="1:43" s="15" customFormat="1">
      <c r="A2156" s="16" t="s">
        <v>40</v>
      </c>
      <c r="B2156" s="182">
        <v>2022</v>
      </c>
      <c r="C2156" s="182">
        <v>2</v>
      </c>
      <c r="D2156" s="57" t="str">
        <f t="shared" si="427"/>
        <v>Q4</v>
      </c>
      <c r="E2156" s="16" t="s">
        <v>41</v>
      </c>
      <c r="F2156" s="182">
        <v>2022</v>
      </c>
      <c r="G2156" s="182">
        <v>5</v>
      </c>
      <c r="H2156" s="185"/>
      <c r="I2156" s="57" t="str">
        <f t="shared" si="416"/>
        <v>Q1</v>
      </c>
      <c r="J2156" s="178" t="s">
        <v>2101</v>
      </c>
      <c r="K2156" s="185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17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87" t="str">
        <f t="shared" si="426"/>
        <v>1</v>
      </c>
      <c r="Z2156" s="26">
        <f t="shared" si="428"/>
        <v>16000000</v>
      </c>
      <c r="AA2156" s="16">
        <v>6.2799999999999995E-2</v>
      </c>
      <c r="AB2156" s="35">
        <f t="shared" si="425"/>
        <v>1004799.9999999999</v>
      </c>
      <c r="AC2156" s="27">
        <f t="shared" si="418"/>
        <v>171820.79999999999</v>
      </c>
      <c r="AD2156" s="184">
        <v>0.17100000000000001</v>
      </c>
      <c r="AE2156" s="183">
        <f t="shared" si="419"/>
        <v>0</v>
      </c>
      <c r="AF2156" s="183" t="str">
        <f>IF(AND(COUNTIFS($J$18:J2156,J2156)=1,AE2156=1),1,"")</f>
        <v/>
      </c>
      <c r="AG2156" s="183" t="str">
        <f>IF(C2156="","",IF(AND(COUNTIFS($J$18:J2156,J2156)=1,C2156&lt;&gt;""),1,""))</f>
        <v/>
      </c>
      <c r="AH2156" s="183" t="str">
        <f>IF(G2156="","",IF(AND(COUNTIFS($J$18:J2156,J2156)=1,G2156&lt;&gt;""),1,""))</f>
        <v/>
      </c>
      <c r="AI2156" s="28">
        <f t="shared" si="420"/>
        <v>44014086.982070781</v>
      </c>
      <c r="AJ2156" s="28">
        <f t="shared" si="421"/>
        <v>6419974.022188928</v>
      </c>
      <c r="AK2156" s="29">
        <f t="shared" si="422"/>
        <v>0.14586180158193707</v>
      </c>
      <c r="AL2156" s="25"/>
      <c r="AM2156" s="25"/>
      <c r="AN2156" s="25"/>
      <c r="AO2156" s="25"/>
      <c r="AP2156" s="45" t="str">
        <f t="shared" si="423"/>
        <v>20225</v>
      </c>
      <c r="AQ2156" s="45" t="str">
        <f t="shared" si="424"/>
        <v>20225JPY</v>
      </c>
    </row>
    <row r="2157" spans="1:43" s="15" customFormat="1">
      <c r="A2157" s="16" t="s">
        <v>40</v>
      </c>
      <c r="B2157" s="182">
        <v>2022</v>
      </c>
      <c r="C2157" s="182">
        <v>2</v>
      </c>
      <c r="D2157" s="57" t="str">
        <f t="shared" si="427"/>
        <v>Q4</v>
      </c>
      <c r="E2157" s="16" t="s">
        <v>41</v>
      </c>
      <c r="F2157" s="182">
        <v>2022</v>
      </c>
      <c r="G2157" s="182">
        <v>5</v>
      </c>
      <c r="H2157" s="185"/>
      <c r="I2157" s="57" t="str">
        <f t="shared" si="416"/>
        <v>Q1</v>
      </c>
      <c r="J2157" s="178" t="s">
        <v>2101</v>
      </c>
      <c r="K2157" s="185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17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87" t="str">
        <f t="shared" si="426"/>
        <v>1</v>
      </c>
      <c r="Z2157" s="26">
        <f t="shared" si="428"/>
        <v>16000000</v>
      </c>
      <c r="AA2157" s="16">
        <v>6.2799999999999995E-2</v>
      </c>
      <c r="AB2157" s="35">
        <f t="shared" si="425"/>
        <v>1004799.9999999999</v>
      </c>
      <c r="AC2157" s="27">
        <f t="shared" si="418"/>
        <v>171820.79999999999</v>
      </c>
      <c r="AD2157" s="184">
        <v>0.17100000000000001</v>
      </c>
      <c r="AE2157" s="183">
        <f t="shared" si="419"/>
        <v>0</v>
      </c>
      <c r="AF2157" s="183" t="str">
        <f>IF(AND(COUNTIFS($J$18:J2157,J2157)=1,AE2157=1),1,"")</f>
        <v/>
      </c>
      <c r="AG2157" s="183" t="str">
        <f>IF(C2157="","",IF(AND(COUNTIFS($J$18:J2157,J2157)=1,C2157&lt;&gt;""),1,""))</f>
        <v/>
      </c>
      <c r="AH2157" s="183" t="str">
        <f>IF(G2157="","",IF(AND(COUNTIFS($J$18:J2157,J2157)=1,G2157&lt;&gt;""),1,""))</f>
        <v/>
      </c>
      <c r="AI2157" s="28">
        <f t="shared" si="420"/>
        <v>44014086.982070781</v>
      </c>
      <c r="AJ2157" s="28">
        <f t="shared" si="421"/>
        <v>6419974.022188928</v>
      </c>
      <c r="AK2157" s="29">
        <f t="shared" si="422"/>
        <v>0.14586180158193707</v>
      </c>
      <c r="AL2157" s="25"/>
      <c r="AM2157" s="25"/>
      <c r="AN2157" s="25"/>
      <c r="AO2157" s="25"/>
      <c r="AP2157" s="45" t="str">
        <f t="shared" si="423"/>
        <v>20225</v>
      </c>
      <c r="AQ2157" s="45" t="str">
        <f t="shared" si="424"/>
        <v>20225JPY</v>
      </c>
    </row>
    <row r="2158" spans="1:43" s="15" customFormat="1">
      <c r="A2158" s="16" t="s">
        <v>40</v>
      </c>
      <c r="B2158" s="182">
        <v>2022</v>
      </c>
      <c r="C2158" s="182">
        <v>2</v>
      </c>
      <c r="D2158" s="57" t="str">
        <f t="shared" si="427"/>
        <v>Q4</v>
      </c>
      <c r="E2158" s="16" t="s">
        <v>41</v>
      </c>
      <c r="F2158" s="182">
        <v>2022</v>
      </c>
      <c r="G2158" s="182">
        <v>5</v>
      </c>
      <c r="H2158" s="185"/>
      <c r="I2158" s="57" t="str">
        <f t="shared" si="416"/>
        <v>Q1</v>
      </c>
      <c r="J2158" s="178" t="s">
        <v>2101</v>
      </c>
      <c r="K2158" s="185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17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87" t="str">
        <f t="shared" si="426"/>
        <v>1</v>
      </c>
      <c r="Z2158" s="26">
        <f t="shared" si="428"/>
        <v>11000000</v>
      </c>
      <c r="AA2158" s="16">
        <v>6.2799999999999995E-2</v>
      </c>
      <c r="AB2158" s="35">
        <f t="shared" si="425"/>
        <v>690800</v>
      </c>
      <c r="AC2158" s="27">
        <f t="shared" si="418"/>
        <v>118126.8</v>
      </c>
      <c r="AD2158" s="184">
        <v>0.17100000000000001</v>
      </c>
      <c r="AE2158" s="183">
        <f t="shared" si="419"/>
        <v>0</v>
      </c>
      <c r="AF2158" s="183" t="str">
        <f>IF(AND(COUNTIFS($J$18:J2158,J2158)=1,AE2158=1),1,"")</f>
        <v/>
      </c>
      <c r="AG2158" s="183" t="str">
        <f>IF(C2158="","",IF(AND(COUNTIFS($J$18:J2158,J2158)=1,C2158&lt;&gt;""),1,""))</f>
        <v/>
      </c>
      <c r="AH2158" s="183" t="str">
        <f>IF(G2158="","",IF(AND(COUNTIFS($J$18:J2158,J2158)=1,G2158&lt;&gt;""),1,""))</f>
        <v/>
      </c>
      <c r="AI2158" s="28">
        <f t="shared" si="420"/>
        <v>44014086.982070781</v>
      </c>
      <c r="AJ2158" s="28">
        <f t="shared" si="421"/>
        <v>6419974.022188928</v>
      </c>
      <c r="AK2158" s="29">
        <f t="shared" si="422"/>
        <v>0.14586180158193707</v>
      </c>
      <c r="AL2158" s="25"/>
      <c r="AM2158" s="25"/>
      <c r="AN2158" s="25"/>
      <c r="AO2158" s="25"/>
      <c r="AP2158" s="45" t="str">
        <f t="shared" si="423"/>
        <v>20225</v>
      </c>
      <c r="AQ2158" s="45" t="str">
        <f t="shared" si="424"/>
        <v>20225JPY</v>
      </c>
    </row>
    <row r="2159" spans="1:43" s="15" customFormat="1">
      <c r="A2159" s="16" t="s">
        <v>40</v>
      </c>
      <c r="B2159" s="182">
        <v>2022</v>
      </c>
      <c r="C2159" s="182">
        <v>2</v>
      </c>
      <c r="D2159" s="57" t="str">
        <f t="shared" si="427"/>
        <v>Q4</v>
      </c>
      <c r="E2159" s="16" t="s">
        <v>41</v>
      </c>
      <c r="F2159" s="182">
        <v>2022</v>
      </c>
      <c r="G2159" s="182">
        <v>5</v>
      </c>
      <c r="H2159" s="185"/>
      <c r="I2159" s="57" t="str">
        <f t="shared" si="416"/>
        <v>Q1</v>
      </c>
      <c r="J2159" s="178" t="s">
        <v>2101</v>
      </c>
      <c r="K2159" s="185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17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87" t="str">
        <f t="shared" si="426"/>
        <v>1</v>
      </c>
      <c r="Z2159" s="26">
        <f t="shared" si="428"/>
        <v>11000000</v>
      </c>
      <c r="AA2159" s="16">
        <v>6.2799999999999995E-2</v>
      </c>
      <c r="AB2159" s="35">
        <f t="shared" si="425"/>
        <v>690800</v>
      </c>
      <c r="AC2159" s="27">
        <f t="shared" si="418"/>
        <v>118126.8</v>
      </c>
      <c r="AD2159" s="184">
        <v>0.17100000000000001</v>
      </c>
      <c r="AE2159" s="183">
        <f t="shared" si="419"/>
        <v>0</v>
      </c>
      <c r="AF2159" s="183" t="str">
        <f>IF(AND(COUNTIFS($J$18:J2159,J2159)=1,AE2159=1),1,"")</f>
        <v/>
      </c>
      <c r="AG2159" s="183" t="str">
        <f>IF(C2159="","",IF(AND(COUNTIFS($J$18:J2159,J2159)=1,C2159&lt;&gt;""),1,""))</f>
        <v/>
      </c>
      <c r="AH2159" s="183" t="str">
        <f>IF(G2159="","",IF(AND(COUNTIFS($J$18:J2159,J2159)=1,G2159&lt;&gt;""),1,""))</f>
        <v/>
      </c>
      <c r="AI2159" s="28">
        <f t="shared" si="420"/>
        <v>44014086.982070781</v>
      </c>
      <c r="AJ2159" s="28">
        <f t="shared" si="421"/>
        <v>6419974.022188928</v>
      </c>
      <c r="AK2159" s="29">
        <f t="shared" si="422"/>
        <v>0.14586180158193707</v>
      </c>
      <c r="AL2159" s="25"/>
      <c r="AM2159" s="25"/>
      <c r="AN2159" s="25"/>
      <c r="AO2159" s="25"/>
      <c r="AP2159" s="45" t="str">
        <f t="shared" si="423"/>
        <v>20225</v>
      </c>
      <c r="AQ2159" s="45" t="str">
        <f t="shared" si="424"/>
        <v>20225JPY</v>
      </c>
    </row>
    <row r="2160" spans="1:43" s="15" customFormat="1">
      <c r="A2160" s="16" t="s">
        <v>40</v>
      </c>
      <c r="B2160" s="182">
        <v>2022</v>
      </c>
      <c r="C2160" s="182">
        <v>2</v>
      </c>
      <c r="D2160" s="57" t="str">
        <f t="shared" si="427"/>
        <v>Q4</v>
      </c>
      <c r="E2160" s="16" t="s">
        <v>41</v>
      </c>
      <c r="F2160" s="182">
        <v>2022</v>
      </c>
      <c r="G2160" s="182">
        <v>5</v>
      </c>
      <c r="H2160" s="185"/>
      <c r="I2160" s="57" t="str">
        <f t="shared" si="416"/>
        <v>Q1</v>
      </c>
      <c r="J2160" s="178" t="s">
        <v>2101</v>
      </c>
      <c r="K2160" s="185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17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87" t="str">
        <f t="shared" si="426"/>
        <v>1</v>
      </c>
      <c r="Z2160" s="26">
        <f t="shared" si="428"/>
        <v>11000000</v>
      </c>
      <c r="AA2160" s="16">
        <v>6.2799999999999995E-2</v>
      </c>
      <c r="AB2160" s="35">
        <f t="shared" si="425"/>
        <v>690800</v>
      </c>
      <c r="AC2160" s="27">
        <f t="shared" si="418"/>
        <v>118126.8</v>
      </c>
      <c r="AD2160" s="184">
        <v>0.17100000000000001</v>
      </c>
      <c r="AE2160" s="183">
        <f t="shared" si="419"/>
        <v>0</v>
      </c>
      <c r="AF2160" s="183" t="str">
        <f>IF(AND(COUNTIFS($J$18:J2160,J2160)=1,AE2160=1),1,"")</f>
        <v/>
      </c>
      <c r="AG2160" s="183" t="str">
        <f>IF(C2160="","",IF(AND(COUNTIFS($J$18:J2160,J2160)=1,C2160&lt;&gt;""),1,""))</f>
        <v/>
      </c>
      <c r="AH2160" s="183" t="str">
        <f>IF(G2160="","",IF(AND(COUNTIFS($J$18:J2160,J2160)=1,G2160&lt;&gt;""),1,""))</f>
        <v/>
      </c>
      <c r="AI2160" s="28">
        <f t="shared" si="420"/>
        <v>44014086.982070781</v>
      </c>
      <c r="AJ2160" s="28">
        <f t="shared" si="421"/>
        <v>6419974.022188928</v>
      </c>
      <c r="AK2160" s="29">
        <f t="shared" si="422"/>
        <v>0.14586180158193707</v>
      </c>
      <c r="AL2160" s="25"/>
      <c r="AM2160" s="25"/>
      <c r="AN2160" s="25"/>
      <c r="AO2160" s="25"/>
      <c r="AP2160" s="45" t="str">
        <f t="shared" si="423"/>
        <v>20225</v>
      </c>
      <c r="AQ2160" s="45" t="str">
        <f t="shared" si="424"/>
        <v>20225JPY</v>
      </c>
    </row>
    <row r="2161" spans="1:43" s="15" customFormat="1">
      <c r="A2161" s="16" t="s">
        <v>40</v>
      </c>
      <c r="B2161" s="182">
        <v>2022</v>
      </c>
      <c r="C2161" s="182">
        <v>2</v>
      </c>
      <c r="D2161" s="57" t="str">
        <f t="shared" si="427"/>
        <v>Q4</v>
      </c>
      <c r="E2161" s="16" t="s">
        <v>41</v>
      </c>
      <c r="F2161" s="182">
        <v>2022</v>
      </c>
      <c r="G2161" s="182">
        <v>5</v>
      </c>
      <c r="H2161" s="185"/>
      <c r="I2161" s="57" t="str">
        <f t="shared" si="416"/>
        <v>Q1</v>
      </c>
      <c r="J2161" s="178" t="s">
        <v>2101</v>
      </c>
      <c r="K2161" s="185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17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87" t="str">
        <f t="shared" si="426"/>
        <v>1</v>
      </c>
      <c r="Z2161" s="26">
        <f t="shared" si="428"/>
        <v>11000000</v>
      </c>
      <c r="AA2161" s="16">
        <v>6.2799999999999995E-2</v>
      </c>
      <c r="AB2161" s="35">
        <f t="shared" si="425"/>
        <v>690800</v>
      </c>
      <c r="AC2161" s="27">
        <f t="shared" si="418"/>
        <v>118126.8</v>
      </c>
      <c r="AD2161" s="184">
        <v>0.17100000000000001</v>
      </c>
      <c r="AE2161" s="183">
        <f t="shared" si="419"/>
        <v>0</v>
      </c>
      <c r="AF2161" s="183" t="str">
        <f>IF(AND(COUNTIFS($J$18:J2161,J2161)=1,AE2161=1),1,"")</f>
        <v/>
      </c>
      <c r="AG2161" s="183" t="str">
        <f>IF(C2161="","",IF(AND(COUNTIFS($J$18:J2161,J2161)=1,C2161&lt;&gt;""),1,""))</f>
        <v/>
      </c>
      <c r="AH2161" s="183" t="str">
        <f>IF(G2161="","",IF(AND(COUNTIFS($J$18:J2161,J2161)=1,G2161&lt;&gt;""),1,""))</f>
        <v/>
      </c>
      <c r="AI2161" s="28">
        <f t="shared" si="420"/>
        <v>44014086.982070781</v>
      </c>
      <c r="AJ2161" s="28">
        <f t="shared" si="421"/>
        <v>6419974.022188928</v>
      </c>
      <c r="AK2161" s="29">
        <f t="shared" si="422"/>
        <v>0.14586180158193707</v>
      </c>
      <c r="AL2161" s="25"/>
      <c r="AM2161" s="25"/>
      <c r="AN2161" s="25"/>
      <c r="AO2161" s="25"/>
      <c r="AP2161" s="45" t="str">
        <f t="shared" si="423"/>
        <v>20225</v>
      </c>
      <c r="AQ2161" s="45" t="str">
        <f t="shared" si="424"/>
        <v>20225JPY</v>
      </c>
    </row>
    <row r="2162" spans="1:43" s="15" customFormat="1">
      <c r="A2162" s="16" t="s">
        <v>40</v>
      </c>
      <c r="B2162" s="182">
        <v>2022</v>
      </c>
      <c r="C2162" s="182">
        <v>2</v>
      </c>
      <c r="D2162" s="57" t="str">
        <f t="shared" si="427"/>
        <v>Q4</v>
      </c>
      <c r="E2162" s="16" t="s">
        <v>41</v>
      </c>
      <c r="F2162" s="182">
        <v>2022</v>
      </c>
      <c r="G2162" s="182">
        <v>5</v>
      </c>
      <c r="H2162" s="185"/>
      <c r="I2162" s="57" t="str">
        <f t="shared" si="416"/>
        <v>Q1</v>
      </c>
      <c r="J2162" s="178" t="s">
        <v>2101</v>
      </c>
      <c r="K2162" s="185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17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87" t="str">
        <f t="shared" si="426"/>
        <v>1</v>
      </c>
      <c r="Z2162" s="26">
        <f t="shared" si="428"/>
        <v>11000000</v>
      </c>
      <c r="AA2162" s="16">
        <v>6.2799999999999995E-2</v>
      </c>
      <c r="AB2162" s="35">
        <f t="shared" si="425"/>
        <v>690800</v>
      </c>
      <c r="AC2162" s="27">
        <f t="shared" si="418"/>
        <v>118126.8</v>
      </c>
      <c r="AD2162" s="184">
        <v>0.17100000000000001</v>
      </c>
      <c r="AE2162" s="183">
        <f t="shared" si="419"/>
        <v>0</v>
      </c>
      <c r="AF2162" s="183" t="str">
        <f>IF(AND(COUNTIFS($J$18:J2162,J2162)=1,AE2162=1),1,"")</f>
        <v/>
      </c>
      <c r="AG2162" s="183" t="str">
        <f>IF(C2162="","",IF(AND(COUNTIFS($J$18:J2162,J2162)=1,C2162&lt;&gt;""),1,""))</f>
        <v/>
      </c>
      <c r="AH2162" s="183" t="str">
        <f>IF(G2162="","",IF(AND(COUNTIFS($J$18:J2162,J2162)=1,G2162&lt;&gt;""),1,""))</f>
        <v/>
      </c>
      <c r="AI2162" s="28">
        <f t="shared" si="420"/>
        <v>44014086.982070781</v>
      </c>
      <c r="AJ2162" s="28">
        <f t="shared" si="421"/>
        <v>6419974.022188928</v>
      </c>
      <c r="AK2162" s="29">
        <f t="shared" si="422"/>
        <v>0.14586180158193707</v>
      </c>
      <c r="AL2162" s="25"/>
      <c r="AM2162" s="25"/>
      <c r="AN2162" s="25"/>
      <c r="AO2162" s="25"/>
      <c r="AP2162" s="45" t="str">
        <f t="shared" si="423"/>
        <v>20225</v>
      </c>
      <c r="AQ2162" s="45" t="str">
        <f t="shared" si="424"/>
        <v>20225JPY</v>
      </c>
    </row>
    <row r="2163" spans="1:43" s="15" customFormat="1">
      <c r="A2163" s="16" t="s">
        <v>40</v>
      </c>
      <c r="B2163" s="182">
        <v>2022</v>
      </c>
      <c r="C2163" s="182">
        <v>2</v>
      </c>
      <c r="D2163" s="57" t="str">
        <f t="shared" si="427"/>
        <v>Q4</v>
      </c>
      <c r="E2163" s="16" t="s">
        <v>41</v>
      </c>
      <c r="F2163" s="182">
        <v>2022</v>
      </c>
      <c r="G2163" s="182">
        <v>5</v>
      </c>
      <c r="H2163" s="185"/>
      <c r="I2163" s="57" t="str">
        <f t="shared" si="416"/>
        <v>Q1</v>
      </c>
      <c r="J2163" s="178" t="s">
        <v>2102</v>
      </c>
      <c r="K2163" s="185" t="s">
        <v>2103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17"/>
        <v>MAIN UNIT</v>
      </c>
      <c r="Q2163" s="16" t="s">
        <v>56</v>
      </c>
      <c r="R2163" s="16" t="s">
        <v>49</v>
      </c>
      <c r="S2163" s="16" t="s">
        <v>38</v>
      </c>
      <c r="T2163" s="16" t="s">
        <v>2104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87" t="str">
        <f t="shared" si="426"/>
        <v>1.13</v>
      </c>
      <c r="Z2163" s="26">
        <f t="shared" si="428"/>
        <v>810000</v>
      </c>
      <c r="AA2163" s="16">
        <v>1.1950000000000001</v>
      </c>
      <c r="AB2163" s="35">
        <f t="shared" si="425"/>
        <v>856592.92035398248</v>
      </c>
      <c r="AC2163" s="27">
        <f t="shared" si="418"/>
        <v>147162.66371681419</v>
      </c>
      <c r="AD2163" s="184">
        <v>0.17180000000000001</v>
      </c>
      <c r="AE2163" s="183">
        <f t="shared" si="419"/>
        <v>1</v>
      </c>
      <c r="AF2163" s="183">
        <f>IF(AND(COUNTIFS($J$18:J2163,J2163)=1,AE2163=1),1,"")</f>
        <v>1</v>
      </c>
      <c r="AG2163" s="183">
        <f>IF(C2163="","",IF(AND(COUNTIFS($J$18:J2163,J2163)=1,C2163&lt;&gt;""),1,""))</f>
        <v>1</v>
      </c>
      <c r="AH2163" s="183">
        <f>IF(G2163="","",IF(AND(COUNTIFS($J$18:J2163,J2163)=1,G2163&lt;&gt;""),1,""))</f>
        <v>1</v>
      </c>
      <c r="AI2163" s="28">
        <f t="shared" si="420"/>
        <v>44014086.982070781</v>
      </c>
      <c r="AJ2163" s="28">
        <f t="shared" si="421"/>
        <v>6419974.022188928</v>
      </c>
      <c r="AK2163" s="29">
        <f t="shared" si="422"/>
        <v>0.14586180158193707</v>
      </c>
      <c r="AL2163" s="25"/>
      <c r="AM2163" s="25"/>
      <c r="AN2163" s="25"/>
      <c r="AO2163" s="25"/>
      <c r="AP2163" s="45" t="str">
        <f t="shared" si="423"/>
        <v>20225</v>
      </c>
      <c r="AQ2163" s="45" t="str">
        <f t="shared" si="424"/>
        <v>20225RMB</v>
      </c>
    </row>
    <row r="2164" spans="1:43" s="15" customFormat="1">
      <c r="A2164" s="16" t="s">
        <v>40</v>
      </c>
      <c r="B2164" s="182">
        <v>2022</v>
      </c>
      <c r="C2164" s="182">
        <v>3</v>
      </c>
      <c r="D2164" s="57" t="str">
        <f t="shared" si="427"/>
        <v>Q4</v>
      </c>
      <c r="E2164" s="16" t="s">
        <v>41</v>
      </c>
      <c r="F2164" s="182">
        <v>2022</v>
      </c>
      <c r="G2164" s="182">
        <v>5</v>
      </c>
      <c r="H2164" s="185"/>
      <c r="I2164" s="57" t="str">
        <f t="shared" si="416"/>
        <v>Q1</v>
      </c>
      <c r="J2164" s="178" t="s">
        <v>2105</v>
      </c>
      <c r="K2164" s="185" t="s">
        <v>2106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17"/>
        <v>MAIN UNIT</v>
      </c>
      <c r="Q2164" s="16" t="s">
        <v>48</v>
      </c>
      <c r="R2164" s="16" t="s">
        <v>49</v>
      </c>
      <c r="S2164" s="16" t="s">
        <v>38</v>
      </c>
      <c r="T2164" s="16" t="s">
        <v>2104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87" t="str">
        <f t="shared" si="426"/>
        <v>1.13</v>
      </c>
      <c r="Z2164" s="26">
        <f t="shared" si="428"/>
        <v>647900</v>
      </c>
      <c r="AA2164" s="16">
        <v>1.1950000000000001</v>
      </c>
      <c r="AB2164" s="35">
        <f t="shared" si="425"/>
        <v>685168.5840707965</v>
      </c>
      <c r="AC2164" s="27">
        <f t="shared" si="418"/>
        <v>96608.770353982298</v>
      </c>
      <c r="AD2164" s="184">
        <v>0.14099999999999999</v>
      </c>
      <c r="AE2164" s="183">
        <f t="shared" si="419"/>
        <v>0</v>
      </c>
      <c r="AF2164" s="183" t="str">
        <f>IF(AND(COUNTIFS($J$18:J2164,J2164)=1,AE2164=1),1,"")</f>
        <v/>
      </c>
      <c r="AG2164" s="183">
        <f>IF(C2164="","",IF(AND(COUNTIFS($J$18:J2164,J2164)=1,C2164&lt;&gt;""),1,""))</f>
        <v>1</v>
      </c>
      <c r="AH2164" s="183">
        <f>IF(G2164="","",IF(AND(COUNTIFS($J$18:J2164,J2164)=1,G2164&lt;&gt;""),1,""))</f>
        <v>1</v>
      </c>
      <c r="AI2164" s="28">
        <f t="shared" si="420"/>
        <v>44014086.982070781</v>
      </c>
      <c r="AJ2164" s="28">
        <f t="shared" si="421"/>
        <v>6419974.022188928</v>
      </c>
      <c r="AK2164" s="29">
        <f t="shared" si="422"/>
        <v>0.14586180158193707</v>
      </c>
      <c r="AL2164" s="25"/>
      <c r="AM2164" s="25"/>
      <c r="AN2164" s="25"/>
      <c r="AO2164" s="25"/>
      <c r="AP2164" s="45" t="str">
        <f t="shared" si="423"/>
        <v>20225</v>
      </c>
      <c r="AQ2164" s="45" t="str">
        <f t="shared" si="424"/>
        <v>20225RMB</v>
      </c>
    </row>
    <row r="2165" spans="1:43" s="15" customFormat="1">
      <c r="A2165" s="16" t="s">
        <v>40</v>
      </c>
      <c r="B2165" s="182">
        <v>2022</v>
      </c>
      <c r="C2165" s="182">
        <v>3</v>
      </c>
      <c r="D2165" s="57" t="str">
        <f t="shared" si="427"/>
        <v>Q4</v>
      </c>
      <c r="E2165" s="16" t="s">
        <v>41</v>
      </c>
      <c r="F2165" s="182">
        <v>2022</v>
      </c>
      <c r="G2165" s="182">
        <v>5</v>
      </c>
      <c r="H2165" s="185"/>
      <c r="I2165" s="57" t="str">
        <f t="shared" si="416"/>
        <v>Q1</v>
      </c>
      <c r="J2165" s="178" t="s">
        <v>2107</v>
      </c>
      <c r="K2165" s="185" t="s">
        <v>2108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17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87" t="str">
        <f t="shared" si="426"/>
        <v>1.13</v>
      </c>
      <c r="Z2165" s="26">
        <f t="shared" si="428"/>
        <v>516500</v>
      </c>
      <c r="AA2165" s="16">
        <v>1.1950000000000001</v>
      </c>
      <c r="AB2165" s="35">
        <f t="shared" si="425"/>
        <v>546210.17699115048</v>
      </c>
      <c r="AC2165" s="27">
        <f t="shared" si="418"/>
        <v>88813.774778761072</v>
      </c>
      <c r="AD2165" s="184">
        <v>0.16259999999999999</v>
      </c>
      <c r="AE2165" s="183">
        <f t="shared" si="419"/>
        <v>1</v>
      </c>
      <c r="AF2165" s="183">
        <f>IF(AND(COUNTIFS($J$18:J2165,J2165)=1,AE2165=1),1,"")</f>
        <v>1</v>
      </c>
      <c r="AG2165" s="183">
        <f>IF(C2165="","",IF(AND(COUNTIFS($J$18:J2165,J2165)=1,C2165&lt;&gt;""),1,""))</f>
        <v>1</v>
      </c>
      <c r="AH2165" s="183">
        <f>IF(G2165="","",IF(AND(COUNTIFS($J$18:J2165,J2165)=1,G2165&lt;&gt;""),1,""))</f>
        <v>1</v>
      </c>
      <c r="AI2165" s="28">
        <f t="shared" si="420"/>
        <v>44014086.982070781</v>
      </c>
      <c r="AJ2165" s="28">
        <f t="shared" si="421"/>
        <v>6419974.022188928</v>
      </c>
      <c r="AK2165" s="29">
        <f t="shared" si="422"/>
        <v>0.14586180158193707</v>
      </c>
      <c r="AL2165" s="25"/>
      <c r="AM2165" s="25"/>
      <c r="AN2165" s="25"/>
      <c r="AO2165" s="25"/>
      <c r="AP2165" s="45" t="str">
        <f t="shared" si="423"/>
        <v>20225</v>
      </c>
      <c r="AQ2165" s="45" t="str">
        <f t="shared" si="424"/>
        <v>20225RMB</v>
      </c>
    </row>
    <row r="2166" spans="1:43" s="15" customFormat="1">
      <c r="A2166" s="16" t="s">
        <v>40</v>
      </c>
      <c r="B2166" s="182">
        <v>2022</v>
      </c>
      <c r="C2166" s="182">
        <v>3</v>
      </c>
      <c r="D2166" s="57" t="str">
        <f t="shared" si="427"/>
        <v>Q4</v>
      </c>
      <c r="E2166" s="16" t="s">
        <v>41</v>
      </c>
      <c r="F2166" s="182">
        <v>2022</v>
      </c>
      <c r="G2166" s="182">
        <v>5</v>
      </c>
      <c r="H2166" s="185"/>
      <c r="I2166" s="57" t="str">
        <f t="shared" si="416"/>
        <v>Q1</v>
      </c>
      <c r="J2166" s="178" t="s">
        <v>2107</v>
      </c>
      <c r="K2166" s="185" t="s">
        <v>2108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17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87" t="str">
        <f t="shared" si="426"/>
        <v>1.13</v>
      </c>
      <c r="Z2166" s="26">
        <f t="shared" si="428"/>
        <v>516500</v>
      </c>
      <c r="AA2166" s="16">
        <v>1.1950000000000001</v>
      </c>
      <c r="AB2166" s="35">
        <f t="shared" si="425"/>
        <v>546210.17699115048</v>
      </c>
      <c r="AC2166" s="27">
        <f t="shared" si="418"/>
        <v>88813.774778761072</v>
      </c>
      <c r="AD2166" s="184">
        <v>0.16259999999999999</v>
      </c>
      <c r="AE2166" s="183">
        <f t="shared" si="419"/>
        <v>1</v>
      </c>
      <c r="AF2166" s="183" t="str">
        <f>IF(AND(COUNTIFS($J$18:J2166,J2166)=1,AE2166=1),1,"")</f>
        <v/>
      </c>
      <c r="AG2166" s="183" t="str">
        <f>IF(C2166="","",IF(AND(COUNTIFS($J$18:J2166,J2166)=1,C2166&lt;&gt;""),1,""))</f>
        <v/>
      </c>
      <c r="AH2166" s="183" t="str">
        <f>IF(G2166="","",IF(AND(COUNTIFS($J$18:J2166,J2166)=1,G2166&lt;&gt;""),1,""))</f>
        <v/>
      </c>
      <c r="AI2166" s="28">
        <f t="shared" si="420"/>
        <v>44014086.982070781</v>
      </c>
      <c r="AJ2166" s="28">
        <f t="shared" si="421"/>
        <v>6419974.022188928</v>
      </c>
      <c r="AK2166" s="29">
        <f t="shared" si="422"/>
        <v>0.14586180158193707</v>
      </c>
      <c r="AL2166" s="25"/>
      <c r="AM2166" s="25"/>
      <c r="AN2166" s="25"/>
      <c r="AO2166" s="25"/>
      <c r="AP2166" s="45" t="str">
        <f t="shared" si="423"/>
        <v>20225</v>
      </c>
      <c r="AQ2166" s="45" t="str">
        <f t="shared" si="424"/>
        <v>20225RMB</v>
      </c>
    </row>
    <row r="2167" spans="1:43" s="15" customFormat="1">
      <c r="A2167" s="16" t="s">
        <v>40</v>
      </c>
      <c r="B2167" s="182">
        <v>2022</v>
      </c>
      <c r="C2167" s="182">
        <v>3</v>
      </c>
      <c r="D2167" s="57" t="str">
        <f t="shared" si="427"/>
        <v>Q4</v>
      </c>
      <c r="E2167" s="16" t="s">
        <v>41</v>
      </c>
      <c r="F2167" s="182">
        <v>2022</v>
      </c>
      <c r="G2167" s="182">
        <v>5</v>
      </c>
      <c r="H2167" s="185"/>
      <c r="I2167" s="57" t="str">
        <f t="shared" si="416"/>
        <v>Q1</v>
      </c>
      <c r="J2167" s="178" t="s">
        <v>2109</v>
      </c>
      <c r="K2167" s="185" t="s">
        <v>2110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17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87" t="str">
        <f t="shared" si="426"/>
        <v>1</v>
      </c>
      <c r="Z2167" s="26">
        <f t="shared" si="428"/>
        <v>10068000</v>
      </c>
      <c r="AA2167" s="16">
        <v>6.2799999999999995E-2</v>
      </c>
      <c r="AB2167" s="35">
        <f t="shared" si="425"/>
        <v>632270.39999999991</v>
      </c>
      <c r="AC2167" s="27">
        <f t="shared" si="418"/>
        <v>111658.95263999999</v>
      </c>
      <c r="AD2167" s="184">
        <v>0.17660000000000001</v>
      </c>
      <c r="AE2167" s="183">
        <f t="shared" si="419"/>
        <v>1</v>
      </c>
      <c r="AF2167" s="183">
        <f>IF(AND(COUNTIFS($J$18:J2167,J2167)=1,AE2167=1),1,"")</f>
        <v>1</v>
      </c>
      <c r="AG2167" s="183">
        <f>IF(C2167="","",IF(AND(COUNTIFS($J$18:J2167,J2167)=1,C2167&lt;&gt;""),1,""))</f>
        <v>1</v>
      </c>
      <c r="AH2167" s="183">
        <f>IF(G2167="","",IF(AND(COUNTIFS($J$18:J2167,J2167)=1,G2167&lt;&gt;""),1,""))</f>
        <v>1</v>
      </c>
      <c r="AI2167" s="28">
        <f t="shared" si="420"/>
        <v>44014086.982070781</v>
      </c>
      <c r="AJ2167" s="28">
        <f t="shared" si="421"/>
        <v>6419974.022188928</v>
      </c>
      <c r="AK2167" s="29">
        <f t="shared" si="422"/>
        <v>0.14586180158193707</v>
      </c>
      <c r="AL2167" s="25"/>
      <c r="AM2167" s="25"/>
      <c r="AN2167" s="25"/>
      <c r="AO2167" s="25"/>
      <c r="AP2167" s="45" t="str">
        <f t="shared" si="423"/>
        <v>20225</v>
      </c>
      <c r="AQ2167" s="45" t="str">
        <f t="shared" si="424"/>
        <v>20225JPY</v>
      </c>
    </row>
    <row r="2168" spans="1:43" s="15" customFormat="1">
      <c r="A2168" s="16" t="s">
        <v>41</v>
      </c>
      <c r="B2168" s="182">
        <v>2022</v>
      </c>
      <c r="C2168" s="182">
        <v>4</v>
      </c>
      <c r="D2168" s="57" t="str">
        <f t="shared" si="427"/>
        <v>Q1</v>
      </c>
      <c r="E2168" s="16" t="s">
        <v>41</v>
      </c>
      <c r="F2168" s="182">
        <v>2022</v>
      </c>
      <c r="G2168" s="182">
        <v>5</v>
      </c>
      <c r="H2168" s="185"/>
      <c r="I2168" s="57" t="str">
        <f t="shared" si="416"/>
        <v>Q1</v>
      </c>
      <c r="J2168" s="178" t="s">
        <v>2111</v>
      </c>
      <c r="K2168" s="185" t="s">
        <v>2112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17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87" t="str">
        <f t="shared" si="426"/>
        <v>1.13</v>
      </c>
      <c r="Z2168" s="26">
        <f t="shared" si="428"/>
        <v>986383</v>
      </c>
      <c r="AA2168" s="16">
        <v>1.1950000000000001</v>
      </c>
      <c r="AB2168" s="35">
        <f t="shared" si="425"/>
        <v>1043121.8451327436</v>
      </c>
      <c r="AC2168" s="27">
        <f t="shared" si="418"/>
        <v>171802.16789336287</v>
      </c>
      <c r="AD2168" s="184">
        <v>0.16470000000000001</v>
      </c>
      <c r="AE2168" s="183">
        <f t="shared" si="419"/>
        <v>1</v>
      </c>
      <c r="AF2168" s="183">
        <f>IF(AND(COUNTIFS($J$18:J2168,J2168)=1,AE2168=1),1,"")</f>
        <v>1</v>
      </c>
      <c r="AG2168" s="183">
        <f>IF(C2168="","",IF(AND(COUNTIFS($J$18:J2168,J2168)=1,C2168&lt;&gt;""),1,""))</f>
        <v>1</v>
      </c>
      <c r="AH2168" s="183">
        <f>IF(G2168="","",IF(AND(COUNTIFS($J$18:J2168,J2168)=1,G2168&lt;&gt;""),1,""))</f>
        <v>1</v>
      </c>
      <c r="AI2168" s="28">
        <f t="shared" si="420"/>
        <v>44014086.982070781</v>
      </c>
      <c r="AJ2168" s="28">
        <f t="shared" si="421"/>
        <v>6419974.022188928</v>
      </c>
      <c r="AK2168" s="29">
        <f t="shared" si="422"/>
        <v>0.14586180158193707</v>
      </c>
      <c r="AL2168" s="25"/>
      <c r="AM2168" s="25"/>
      <c r="AN2168" s="25"/>
      <c r="AO2168" s="25"/>
      <c r="AP2168" s="45" t="str">
        <f t="shared" si="423"/>
        <v>20225</v>
      </c>
      <c r="AQ2168" s="45" t="str">
        <f t="shared" si="424"/>
        <v>20225RMB</v>
      </c>
    </row>
    <row r="2169" spans="1:43" s="15" customFormat="1">
      <c r="A2169" s="16" t="s">
        <v>41</v>
      </c>
      <c r="B2169" s="182">
        <v>2022</v>
      </c>
      <c r="C2169" s="182">
        <v>4</v>
      </c>
      <c r="D2169" s="57" t="str">
        <f t="shared" si="427"/>
        <v>Q1</v>
      </c>
      <c r="E2169" s="16" t="s">
        <v>41</v>
      </c>
      <c r="F2169" s="182">
        <v>2022</v>
      </c>
      <c r="G2169" s="182">
        <v>5</v>
      </c>
      <c r="H2169" s="185"/>
      <c r="I2169" s="57" t="str">
        <f t="shared" si="416"/>
        <v>Q1</v>
      </c>
      <c r="J2169" s="178" t="s">
        <v>2113</v>
      </c>
      <c r="K2169" s="185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17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87" t="str">
        <f t="shared" si="426"/>
        <v>1</v>
      </c>
      <c r="Z2169" s="26">
        <f t="shared" si="428"/>
        <v>9393000</v>
      </c>
      <c r="AA2169" s="16">
        <v>6.2799999999999995E-2</v>
      </c>
      <c r="AB2169" s="35">
        <f t="shared" si="425"/>
        <v>589880.39999999991</v>
      </c>
      <c r="AC2169" s="27">
        <f t="shared" si="418"/>
        <v>105706.56767999998</v>
      </c>
      <c r="AD2169" s="184">
        <v>0.1792</v>
      </c>
      <c r="AE2169" s="183">
        <f t="shared" si="419"/>
        <v>0</v>
      </c>
      <c r="AF2169" s="183" t="str">
        <f>IF(AND(COUNTIFS($J$18:J2169,J2169)=1,AE2169=1),1,"")</f>
        <v/>
      </c>
      <c r="AG2169" s="183">
        <f>IF(C2169="","",IF(AND(COUNTIFS($J$18:J2169,J2169)=1,C2169&lt;&gt;""),1,""))</f>
        <v>1</v>
      </c>
      <c r="AH2169" s="183">
        <f>IF(G2169="","",IF(AND(COUNTIFS($J$18:J2169,J2169)=1,G2169&lt;&gt;""),1,""))</f>
        <v>1</v>
      </c>
      <c r="AI2169" s="28">
        <f t="shared" si="420"/>
        <v>44014086.982070781</v>
      </c>
      <c r="AJ2169" s="28">
        <f t="shared" si="421"/>
        <v>6419974.022188928</v>
      </c>
      <c r="AK2169" s="29">
        <f t="shared" si="422"/>
        <v>0.14586180158193707</v>
      </c>
      <c r="AL2169" s="25"/>
      <c r="AM2169" s="25"/>
      <c r="AN2169" s="25"/>
      <c r="AO2169" s="25"/>
      <c r="AP2169" s="45" t="str">
        <f t="shared" si="423"/>
        <v>20225</v>
      </c>
      <c r="AQ2169" s="45" t="str">
        <f t="shared" si="424"/>
        <v>20225JPY</v>
      </c>
    </row>
    <row r="2170" spans="1:43" s="15" customFormat="1">
      <c r="A2170" s="16" t="s">
        <v>41</v>
      </c>
      <c r="B2170" s="182">
        <v>2022</v>
      </c>
      <c r="C2170" s="182">
        <v>4</v>
      </c>
      <c r="D2170" s="57" t="str">
        <f t="shared" si="427"/>
        <v>Q1</v>
      </c>
      <c r="E2170" s="16" t="s">
        <v>41</v>
      </c>
      <c r="F2170" s="182">
        <v>2022</v>
      </c>
      <c r="G2170" s="182">
        <v>5</v>
      </c>
      <c r="H2170" s="185"/>
      <c r="I2170" s="57" t="str">
        <f t="shared" si="416"/>
        <v>Q1</v>
      </c>
      <c r="J2170" s="178" t="s">
        <v>2113</v>
      </c>
      <c r="K2170" s="185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17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87" t="str">
        <f t="shared" si="426"/>
        <v>1</v>
      </c>
      <c r="Z2170" s="26">
        <f t="shared" si="428"/>
        <v>9393000</v>
      </c>
      <c r="AA2170" s="16">
        <v>6.2799999999999995E-2</v>
      </c>
      <c r="AB2170" s="35">
        <f t="shared" si="425"/>
        <v>589880.39999999991</v>
      </c>
      <c r="AC2170" s="27">
        <f t="shared" si="418"/>
        <v>105706.56767999998</v>
      </c>
      <c r="AD2170" s="184">
        <v>0.1792</v>
      </c>
      <c r="AE2170" s="183">
        <f t="shared" si="419"/>
        <v>0</v>
      </c>
      <c r="AF2170" s="183" t="str">
        <f>IF(AND(COUNTIFS($J$18:J2170,J2170)=1,AE2170=1),1,"")</f>
        <v/>
      </c>
      <c r="AG2170" s="183" t="str">
        <f>IF(C2170="","",IF(AND(COUNTIFS($J$18:J2170,J2170)=1,C2170&lt;&gt;""),1,""))</f>
        <v/>
      </c>
      <c r="AH2170" s="183" t="str">
        <f>IF(G2170="","",IF(AND(COUNTIFS($J$18:J2170,J2170)=1,G2170&lt;&gt;""),1,""))</f>
        <v/>
      </c>
      <c r="AI2170" s="28">
        <f t="shared" si="420"/>
        <v>44014086.982070781</v>
      </c>
      <c r="AJ2170" s="28">
        <f t="shared" si="421"/>
        <v>6419974.022188928</v>
      </c>
      <c r="AK2170" s="29">
        <f t="shared" si="422"/>
        <v>0.14586180158193707</v>
      </c>
      <c r="AL2170" s="25"/>
      <c r="AM2170" s="25"/>
      <c r="AN2170" s="25"/>
      <c r="AO2170" s="25"/>
      <c r="AP2170" s="45" t="str">
        <f t="shared" si="423"/>
        <v>20225</v>
      </c>
      <c r="AQ2170" s="45" t="str">
        <f t="shared" si="424"/>
        <v>20225JPY</v>
      </c>
    </row>
    <row r="2171" spans="1:43" s="15" customFormat="1">
      <c r="A2171" s="16" t="s">
        <v>41</v>
      </c>
      <c r="B2171" s="182">
        <v>2022</v>
      </c>
      <c r="C2171" s="182">
        <v>5</v>
      </c>
      <c r="D2171" s="57" t="str">
        <f t="shared" si="427"/>
        <v>Q1</v>
      </c>
      <c r="E2171" s="16" t="s">
        <v>41</v>
      </c>
      <c r="F2171" s="182">
        <v>2022</v>
      </c>
      <c r="G2171" s="182">
        <v>5</v>
      </c>
      <c r="H2171" s="185"/>
      <c r="I2171" s="57" t="str">
        <f t="shared" si="416"/>
        <v>Q1</v>
      </c>
      <c r="J2171" s="178" t="s">
        <v>2114</v>
      </c>
      <c r="K2171" s="185" t="s">
        <v>2103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17"/>
        <v>MAIN UNIT</v>
      </c>
      <c r="Q2171" s="16" t="s">
        <v>48</v>
      </c>
      <c r="R2171" s="16" t="s">
        <v>49</v>
      </c>
      <c r="S2171" s="16" t="s">
        <v>38</v>
      </c>
      <c r="T2171" s="16" t="s">
        <v>2104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87" t="str">
        <f t="shared" si="426"/>
        <v>1.13</v>
      </c>
      <c r="Z2171" s="26">
        <f t="shared" si="428"/>
        <v>750000</v>
      </c>
      <c r="AA2171" s="16">
        <v>1.1950000000000001</v>
      </c>
      <c r="AB2171" s="35">
        <f t="shared" si="425"/>
        <v>793141.5929203541</v>
      </c>
      <c r="AC2171" s="27">
        <f t="shared" si="418"/>
        <v>83438.495575221255</v>
      </c>
      <c r="AD2171" s="184">
        <v>0.1052</v>
      </c>
      <c r="AE2171" s="183">
        <f t="shared" si="419"/>
        <v>0</v>
      </c>
      <c r="AF2171" s="183" t="str">
        <f>IF(AND(COUNTIFS($J$18:J2171,J2171)=1,AE2171=1),1,"")</f>
        <v/>
      </c>
      <c r="AG2171" s="183">
        <f>IF(C2171="","",IF(AND(COUNTIFS($J$18:J2171,J2171)=1,C2171&lt;&gt;""),1,""))</f>
        <v>1</v>
      </c>
      <c r="AH2171" s="183">
        <f>IF(G2171="","",IF(AND(COUNTIFS($J$18:J2171,J2171)=1,G2171&lt;&gt;""),1,""))</f>
        <v>1</v>
      </c>
      <c r="AI2171" s="28">
        <f t="shared" si="420"/>
        <v>44014086.982070781</v>
      </c>
      <c r="AJ2171" s="28">
        <f t="shared" si="421"/>
        <v>6419974.022188928</v>
      </c>
      <c r="AK2171" s="29">
        <f t="shared" si="422"/>
        <v>0.14586180158193707</v>
      </c>
      <c r="AL2171" s="25"/>
      <c r="AM2171" s="25"/>
      <c r="AN2171" s="25"/>
      <c r="AO2171" s="25"/>
      <c r="AP2171" s="45" t="str">
        <f t="shared" si="423"/>
        <v>20225</v>
      </c>
      <c r="AQ2171" s="45" t="str">
        <f t="shared" si="424"/>
        <v>20225RMB</v>
      </c>
    </row>
    <row r="2172" spans="1:43" s="15" customFormat="1">
      <c r="A2172" s="16" t="s">
        <v>40</v>
      </c>
      <c r="B2172" s="182">
        <v>2022</v>
      </c>
      <c r="C2172" s="182">
        <v>1</v>
      </c>
      <c r="D2172" s="57" t="str">
        <f t="shared" si="427"/>
        <v>Q4</v>
      </c>
      <c r="E2172" s="16" t="s">
        <v>41</v>
      </c>
      <c r="F2172" s="182">
        <v>2022</v>
      </c>
      <c r="G2172" s="182">
        <v>6</v>
      </c>
      <c r="H2172" s="185"/>
      <c r="I2172" s="57" t="str">
        <f t="shared" si="416"/>
        <v>Q1</v>
      </c>
      <c r="J2172" s="178" t="s">
        <v>2115</v>
      </c>
      <c r="K2172" s="185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17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87" t="str">
        <f t="shared" si="426"/>
        <v>1.13</v>
      </c>
      <c r="Z2172" s="26">
        <f t="shared" si="428"/>
        <v>1006130</v>
      </c>
      <c r="AA2172" s="16">
        <v>1.175</v>
      </c>
      <c r="AB2172" s="35">
        <f t="shared" si="425"/>
        <v>1046197.1238938054</v>
      </c>
      <c r="AC2172" s="27">
        <f t="shared" si="418"/>
        <v>151803.20267699118</v>
      </c>
      <c r="AD2172" s="184">
        <v>0.14510000000000001</v>
      </c>
      <c r="AE2172" s="183">
        <f t="shared" si="419"/>
        <v>0</v>
      </c>
      <c r="AF2172" s="183" t="str">
        <f>IF(AND(COUNTIFS($J$18:J2172,J2172)=1,AE2172=1),1,"")</f>
        <v/>
      </c>
      <c r="AG2172" s="183">
        <f>IF(C2172="","",IF(AND(COUNTIFS($J$18:J2172,J2172)=1,C2172&lt;&gt;""),1,""))</f>
        <v>1</v>
      </c>
      <c r="AH2172" s="183">
        <f>IF(G2172="","",IF(AND(COUNTIFS($J$18:J2172,J2172)=1,G2172&lt;&gt;""),1,""))</f>
        <v>1</v>
      </c>
      <c r="AI2172" s="28">
        <f t="shared" si="420"/>
        <v>35682787.057522133</v>
      </c>
      <c r="AJ2172" s="28">
        <f t="shared" si="421"/>
        <v>5833368.3789623892</v>
      </c>
      <c r="AK2172" s="29">
        <f t="shared" si="422"/>
        <v>0.16347849649632909</v>
      </c>
      <c r="AL2172" s="25"/>
      <c r="AM2172" s="25"/>
      <c r="AN2172" s="25"/>
      <c r="AO2172" s="25"/>
      <c r="AP2172" s="45" t="str">
        <f t="shared" si="423"/>
        <v>20226</v>
      </c>
      <c r="AQ2172" s="45" t="str">
        <f t="shared" si="424"/>
        <v>20226RMB</v>
      </c>
    </row>
    <row r="2173" spans="1:43" s="15" customFormat="1">
      <c r="A2173" s="16" t="s">
        <v>40</v>
      </c>
      <c r="B2173" s="182">
        <v>2022</v>
      </c>
      <c r="C2173" s="182">
        <v>2</v>
      </c>
      <c r="D2173" s="57" t="str">
        <f t="shared" si="427"/>
        <v>Q4</v>
      </c>
      <c r="E2173" s="16" t="s">
        <v>41</v>
      </c>
      <c r="F2173" s="182">
        <v>2022</v>
      </c>
      <c r="G2173" s="182">
        <v>6</v>
      </c>
      <c r="H2173" s="185"/>
      <c r="I2173" s="57" t="str">
        <f t="shared" si="416"/>
        <v>Q1</v>
      </c>
      <c r="J2173" s="178" t="s">
        <v>2116</v>
      </c>
      <c r="K2173" s="185" t="s">
        <v>2117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17"/>
        <v>MAIN UNIT</v>
      </c>
      <c r="Q2173" s="16" t="s">
        <v>1864</v>
      </c>
      <c r="R2173" s="16" t="s">
        <v>2071</v>
      </c>
      <c r="S2173" s="16" t="s">
        <v>2099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87" t="str">
        <f t="shared" si="426"/>
        <v>1</v>
      </c>
      <c r="Z2173" s="26">
        <f t="shared" si="428"/>
        <v>13000000</v>
      </c>
      <c r="AA2173" s="16">
        <v>6.25E-2</v>
      </c>
      <c r="AB2173" s="35">
        <f t="shared" si="425"/>
        <v>812500</v>
      </c>
      <c r="AC2173" s="27">
        <f t="shared" si="418"/>
        <v>109443.74999999999</v>
      </c>
      <c r="AD2173" s="184">
        <v>0.13469999999999999</v>
      </c>
      <c r="AE2173" s="183">
        <f t="shared" si="419"/>
        <v>0</v>
      </c>
      <c r="AF2173" s="183" t="str">
        <f>IF(AND(COUNTIFS($J$18:J2173,J2173)=1,AE2173=1),1,"")</f>
        <v/>
      </c>
      <c r="AG2173" s="183">
        <f>IF(C2173="","",IF(AND(COUNTIFS($J$18:J2173,J2173)=1,C2173&lt;&gt;""),1,""))</f>
        <v>1</v>
      </c>
      <c r="AH2173" s="183">
        <f>IF(G2173="","",IF(AND(COUNTIFS($J$18:J2173,J2173)=1,G2173&lt;&gt;""),1,""))</f>
        <v>1</v>
      </c>
      <c r="AI2173" s="28">
        <f t="shared" si="420"/>
        <v>35682787.057522133</v>
      </c>
      <c r="AJ2173" s="28">
        <f t="shared" si="421"/>
        <v>5833368.3789623892</v>
      </c>
      <c r="AK2173" s="29">
        <f t="shared" si="422"/>
        <v>0.16347849649632909</v>
      </c>
      <c r="AL2173" s="25"/>
      <c r="AM2173" s="25"/>
      <c r="AN2173" s="25"/>
      <c r="AO2173" s="25"/>
      <c r="AP2173" s="45" t="str">
        <f t="shared" si="423"/>
        <v>20226</v>
      </c>
      <c r="AQ2173" s="45" t="str">
        <f t="shared" si="424"/>
        <v>20226JPY</v>
      </c>
    </row>
    <row r="2174" spans="1:43" s="15" customFormat="1">
      <c r="A2174" s="16" t="s">
        <v>40</v>
      </c>
      <c r="B2174" s="182">
        <v>2022</v>
      </c>
      <c r="C2174" s="182">
        <v>2</v>
      </c>
      <c r="D2174" s="57" t="str">
        <f t="shared" si="427"/>
        <v>Q4</v>
      </c>
      <c r="E2174" s="16" t="s">
        <v>41</v>
      </c>
      <c r="F2174" s="182">
        <v>2022</v>
      </c>
      <c r="G2174" s="182">
        <v>6</v>
      </c>
      <c r="H2174" s="185"/>
      <c r="I2174" s="57" t="str">
        <f t="shared" si="416"/>
        <v>Q1</v>
      </c>
      <c r="J2174" s="178" t="s">
        <v>2116</v>
      </c>
      <c r="K2174" s="185" t="s">
        <v>2117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17"/>
        <v>MAIN UNIT</v>
      </c>
      <c r="Q2174" s="16" t="s">
        <v>1864</v>
      </c>
      <c r="R2174" s="16" t="s">
        <v>2071</v>
      </c>
      <c r="S2174" s="16" t="s">
        <v>2099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87" t="str">
        <f t="shared" si="426"/>
        <v>1</v>
      </c>
      <c r="Z2174" s="26">
        <f t="shared" si="428"/>
        <v>8000000</v>
      </c>
      <c r="AA2174" s="16">
        <v>6.25E-2</v>
      </c>
      <c r="AB2174" s="35">
        <f t="shared" si="425"/>
        <v>500000</v>
      </c>
      <c r="AC2174" s="27">
        <f t="shared" si="418"/>
        <v>67350</v>
      </c>
      <c r="AD2174" s="184">
        <v>0.13469999999999999</v>
      </c>
      <c r="AE2174" s="183">
        <f t="shared" si="419"/>
        <v>0</v>
      </c>
      <c r="AF2174" s="183" t="str">
        <f>IF(AND(COUNTIFS($J$18:J2174,J2174)=1,AE2174=1),1,"")</f>
        <v/>
      </c>
      <c r="AG2174" s="183" t="str">
        <f>IF(C2174="","",IF(AND(COUNTIFS($J$18:J2174,J2174)=1,C2174&lt;&gt;""),1,""))</f>
        <v/>
      </c>
      <c r="AH2174" s="183" t="str">
        <f>IF(G2174="","",IF(AND(COUNTIFS($J$18:J2174,J2174)=1,G2174&lt;&gt;""),1,""))</f>
        <v/>
      </c>
      <c r="AI2174" s="28">
        <f t="shared" si="420"/>
        <v>35682787.057522133</v>
      </c>
      <c r="AJ2174" s="28">
        <f t="shared" si="421"/>
        <v>5833368.3789623892</v>
      </c>
      <c r="AK2174" s="29">
        <f t="shared" si="422"/>
        <v>0.16347849649632909</v>
      </c>
      <c r="AL2174" s="25"/>
      <c r="AM2174" s="25"/>
      <c r="AN2174" s="25"/>
      <c r="AO2174" s="25"/>
      <c r="AP2174" s="45" t="str">
        <f t="shared" si="423"/>
        <v>20226</v>
      </c>
      <c r="AQ2174" s="45" t="str">
        <f t="shared" si="424"/>
        <v>20226JPY</v>
      </c>
    </row>
    <row r="2175" spans="1:43" s="15" customFormat="1">
      <c r="A2175" s="16" t="s">
        <v>40</v>
      </c>
      <c r="B2175" s="182">
        <v>2022</v>
      </c>
      <c r="C2175" s="182">
        <v>2</v>
      </c>
      <c r="D2175" s="57" t="str">
        <f t="shared" si="427"/>
        <v>Q4</v>
      </c>
      <c r="E2175" s="16" t="s">
        <v>41</v>
      </c>
      <c r="F2175" s="182">
        <v>2022</v>
      </c>
      <c r="G2175" s="182">
        <v>6</v>
      </c>
      <c r="H2175" s="185"/>
      <c r="I2175" s="57" t="str">
        <f t="shared" si="416"/>
        <v>Q1</v>
      </c>
      <c r="J2175" s="178" t="s">
        <v>2118</v>
      </c>
      <c r="K2175" s="185" t="s">
        <v>2119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17"/>
        <v>MAIN UNIT</v>
      </c>
      <c r="Q2175" s="16" t="s">
        <v>48</v>
      </c>
      <c r="R2175" s="16" t="s">
        <v>2071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87" t="str">
        <f t="shared" si="426"/>
        <v>1.13</v>
      </c>
      <c r="Z2175" s="26">
        <f t="shared" si="428"/>
        <v>979433</v>
      </c>
      <c r="AA2175" s="16">
        <v>1.175</v>
      </c>
      <c r="AB2175" s="35">
        <f t="shared" si="425"/>
        <v>1018436.9690265488</v>
      </c>
      <c r="AC2175" s="27">
        <f t="shared" si="418"/>
        <v>213566.23240486727</v>
      </c>
      <c r="AD2175" s="184">
        <v>0.2097</v>
      </c>
      <c r="AE2175" s="183">
        <f t="shared" si="419"/>
        <v>0</v>
      </c>
      <c r="AF2175" s="183" t="str">
        <f>IF(AND(COUNTIFS($J$18:J2175,J2175)=1,AE2175=1),1,"")</f>
        <v/>
      </c>
      <c r="AG2175" s="183">
        <f>IF(C2175="","",IF(AND(COUNTIFS($J$18:J2175,J2175)=1,C2175&lt;&gt;""),1,""))</f>
        <v>1</v>
      </c>
      <c r="AH2175" s="183">
        <f>IF(G2175="","",IF(AND(COUNTIFS($J$18:J2175,J2175)=1,G2175&lt;&gt;""),1,""))</f>
        <v>1</v>
      </c>
      <c r="AI2175" s="28">
        <f t="shared" si="420"/>
        <v>35682787.057522133</v>
      </c>
      <c r="AJ2175" s="28">
        <f t="shared" si="421"/>
        <v>5833368.3789623892</v>
      </c>
      <c r="AK2175" s="29">
        <f t="shared" si="422"/>
        <v>0.16347849649632909</v>
      </c>
      <c r="AL2175" s="25"/>
      <c r="AM2175" s="25"/>
      <c r="AN2175" s="25"/>
      <c r="AO2175" s="25"/>
      <c r="AP2175" s="45" t="str">
        <f t="shared" si="423"/>
        <v>20226</v>
      </c>
      <c r="AQ2175" s="45" t="str">
        <f t="shared" si="424"/>
        <v>20226RMB</v>
      </c>
    </row>
    <row r="2176" spans="1:43" s="15" customFormat="1">
      <c r="A2176" s="16" t="s">
        <v>40</v>
      </c>
      <c r="B2176" s="182">
        <v>2022</v>
      </c>
      <c r="C2176" s="182">
        <v>2</v>
      </c>
      <c r="D2176" s="57" t="str">
        <f t="shared" si="427"/>
        <v>Q4</v>
      </c>
      <c r="E2176" s="16" t="s">
        <v>41</v>
      </c>
      <c r="F2176" s="182">
        <v>2022</v>
      </c>
      <c r="G2176" s="182">
        <v>6</v>
      </c>
      <c r="H2176" s="185"/>
      <c r="I2176" s="57" t="str">
        <f t="shared" si="416"/>
        <v>Q1</v>
      </c>
      <c r="J2176" s="178" t="s">
        <v>2101</v>
      </c>
      <c r="K2176" s="185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17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87" t="str">
        <f t="shared" si="426"/>
        <v>1</v>
      </c>
      <c r="Z2176" s="26">
        <f t="shared" si="428"/>
        <v>16000000</v>
      </c>
      <c r="AA2176" s="16">
        <v>6.25E-2</v>
      </c>
      <c r="AB2176" s="35">
        <f t="shared" si="425"/>
        <v>1000000</v>
      </c>
      <c r="AC2176" s="27">
        <f t="shared" si="418"/>
        <v>171000</v>
      </c>
      <c r="AD2176" s="184">
        <v>0.17100000000000001</v>
      </c>
      <c r="AE2176" s="183">
        <f t="shared" si="419"/>
        <v>0</v>
      </c>
      <c r="AF2176" s="183" t="str">
        <f>IF(AND(COUNTIFS($J$18:J2176,J2176)=1,AE2176=1),1,"")</f>
        <v/>
      </c>
      <c r="AG2176" s="183" t="str">
        <f>IF(C2176="","",IF(AND(COUNTIFS($J$18:J2176,J2176)=1,C2176&lt;&gt;""),1,""))</f>
        <v/>
      </c>
      <c r="AH2176" s="183" t="str">
        <f>IF(G2176="","",IF(AND(COUNTIFS($J$18:J2176,J2176)=1,G2176&lt;&gt;""),1,""))</f>
        <v/>
      </c>
      <c r="AI2176" s="28">
        <f t="shared" si="420"/>
        <v>35682787.057522133</v>
      </c>
      <c r="AJ2176" s="28">
        <f t="shared" si="421"/>
        <v>5833368.3789623892</v>
      </c>
      <c r="AK2176" s="29">
        <f t="shared" si="422"/>
        <v>0.16347849649632909</v>
      </c>
      <c r="AL2176" s="25"/>
      <c r="AM2176" s="25"/>
      <c r="AN2176" s="25"/>
      <c r="AO2176" s="25"/>
      <c r="AP2176" s="45" t="str">
        <f t="shared" si="423"/>
        <v>20226</v>
      </c>
      <c r="AQ2176" s="45" t="str">
        <f t="shared" si="424"/>
        <v>20226JPY</v>
      </c>
    </row>
    <row r="2177" spans="1:43" s="15" customFormat="1">
      <c r="A2177" s="16" t="s">
        <v>40</v>
      </c>
      <c r="B2177" s="182">
        <v>2022</v>
      </c>
      <c r="C2177" s="182">
        <v>2</v>
      </c>
      <c r="D2177" s="57" t="str">
        <f t="shared" si="427"/>
        <v>Q4</v>
      </c>
      <c r="E2177" s="16" t="s">
        <v>41</v>
      </c>
      <c r="F2177" s="182">
        <v>2022</v>
      </c>
      <c r="G2177" s="182">
        <v>6</v>
      </c>
      <c r="H2177" s="185"/>
      <c r="I2177" s="57" t="str">
        <f t="shared" si="416"/>
        <v>Q1</v>
      </c>
      <c r="J2177" s="178" t="s">
        <v>2101</v>
      </c>
      <c r="K2177" s="185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17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87" t="str">
        <f t="shared" si="426"/>
        <v>1</v>
      </c>
      <c r="Z2177" s="26">
        <f t="shared" si="428"/>
        <v>11000000</v>
      </c>
      <c r="AA2177" s="16">
        <v>6.25E-2</v>
      </c>
      <c r="AB2177" s="35">
        <f t="shared" si="425"/>
        <v>687500</v>
      </c>
      <c r="AC2177" s="27">
        <f t="shared" si="418"/>
        <v>117562.50000000001</v>
      </c>
      <c r="AD2177" s="184">
        <v>0.17100000000000001</v>
      </c>
      <c r="AE2177" s="183">
        <f t="shared" si="419"/>
        <v>0</v>
      </c>
      <c r="AF2177" s="183" t="str">
        <f>IF(AND(COUNTIFS($J$18:J2177,J2177)=1,AE2177=1),1,"")</f>
        <v/>
      </c>
      <c r="AG2177" s="183" t="str">
        <f>IF(C2177="","",IF(AND(COUNTIFS($J$18:J2177,J2177)=1,C2177&lt;&gt;""),1,""))</f>
        <v/>
      </c>
      <c r="AH2177" s="183" t="str">
        <f>IF(G2177="","",IF(AND(COUNTIFS($J$18:J2177,J2177)=1,G2177&lt;&gt;""),1,""))</f>
        <v/>
      </c>
      <c r="AI2177" s="28">
        <f t="shared" si="420"/>
        <v>35682787.057522133</v>
      </c>
      <c r="AJ2177" s="28">
        <f t="shared" si="421"/>
        <v>5833368.3789623892</v>
      </c>
      <c r="AK2177" s="29">
        <f t="shared" si="422"/>
        <v>0.16347849649632909</v>
      </c>
      <c r="AL2177" s="25"/>
      <c r="AM2177" s="25"/>
      <c r="AN2177" s="25"/>
      <c r="AO2177" s="25"/>
      <c r="AP2177" s="45" t="str">
        <f t="shared" si="423"/>
        <v>20226</v>
      </c>
      <c r="AQ2177" s="45" t="str">
        <f t="shared" si="424"/>
        <v>20226JPY</v>
      </c>
    </row>
    <row r="2178" spans="1:43" s="15" customFormat="1">
      <c r="A2178" s="16" t="s">
        <v>40</v>
      </c>
      <c r="B2178" s="182">
        <v>2022</v>
      </c>
      <c r="C2178" s="182">
        <v>3</v>
      </c>
      <c r="D2178" s="57" t="str">
        <f t="shared" si="427"/>
        <v>Q4</v>
      </c>
      <c r="E2178" s="16" t="s">
        <v>41</v>
      </c>
      <c r="F2178" s="182">
        <v>2022</v>
      </c>
      <c r="G2178" s="182">
        <v>6</v>
      </c>
      <c r="H2178" s="185"/>
      <c r="I2178" s="5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78" t="s">
        <v>2120</v>
      </c>
      <c r="K2178" s="185" t="s">
        <v>2121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ref="P2178:P2241" si="430">IF(M2178="","",IF(AND(N2178&gt;0,L2178&lt;&gt;""),"MAIN UNIT",IF(AND(O2178&gt;0,L2178&lt;&gt;""),"SERVICE/ PARTS","C66 SERVICE/OTHERS")))</f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87" t="str">
        <f t="shared" si="426"/>
        <v>1</v>
      </c>
      <c r="Z2178" s="26">
        <f t="shared" si="428"/>
        <v>13500000</v>
      </c>
      <c r="AA2178" s="16">
        <v>6.25E-2</v>
      </c>
      <c r="AB2178" s="35">
        <f t="shared" si="425"/>
        <v>843750</v>
      </c>
      <c r="AC2178" s="27">
        <f t="shared" ref="AC2178:AC2241" si="431">IF(R2178&lt;&gt;"",AB2178*AD2178,"")</f>
        <v>143859.375</v>
      </c>
      <c r="AD2178" s="184">
        <v>0.17050000000000001</v>
      </c>
      <c r="AE2178" s="183">
        <f t="shared" ref="AE2178:AE2241" si="432">IF(Q2178="","",IF(Q2178="Yes",1,0))</f>
        <v>0</v>
      </c>
      <c r="AF2178" s="183" t="str">
        <f>IF(AND(COUNTIFS($J$18:J2178,J2178)=1,AE2178=1),1,"")</f>
        <v/>
      </c>
      <c r="AG2178" s="183">
        <f>IF(C2178="","",IF(AND(COUNTIFS($J$18:J2178,J2178)=1,C2178&lt;&gt;""),1,""))</f>
        <v>1</v>
      </c>
      <c r="AH2178" s="183">
        <f>IF(G2178="","",IF(AND(COUNTIFS($J$18:J2178,J2178)=1,G2178&lt;&gt;""),1,""))</f>
        <v>1</v>
      </c>
      <c r="AI2178" s="28">
        <f t="shared" ref="AI2178:AI2241" si="433">IF(P2178="C66 SERVICE","",SUMIFS(AB:AB,F:F,F2178,G:G,G2178,E:E,E2178))</f>
        <v>35682787.057522133</v>
      </c>
      <c r="AJ2178" s="28">
        <f t="shared" ref="AJ2178:AJ2241" si="434">IF(P2178="C66 SERVICE","",SUMIFS(AC:AC,F:F,F2178,G:G,G2178,E:E,E2178))</f>
        <v>5833368.3789623892</v>
      </c>
      <c r="AK2178" s="29">
        <f t="shared" ref="AK2178:AK2241" si="435">IF(AJ2178&gt;0,AJ2178/AI2178,"")</f>
        <v>0.16347849649632909</v>
      </c>
      <c r="AL2178" s="25"/>
      <c r="AM2178" s="25"/>
      <c r="AN2178" s="25"/>
      <c r="AO2178" s="25"/>
      <c r="AP2178" s="45" t="str">
        <f t="shared" ref="AP2178:AP2241" si="436">IF(F2178="","",F2178&amp;G2178)</f>
        <v>20226</v>
      </c>
      <c r="AQ2178" s="45" t="str">
        <f t="shared" ref="AQ2178:AQ2241" si="437">IF(W2178="","",F2178&amp;G2178&amp;W2178)</f>
        <v>20226JPY</v>
      </c>
    </row>
    <row r="2179" spans="1:43" s="15" customFormat="1">
      <c r="A2179" s="16" t="s">
        <v>40</v>
      </c>
      <c r="B2179" s="182">
        <v>2022</v>
      </c>
      <c r="C2179" s="182">
        <v>3</v>
      </c>
      <c r="D2179" s="57" t="str">
        <f t="shared" si="427"/>
        <v>Q4</v>
      </c>
      <c r="E2179" s="16" t="s">
        <v>41</v>
      </c>
      <c r="F2179" s="182">
        <v>2022</v>
      </c>
      <c r="G2179" s="182">
        <v>6</v>
      </c>
      <c r="H2179" s="185"/>
      <c r="I2179" s="57" t="str">
        <f t="shared" si="429"/>
        <v>Q1</v>
      </c>
      <c r="J2179" s="178" t="s">
        <v>2120</v>
      </c>
      <c r="K2179" s="185" t="s">
        <v>2121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30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87" t="str">
        <f t="shared" si="426"/>
        <v>1</v>
      </c>
      <c r="Z2179" s="26">
        <f t="shared" si="428"/>
        <v>10500000</v>
      </c>
      <c r="AA2179" s="16">
        <v>6.25E-2</v>
      </c>
      <c r="AB2179" s="35">
        <f t="shared" si="425"/>
        <v>656250</v>
      </c>
      <c r="AC2179" s="27">
        <f t="shared" si="431"/>
        <v>111890.62500000001</v>
      </c>
      <c r="AD2179" s="184">
        <v>0.17050000000000001</v>
      </c>
      <c r="AE2179" s="183">
        <f t="shared" si="432"/>
        <v>0</v>
      </c>
      <c r="AF2179" s="183" t="str">
        <f>IF(AND(COUNTIFS($J$18:J2179,J2179)=1,AE2179=1),1,"")</f>
        <v/>
      </c>
      <c r="AG2179" s="183" t="str">
        <f>IF(C2179="","",IF(AND(COUNTIFS($J$18:J2179,J2179)=1,C2179&lt;&gt;""),1,""))</f>
        <v/>
      </c>
      <c r="AH2179" s="183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82">
        <v>2022</v>
      </c>
      <c r="C2180" s="182">
        <v>3</v>
      </c>
      <c r="D2180" s="57" t="str">
        <f t="shared" si="427"/>
        <v>Q4</v>
      </c>
      <c r="E2180" s="16" t="s">
        <v>41</v>
      </c>
      <c r="F2180" s="182">
        <v>2022</v>
      </c>
      <c r="G2180" s="182">
        <v>6</v>
      </c>
      <c r="H2180" s="185"/>
      <c r="I2180" s="57" t="str">
        <f t="shared" si="429"/>
        <v>Q1</v>
      </c>
      <c r="J2180" s="178" t="s">
        <v>2120</v>
      </c>
      <c r="K2180" s="185" t="s">
        <v>2121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30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87" t="str">
        <f t="shared" si="426"/>
        <v>1</v>
      </c>
      <c r="Z2180" s="26">
        <f t="shared" si="428"/>
        <v>10500000</v>
      </c>
      <c r="AA2180" s="16">
        <v>6.25E-2</v>
      </c>
      <c r="AB2180" s="35">
        <f t="shared" si="425"/>
        <v>656250</v>
      </c>
      <c r="AC2180" s="27">
        <f t="shared" si="431"/>
        <v>111890.62500000001</v>
      </c>
      <c r="AD2180" s="184">
        <v>0.17050000000000001</v>
      </c>
      <c r="AE2180" s="183">
        <f t="shared" si="432"/>
        <v>0</v>
      </c>
      <c r="AF2180" s="183" t="str">
        <f>IF(AND(COUNTIFS($J$18:J2180,J2180)=1,AE2180=1),1,"")</f>
        <v/>
      </c>
      <c r="AG2180" s="183" t="str">
        <f>IF(C2180="","",IF(AND(COUNTIFS($J$18:J2180,J2180)=1,C2180&lt;&gt;""),1,""))</f>
        <v/>
      </c>
      <c r="AH2180" s="183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82">
        <v>2022</v>
      </c>
      <c r="C2181" s="182">
        <v>3</v>
      </c>
      <c r="D2181" s="57" t="str">
        <f t="shared" si="427"/>
        <v>Q4</v>
      </c>
      <c r="E2181" s="16" t="s">
        <v>41</v>
      </c>
      <c r="F2181" s="182">
        <v>2022</v>
      </c>
      <c r="G2181" s="182">
        <v>6</v>
      </c>
      <c r="H2181" s="185"/>
      <c r="I2181" s="57" t="str">
        <f t="shared" si="429"/>
        <v>Q1</v>
      </c>
      <c r="J2181" s="178" t="s">
        <v>2122</v>
      </c>
      <c r="K2181" s="185" t="s">
        <v>2123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30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87" t="str">
        <f t="shared" si="426"/>
        <v>1</v>
      </c>
      <c r="Z2181" s="26">
        <f t="shared" si="428"/>
        <v>25000000</v>
      </c>
      <c r="AA2181" s="16">
        <v>6.25E-2</v>
      </c>
      <c r="AB2181" s="35">
        <f t="shared" si="425"/>
        <v>1562500</v>
      </c>
      <c r="AC2181" s="27">
        <f t="shared" si="431"/>
        <v>211249.99999999997</v>
      </c>
      <c r="AD2181" s="184">
        <v>0.13519999999999999</v>
      </c>
      <c r="AE2181" s="183">
        <f t="shared" si="432"/>
        <v>1</v>
      </c>
      <c r="AF2181" s="183">
        <f>IF(AND(COUNTIFS($J$18:J2181,J2181)=1,AE2181=1),1,"")</f>
        <v>1</v>
      </c>
      <c r="AG2181" s="183">
        <f>IF(C2181="","",IF(AND(COUNTIFS($J$18:J2181,J2181)=1,C2181&lt;&gt;""),1,""))</f>
        <v>1</v>
      </c>
      <c r="AH2181" s="183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82">
        <v>2022</v>
      </c>
      <c r="C2182" s="182">
        <v>2</v>
      </c>
      <c r="D2182" s="57" t="str">
        <f t="shared" si="427"/>
        <v>Q4</v>
      </c>
      <c r="E2182" s="16" t="s">
        <v>41</v>
      </c>
      <c r="F2182" s="182">
        <v>2022</v>
      </c>
      <c r="G2182" s="182">
        <v>6</v>
      </c>
      <c r="H2182" s="185"/>
      <c r="I2182" s="57" t="str">
        <f t="shared" si="429"/>
        <v>Q1</v>
      </c>
      <c r="J2182" s="178" t="s">
        <v>2124</v>
      </c>
      <c r="K2182" s="185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30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87" t="str">
        <f t="shared" si="426"/>
        <v>1</v>
      </c>
      <c r="Z2182" s="26">
        <f t="shared" si="428"/>
        <v>14190000</v>
      </c>
      <c r="AA2182" s="16">
        <v>6.25E-2</v>
      </c>
      <c r="AB2182" s="35">
        <f t="shared" si="425"/>
        <v>886875</v>
      </c>
      <c r="AC2182" s="27">
        <f t="shared" si="431"/>
        <v>108996.9375</v>
      </c>
      <c r="AD2182" s="184">
        <v>0.1229</v>
      </c>
      <c r="AE2182" s="183">
        <f t="shared" si="432"/>
        <v>0</v>
      </c>
      <c r="AF2182" s="183" t="str">
        <f>IF(AND(COUNTIFS($J$18:J2182,J2182)=1,AE2182=1),1,"")</f>
        <v/>
      </c>
      <c r="AG2182" s="183">
        <f>IF(C2182="","",IF(AND(COUNTIFS($J$18:J2182,J2182)=1,C2182&lt;&gt;""),1,""))</f>
        <v>1</v>
      </c>
      <c r="AH2182" s="183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82">
        <v>2022</v>
      </c>
      <c r="C2183" s="182">
        <v>3</v>
      </c>
      <c r="D2183" s="57" t="str">
        <f t="shared" si="427"/>
        <v>Q4</v>
      </c>
      <c r="E2183" s="16" t="s">
        <v>41</v>
      </c>
      <c r="F2183" s="182">
        <v>2022</v>
      </c>
      <c r="G2183" s="182">
        <v>6</v>
      </c>
      <c r="H2183" s="185"/>
      <c r="I2183" s="57" t="str">
        <f t="shared" si="429"/>
        <v>Q1</v>
      </c>
      <c r="J2183" s="178" t="s">
        <v>2125</v>
      </c>
      <c r="K2183" s="185" t="s">
        <v>2126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30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87" t="str">
        <f t="shared" si="426"/>
        <v>1.13</v>
      </c>
      <c r="Z2183" s="26">
        <f t="shared" si="428"/>
        <v>850000</v>
      </c>
      <c r="AA2183" s="16">
        <v>1.175</v>
      </c>
      <c r="AB2183" s="35">
        <f t="shared" si="425"/>
        <v>883849.55752212403</v>
      </c>
      <c r="AC2183" s="27">
        <f t="shared" si="431"/>
        <v>120380.30973451328</v>
      </c>
      <c r="AD2183" s="184">
        <v>0.13619999999999999</v>
      </c>
      <c r="AE2183" s="183">
        <f t="shared" si="432"/>
        <v>0</v>
      </c>
      <c r="AF2183" s="183" t="str">
        <f>IF(AND(COUNTIFS($J$18:J2183,J2183)=1,AE2183=1),1,"")</f>
        <v/>
      </c>
      <c r="AG2183" s="183">
        <f>IF(C2183="","",IF(AND(COUNTIFS($J$18:J2183,J2183)=1,C2183&lt;&gt;""),1,""))</f>
        <v>1</v>
      </c>
      <c r="AH2183" s="183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82">
        <v>2022</v>
      </c>
      <c r="C2184" s="182">
        <v>4</v>
      </c>
      <c r="D2184" s="57" t="str">
        <f t="shared" si="427"/>
        <v>Q1</v>
      </c>
      <c r="E2184" s="16" t="s">
        <v>41</v>
      </c>
      <c r="F2184" s="182">
        <v>2022</v>
      </c>
      <c r="G2184" s="182">
        <v>6</v>
      </c>
      <c r="H2184" s="185"/>
      <c r="I2184" s="57" t="str">
        <f t="shared" si="429"/>
        <v>Q1</v>
      </c>
      <c r="J2184" s="178" t="s">
        <v>2127</v>
      </c>
      <c r="K2184" s="185" t="s">
        <v>2128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30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87" t="str">
        <f t="shared" si="426"/>
        <v>1</v>
      </c>
      <c r="Z2184" s="26">
        <f t="shared" si="428"/>
        <v>11300000</v>
      </c>
      <c r="AA2184" s="16">
        <v>6.25E-2</v>
      </c>
      <c r="AB2184" s="35">
        <f t="shared" si="425"/>
        <v>706250</v>
      </c>
      <c r="AC2184" s="27">
        <f t="shared" si="431"/>
        <v>35736.25</v>
      </c>
      <c r="AD2184" s="184">
        <v>5.0599999999999999E-2</v>
      </c>
      <c r="AE2184" s="183">
        <f t="shared" si="432"/>
        <v>0</v>
      </c>
      <c r="AF2184" s="183" t="str">
        <f>IF(AND(COUNTIFS($J$18:J2184,J2184)=1,AE2184=1),1,"")</f>
        <v/>
      </c>
      <c r="AG2184" s="183">
        <f>IF(C2184="","",IF(AND(COUNTIFS($J$18:J2184,J2184)=1,C2184&lt;&gt;""),1,""))</f>
        <v>1</v>
      </c>
      <c r="AH2184" s="183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82">
        <v>2022</v>
      </c>
      <c r="C2185" s="182">
        <v>4</v>
      </c>
      <c r="D2185" s="57" t="str">
        <f t="shared" si="427"/>
        <v>Q1</v>
      </c>
      <c r="E2185" s="16" t="s">
        <v>41</v>
      </c>
      <c r="F2185" s="182">
        <v>2022</v>
      </c>
      <c r="G2185" s="182">
        <v>6</v>
      </c>
      <c r="H2185" s="185"/>
      <c r="I2185" s="57" t="str">
        <f t="shared" si="429"/>
        <v>Q1</v>
      </c>
      <c r="J2185" s="178" t="s">
        <v>2127</v>
      </c>
      <c r="K2185" s="185" t="s">
        <v>2128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30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87" t="str">
        <f t="shared" si="426"/>
        <v>1</v>
      </c>
      <c r="Z2185" s="26">
        <f t="shared" si="428"/>
        <v>7000000</v>
      </c>
      <c r="AA2185" s="16">
        <v>6.25E-2</v>
      </c>
      <c r="AB2185" s="35">
        <f t="shared" si="425"/>
        <v>437500</v>
      </c>
      <c r="AC2185" s="27">
        <f t="shared" si="431"/>
        <v>22137.5</v>
      </c>
      <c r="AD2185" s="184">
        <v>5.0599999999999999E-2</v>
      </c>
      <c r="AE2185" s="183">
        <f t="shared" si="432"/>
        <v>0</v>
      </c>
      <c r="AF2185" s="183" t="str">
        <f>IF(AND(COUNTIFS($J$18:J2185,J2185)=1,AE2185=1),1,"")</f>
        <v/>
      </c>
      <c r="AG2185" s="183" t="str">
        <f>IF(C2185="","",IF(AND(COUNTIFS($J$18:J2185,J2185)=1,C2185&lt;&gt;""),1,""))</f>
        <v/>
      </c>
      <c r="AH2185" s="183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82">
        <v>2022</v>
      </c>
      <c r="C2186" s="182">
        <v>4</v>
      </c>
      <c r="D2186" s="57" t="str">
        <f t="shared" si="427"/>
        <v>Q1</v>
      </c>
      <c r="E2186" s="16" t="s">
        <v>41</v>
      </c>
      <c r="F2186" s="182">
        <v>2022</v>
      </c>
      <c r="G2186" s="182">
        <v>6</v>
      </c>
      <c r="H2186" s="185"/>
      <c r="I2186" s="57" t="str">
        <f t="shared" si="429"/>
        <v>Q1</v>
      </c>
      <c r="J2186" s="178" t="s">
        <v>2129</v>
      </c>
      <c r="K2186" s="185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30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87" t="str">
        <f t="shared" si="426"/>
        <v>1.13</v>
      </c>
      <c r="Z2186" s="26">
        <f t="shared" si="428"/>
        <v>490000</v>
      </c>
      <c r="AA2186" s="16">
        <v>1.175</v>
      </c>
      <c r="AB2186" s="35">
        <f t="shared" ref="AB2186:AB2249" si="438">IF(AND(R2186&lt;&gt;"C66",R2186&lt;&gt;""),Z2186/Y2186*AA2186,"")</f>
        <v>509513.27433628327</v>
      </c>
      <c r="AC2186" s="27">
        <f t="shared" si="431"/>
        <v>105469.24778761063</v>
      </c>
      <c r="AD2186" s="184">
        <v>0.20699999999999999</v>
      </c>
      <c r="AE2186" s="183">
        <f t="shared" si="432"/>
        <v>0</v>
      </c>
      <c r="AF2186" s="183" t="str">
        <f>IF(AND(COUNTIFS($J$18:J2186,J2186)=1,AE2186=1),1,"")</f>
        <v/>
      </c>
      <c r="AG2186" s="183">
        <f>IF(C2186="","",IF(AND(COUNTIFS($J$18:J2186,J2186)=1,C2186&lt;&gt;""),1,""))</f>
        <v>1</v>
      </c>
      <c r="AH2186" s="183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82">
        <v>2022</v>
      </c>
      <c r="C2187" s="182">
        <v>3</v>
      </c>
      <c r="D2187" s="57" t="str">
        <f t="shared" si="427"/>
        <v>Q4</v>
      </c>
      <c r="E2187" s="16" t="s">
        <v>41</v>
      </c>
      <c r="F2187" s="182">
        <v>2022</v>
      </c>
      <c r="G2187" s="182">
        <v>6</v>
      </c>
      <c r="H2187" s="185"/>
      <c r="I2187" s="57" t="str">
        <f t="shared" si="429"/>
        <v>Q1</v>
      </c>
      <c r="J2187" s="178" t="s">
        <v>2130</v>
      </c>
      <c r="K2187" s="185" t="s">
        <v>2131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30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87" t="str">
        <f t="shared" si="426"/>
        <v>1.13</v>
      </c>
      <c r="Z2187" s="26">
        <f t="shared" si="428"/>
        <v>1000000</v>
      </c>
      <c r="AA2187" s="16">
        <v>1.175</v>
      </c>
      <c r="AB2187" s="35">
        <f t="shared" si="438"/>
        <v>1039823.0088495577</v>
      </c>
      <c r="AC2187" s="27">
        <f t="shared" si="431"/>
        <v>185296.46017699118</v>
      </c>
      <c r="AD2187" s="184">
        <v>0.1782</v>
      </c>
      <c r="AE2187" s="183">
        <f t="shared" si="432"/>
        <v>0</v>
      </c>
      <c r="AF2187" s="183" t="str">
        <f>IF(AND(COUNTIFS($J$18:J2187,J2187)=1,AE2187=1),1,"")</f>
        <v/>
      </c>
      <c r="AG2187" s="183">
        <f>IF(C2187="","",IF(AND(COUNTIFS($J$18:J2187,J2187)=1,C2187&lt;&gt;""),1,""))</f>
        <v>1</v>
      </c>
      <c r="AH2187" s="183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82">
        <v>2022</v>
      </c>
      <c r="C2188" s="182">
        <v>3</v>
      </c>
      <c r="D2188" s="57" t="str">
        <f t="shared" si="427"/>
        <v>Q4</v>
      </c>
      <c r="E2188" s="16" t="s">
        <v>41</v>
      </c>
      <c r="F2188" s="182">
        <v>2022</v>
      </c>
      <c r="G2188" s="182">
        <v>6</v>
      </c>
      <c r="H2188" s="185"/>
      <c r="I2188" s="57" t="str">
        <f t="shared" si="429"/>
        <v>Q1</v>
      </c>
      <c r="J2188" s="178" t="s">
        <v>2130</v>
      </c>
      <c r="K2188" s="185" t="s">
        <v>2131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30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87" t="str">
        <f t="shared" si="426"/>
        <v>1.13</v>
      </c>
      <c r="Z2188" s="26">
        <f t="shared" si="428"/>
        <v>610000</v>
      </c>
      <c r="AA2188" s="16">
        <v>1.175</v>
      </c>
      <c r="AB2188" s="35">
        <f t="shared" si="438"/>
        <v>634292.03539823019</v>
      </c>
      <c r="AC2188" s="27">
        <f t="shared" si="431"/>
        <v>113030.84070796461</v>
      </c>
      <c r="AD2188" s="184">
        <v>0.1782</v>
      </c>
      <c r="AE2188" s="183">
        <f t="shared" si="432"/>
        <v>0</v>
      </c>
      <c r="AF2188" s="183" t="str">
        <f>IF(AND(COUNTIFS($J$18:J2188,J2188)=1,AE2188=1),1,"")</f>
        <v/>
      </c>
      <c r="AG2188" s="183" t="str">
        <f>IF(C2188="","",IF(AND(COUNTIFS($J$18:J2188,J2188)=1,C2188&lt;&gt;""),1,""))</f>
        <v/>
      </c>
      <c r="AH2188" s="183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82">
        <v>2022</v>
      </c>
      <c r="C2189" s="182">
        <v>3</v>
      </c>
      <c r="D2189" s="57" t="str">
        <f t="shared" si="427"/>
        <v>Q4</v>
      </c>
      <c r="E2189" s="16" t="s">
        <v>41</v>
      </c>
      <c r="F2189" s="182">
        <v>2022</v>
      </c>
      <c r="G2189" s="182">
        <v>6</v>
      </c>
      <c r="H2189" s="185"/>
      <c r="I2189" s="57" t="str">
        <f t="shared" si="429"/>
        <v>Q1</v>
      </c>
      <c r="J2189" s="178" t="s">
        <v>2132</v>
      </c>
      <c r="K2189" s="185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30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87" t="str">
        <f t="shared" si="426"/>
        <v>1.13</v>
      </c>
      <c r="Z2189" s="26">
        <f t="shared" si="428"/>
        <v>610000</v>
      </c>
      <c r="AA2189" s="16">
        <v>1.175</v>
      </c>
      <c r="AB2189" s="35">
        <f t="shared" si="438"/>
        <v>634292.03539823019</v>
      </c>
      <c r="AC2189" s="27">
        <f t="shared" si="431"/>
        <v>122672.07964601771</v>
      </c>
      <c r="AD2189" s="184">
        <v>0.19339999999999999</v>
      </c>
      <c r="AE2189" s="183">
        <f t="shared" si="432"/>
        <v>0</v>
      </c>
      <c r="AF2189" s="183" t="str">
        <f>IF(AND(COUNTIFS($J$18:J2189,J2189)=1,AE2189=1),1,"")</f>
        <v/>
      </c>
      <c r="AG2189" s="183">
        <f>IF(C2189="","",IF(AND(COUNTIFS($J$18:J2189,J2189)=1,C2189&lt;&gt;""),1,""))</f>
        <v>1</v>
      </c>
      <c r="AH2189" s="183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82">
        <v>2022</v>
      </c>
      <c r="C2190" s="182">
        <v>5</v>
      </c>
      <c r="D2190" s="57" t="str">
        <f t="shared" si="427"/>
        <v>Q1</v>
      </c>
      <c r="E2190" s="16" t="s">
        <v>41</v>
      </c>
      <c r="F2190" s="182">
        <v>2022</v>
      </c>
      <c r="G2190" s="182">
        <v>6</v>
      </c>
      <c r="H2190" s="185"/>
      <c r="I2190" s="57" t="str">
        <f t="shared" si="429"/>
        <v>Q1</v>
      </c>
      <c r="J2190" s="178" t="s">
        <v>2133</v>
      </c>
      <c r="K2190" s="185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30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87" t="str">
        <f t="shared" si="426"/>
        <v>1.13</v>
      </c>
      <c r="Z2190" s="26">
        <f t="shared" si="428"/>
        <v>650000</v>
      </c>
      <c r="AA2190" s="16">
        <v>1.175</v>
      </c>
      <c r="AB2190" s="35">
        <f t="shared" si="438"/>
        <v>675884.95575221244</v>
      </c>
      <c r="AC2190" s="27">
        <f t="shared" si="431"/>
        <v>155115.59734513276</v>
      </c>
      <c r="AD2190" s="184">
        <v>0.22950000000000001</v>
      </c>
      <c r="AE2190" s="183">
        <f t="shared" si="432"/>
        <v>0</v>
      </c>
      <c r="AF2190" s="183" t="str">
        <f>IF(AND(COUNTIFS($J$18:J2190,J2190)=1,AE2190=1),1,"")</f>
        <v/>
      </c>
      <c r="AG2190" s="183">
        <f>IF(C2190="","",IF(AND(COUNTIFS($J$18:J2190,J2190)=1,C2190&lt;&gt;""),1,""))</f>
        <v>1</v>
      </c>
      <c r="AH2190" s="183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82">
        <v>2022</v>
      </c>
      <c r="C2191" s="182">
        <v>5</v>
      </c>
      <c r="D2191" s="57" t="str">
        <f t="shared" si="427"/>
        <v>Q1</v>
      </c>
      <c r="E2191" s="16" t="s">
        <v>41</v>
      </c>
      <c r="F2191" s="182">
        <v>2022</v>
      </c>
      <c r="G2191" s="182">
        <v>6</v>
      </c>
      <c r="H2191" s="185"/>
      <c r="I2191" s="57" t="str">
        <f t="shared" si="429"/>
        <v>Q1</v>
      </c>
      <c r="J2191" s="178" t="s">
        <v>2134</v>
      </c>
      <c r="K2191" s="185" t="s">
        <v>2135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30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87" t="str">
        <f t="shared" si="426"/>
        <v>1</v>
      </c>
      <c r="Z2191" s="26">
        <f t="shared" si="428"/>
        <v>10500000</v>
      </c>
      <c r="AA2191" s="16">
        <v>6.25E-2</v>
      </c>
      <c r="AB2191" s="35">
        <f t="shared" si="438"/>
        <v>656250</v>
      </c>
      <c r="AC2191" s="27">
        <f t="shared" si="431"/>
        <v>77240.625</v>
      </c>
      <c r="AD2191" s="184">
        <v>0.1177</v>
      </c>
      <c r="AE2191" s="183">
        <f t="shared" si="432"/>
        <v>0</v>
      </c>
      <c r="AF2191" s="183" t="str">
        <f>IF(AND(COUNTIFS($J$18:J2191,J2191)=1,AE2191=1),1,"")</f>
        <v/>
      </c>
      <c r="AG2191" s="183">
        <f>IF(C2191="","",IF(AND(COUNTIFS($J$18:J2191,J2191)=1,C2191&lt;&gt;""),1,""))</f>
        <v>1</v>
      </c>
      <c r="AH2191" s="183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82">
        <v>2022</v>
      </c>
      <c r="C2192" s="182">
        <v>4</v>
      </c>
      <c r="D2192" s="57" t="str">
        <f t="shared" si="427"/>
        <v>Q1</v>
      </c>
      <c r="E2192" s="16" t="s">
        <v>41</v>
      </c>
      <c r="F2192" s="182">
        <v>2022</v>
      </c>
      <c r="G2192" s="182">
        <v>6</v>
      </c>
      <c r="H2192" s="185"/>
      <c r="I2192" s="57" t="str">
        <f t="shared" si="429"/>
        <v>Q1</v>
      </c>
      <c r="J2192" s="178" t="s">
        <v>2136</v>
      </c>
      <c r="K2192" s="185" t="s">
        <v>2137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30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87" t="str">
        <f t="shared" si="426"/>
        <v>1.13</v>
      </c>
      <c r="Z2192" s="26">
        <f t="shared" si="428"/>
        <v>560000</v>
      </c>
      <c r="AA2192" s="16">
        <v>1.175</v>
      </c>
      <c r="AB2192" s="35">
        <f t="shared" si="438"/>
        <v>582300.88495575229</v>
      </c>
      <c r="AC2192" s="27">
        <f t="shared" si="431"/>
        <v>98175.929203539839</v>
      </c>
      <c r="AD2192" s="184">
        <v>0.1686</v>
      </c>
      <c r="AE2192" s="183">
        <f t="shared" si="432"/>
        <v>0</v>
      </c>
      <c r="AF2192" s="183" t="str">
        <f>IF(AND(COUNTIFS($J$18:J2192,J2192)=1,AE2192=1),1,"")</f>
        <v/>
      </c>
      <c r="AG2192" s="183">
        <f>IF(C2192="","",IF(AND(COUNTIFS($J$18:J2192,J2192)=1,C2192&lt;&gt;""),1,""))</f>
        <v>1</v>
      </c>
      <c r="AH2192" s="183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82">
        <v>2022</v>
      </c>
      <c r="C2193" s="182">
        <v>5</v>
      </c>
      <c r="D2193" s="57" t="str">
        <f t="shared" si="427"/>
        <v>Q1</v>
      </c>
      <c r="E2193" s="16" t="s">
        <v>41</v>
      </c>
      <c r="F2193" s="182">
        <v>2022</v>
      </c>
      <c r="G2193" s="182">
        <v>6</v>
      </c>
      <c r="H2193" s="185"/>
      <c r="I2193" s="57" t="str">
        <f t="shared" si="429"/>
        <v>Q1</v>
      </c>
      <c r="J2193" s="178" t="s">
        <v>2138</v>
      </c>
      <c r="K2193" s="185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30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87" t="str">
        <f t="shared" si="426"/>
        <v>1.13</v>
      </c>
      <c r="Z2193" s="26">
        <f t="shared" si="428"/>
        <v>515000</v>
      </c>
      <c r="AA2193" s="16">
        <v>1.175</v>
      </c>
      <c r="AB2193" s="35">
        <f t="shared" si="438"/>
        <v>535508.84955752222</v>
      </c>
      <c r="AC2193" s="27">
        <f t="shared" si="431"/>
        <v>75774.502212389387</v>
      </c>
      <c r="AD2193" s="184">
        <v>0.14149999999999999</v>
      </c>
      <c r="AE2193" s="183">
        <f t="shared" si="432"/>
        <v>0</v>
      </c>
      <c r="AF2193" s="183" t="str">
        <f>IF(AND(COUNTIFS($J$18:J2193,J2193)=1,AE2193=1),1,"")</f>
        <v/>
      </c>
      <c r="AG2193" s="183">
        <f>IF(C2193="","",IF(AND(COUNTIFS($J$18:J2193,J2193)=1,C2193&lt;&gt;""),1,""))</f>
        <v>1</v>
      </c>
      <c r="AH2193" s="183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82">
        <v>2022</v>
      </c>
      <c r="C2194" s="182">
        <v>5</v>
      </c>
      <c r="D2194" s="57" t="str">
        <f t="shared" si="427"/>
        <v>Q1</v>
      </c>
      <c r="E2194" s="16" t="s">
        <v>41</v>
      </c>
      <c r="F2194" s="182">
        <v>2022</v>
      </c>
      <c r="G2194" s="182">
        <v>6</v>
      </c>
      <c r="H2194" s="185"/>
      <c r="I2194" s="57" t="str">
        <f t="shared" si="429"/>
        <v>Q1</v>
      </c>
      <c r="J2194" s="178" t="s">
        <v>2139</v>
      </c>
      <c r="K2194" s="185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30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87" t="str">
        <f t="shared" si="426"/>
        <v>1.13</v>
      </c>
      <c r="Z2194" s="26">
        <f t="shared" si="428"/>
        <v>442500</v>
      </c>
      <c r="AA2194" s="16">
        <v>1.175</v>
      </c>
      <c r="AB2194" s="35">
        <f t="shared" si="438"/>
        <v>460121.68141592928</v>
      </c>
      <c r="AC2194" s="27">
        <f t="shared" si="431"/>
        <v>76518.235619469036</v>
      </c>
      <c r="AD2194" s="184">
        <v>0.1663</v>
      </c>
      <c r="AE2194" s="183">
        <f t="shared" si="432"/>
        <v>0</v>
      </c>
      <c r="AF2194" s="183" t="str">
        <f>IF(AND(COUNTIFS($J$18:J2194,J2194)=1,AE2194=1),1,"")</f>
        <v/>
      </c>
      <c r="AG2194" s="183">
        <f>IF(C2194="","",IF(AND(COUNTIFS($J$18:J2194,J2194)=1,C2194&lt;&gt;""),1,""))</f>
        <v>1</v>
      </c>
      <c r="AH2194" s="183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82">
        <v>2022</v>
      </c>
      <c r="C2195" s="182">
        <v>6</v>
      </c>
      <c r="D2195" s="57" t="str">
        <f t="shared" si="427"/>
        <v>Q1</v>
      </c>
      <c r="E2195" s="16" t="s">
        <v>41</v>
      </c>
      <c r="F2195" s="182">
        <v>2022</v>
      </c>
      <c r="G2195" s="182">
        <v>6</v>
      </c>
      <c r="H2195" s="185"/>
      <c r="I2195" s="57" t="str">
        <f t="shared" si="429"/>
        <v>Q1</v>
      </c>
      <c r="J2195" s="178" t="s">
        <v>2140</v>
      </c>
      <c r="K2195" s="185" t="s">
        <v>2141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30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87" t="str">
        <f t="shared" si="426"/>
        <v>1.13</v>
      </c>
      <c r="Z2195" s="26">
        <f t="shared" si="428"/>
        <v>605000</v>
      </c>
      <c r="AA2195" s="16">
        <v>1.175</v>
      </c>
      <c r="AB2195" s="35">
        <f t="shared" si="438"/>
        <v>629092.92035398236</v>
      </c>
      <c r="AC2195" s="27">
        <f t="shared" si="431"/>
        <v>91470.110619469036</v>
      </c>
      <c r="AD2195" s="184">
        <v>0.1454</v>
      </c>
      <c r="AE2195" s="183">
        <f t="shared" si="432"/>
        <v>0</v>
      </c>
      <c r="AF2195" s="183" t="str">
        <f>IF(AND(COUNTIFS($J$18:J2195,J2195)=1,AE2195=1),1,"")</f>
        <v/>
      </c>
      <c r="AG2195" s="183">
        <f>IF(C2195="","",IF(AND(COUNTIFS($J$18:J2195,J2195)=1,C2195&lt;&gt;""),1,""))</f>
        <v>1</v>
      </c>
      <c r="AH2195" s="183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82">
        <v>2022</v>
      </c>
      <c r="C2196" s="182">
        <v>6</v>
      </c>
      <c r="D2196" s="57" t="str">
        <f t="shared" si="427"/>
        <v>Q1</v>
      </c>
      <c r="E2196" s="16" t="s">
        <v>41</v>
      </c>
      <c r="F2196" s="182">
        <v>2022</v>
      </c>
      <c r="G2196" s="182">
        <v>6</v>
      </c>
      <c r="H2196" s="185"/>
      <c r="I2196" s="57" t="str">
        <f t="shared" si="429"/>
        <v>Q1</v>
      </c>
      <c r="J2196" s="178" t="s">
        <v>2142</v>
      </c>
      <c r="K2196" s="185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30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87" t="str">
        <f t="shared" si="426"/>
        <v>1.13</v>
      </c>
      <c r="Z2196" s="26">
        <f t="shared" si="428"/>
        <v>460000</v>
      </c>
      <c r="AA2196" s="16">
        <v>1.175</v>
      </c>
      <c r="AB2196" s="35">
        <f t="shared" si="438"/>
        <v>478318.5840707965</v>
      </c>
      <c r="AC2196" s="27">
        <f t="shared" si="431"/>
        <v>68256.061946902657</v>
      </c>
      <c r="AD2196" s="184">
        <v>0.14269999999999999</v>
      </c>
      <c r="AE2196" s="183">
        <f t="shared" si="432"/>
        <v>0</v>
      </c>
      <c r="AF2196" s="183" t="str">
        <f>IF(AND(COUNTIFS($J$18:J2196,J2196)=1,AE2196=1),1,"")</f>
        <v/>
      </c>
      <c r="AG2196" s="183">
        <f>IF(C2196="","",IF(AND(COUNTIFS($J$18:J2196,J2196)=1,C2196&lt;&gt;""),1,""))</f>
        <v>1</v>
      </c>
      <c r="AH2196" s="183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82">
        <v>2022</v>
      </c>
      <c r="C2197" s="182">
        <v>6</v>
      </c>
      <c r="D2197" s="57" t="str">
        <f t="shared" si="427"/>
        <v>Q1</v>
      </c>
      <c r="E2197" s="16" t="s">
        <v>41</v>
      </c>
      <c r="F2197" s="182">
        <v>2022</v>
      </c>
      <c r="G2197" s="182">
        <v>6</v>
      </c>
      <c r="H2197" s="185"/>
      <c r="I2197" s="57" t="str">
        <f t="shared" si="429"/>
        <v>Q1</v>
      </c>
      <c r="J2197" s="178" t="s">
        <v>2143</v>
      </c>
      <c r="K2197" s="185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30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87" t="str">
        <f t="shared" si="426"/>
        <v>1.13</v>
      </c>
      <c r="Z2197" s="26">
        <f t="shared" si="428"/>
        <v>660000</v>
      </c>
      <c r="AA2197" s="16">
        <v>1.175</v>
      </c>
      <c r="AB2197" s="35">
        <f t="shared" si="438"/>
        <v>686283.18584070809</v>
      </c>
      <c r="AC2197" s="27">
        <f t="shared" si="431"/>
        <v>117628.93805309736</v>
      </c>
      <c r="AD2197" s="184">
        <v>0.1714</v>
      </c>
      <c r="AE2197" s="183">
        <f t="shared" si="432"/>
        <v>0</v>
      </c>
      <c r="AF2197" s="183" t="str">
        <f>IF(AND(COUNTIFS($J$18:J2197,J2197)=1,AE2197=1),1,"")</f>
        <v/>
      </c>
      <c r="AG2197" s="183">
        <f>IF(C2197="","",IF(AND(COUNTIFS($J$18:J2197,J2197)=1,C2197&lt;&gt;""),1,""))</f>
        <v>1</v>
      </c>
      <c r="AH2197" s="183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82">
        <v>2022</v>
      </c>
      <c r="C2198" s="182">
        <v>6</v>
      </c>
      <c r="D2198" s="57" t="str">
        <f t="shared" si="427"/>
        <v>Q1</v>
      </c>
      <c r="E2198" s="16" t="s">
        <v>41</v>
      </c>
      <c r="F2198" s="182">
        <v>2022</v>
      </c>
      <c r="G2198" s="182">
        <v>6</v>
      </c>
      <c r="H2198" s="185"/>
      <c r="I2198" s="57" t="str">
        <f t="shared" si="429"/>
        <v>Q1</v>
      </c>
      <c r="J2198" s="178" t="s">
        <v>2143</v>
      </c>
      <c r="K2198" s="185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30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87" t="str">
        <f t="shared" si="426"/>
        <v>1.13</v>
      </c>
      <c r="Z2198" s="26">
        <f t="shared" si="428"/>
        <v>900000</v>
      </c>
      <c r="AA2198" s="16">
        <v>1.175</v>
      </c>
      <c r="AB2198" s="35">
        <f t="shared" si="438"/>
        <v>935840.70796460181</v>
      </c>
      <c r="AC2198" s="27">
        <f t="shared" si="431"/>
        <v>160403.09734513276</v>
      </c>
      <c r="AD2198" s="184">
        <v>0.1714</v>
      </c>
      <c r="AE2198" s="183">
        <f t="shared" si="432"/>
        <v>0</v>
      </c>
      <c r="AF2198" s="183" t="str">
        <f>IF(AND(COUNTIFS($J$18:J2198,J2198)=1,AE2198=1),1,"")</f>
        <v/>
      </c>
      <c r="AG2198" s="183" t="str">
        <f>IF(C2198="","",IF(AND(COUNTIFS($J$18:J2198,J2198)=1,C2198&lt;&gt;""),1,""))</f>
        <v/>
      </c>
      <c r="AH2198" s="183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82">
        <v>2022</v>
      </c>
      <c r="C2199" s="182">
        <v>6</v>
      </c>
      <c r="D2199" s="57" t="str">
        <f t="shared" si="427"/>
        <v>Q1</v>
      </c>
      <c r="E2199" s="16" t="s">
        <v>41</v>
      </c>
      <c r="F2199" s="182">
        <v>2022</v>
      </c>
      <c r="G2199" s="182">
        <v>6</v>
      </c>
      <c r="H2199" s="185"/>
      <c r="I2199" s="57" t="str">
        <f t="shared" si="429"/>
        <v>Q1</v>
      </c>
      <c r="J2199" s="178" t="s">
        <v>2144</v>
      </c>
      <c r="K2199" s="185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30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87" t="str">
        <f t="shared" si="426"/>
        <v>1.13</v>
      </c>
      <c r="Z2199" s="26">
        <f t="shared" si="428"/>
        <v>450000</v>
      </c>
      <c r="AA2199" s="16">
        <v>1.175</v>
      </c>
      <c r="AB2199" s="35">
        <f t="shared" si="438"/>
        <v>467920.35398230091</v>
      </c>
      <c r="AC2199" s="27">
        <f t="shared" si="431"/>
        <v>86050.553097345139</v>
      </c>
      <c r="AD2199" s="184">
        <v>0.18390000000000001</v>
      </c>
      <c r="AE2199" s="183">
        <f t="shared" si="432"/>
        <v>0</v>
      </c>
      <c r="AF2199" s="183" t="str">
        <f>IF(AND(COUNTIFS($J$18:J2199,J2199)=1,AE2199=1),1,"")</f>
        <v/>
      </c>
      <c r="AG2199" s="183">
        <f>IF(C2199="","",IF(AND(COUNTIFS($J$18:J2199,J2199)=1,C2199&lt;&gt;""),1,""))</f>
        <v>1</v>
      </c>
      <c r="AH2199" s="183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82">
        <v>2022</v>
      </c>
      <c r="C2200" s="182">
        <v>6</v>
      </c>
      <c r="D2200" s="57" t="str">
        <f t="shared" si="427"/>
        <v>Q1</v>
      </c>
      <c r="E2200" s="16" t="s">
        <v>41</v>
      </c>
      <c r="F2200" s="182">
        <v>2022</v>
      </c>
      <c r="G2200" s="182">
        <v>6</v>
      </c>
      <c r="H2200" s="185"/>
      <c r="I2200" s="57" t="str">
        <f t="shared" si="429"/>
        <v>Q1</v>
      </c>
      <c r="J2200" s="178" t="s">
        <v>2144</v>
      </c>
      <c r="K2200" s="185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30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87" t="str">
        <f t="shared" si="426"/>
        <v>1.13</v>
      </c>
      <c r="Z2200" s="26">
        <f t="shared" si="428"/>
        <v>450000</v>
      </c>
      <c r="AA2200" s="16">
        <v>1.175</v>
      </c>
      <c r="AB2200" s="35">
        <f t="shared" si="438"/>
        <v>467920.35398230091</v>
      </c>
      <c r="AC2200" s="27">
        <f t="shared" si="431"/>
        <v>86050.553097345139</v>
      </c>
      <c r="AD2200" s="184">
        <v>0.18390000000000001</v>
      </c>
      <c r="AE2200" s="183">
        <f t="shared" si="432"/>
        <v>0</v>
      </c>
      <c r="AF2200" s="183" t="str">
        <f>IF(AND(COUNTIFS($J$18:J2200,J2200)=1,AE2200=1),1,"")</f>
        <v/>
      </c>
      <c r="AG2200" s="183" t="str">
        <f>IF(C2200="","",IF(AND(COUNTIFS($J$18:J2200,J2200)=1,C2200&lt;&gt;""),1,""))</f>
        <v/>
      </c>
      <c r="AH2200" s="183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82">
        <v>2022</v>
      </c>
      <c r="C2201" s="182">
        <v>2</v>
      </c>
      <c r="D2201" s="57" t="str">
        <f t="shared" si="427"/>
        <v>Q4</v>
      </c>
      <c r="E2201" s="16" t="s">
        <v>41</v>
      </c>
      <c r="F2201" s="182">
        <v>2022</v>
      </c>
      <c r="G2201" s="182">
        <v>7</v>
      </c>
      <c r="H2201" s="185"/>
      <c r="I2201" s="57" t="str">
        <f t="shared" si="429"/>
        <v>Q2</v>
      </c>
      <c r="J2201" s="178" t="s">
        <v>2145</v>
      </c>
      <c r="K2201" s="185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si="430"/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87" t="str">
        <f t="shared" si="426"/>
        <v>1</v>
      </c>
      <c r="Z2201" s="26">
        <f t="shared" si="428"/>
        <v>9600000</v>
      </c>
      <c r="AA2201" s="16">
        <v>5.8700000000000002E-2</v>
      </c>
      <c r="AB2201" s="35">
        <f t="shared" si="438"/>
        <v>563520</v>
      </c>
      <c r="AC2201" s="27">
        <f t="shared" si="431"/>
        <v>62663.423999999999</v>
      </c>
      <c r="AD2201" s="184">
        <v>0.11119999999999999</v>
      </c>
      <c r="AE2201" s="183">
        <f t="shared" si="432"/>
        <v>0</v>
      </c>
      <c r="AF2201" s="183" t="str">
        <f>IF(AND(COUNTIFS($J$18:J2201,J2201)=1,AE2201=1),1,"")</f>
        <v/>
      </c>
      <c r="AG2201" s="183">
        <f>IF(C2201="","",IF(AND(COUNTIFS($J$18:J2201,J2201)=1,C2201&lt;&gt;""),1,""))</f>
        <v>1</v>
      </c>
      <c r="AH2201" s="183">
        <f>IF(G2201="","",IF(AND(COUNTIFS($J$18:J2201,J2201)=1,G2201&lt;&gt;""),1,""))</f>
        <v>1</v>
      </c>
      <c r="AI2201" s="28">
        <f t="shared" si="433"/>
        <v>36480247.665929191</v>
      </c>
      <c r="AJ2201" s="28">
        <f t="shared" si="434"/>
        <v>5330996.6372757507</v>
      </c>
      <c r="AK2201" s="29">
        <f t="shared" si="435"/>
        <v>0.14613378412599559</v>
      </c>
      <c r="AL2201" s="25"/>
      <c r="AM2201" s="25"/>
      <c r="AN2201" s="25"/>
      <c r="AO2201" s="25"/>
      <c r="AP2201" s="45" t="str">
        <f t="shared" si="436"/>
        <v>20227</v>
      </c>
      <c r="AQ2201" s="45" t="str">
        <f t="shared" si="437"/>
        <v>20227JPY</v>
      </c>
    </row>
    <row r="2202" spans="1:43" s="15" customFormat="1">
      <c r="A2202" s="16" t="s">
        <v>40</v>
      </c>
      <c r="B2202" s="182">
        <v>2022</v>
      </c>
      <c r="C2202" s="182">
        <v>3</v>
      </c>
      <c r="D2202" s="57" t="str">
        <f t="shared" si="427"/>
        <v>Q4</v>
      </c>
      <c r="E2202" s="16" t="s">
        <v>41</v>
      </c>
      <c r="F2202" s="182">
        <v>2022</v>
      </c>
      <c r="G2202" s="182">
        <v>7</v>
      </c>
      <c r="H2202" s="185"/>
      <c r="I2202" s="57" t="str">
        <f t="shared" si="429"/>
        <v>Q2</v>
      </c>
      <c r="J2202" s="178" t="s">
        <v>2146</v>
      </c>
      <c r="K2202" s="185" t="s">
        <v>2147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30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87" t="str">
        <f t="shared" si="426"/>
        <v>1.13</v>
      </c>
      <c r="Z2202" s="26">
        <f t="shared" si="428"/>
        <v>800000</v>
      </c>
      <c r="AA2202" s="16">
        <v>1.17</v>
      </c>
      <c r="AB2202" s="35">
        <f t="shared" si="438"/>
        <v>828318.5840707965</v>
      </c>
      <c r="AC2202" s="27">
        <f t="shared" si="431"/>
        <v>152576.28318584073</v>
      </c>
      <c r="AD2202" s="184">
        <v>0.1842</v>
      </c>
      <c r="AE2202" s="183">
        <f t="shared" si="432"/>
        <v>1</v>
      </c>
      <c r="AF2202" s="183">
        <f>IF(AND(COUNTIFS($J$18:J2202,J2202)=1,AE2202=1),1,"")</f>
        <v>1</v>
      </c>
      <c r="AG2202" s="183">
        <f>IF(C2202="","",IF(AND(COUNTIFS($J$18:J2202,J2202)=1,C2202&lt;&gt;""),1,""))</f>
        <v>1</v>
      </c>
      <c r="AH2202" s="183">
        <f>IF(G2202="","",IF(AND(COUNTIFS($J$18:J2202,J2202)=1,G2202&lt;&gt;""),1,""))</f>
        <v>1</v>
      </c>
      <c r="AI2202" s="28">
        <f t="shared" si="433"/>
        <v>36480247.665929191</v>
      </c>
      <c r="AJ2202" s="28">
        <f t="shared" si="434"/>
        <v>5330996.6372757507</v>
      </c>
      <c r="AK2202" s="29">
        <f t="shared" si="435"/>
        <v>0.14613378412599559</v>
      </c>
      <c r="AL2202" s="25"/>
      <c r="AM2202" s="25"/>
      <c r="AN2202" s="25"/>
      <c r="AO2202" s="25"/>
      <c r="AP2202" s="45" t="str">
        <f t="shared" si="436"/>
        <v>20227</v>
      </c>
      <c r="AQ2202" s="45" t="str">
        <f t="shared" si="437"/>
        <v>20227RMB</v>
      </c>
    </row>
    <row r="2203" spans="1:43" s="15" customFormat="1">
      <c r="A2203" s="16" t="s">
        <v>40</v>
      </c>
      <c r="B2203" s="182">
        <v>2022</v>
      </c>
      <c r="C2203" s="182">
        <v>3</v>
      </c>
      <c r="D2203" s="57" t="str">
        <f t="shared" si="427"/>
        <v>Q4</v>
      </c>
      <c r="E2203" s="16" t="s">
        <v>41</v>
      </c>
      <c r="F2203" s="182">
        <v>2022</v>
      </c>
      <c r="G2203" s="182">
        <v>7</v>
      </c>
      <c r="H2203" s="185"/>
      <c r="I2203" s="57" t="str">
        <f t="shared" si="429"/>
        <v>Q2</v>
      </c>
      <c r="J2203" s="178" t="s">
        <v>2146</v>
      </c>
      <c r="K2203" s="185" t="s">
        <v>2147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30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87" t="str">
        <f t="shared" ref="Y2203:Y2266" si="439">IF(W2203="RMB","1.13", "1")</f>
        <v>1.13</v>
      </c>
      <c r="Z2203" s="26">
        <f t="shared" si="428"/>
        <v>894000</v>
      </c>
      <c r="AA2203" s="16">
        <v>1.17</v>
      </c>
      <c r="AB2203" s="35">
        <f t="shared" si="438"/>
        <v>925646.01769911509</v>
      </c>
      <c r="AC2203" s="27">
        <f t="shared" si="431"/>
        <v>170503.996460177</v>
      </c>
      <c r="AD2203" s="184">
        <v>0.1842</v>
      </c>
      <c r="AE2203" s="183">
        <f t="shared" si="432"/>
        <v>1</v>
      </c>
      <c r="AF2203" s="183" t="str">
        <f>IF(AND(COUNTIFS($J$18:J2203,J2203)=1,AE2203=1),1,"")</f>
        <v/>
      </c>
      <c r="AG2203" s="183" t="str">
        <f>IF(C2203="","",IF(AND(COUNTIFS($J$18:J2203,J2203)=1,C2203&lt;&gt;""),1,""))</f>
        <v/>
      </c>
      <c r="AH2203" s="183" t="str">
        <f>IF(G2203="","",IF(AND(COUNTIFS($J$18:J2203,J2203)=1,G2203&lt;&gt;""),1,""))</f>
        <v/>
      </c>
      <c r="AI2203" s="28">
        <f t="shared" si="433"/>
        <v>36480247.665929191</v>
      </c>
      <c r="AJ2203" s="28">
        <f t="shared" si="434"/>
        <v>5330996.6372757507</v>
      </c>
      <c r="AK2203" s="29">
        <f t="shared" si="435"/>
        <v>0.14613378412599559</v>
      </c>
      <c r="AL2203" s="25"/>
      <c r="AM2203" s="25"/>
      <c r="AN2203" s="25"/>
      <c r="AO2203" s="25"/>
      <c r="AP2203" s="45" t="str">
        <f t="shared" si="436"/>
        <v>20227</v>
      </c>
      <c r="AQ2203" s="45" t="str">
        <f t="shared" si="437"/>
        <v>20227RMB</v>
      </c>
    </row>
    <row r="2204" spans="1:43" s="15" customFormat="1">
      <c r="A2204" s="16" t="s">
        <v>40</v>
      </c>
      <c r="B2204" s="182">
        <v>2022</v>
      </c>
      <c r="C2204" s="182">
        <v>3</v>
      </c>
      <c r="D2204" s="57" t="str">
        <f t="shared" si="427"/>
        <v>Q4</v>
      </c>
      <c r="E2204" s="16" t="s">
        <v>41</v>
      </c>
      <c r="F2204" s="182">
        <v>2022</v>
      </c>
      <c r="G2204" s="182">
        <v>7</v>
      </c>
      <c r="H2204" s="185"/>
      <c r="I2204" s="57" t="str">
        <f t="shared" si="429"/>
        <v>Q2</v>
      </c>
      <c r="J2204" s="178" t="s">
        <v>2148</v>
      </c>
      <c r="K2204" s="185" t="s">
        <v>2149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30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87" t="str">
        <f t="shared" si="439"/>
        <v>1</v>
      </c>
      <c r="Z2204" s="26">
        <f t="shared" si="428"/>
        <v>17846000</v>
      </c>
      <c r="AA2204" s="16">
        <v>5.8700000000000002E-2</v>
      </c>
      <c r="AB2204" s="35">
        <f t="shared" si="438"/>
        <v>1047560.2000000001</v>
      </c>
      <c r="AC2204" s="27">
        <f t="shared" si="431"/>
        <v>148334.52432000003</v>
      </c>
      <c r="AD2204" s="184">
        <v>0.1416</v>
      </c>
      <c r="AE2204" s="183">
        <f t="shared" si="432"/>
        <v>1</v>
      </c>
      <c r="AF2204" s="183">
        <f>IF(AND(COUNTIFS($J$18:J2204,J2204)=1,AE2204=1),1,"")</f>
        <v>1</v>
      </c>
      <c r="AG2204" s="183">
        <f>IF(C2204="","",IF(AND(COUNTIFS($J$18:J2204,J2204)=1,C2204&lt;&gt;""),1,""))</f>
        <v>1</v>
      </c>
      <c r="AH2204" s="183">
        <f>IF(G2204="","",IF(AND(COUNTIFS($J$18:J2204,J2204)=1,G2204&lt;&gt;""),1,""))</f>
        <v>1</v>
      </c>
      <c r="AI2204" s="28">
        <f t="shared" si="433"/>
        <v>36480247.665929191</v>
      </c>
      <c r="AJ2204" s="28">
        <f t="shared" si="434"/>
        <v>5330996.6372757507</v>
      </c>
      <c r="AK2204" s="29">
        <f t="shared" si="435"/>
        <v>0.14613378412599559</v>
      </c>
      <c r="AL2204" s="25"/>
      <c r="AM2204" s="25"/>
      <c r="AN2204" s="25"/>
      <c r="AO2204" s="25"/>
      <c r="AP2204" s="45" t="str">
        <f t="shared" si="436"/>
        <v>20227</v>
      </c>
      <c r="AQ2204" s="45" t="str">
        <f t="shared" si="437"/>
        <v>20227JPY</v>
      </c>
    </row>
    <row r="2205" spans="1:43" s="15" customFormat="1">
      <c r="A2205" s="16" t="s">
        <v>40</v>
      </c>
      <c r="B2205" s="182">
        <v>2022</v>
      </c>
      <c r="C2205" s="182">
        <v>3</v>
      </c>
      <c r="D2205" s="57" t="str">
        <f t="shared" si="427"/>
        <v>Q4</v>
      </c>
      <c r="E2205" s="16" t="s">
        <v>41</v>
      </c>
      <c r="F2205" s="182">
        <v>2022</v>
      </c>
      <c r="G2205" s="182">
        <v>7</v>
      </c>
      <c r="H2205" s="185"/>
      <c r="I2205" s="57" t="str">
        <f t="shared" si="429"/>
        <v>Q2</v>
      </c>
      <c r="J2205" s="178" t="s">
        <v>2150</v>
      </c>
      <c r="K2205" s="185" t="s">
        <v>2151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30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87" t="str">
        <f t="shared" si="439"/>
        <v>1</v>
      </c>
      <c r="Z2205" s="26">
        <f t="shared" si="428"/>
        <v>13000000</v>
      </c>
      <c r="AA2205" s="16">
        <v>5.8700000000000002E-2</v>
      </c>
      <c r="AB2205" s="35">
        <f t="shared" si="438"/>
        <v>763100</v>
      </c>
      <c r="AC2205" s="27">
        <f t="shared" si="431"/>
        <v>105613.04</v>
      </c>
      <c r="AD2205" s="184">
        <v>0.1384</v>
      </c>
      <c r="AE2205" s="183">
        <f t="shared" si="432"/>
        <v>0</v>
      </c>
      <c r="AF2205" s="183" t="str">
        <f>IF(AND(COUNTIFS($J$18:J2205,J2205)=1,AE2205=1),1,"")</f>
        <v/>
      </c>
      <c r="AG2205" s="183">
        <f>IF(C2205="","",IF(AND(COUNTIFS($J$18:J2205,J2205)=1,C2205&lt;&gt;""),1,""))</f>
        <v>1</v>
      </c>
      <c r="AH2205" s="183">
        <f>IF(G2205="","",IF(AND(COUNTIFS($J$18:J2205,J2205)=1,G2205&lt;&gt;""),1,""))</f>
        <v>1</v>
      </c>
      <c r="AI2205" s="28">
        <f t="shared" si="433"/>
        <v>36480247.665929191</v>
      </c>
      <c r="AJ2205" s="28">
        <f t="shared" si="434"/>
        <v>5330996.6372757507</v>
      </c>
      <c r="AK2205" s="29">
        <f t="shared" si="435"/>
        <v>0.14613378412599559</v>
      </c>
      <c r="AL2205" s="25"/>
      <c r="AM2205" s="25"/>
      <c r="AN2205" s="25"/>
      <c r="AO2205" s="25"/>
      <c r="AP2205" s="45" t="str">
        <f t="shared" si="436"/>
        <v>20227</v>
      </c>
      <c r="AQ2205" s="45" t="str">
        <f t="shared" si="437"/>
        <v>20227JPY</v>
      </c>
    </row>
    <row r="2206" spans="1:43" s="15" customFormat="1">
      <c r="A2206" s="16" t="s">
        <v>40</v>
      </c>
      <c r="B2206" s="182">
        <v>2022</v>
      </c>
      <c r="C2206" s="182">
        <v>3</v>
      </c>
      <c r="D2206" s="57" t="str">
        <f t="shared" si="427"/>
        <v>Q4</v>
      </c>
      <c r="E2206" s="16" t="s">
        <v>41</v>
      </c>
      <c r="F2206" s="182">
        <v>2022</v>
      </c>
      <c r="G2206" s="182">
        <v>7</v>
      </c>
      <c r="H2206" s="185"/>
      <c r="I2206" s="57" t="str">
        <f t="shared" si="429"/>
        <v>Q2</v>
      </c>
      <c r="J2206" s="178" t="s">
        <v>2150</v>
      </c>
      <c r="K2206" s="185" t="s">
        <v>2151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30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87" t="str">
        <f t="shared" si="439"/>
        <v>1</v>
      </c>
      <c r="Z2206" s="26">
        <f t="shared" si="428"/>
        <v>13000000</v>
      </c>
      <c r="AA2206" s="16">
        <v>5.8700000000000002E-2</v>
      </c>
      <c r="AB2206" s="35">
        <f t="shared" si="438"/>
        <v>763100</v>
      </c>
      <c r="AC2206" s="27">
        <f t="shared" si="431"/>
        <v>105613.04</v>
      </c>
      <c r="AD2206" s="184">
        <v>0.1384</v>
      </c>
      <c r="AE2206" s="183">
        <f t="shared" si="432"/>
        <v>0</v>
      </c>
      <c r="AF2206" s="183" t="str">
        <f>IF(AND(COUNTIFS($J$18:J2206,J2206)=1,AE2206=1),1,"")</f>
        <v/>
      </c>
      <c r="AG2206" s="183" t="str">
        <f>IF(C2206="","",IF(AND(COUNTIFS($J$18:J2206,J2206)=1,C2206&lt;&gt;""),1,""))</f>
        <v/>
      </c>
      <c r="AH2206" s="183" t="str">
        <f>IF(G2206="","",IF(AND(COUNTIFS($J$18:J2206,J2206)=1,G2206&lt;&gt;""),1,""))</f>
        <v/>
      </c>
      <c r="AI2206" s="28">
        <f t="shared" si="433"/>
        <v>36480247.665929191</v>
      </c>
      <c r="AJ2206" s="28">
        <f t="shared" si="434"/>
        <v>5330996.6372757507</v>
      </c>
      <c r="AK2206" s="29">
        <f t="shared" si="435"/>
        <v>0.14613378412599559</v>
      </c>
      <c r="AL2206" s="25"/>
      <c r="AM2206" s="25"/>
      <c r="AN2206" s="25"/>
      <c r="AO2206" s="25"/>
      <c r="AP2206" s="45" t="str">
        <f t="shared" si="436"/>
        <v>20227</v>
      </c>
      <c r="AQ2206" s="45" t="str">
        <f t="shared" si="437"/>
        <v>20227JPY</v>
      </c>
    </row>
    <row r="2207" spans="1:43" s="15" customFormat="1">
      <c r="A2207" s="16" t="s">
        <v>40</v>
      </c>
      <c r="B2207" s="182">
        <v>2022</v>
      </c>
      <c r="C2207" s="182">
        <v>3</v>
      </c>
      <c r="D2207" s="57" t="str">
        <f t="shared" si="427"/>
        <v>Q4</v>
      </c>
      <c r="E2207" s="16" t="s">
        <v>41</v>
      </c>
      <c r="F2207" s="182">
        <v>2022</v>
      </c>
      <c r="G2207" s="182">
        <v>7</v>
      </c>
      <c r="H2207" s="185"/>
      <c r="I2207" s="57" t="str">
        <f t="shared" si="429"/>
        <v>Q2</v>
      </c>
      <c r="J2207" s="178" t="s">
        <v>2150</v>
      </c>
      <c r="K2207" s="185" t="s">
        <v>2151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30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87" t="str">
        <f t="shared" si="439"/>
        <v>1</v>
      </c>
      <c r="Z2207" s="26">
        <f t="shared" si="428"/>
        <v>13000000</v>
      </c>
      <c r="AA2207" s="16">
        <v>5.8700000000000002E-2</v>
      </c>
      <c r="AB2207" s="35">
        <f t="shared" si="438"/>
        <v>763100</v>
      </c>
      <c r="AC2207" s="27">
        <f t="shared" si="431"/>
        <v>105613.04</v>
      </c>
      <c r="AD2207" s="184">
        <v>0.1384</v>
      </c>
      <c r="AE2207" s="183">
        <f t="shared" si="432"/>
        <v>0</v>
      </c>
      <c r="AF2207" s="183" t="str">
        <f>IF(AND(COUNTIFS($J$18:J2207,J2207)=1,AE2207=1),1,"")</f>
        <v/>
      </c>
      <c r="AG2207" s="183" t="str">
        <f>IF(C2207="","",IF(AND(COUNTIFS($J$18:J2207,J2207)=1,C2207&lt;&gt;""),1,""))</f>
        <v/>
      </c>
      <c r="AH2207" s="183" t="str">
        <f>IF(G2207="","",IF(AND(COUNTIFS($J$18:J2207,J2207)=1,G2207&lt;&gt;""),1,""))</f>
        <v/>
      </c>
      <c r="AI2207" s="28">
        <f t="shared" si="433"/>
        <v>36480247.665929191</v>
      </c>
      <c r="AJ2207" s="28">
        <f t="shared" si="434"/>
        <v>5330996.6372757507</v>
      </c>
      <c r="AK2207" s="29">
        <f t="shared" si="435"/>
        <v>0.14613378412599559</v>
      </c>
      <c r="AL2207" s="25"/>
      <c r="AM2207" s="25"/>
      <c r="AN2207" s="25"/>
      <c r="AO2207" s="25"/>
      <c r="AP2207" s="45" t="str">
        <f t="shared" si="436"/>
        <v>20227</v>
      </c>
      <c r="AQ2207" s="45" t="str">
        <f t="shared" si="437"/>
        <v>20227JPY</v>
      </c>
    </row>
    <row r="2208" spans="1:43" s="15" customFormat="1">
      <c r="A2208" s="16" t="s">
        <v>40</v>
      </c>
      <c r="B2208" s="182">
        <v>2022</v>
      </c>
      <c r="C2208" s="182">
        <v>3</v>
      </c>
      <c r="D2208" s="57" t="str">
        <f t="shared" si="427"/>
        <v>Q4</v>
      </c>
      <c r="E2208" s="16" t="s">
        <v>41</v>
      </c>
      <c r="F2208" s="182">
        <v>2022</v>
      </c>
      <c r="G2208" s="182">
        <v>7</v>
      </c>
      <c r="H2208" s="185"/>
      <c r="I2208" s="57" t="str">
        <f t="shared" si="429"/>
        <v>Q2</v>
      </c>
      <c r="J2208" s="178" t="s">
        <v>2150</v>
      </c>
      <c r="K2208" s="185" t="s">
        <v>2151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30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87" t="str">
        <f t="shared" si="439"/>
        <v>1</v>
      </c>
      <c r="Z2208" s="26">
        <f t="shared" si="428"/>
        <v>13000000</v>
      </c>
      <c r="AA2208" s="16">
        <v>5.8700000000000002E-2</v>
      </c>
      <c r="AB2208" s="35">
        <f t="shared" si="438"/>
        <v>763100</v>
      </c>
      <c r="AC2208" s="27">
        <f t="shared" si="431"/>
        <v>105613.04</v>
      </c>
      <c r="AD2208" s="184">
        <v>0.1384</v>
      </c>
      <c r="AE2208" s="183">
        <f t="shared" si="432"/>
        <v>0</v>
      </c>
      <c r="AF2208" s="183" t="str">
        <f>IF(AND(COUNTIFS($J$18:J2208,J2208)=1,AE2208=1),1,"")</f>
        <v/>
      </c>
      <c r="AG2208" s="183" t="str">
        <f>IF(C2208="","",IF(AND(COUNTIFS($J$18:J2208,J2208)=1,C2208&lt;&gt;""),1,""))</f>
        <v/>
      </c>
      <c r="AH2208" s="183" t="str">
        <f>IF(G2208="","",IF(AND(COUNTIFS($J$18:J2208,J2208)=1,G2208&lt;&gt;""),1,""))</f>
        <v/>
      </c>
      <c r="AI2208" s="28">
        <f t="shared" si="433"/>
        <v>36480247.665929191</v>
      </c>
      <c r="AJ2208" s="28">
        <f t="shared" si="434"/>
        <v>5330996.6372757507</v>
      </c>
      <c r="AK2208" s="29">
        <f t="shared" si="435"/>
        <v>0.14613378412599559</v>
      </c>
      <c r="AL2208" s="25"/>
      <c r="AM2208" s="25"/>
      <c r="AN2208" s="25"/>
      <c r="AO2208" s="25"/>
      <c r="AP2208" s="45" t="str">
        <f t="shared" si="436"/>
        <v>20227</v>
      </c>
      <c r="AQ2208" s="45" t="str">
        <f t="shared" si="437"/>
        <v>20227JPY</v>
      </c>
    </row>
    <row r="2209" spans="1:43" s="15" customFormat="1">
      <c r="A2209" s="16" t="s">
        <v>40</v>
      </c>
      <c r="B2209" s="182">
        <v>2022</v>
      </c>
      <c r="C2209" s="182">
        <v>3</v>
      </c>
      <c r="D2209" s="57" t="str">
        <f t="shared" si="427"/>
        <v>Q4</v>
      </c>
      <c r="E2209" s="16" t="s">
        <v>41</v>
      </c>
      <c r="F2209" s="182">
        <v>2022</v>
      </c>
      <c r="G2209" s="182">
        <v>7</v>
      </c>
      <c r="H2209" s="185"/>
      <c r="I2209" s="57" t="str">
        <f t="shared" si="429"/>
        <v>Q2</v>
      </c>
      <c r="J2209" s="178" t="s">
        <v>2150</v>
      </c>
      <c r="K2209" s="185" t="s">
        <v>2151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30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87" t="str">
        <f t="shared" si="439"/>
        <v>1</v>
      </c>
      <c r="Z2209" s="26">
        <f t="shared" si="428"/>
        <v>13000000</v>
      </c>
      <c r="AA2209" s="16">
        <v>5.8700000000000002E-2</v>
      </c>
      <c r="AB2209" s="35">
        <f t="shared" si="438"/>
        <v>763100</v>
      </c>
      <c r="AC2209" s="27">
        <f t="shared" si="431"/>
        <v>105613.04</v>
      </c>
      <c r="AD2209" s="184">
        <v>0.1384</v>
      </c>
      <c r="AE2209" s="183">
        <f t="shared" si="432"/>
        <v>0</v>
      </c>
      <c r="AF2209" s="183" t="str">
        <f>IF(AND(COUNTIFS($J$18:J2209,J2209)=1,AE2209=1),1,"")</f>
        <v/>
      </c>
      <c r="AG2209" s="183" t="str">
        <f>IF(C2209="","",IF(AND(COUNTIFS($J$18:J2209,J2209)=1,C2209&lt;&gt;""),1,""))</f>
        <v/>
      </c>
      <c r="AH2209" s="183" t="str">
        <f>IF(G2209="","",IF(AND(COUNTIFS($J$18:J2209,J2209)=1,G2209&lt;&gt;""),1,""))</f>
        <v/>
      </c>
      <c r="AI2209" s="28">
        <f t="shared" si="433"/>
        <v>36480247.665929191</v>
      </c>
      <c r="AJ2209" s="28">
        <f t="shared" si="434"/>
        <v>5330996.6372757507</v>
      </c>
      <c r="AK2209" s="29">
        <f t="shared" si="435"/>
        <v>0.14613378412599559</v>
      </c>
      <c r="AL2209" s="25"/>
      <c r="AM2209" s="25"/>
      <c r="AN2209" s="25"/>
      <c r="AO2209" s="25"/>
      <c r="AP2209" s="45" t="str">
        <f t="shared" si="436"/>
        <v>20227</v>
      </c>
      <c r="AQ2209" s="45" t="str">
        <f t="shared" si="437"/>
        <v>20227JPY</v>
      </c>
    </row>
    <row r="2210" spans="1:43" s="15" customFormat="1">
      <c r="A2210" s="16" t="s">
        <v>40</v>
      </c>
      <c r="B2210" s="182">
        <v>2022</v>
      </c>
      <c r="C2210" s="182">
        <v>3</v>
      </c>
      <c r="D2210" s="5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16" t="s">
        <v>41</v>
      </c>
      <c r="F2210" s="182">
        <v>2022</v>
      </c>
      <c r="G2210" s="182">
        <v>7</v>
      </c>
      <c r="H2210" s="185"/>
      <c r="I2210" s="57" t="str">
        <f t="shared" si="429"/>
        <v>Q2</v>
      </c>
      <c r="J2210" s="178" t="s">
        <v>2150</v>
      </c>
      <c r="K2210" s="185" t="s">
        <v>2151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30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87" t="str">
        <f t="shared" si="439"/>
        <v>1</v>
      </c>
      <c r="Z2210" s="26">
        <f t="shared" ref="Z2210:Z2273" si="441">IF(X2210="","",X2210*MAX(O2210,N2210))</f>
        <v>8000000</v>
      </c>
      <c r="AA2210" s="16">
        <v>5.8700000000000002E-2</v>
      </c>
      <c r="AB2210" s="35">
        <f t="shared" si="438"/>
        <v>469600</v>
      </c>
      <c r="AC2210" s="27">
        <f t="shared" si="431"/>
        <v>64992.639999999999</v>
      </c>
      <c r="AD2210" s="184">
        <v>0.1384</v>
      </c>
      <c r="AE2210" s="183">
        <f t="shared" si="432"/>
        <v>0</v>
      </c>
      <c r="AF2210" s="183" t="str">
        <f>IF(AND(COUNTIFS($J$18:J2210,J2210)=1,AE2210=1),1,"")</f>
        <v/>
      </c>
      <c r="AG2210" s="183" t="str">
        <f>IF(C2210="","",IF(AND(COUNTIFS($J$18:J2210,J2210)=1,C2210&lt;&gt;""),1,""))</f>
        <v/>
      </c>
      <c r="AH2210" s="183" t="str">
        <f>IF(G2210="","",IF(AND(COUNTIFS($J$18:J2210,J2210)=1,G2210&lt;&gt;""),1,""))</f>
        <v/>
      </c>
      <c r="AI2210" s="28">
        <f t="shared" si="433"/>
        <v>36480247.665929191</v>
      </c>
      <c r="AJ2210" s="28">
        <f t="shared" si="434"/>
        <v>5330996.6372757507</v>
      </c>
      <c r="AK2210" s="29">
        <f t="shared" si="435"/>
        <v>0.14613378412599559</v>
      </c>
      <c r="AL2210" s="25"/>
      <c r="AM2210" s="25"/>
      <c r="AN2210" s="25"/>
      <c r="AO2210" s="25"/>
      <c r="AP2210" s="45" t="str">
        <f t="shared" si="436"/>
        <v>20227</v>
      </c>
      <c r="AQ2210" s="45" t="str">
        <f t="shared" si="437"/>
        <v>20227JPY</v>
      </c>
    </row>
    <row r="2211" spans="1:43" s="15" customFormat="1">
      <c r="A2211" s="16" t="s">
        <v>40</v>
      </c>
      <c r="B2211" s="182">
        <v>2022</v>
      </c>
      <c r="C2211" s="182">
        <v>3</v>
      </c>
      <c r="D2211" s="57" t="str">
        <f t="shared" si="440"/>
        <v>Q4</v>
      </c>
      <c r="E2211" s="16" t="s">
        <v>41</v>
      </c>
      <c r="F2211" s="182">
        <v>2022</v>
      </c>
      <c r="G2211" s="182">
        <v>7</v>
      </c>
      <c r="H2211" s="185"/>
      <c r="I2211" s="57" t="str">
        <f t="shared" si="429"/>
        <v>Q2</v>
      </c>
      <c r="J2211" s="178" t="s">
        <v>2150</v>
      </c>
      <c r="K2211" s="185" t="s">
        <v>2151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30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87" t="str">
        <f t="shared" si="439"/>
        <v>1</v>
      </c>
      <c r="Z2211" s="26">
        <f t="shared" si="441"/>
        <v>8000000</v>
      </c>
      <c r="AA2211" s="16">
        <v>5.8700000000000002E-2</v>
      </c>
      <c r="AB2211" s="35">
        <f t="shared" si="438"/>
        <v>469600</v>
      </c>
      <c r="AC2211" s="27">
        <f t="shared" si="431"/>
        <v>64992.639999999999</v>
      </c>
      <c r="AD2211" s="184">
        <v>0.1384</v>
      </c>
      <c r="AE2211" s="183">
        <f t="shared" si="432"/>
        <v>0</v>
      </c>
      <c r="AF2211" s="183" t="str">
        <f>IF(AND(COUNTIFS($J$18:J2211,J2211)=1,AE2211=1),1,"")</f>
        <v/>
      </c>
      <c r="AG2211" s="183" t="str">
        <f>IF(C2211="","",IF(AND(COUNTIFS($J$18:J2211,J2211)=1,C2211&lt;&gt;""),1,""))</f>
        <v/>
      </c>
      <c r="AH2211" s="183" t="str">
        <f>IF(G2211="","",IF(AND(COUNTIFS($J$18:J2211,J2211)=1,G2211&lt;&gt;""),1,""))</f>
        <v/>
      </c>
      <c r="AI2211" s="28">
        <f t="shared" si="433"/>
        <v>36480247.665929191</v>
      </c>
      <c r="AJ2211" s="28">
        <f t="shared" si="434"/>
        <v>5330996.6372757507</v>
      </c>
      <c r="AK2211" s="29">
        <f t="shared" si="435"/>
        <v>0.14613378412599559</v>
      </c>
      <c r="AL2211" s="25"/>
      <c r="AM2211" s="25"/>
      <c r="AN2211" s="25"/>
      <c r="AO2211" s="25"/>
      <c r="AP2211" s="45" t="str">
        <f t="shared" si="436"/>
        <v>20227</v>
      </c>
      <c r="AQ2211" s="45" t="str">
        <f t="shared" si="437"/>
        <v>20227JPY</v>
      </c>
    </row>
    <row r="2212" spans="1:43" s="15" customFormat="1">
      <c r="A2212" s="16" t="s">
        <v>40</v>
      </c>
      <c r="B2212" s="182">
        <v>2022</v>
      </c>
      <c r="C2212" s="182">
        <v>3</v>
      </c>
      <c r="D2212" s="57" t="str">
        <f t="shared" si="440"/>
        <v>Q4</v>
      </c>
      <c r="E2212" s="16" t="s">
        <v>41</v>
      </c>
      <c r="F2212" s="182">
        <v>2022</v>
      </c>
      <c r="G2212" s="182">
        <v>7</v>
      </c>
      <c r="H2212" s="185"/>
      <c r="I2212" s="57" t="str">
        <f t="shared" si="429"/>
        <v>Q2</v>
      </c>
      <c r="J2212" s="178" t="s">
        <v>2150</v>
      </c>
      <c r="K2212" s="185" t="s">
        <v>2151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30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87" t="str">
        <f t="shared" si="439"/>
        <v>1</v>
      </c>
      <c r="Z2212" s="26">
        <f t="shared" si="441"/>
        <v>8000000</v>
      </c>
      <c r="AA2212" s="16">
        <v>5.8700000000000002E-2</v>
      </c>
      <c r="AB2212" s="35">
        <f t="shared" si="438"/>
        <v>469600</v>
      </c>
      <c r="AC2212" s="27">
        <f t="shared" si="431"/>
        <v>64992.639999999999</v>
      </c>
      <c r="AD2212" s="184">
        <v>0.1384</v>
      </c>
      <c r="AE2212" s="183">
        <f t="shared" si="432"/>
        <v>0</v>
      </c>
      <c r="AF2212" s="183" t="str">
        <f>IF(AND(COUNTIFS($J$18:J2212,J2212)=1,AE2212=1),1,"")</f>
        <v/>
      </c>
      <c r="AG2212" s="183" t="str">
        <f>IF(C2212="","",IF(AND(COUNTIFS($J$18:J2212,J2212)=1,C2212&lt;&gt;""),1,""))</f>
        <v/>
      </c>
      <c r="AH2212" s="183" t="str">
        <f>IF(G2212="","",IF(AND(COUNTIFS($J$18:J2212,J2212)=1,G2212&lt;&gt;""),1,""))</f>
        <v/>
      </c>
      <c r="AI2212" s="28">
        <f t="shared" si="433"/>
        <v>36480247.665929191</v>
      </c>
      <c r="AJ2212" s="28">
        <f t="shared" si="434"/>
        <v>5330996.6372757507</v>
      </c>
      <c r="AK2212" s="29">
        <f t="shared" si="435"/>
        <v>0.14613378412599559</v>
      </c>
      <c r="AL2212" s="25"/>
      <c r="AM2212" s="25"/>
      <c r="AN2212" s="25"/>
      <c r="AO2212" s="25"/>
      <c r="AP2212" s="45" t="str">
        <f t="shared" si="436"/>
        <v>20227</v>
      </c>
      <c r="AQ2212" s="45" t="str">
        <f t="shared" si="437"/>
        <v>20227JPY</v>
      </c>
    </row>
    <row r="2213" spans="1:43" s="15" customFormat="1">
      <c r="A2213" s="16" t="s">
        <v>40</v>
      </c>
      <c r="B2213" s="182">
        <v>2022</v>
      </c>
      <c r="C2213" s="182">
        <v>3</v>
      </c>
      <c r="D2213" s="57" t="str">
        <f t="shared" si="440"/>
        <v>Q4</v>
      </c>
      <c r="E2213" s="16" t="s">
        <v>41</v>
      </c>
      <c r="F2213" s="182">
        <v>2022</v>
      </c>
      <c r="G2213" s="182">
        <v>7</v>
      </c>
      <c r="H2213" s="185"/>
      <c r="I2213" s="57" t="str">
        <f t="shared" si="429"/>
        <v>Q2</v>
      </c>
      <c r="J2213" s="178" t="s">
        <v>2150</v>
      </c>
      <c r="K2213" s="185" t="s">
        <v>2151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30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87" t="str">
        <f t="shared" si="439"/>
        <v>1</v>
      </c>
      <c r="Z2213" s="26">
        <f t="shared" si="441"/>
        <v>8000000</v>
      </c>
      <c r="AA2213" s="16">
        <v>5.8700000000000002E-2</v>
      </c>
      <c r="AB2213" s="35">
        <f t="shared" si="438"/>
        <v>469600</v>
      </c>
      <c r="AC2213" s="27">
        <f t="shared" si="431"/>
        <v>64992.639999999999</v>
      </c>
      <c r="AD2213" s="184">
        <v>0.1384</v>
      </c>
      <c r="AE2213" s="183">
        <f t="shared" si="432"/>
        <v>0</v>
      </c>
      <c r="AF2213" s="183" t="str">
        <f>IF(AND(COUNTIFS($J$18:J2213,J2213)=1,AE2213=1),1,"")</f>
        <v/>
      </c>
      <c r="AG2213" s="183" t="str">
        <f>IF(C2213="","",IF(AND(COUNTIFS($J$18:J2213,J2213)=1,C2213&lt;&gt;""),1,""))</f>
        <v/>
      </c>
      <c r="AH2213" s="183" t="str">
        <f>IF(G2213="","",IF(AND(COUNTIFS($J$18:J2213,J2213)=1,G2213&lt;&gt;""),1,""))</f>
        <v/>
      </c>
      <c r="AI2213" s="28">
        <f t="shared" si="433"/>
        <v>36480247.665929191</v>
      </c>
      <c r="AJ2213" s="28">
        <f t="shared" si="434"/>
        <v>5330996.6372757507</v>
      </c>
      <c r="AK2213" s="29">
        <f t="shared" si="435"/>
        <v>0.14613378412599559</v>
      </c>
      <c r="AL2213" s="25"/>
      <c r="AM2213" s="25"/>
      <c r="AN2213" s="25"/>
      <c r="AO2213" s="25"/>
      <c r="AP2213" s="45" t="str">
        <f t="shared" si="436"/>
        <v>20227</v>
      </c>
      <c r="AQ2213" s="45" t="str">
        <f t="shared" si="437"/>
        <v>20227JPY</v>
      </c>
    </row>
    <row r="2214" spans="1:43" s="15" customFormat="1">
      <c r="A2214" s="16" t="s">
        <v>40</v>
      </c>
      <c r="B2214" s="182">
        <v>2022</v>
      </c>
      <c r="C2214" s="182">
        <v>3</v>
      </c>
      <c r="D2214" s="57" t="str">
        <f t="shared" si="440"/>
        <v>Q4</v>
      </c>
      <c r="E2214" s="16" t="s">
        <v>41</v>
      </c>
      <c r="F2214" s="182">
        <v>2022</v>
      </c>
      <c r="G2214" s="182">
        <v>7</v>
      </c>
      <c r="H2214" s="185"/>
      <c r="I2214" s="57" t="str">
        <f t="shared" si="429"/>
        <v>Q2</v>
      </c>
      <c r="J2214" s="178" t="s">
        <v>2152</v>
      </c>
      <c r="K2214" s="185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30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87" t="str">
        <f t="shared" si="439"/>
        <v>1</v>
      </c>
      <c r="Z2214" s="26">
        <f t="shared" si="441"/>
        <v>15786000</v>
      </c>
      <c r="AA2214" s="16">
        <v>5.8700000000000002E-2</v>
      </c>
      <c r="AB2214" s="35">
        <f t="shared" si="438"/>
        <v>926638.20000000007</v>
      </c>
      <c r="AC2214" s="27">
        <f t="shared" si="431"/>
        <v>119258.33634000002</v>
      </c>
      <c r="AD2214" s="184">
        <v>0.12870000000000001</v>
      </c>
      <c r="AE2214" s="183">
        <f t="shared" si="432"/>
        <v>0</v>
      </c>
      <c r="AF2214" s="183" t="str">
        <f>IF(AND(COUNTIFS($J$18:J2214,J2214)=1,AE2214=1),1,"")</f>
        <v/>
      </c>
      <c r="AG2214" s="183">
        <f>IF(C2214="","",IF(AND(COUNTIFS($J$18:J2214,J2214)=1,C2214&lt;&gt;""),1,""))</f>
        <v>1</v>
      </c>
      <c r="AH2214" s="183">
        <f>IF(G2214="","",IF(AND(COUNTIFS($J$18:J2214,J2214)=1,G2214&lt;&gt;""),1,""))</f>
        <v>1</v>
      </c>
      <c r="AI2214" s="28">
        <f t="shared" si="433"/>
        <v>36480247.665929191</v>
      </c>
      <c r="AJ2214" s="28">
        <f t="shared" si="434"/>
        <v>5330996.6372757507</v>
      </c>
      <c r="AK2214" s="29">
        <f t="shared" si="435"/>
        <v>0.14613378412599559</v>
      </c>
      <c r="AL2214" s="25"/>
      <c r="AM2214" s="25"/>
      <c r="AN2214" s="25"/>
      <c r="AO2214" s="25"/>
      <c r="AP2214" s="45" t="str">
        <f t="shared" si="436"/>
        <v>20227</v>
      </c>
      <c r="AQ2214" s="45" t="str">
        <f t="shared" si="437"/>
        <v>20227JPY</v>
      </c>
    </row>
    <row r="2215" spans="1:43" s="15" customFormat="1">
      <c r="A2215" s="16" t="s">
        <v>40</v>
      </c>
      <c r="B2215" s="182">
        <v>2022</v>
      </c>
      <c r="C2215" s="182">
        <v>3</v>
      </c>
      <c r="D2215" s="57" t="str">
        <f t="shared" si="440"/>
        <v>Q4</v>
      </c>
      <c r="E2215" s="16" t="s">
        <v>41</v>
      </c>
      <c r="F2215" s="182">
        <v>2022</v>
      </c>
      <c r="G2215" s="182">
        <v>7</v>
      </c>
      <c r="H2215" s="185"/>
      <c r="I2215" s="57" t="str">
        <f t="shared" si="429"/>
        <v>Q2</v>
      </c>
      <c r="J2215" s="178" t="s">
        <v>2152</v>
      </c>
      <c r="K2215" s="185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30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87" t="str">
        <f t="shared" si="439"/>
        <v>1</v>
      </c>
      <c r="Z2215" s="26">
        <f t="shared" si="441"/>
        <v>15786000</v>
      </c>
      <c r="AA2215" s="16">
        <v>5.8700000000000002E-2</v>
      </c>
      <c r="AB2215" s="35">
        <f t="shared" si="438"/>
        <v>926638.20000000007</v>
      </c>
      <c r="AC2215" s="27">
        <f t="shared" si="431"/>
        <v>119258.33634000002</v>
      </c>
      <c r="AD2215" s="184">
        <v>0.12870000000000001</v>
      </c>
      <c r="AE2215" s="183">
        <f t="shared" si="432"/>
        <v>0</v>
      </c>
      <c r="AF2215" s="183" t="str">
        <f>IF(AND(COUNTIFS($J$18:J2215,J2215)=1,AE2215=1),1,"")</f>
        <v/>
      </c>
      <c r="AG2215" s="183" t="str">
        <f>IF(C2215="","",IF(AND(COUNTIFS($J$18:J2215,J2215)=1,C2215&lt;&gt;""),1,""))</f>
        <v/>
      </c>
      <c r="AH2215" s="183" t="str">
        <f>IF(G2215="","",IF(AND(COUNTIFS($J$18:J2215,J2215)=1,G2215&lt;&gt;""),1,""))</f>
        <v/>
      </c>
      <c r="AI2215" s="28">
        <f t="shared" si="433"/>
        <v>36480247.665929191</v>
      </c>
      <c r="AJ2215" s="28">
        <f t="shared" si="434"/>
        <v>5330996.6372757507</v>
      </c>
      <c r="AK2215" s="29">
        <f t="shared" si="435"/>
        <v>0.14613378412599559</v>
      </c>
      <c r="AL2215" s="25"/>
      <c r="AM2215" s="25"/>
      <c r="AN2215" s="25"/>
      <c r="AO2215" s="25"/>
      <c r="AP2215" s="45" t="str">
        <f t="shared" si="436"/>
        <v>20227</v>
      </c>
      <c r="AQ2215" s="45" t="str">
        <f t="shared" si="437"/>
        <v>20227JPY</v>
      </c>
    </row>
    <row r="2216" spans="1:43" s="15" customFormat="1">
      <c r="A2216" s="16" t="s">
        <v>40</v>
      </c>
      <c r="B2216" s="182">
        <v>2022</v>
      </c>
      <c r="C2216" s="182">
        <v>3</v>
      </c>
      <c r="D2216" s="57" t="str">
        <f t="shared" si="440"/>
        <v>Q4</v>
      </c>
      <c r="E2216" s="16" t="s">
        <v>41</v>
      </c>
      <c r="F2216" s="182">
        <v>2022</v>
      </c>
      <c r="G2216" s="182">
        <v>7</v>
      </c>
      <c r="H2216" s="185"/>
      <c r="I2216" s="57" t="str">
        <f t="shared" si="429"/>
        <v>Q2</v>
      </c>
      <c r="J2216" s="178" t="s">
        <v>2152</v>
      </c>
      <c r="K2216" s="185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30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87" t="str">
        <f t="shared" si="439"/>
        <v>1</v>
      </c>
      <c r="Z2216" s="26">
        <f t="shared" si="441"/>
        <v>15786000</v>
      </c>
      <c r="AA2216" s="16">
        <v>5.8700000000000002E-2</v>
      </c>
      <c r="AB2216" s="35">
        <f t="shared" si="438"/>
        <v>926638.20000000007</v>
      </c>
      <c r="AC2216" s="27">
        <f t="shared" si="431"/>
        <v>119258.33634000002</v>
      </c>
      <c r="AD2216" s="184">
        <v>0.12870000000000001</v>
      </c>
      <c r="AE2216" s="183">
        <f t="shared" si="432"/>
        <v>0</v>
      </c>
      <c r="AF2216" s="183" t="str">
        <f>IF(AND(COUNTIFS($J$18:J2216,J2216)=1,AE2216=1),1,"")</f>
        <v/>
      </c>
      <c r="AG2216" s="183" t="str">
        <f>IF(C2216="","",IF(AND(COUNTIFS($J$18:J2216,J2216)=1,C2216&lt;&gt;""),1,""))</f>
        <v/>
      </c>
      <c r="AH2216" s="183" t="str">
        <f>IF(G2216="","",IF(AND(COUNTIFS($J$18:J2216,J2216)=1,G2216&lt;&gt;""),1,""))</f>
        <v/>
      </c>
      <c r="AI2216" s="28">
        <f t="shared" si="433"/>
        <v>36480247.665929191</v>
      </c>
      <c r="AJ2216" s="28">
        <f t="shared" si="434"/>
        <v>5330996.6372757507</v>
      </c>
      <c r="AK2216" s="29">
        <f t="shared" si="435"/>
        <v>0.14613378412599559</v>
      </c>
      <c r="AL2216" s="25"/>
      <c r="AM2216" s="25"/>
      <c r="AN2216" s="25"/>
      <c r="AO2216" s="25"/>
      <c r="AP2216" s="45" t="str">
        <f t="shared" si="436"/>
        <v>20227</v>
      </c>
      <c r="AQ2216" s="45" t="str">
        <f t="shared" si="437"/>
        <v>20227JPY</v>
      </c>
    </row>
    <row r="2217" spans="1:43" s="15" customFormat="1">
      <c r="A2217" s="16" t="s">
        <v>40</v>
      </c>
      <c r="B2217" s="182">
        <v>2022</v>
      </c>
      <c r="C2217" s="182">
        <v>3</v>
      </c>
      <c r="D2217" s="57" t="str">
        <f t="shared" si="440"/>
        <v>Q4</v>
      </c>
      <c r="E2217" s="16" t="s">
        <v>41</v>
      </c>
      <c r="F2217" s="182">
        <v>2022</v>
      </c>
      <c r="G2217" s="182">
        <v>7</v>
      </c>
      <c r="H2217" s="185"/>
      <c r="I2217" s="57" t="str">
        <f t="shared" si="429"/>
        <v>Q2</v>
      </c>
      <c r="J2217" s="178" t="s">
        <v>2152</v>
      </c>
      <c r="K2217" s="185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30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87" t="str">
        <f t="shared" si="439"/>
        <v>1</v>
      </c>
      <c r="Z2217" s="26">
        <f t="shared" si="441"/>
        <v>8700000</v>
      </c>
      <c r="AA2217" s="16">
        <v>5.8700000000000002E-2</v>
      </c>
      <c r="AB2217" s="35">
        <f t="shared" si="438"/>
        <v>510690</v>
      </c>
      <c r="AC2217" s="27">
        <f t="shared" si="431"/>
        <v>65725.803</v>
      </c>
      <c r="AD2217" s="184">
        <v>0.12870000000000001</v>
      </c>
      <c r="AE2217" s="183">
        <f t="shared" si="432"/>
        <v>0</v>
      </c>
      <c r="AF2217" s="183" t="str">
        <f>IF(AND(COUNTIFS($J$18:J2217,J2217)=1,AE2217=1),1,"")</f>
        <v/>
      </c>
      <c r="AG2217" s="183" t="str">
        <f>IF(C2217="","",IF(AND(COUNTIFS($J$18:J2217,J2217)=1,C2217&lt;&gt;""),1,""))</f>
        <v/>
      </c>
      <c r="AH2217" s="183" t="str">
        <f>IF(G2217="","",IF(AND(COUNTIFS($J$18:J2217,J2217)=1,G2217&lt;&gt;""),1,""))</f>
        <v/>
      </c>
      <c r="AI2217" s="28">
        <f t="shared" si="433"/>
        <v>36480247.665929191</v>
      </c>
      <c r="AJ2217" s="28">
        <f t="shared" si="434"/>
        <v>5330996.6372757507</v>
      </c>
      <c r="AK2217" s="29">
        <f t="shared" si="435"/>
        <v>0.14613378412599559</v>
      </c>
      <c r="AL2217" s="25"/>
      <c r="AM2217" s="25"/>
      <c r="AN2217" s="25"/>
      <c r="AO2217" s="25"/>
      <c r="AP2217" s="45" t="str">
        <f t="shared" si="436"/>
        <v>20227</v>
      </c>
      <c r="AQ2217" s="45" t="str">
        <f t="shared" si="437"/>
        <v>20227JPY</v>
      </c>
    </row>
    <row r="2218" spans="1:43" s="15" customFormat="1">
      <c r="A2218" s="16" t="s">
        <v>40</v>
      </c>
      <c r="B2218" s="182">
        <v>2022</v>
      </c>
      <c r="C2218" s="182">
        <v>3</v>
      </c>
      <c r="D2218" s="57" t="str">
        <f t="shared" si="440"/>
        <v>Q4</v>
      </c>
      <c r="E2218" s="16" t="s">
        <v>41</v>
      </c>
      <c r="F2218" s="182">
        <v>2022</v>
      </c>
      <c r="G2218" s="182">
        <v>7</v>
      </c>
      <c r="H2218" s="185"/>
      <c r="I2218" s="57" t="str">
        <f t="shared" si="429"/>
        <v>Q2</v>
      </c>
      <c r="J2218" s="178" t="s">
        <v>2152</v>
      </c>
      <c r="K2218" s="185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30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87" t="str">
        <f t="shared" si="439"/>
        <v>1</v>
      </c>
      <c r="Z2218" s="26">
        <f t="shared" si="441"/>
        <v>8700000</v>
      </c>
      <c r="AA2218" s="16">
        <v>5.8700000000000002E-2</v>
      </c>
      <c r="AB2218" s="35">
        <f t="shared" si="438"/>
        <v>510690</v>
      </c>
      <c r="AC2218" s="27">
        <f t="shared" si="431"/>
        <v>65725.803</v>
      </c>
      <c r="AD2218" s="184">
        <v>0.12870000000000001</v>
      </c>
      <c r="AE2218" s="183">
        <f t="shared" si="432"/>
        <v>0</v>
      </c>
      <c r="AF2218" s="183" t="str">
        <f>IF(AND(COUNTIFS($J$18:J2218,J2218)=1,AE2218=1),1,"")</f>
        <v/>
      </c>
      <c r="AG2218" s="183" t="str">
        <f>IF(C2218="","",IF(AND(COUNTIFS($J$18:J2218,J2218)=1,C2218&lt;&gt;""),1,""))</f>
        <v/>
      </c>
      <c r="AH2218" s="183" t="str">
        <f>IF(G2218="","",IF(AND(COUNTIFS($J$18:J2218,J2218)=1,G2218&lt;&gt;""),1,""))</f>
        <v/>
      </c>
      <c r="AI2218" s="28">
        <f t="shared" si="433"/>
        <v>36480247.665929191</v>
      </c>
      <c r="AJ2218" s="28">
        <f t="shared" si="434"/>
        <v>5330996.6372757507</v>
      </c>
      <c r="AK2218" s="29">
        <f t="shared" si="435"/>
        <v>0.14613378412599559</v>
      </c>
      <c r="AL2218" s="25"/>
      <c r="AM2218" s="25"/>
      <c r="AN2218" s="25"/>
      <c r="AO2218" s="25"/>
      <c r="AP2218" s="45" t="str">
        <f t="shared" si="436"/>
        <v>20227</v>
      </c>
      <c r="AQ2218" s="45" t="str">
        <f t="shared" si="437"/>
        <v>20227JPY</v>
      </c>
    </row>
    <row r="2219" spans="1:43" s="15" customFormat="1">
      <c r="A2219" s="16" t="s">
        <v>40</v>
      </c>
      <c r="B2219" s="182">
        <v>2022</v>
      </c>
      <c r="C2219" s="182">
        <v>3</v>
      </c>
      <c r="D2219" s="57" t="str">
        <f t="shared" si="440"/>
        <v>Q4</v>
      </c>
      <c r="E2219" s="16" t="s">
        <v>41</v>
      </c>
      <c r="F2219" s="182">
        <v>2022</v>
      </c>
      <c r="G2219" s="182">
        <v>7</v>
      </c>
      <c r="H2219" s="185"/>
      <c r="I2219" s="57" t="str">
        <f t="shared" si="429"/>
        <v>Q2</v>
      </c>
      <c r="J2219" s="178" t="s">
        <v>2153</v>
      </c>
      <c r="K2219" s="185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30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87" t="str">
        <f t="shared" si="439"/>
        <v>1</v>
      </c>
      <c r="Z2219" s="26">
        <f t="shared" si="441"/>
        <v>13990000</v>
      </c>
      <c r="AA2219" s="16">
        <v>5.8700000000000002E-2</v>
      </c>
      <c r="AB2219" s="35">
        <f t="shared" si="438"/>
        <v>821213</v>
      </c>
      <c r="AC2219" s="27">
        <f t="shared" si="431"/>
        <v>75305.232100000008</v>
      </c>
      <c r="AD2219" s="184">
        <v>9.1700000000000004E-2</v>
      </c>
      <c r="AE2219" s="183">
        <f t="shared" si="432"/>
        <v>0</v>
      </c>
      <c r="AF2219" s="183" t="str">
        <f>IF(AND(COUNTIFS($J$18:J2219,J2219)=1,AE2219=1),1,"")</f>
        <v/>
      </c>
      <c r="AG2219" s="183">
        <f>IF(C2219="","",IF(AND(COUNTIFS($J$18:J2219,J2219)=1,C2219&lt;&gt;""),1,""))</f>
        <v>1</v>
      </c>
      <c r="AH2219" s="183">
        <f>IF(G2219="","",IF(AND(COUNTIFS($J$18:J2219,J2219)=1,G2219&lt;&gt;""),1,""))</f>
        <v>1</v>
      </c>
      <c r="AI2219" s="28">
        <f t="shared" si="433"/>
        <v>36480247.665929191</v>
      </c>
      <c r="AJ2219" s="28">
        <f t="shared" si="434"/>
        <v>5330996.6372757507</v>
      </c>
      <c r="AK2219" s="29">
        <f t="shared" si="435"/>
        <v>0.14613378412599559</v>
      </c>
      <c r="AL2219" s="25"/>
      <c r="AM2219" s="25"/>
      <c r="AN2219" s="25"/>
      <c r="AO2219" s="25"/>
      <c r="AP2219" s="45" t="str">
        <f t="shared" si="436"/>
        <v>20227</v>
      </c>
      <c r="AQ2219" s="45" t="str">
        <f t="shared" si="437"/>
        <v>20227JPY</v>
      </c>
    </row>
    <row r="2220" spans="1:43" s="15" customFormat="1">
      <c r="A2220" s="16" t="s">
        <v>41</v>
      </c>
      <c r="B2220" s="182">
        <v>2022</v>
      </c>
      <c r="C2220" s="182">
        <v>5</v>
      </c>
      <c r="D2220" s="57" t="str">
        <f t="shared" si="440"/>
        <v>Q1</v>
      </c>
      <c r="E2220" s="16" t="s">
        <v>41</v>
      </c>
      <c r="F2220" s="182">
        <v>2022</v>
      </c>
      <c r="G2220" s="182">
        <v>7</v>
      </c>
      <c r="H2220" s="185"/>
      <c r="I2220" s="57" t="str">
        <f t="shared" si="429"/>
        <v>Q2</v>
      </c>
      <c r="J2220" s="178" t="s">
        <v>2154</v>
      </c>
      <c r="K2220" s="185" t="s">
        <v>2155</v>
      </c>
      <c r="L2220" s="25" t="s">
        <v>2156</v>
      </c>
      <c r="M2220" s="16" t="s">
        <v>354</v>
      </c>
      <c r="N2220" s="16">
        <v>1</v>
      </c>
      <c r="O2220" s="16"/>
      <c r="P2220" s="57" t="str">
        <f t="shared" si="430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87" t="str">
        <f t="shared" si="439"/>
        <v>1.13</v>
      </c>
      <c r="Z2220" s="26">
        <f t="shared" si="441"/>
        <v>66000</v>
      </c>
      <c r="AA2220" s="16">
        <v>1.17</v>
      </c>
      <c r="AB2220" s="35">
        <f t="shared" si="438"/>
        <v>68336.283185840715</v>
      </c>
      <c r="AC2220" s="27">
        <f t="shared" si="431"/>
        <v>24853.906194690269</v>
      </c>
      <c r="AD2220" s="184">
        <v>0.36370000000000002</v>
      </c>
      <c r="AE2220" s="183">
        <f t="shared" si="432"/>
        <v>0</v>
      </c>
      <c r="AF2220" s="183" t="str">
        <f>IF(AND(COUNTIFS($J$18:J2220,J2220)=1,AE2220=1),1,"")</f>
        <v/>
      </c>
      <c r="AG2220" s="183">
        <f>IF(C2220="","",IF(AND(COUNTIFS($J$18:J2220,J2220)=1,C2220&lt;&gt;""),1,""))</f>
        <v>1</v>
      </c>
      <c r="AH2220" s="183">
        <f>IF(G2220="","",IF(AND(COUNTIFS($J$18:J2220,J2220)=1,G2220&lt;&gt;""),1,""))</f>
        <v>1</v>
      </c>
      <c r="AI2220" s="28">
        <f t="shared" si="433"/>
        <v>36480247.665929191</v>
      </c>
      <c r="AJ2220" s="28">
        <f t="shared" si="434"/>
        <v>5330996.6372757507</v>
      </c>
      <c r="AK2220" s="29">
        <f t="shared" si="435"/>
        <v>0.14613378412599559</v>
      </c>
      <c r="AL2220" s="25"/>
      <c r="AM2220" s="25"/>
      <c r="AN2220" s="25"/>
      <c r="AO2220" s="25"/>
      <c r="AP2220" s="45" t="str">
        <f t="shared" si="436"/>
        <v>20227</v>
      </c>
      <c r="AQ2220" s="45" t="str">
        <f t="shared" si="437"/>
        <v>20227RMB</v>
      </c>
    </row>
    <row r="2221" spans="1:43" s="15" customFormat="1">
      <c r="A2221" s="16" t="s">
        <v>41</v>
      </c>
      <c r="B2221" s="182">
        <v>2022</v>
      </c>
      <c r="C2221" s="182">
        <v>4</v>
      </c>
      <c r="D2221" s="57" t="str">
        <f t="shared" si="440"/>
        <v>Q1</v>
      </c>
      <c r="E2221" s="16" t="s">
        <v>41</v>
      </c>
      <c r="F2221" s="182">
        <v>2022</v>
      </c>
      <c r="G2221" s="182">
        <v>7</v>
      </c>
      <c r="H2221" s="185"/>
      <c r="I2221" s="57" t="str">
        <f t="shared" si="429"/>
        <v>Q2</v>
      </c>
      <c r="J2221" s="178" t="s">
        <v>2157</v>
      </c>
      <c r="K2221" s="185" t="s">
        <v>2158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30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87" t="str">
        <f t="shared" si="439"/>
        <v>1</v>
      </c>
      <c r="Z2221" s="26">
        <f t="shared" si="441"/>
        <v>12800000</v>
      </c>
      <c r="AA2221" s="16">
        <v>5.8700000000000002E-2</v>
      </c>
      <c r="AB2221" s="35">
        <f t="shared" si="438"/>
        <v>751360</v>
      </c>
      <c r="AC2221" s="27">
        <f t="shared" si="431"/>
        <v>76788.991999999998</v>
      </c>
      <c r="AD2221" s="184">
        <v>0.1022</v>
      </c>
      <c r="AE2221" s="183">
        <f t="shared" si="432"/>
        <v>0</v>
      </c>
      <c r="AF2221" s="183" t="str">
        <f>IF(AND(COUNTIFS($J$18:J2221,J2221)=1,AE2221=1),1,"")</f>
        <v/>
      </c>
      <c r="AG2221" s="183">
        <f>IF(C2221="","",IF(AND(COUNTIFS($J$18:J2221,J2221)=1,C2221&lt;&gt;""),1,""))</f>
        <v>1</v>
      </c>
      <c r="AH2221" s="183">
        <f>IF(G2221="","",IF(AND(COUNTIFS($J$18:J2221,J2221)=1,G2221&lt;&gt;""),1,""))</f>
        <v>1</v>
      </c>
      <c r="AI2221" s="28">
        <f t="shared" si="433"/>
        <v>36480247.665929191</v>
      </c>
      <c r="AJ2221" s="28">
        <f t="shared" si="434"/>
        <v>5330996.6372757507</v>
      </c>
      <c r="AK2221" s="29">
        <f t="shared" si="435"/>
        <v>0.14613378412599559</v>
      </c>
      <c r="AL2221" s="25"/>
      <c r="AM2221" s="25"/>
      <c r="AN2221" s="25"/>
      <c r="AO2221" s="25"/>
      <c r="AP2221" s="45" t="str">
        <f t="shared" si="436"/>
        <v>20227</v>
      </c>
      <c r="AQ2221" s="45" t="str">
        <f t="shared" si="437"/>
        <v>20227JPY</v>
      </c>
    </row>
    <row r="2222" spans="1:43" s="15" customFormat="1">
      <c r="A2222" s="16" t="s">
        <v>41</v>
      </c>
      <c r="B2222" s="182">
        <v>2022</v>
      </c>
      <c r="C2222" s="182">
        <v>5</v>
      </c>
      <c r="D2222" s="57" t="str">
        <f t="shared" si="440"/>
        <v>Q1</v>
      </c>
      <c r="E2222" s="16" t="s">
        <v>41</v>
      </c>
      <c r="F2222" s="182">
        <v>2022</v>
      </c>
      <c r="G2222" s="182">
        <v>7</v>
      </c>
      <c r="H2222" s="185"/>
      <c r="I2222" s="57" t="str">
        <f t="shared" si="429"/>
        <v>Q2</v>
      </c>
      <c r="J2222" s="178" t="s">
        <v>2159</v>
      </c>
      <c r="K2222" s="185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30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87" t="str">
        <f t="shared" si="439"/>
        <v>1</v>
      </c>
      <c r="Z2222" s="26">
        <f t="shared" si="441"/>
        <v>15000000</v>
      </c>
      <c r="AA2222" s="16">
        <v>5.8700000000000002E-2</v>
      </c>
      <c r="AB2222" s="35">
        <f t="shared" si="438"/>
        <v>880500</v>
      </c>
      <c r="AC2222" s="27">
        <f t="shared" si="431"/>
        <v>144402</v>
      </c>
      <c r="AD2222" s="184">
        <v>0.16400000000000001</v>
      </c>
      <c r="AE2222" s="183">
        <f t="shared" si="432"/>
        <v>0</v>
      </c>
      <c r="AF2222" s="183" t="str">
        <f>IF(AND(COUNTIFS($J$18:J2222,J2222)=1,AE2222=1),1,"")</f>
        <v/>
      </c>
      <c r="AG2222" s="183">
        <f>IF(C2222="","",IF(AND(COUNTIFS($J$18:J2222,J2222)=1,C2222&lt;&gt;""),1,""))</f>
        <v>1</v>
      </c>
      <c r="AH2222" s="183">
        <f>IF(G2222="","",IF(AND(COUNTIFS($J$18:J2222,J2222)=1,G2222&lt;&gt;""),1,""))</f>
        <v>1</v>
      </c>
      <c r="AI2222" s="28">
        <f t="shared" si="433"/>
        <v>36480247.665929191</v>
      </c>
      <c r="AJ2222" s="28">
        <f t="shared" si="434"/>
        <v>5330996.6372757507</v>
      </c>
      <c r="AK2222" s="29">
        <f t="shared" si="435"/>
        <v>0.14613378412599559</v>
      </c>
      <c r="AL2222" s="25"/>
      <c r="AM2222" s="25"/>
      <c r="AN2222" s="25"/>
      <c r="AO2222" s="25"/>
      <c r="AP2222" s="45" t="str">
        <f t="shared" si="436"/>
        <v>20227</v>
      </c>
      <c r="AQ2222" s="45" t="str">
        <f t="shared" si="437"/>
        <v>20227JPY</v>
      </c>
    </row>
    <row r="2223" spans="1:43" s="15" customFormat="1">
      <c r="A2223" s="16" t="s">
        <v>41</v>
      </c>
      <c r="B2223" s="182">
        <v>2022</v>
      </c>
      <c r="C2223" s="182">
        <v>5</v>
      </c>
      <c r="D2223" s="57" t="str">
        <f t="shared" si="440"/>
        <v>Q1</v>
      </c>
      <c r="E2223" s="16" t="s">
        <v>41</v>
      </c>
      <c r="F2223" s="182">
        <v>2022</v>
      </c>
      <c r="G2223" s="182">
        <v>7</v>
      </c>
      <c r="H2223" s="185"/>
      <c r="I2223" s="57" t="str">
        <f t="shared" si="429"/>
        <v>Q2</v>
      </c>
      <c r="J2223" s="178" t="s">
        <v>2159</v>
      </c>
      <c r="K2223" s="185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30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87" t="str">
        <f t="shared" si="439"/>
        <v>1</v>
      </c>
      <c r="Z2223" s="26">
        <f t="shared" si="441"/>
        <v>10400000</v>
      </c>
      <c r="AA2223" s="16">
        <v>5.8700000000000002E-2</v>
      </c>
      <c r="AB2223" s="35">
        <f t="shared" si="438"/>
        <v>610480</v>
      </c>
      <c r="AC2223" s="27">
        <f t="shared" si="431"/>
        <v>100118.72</v>
      </c>
      <c r="AD2223" s="184">
        <v>0.16400000000000001</v>
      </c>
      <c r="AE2223" s="183">
        <f t="shared" si="432"/>
        <v>0</v>
      </c>
      <c r="AF2223" s="183" t="str">
        <f>IF(AND(COUNTIFS($J$18:J2223,J2223)=1,AE2223=1),1,"")</f>
        <v/>
      </c>
      <c r="AG2223" s="183" t="str">
        <f>IF(C2223="","",IF(AND(COUNTIFS($J$18:J2223,J2223)=1,C2223&lt;&gt;""),1,""))</f>
        <v/>
      </c>
      <c r="AH2223" s="183" t="str">
        <f>IF(G2223="","",IF(AND(COUNTIFS($J$18:J2223,J2223)=1,G2223&lt;&gt;""),1,""))</f>
        <v/>
      </c>
      <c r="AI2223" s="28">
        <f t="shared" si="433"/>
        <v>36480247.665929191</v>
      </c>
      <c r="AJ2223" s="28">
        <f t="shared" si="434"/>
        <v>5330996.6372757507</v>
      </c>
      <c r="AK2223" s="29">
        <f t="shared" si="435"/>
        <v>0.14613378412599559</v>
      </c>
      <c r="AL2223" s="25"/>
      <c r="AM2223" s="25"/>
      <c r="AN2223" s="25"/>
      <c r="AO2223" s="25"/>
      <c r="AP2223" s="45" t="str">
        <f t="shared" si="436"/>
        <v>20227</v>
      </c>
      <c r="AQ2223" s="45" t="str">
        <f t="shared" si="437"/>
        <v>20227JPY</v>
      </c>
    </row>
    <row r="2224" spans="1:43" s="15" customFormat="1">
      <c r="A2224" s="16" t="s">
        <v>41</v>
      </c>
      <c r="B2224" s="182">
        <v>2022</v>
      </c>
      <c r="C2224" s="182">
        <v>6</v>
      </c>
      <c r="D2224" s="57" t="str">
        <f t="shared" si="440"/>
        <v>Q1</v>
      </c>
      <c r="E2224" s="16" t="s">
        <v>41</v>
      </c>
      <c r="F2224" s="182">
        <v>2022</v>
      </c>
      <c r="G2224" s="182">
        <v>7</v>
      </c>
      <c r="H2224" s="185"/>
      <c r="I2224" s="57" t="str">
        <f t="shared" si="429"/>
        <v>Q2</v>
      </c>
      <c r="J2224" s="178" t="s">
        <v>2160</v>
      </c>
      <c r="K2224" s="185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30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87" t="str">
        <f t="shared" si="439"/>
        <v>1.13</v>
      </c>
      <c r="Z2224" s="26">
        <f t="shared" si="441"/>
        <v>1020000</v>
      </c>
      <c r="AA2224" s="16">
        <v>1.17</v>
      </c>
      <c r="AB2224" s="35">
        <f t="shared" si="438"/>
        <v>1056106.1946902655</v>
      </c>
      <c r="AC2224" s="27">
        <f t="shared" si="431"/>
        <v>142679.94690265486</v>
      </c>
      <c r="AD2224" s="184">
        <v>0.1351</v>
      </c>
      <c r="AE2224" s="183">
        <f t="shared" si="432"/>
        <v>0</v>
      </c>
      <c r="AF2224" s="183" t="str">
        <f>IF(AND(COUNTIFS($J$18:J2224,J2224)=1,AE2224=1),1,"")</f>
        <v/>
      </c>
      <c r="AG2224" s="183">
        <f>IF(C2224="","",IF(AND(COUNTIFS($J$18:J2224,J2224)=1,C2224&lt;&gt;""),1,""))</f>
        <v>1</v>
      </c>
      <c r="AH2224" s="183">
        <f>IF(G2224="","",IF(AND(COUNTIFS($J$18:J2224,J2224)=1,G2224&lt;&gt;""),1,""))</f>
        <v>1</v>
      </c>
      <c r="AI2224" s="28">
        <f t="shared" si="433"/>
        <v>36480247.665929191</v>
      </c>
      <c r="AJ2224" s="28">
        <f t="shared" si="434"/>
        <v>5330996.6372757507</v>
      </c>
      <c r="AK2224" s="29">
        <f t="shared" si="435"/>
        <v>0.14613378412599559</v>
      </c>
      <c r="AL2224" s="25"/>
      <c r="AM2224" s="25"/>
      <c r="AN2224" s="25"/>
      <c r="AO2224" s="25"/>
      <c r="AP2224" s="45" t="str">
        <f t="shared" si="436"/>
        <v>20227</v>
      </c>
      <c r="AQ2224" s="45" t="str">
        <f t="shared" si="437"/>
        <v>20227RMB</v>
      </c>
    </row>
    <row r="2225" spans="1:43" s="15" customFormat="1">
      <c r="A2225" s="16" t="s">
        <v>41</v>
      </c>
      <c r="B2225" s="182">
        <v>2022</v>
      </c>
      <c r="C2225" s="182">
        <v>6</v>
      </c>
      <c r="D2225" s="57" t="str">
        <f t="shared" si="440"/>
        <v>Q1</v>
      </c>
      <c r="E2225" s="16" t="s">
        <v>41</v>
      </c>
      <c r="F2225" s="182">
        <v>2022</v>
      </c>
      <c r="G2225" s="182">
        <v>7</v>
      </c>
      <c r="H2225" s="185"/>
      <c r="I2225" s="57" t="str">
        <f t="shared" si="429"/>
        <v>Q2</v>
      </c>
      <c r="J2225" s="178" t="s">
        <v>2161</v>
      </c>
      <c r="K2225" s="185" t="s">
        <v>2162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30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87" t="str">
        <f t="shared" si="439"/>
        <v>1.13</v>
      </c>
      <c r="Z2225" s="26">
        <f t="shared" si="441"/>
        <v>1020000</v>
      </c>
      <c r="AA2225" s="16">
        <v>1.17</v>
      </c>
      <c r="AB2225" s="35">
        <f t="shared" si="438"/>
        <v>1056106.1946902655</v>
      </c>
      <c r="AC2225" s="27">
        <f t="shared" si="431"/>
        <v>160316.92035398228</v>
      </c>
      <c r="AD2225" s="184">
        <v>0.15179999999999999</v>
      </c>
      <c r="AE2225" s="183">
        <f t="shared" si="432"/>
        <v>1</v>
      </c>
      <c r="AF2225" s="183">
        <f>IF(AND(COUNTIFS($J$18:J2225,J2225)=1,AE2225=1),1,"")</f>
        <v>1</v>
      </c>
      <c r="AG2225" s="183">
        <f>IF(C2225="","",IF(AND(COUNTIFS($J$18:J2225,J2225)=1,C2225&lt;&gt;""),1,""))</f>
        <v>1</v>
      </c>
      <c r="AH2225" s="183">
        <f>IF(G2225="","",IF(AND(COUNTIFS($J$18:J2225,J2225)=1,G2225&lt;&gt;""),1,""))</f>
        <v>1</v>
      </c>
      <c r="AI2225" s="28">
        <f t="shared" si="433"/>
        <v>36480247.665929191</v>
      </c>
      <c r="AJ2225" s="28">
        <f t="shared" si="434"/>
        <v>5330996.6372757507</v>
      </c>
      <c r="AK2225" s="29">
        <f t="shared" si="435"/>
        <v>0.14613378412599559</v>
      </c>
      <c r="AL2225" s="25"/>
      <c r="AM2225" s="25"/>
      <c r="AN2225" s="25"/>
      <c r="AO2225" s="25"/>
      <c r="AP2225" s="45" t="str">
        <f t="shared" si="436"/>
        <v>20227</v>
      </c>
      <c r="AQ2225" s="45" t="str">
        <f t="shared" si="437"/>
        <v>20227RMB</v>
      </c>
    </row>
    <row r="2226" spans="1:43" s="15" customFormat="1">
      <c r="A2226" s="16" t="s">
        <v>41</v>
      </c>
      <c r="B2226" s="182">
        <v>2022</v>
      </c>
      <c r="C2226" s="182">
        <v>6</v>
      </c>
      <c r="D2226" s="57" t="str">
        <f t="shared" si="440"/>
        <v>Q1</v>
      </c>
      <c r="E2226" s="16" t="s">
        <v>41</v>
      </c>
      <c r="F2226" s="182">
        <v>2022</v>
      </c>
      <c r="G2226" s="182">
        <v>7</v>
      </c>
      <c r="H2226" s="185"/>
      <c r="I2226" s="57" t="str">
        <f t="shared" si="429"/>
        <v>Q2</v>
      </c>
      <c r="J2226" s="178" t="s">
        <v>2163</v>
      </c>
      <c r="K2226" s="185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30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87" t="str">
        <f t="shared" si="439"/>
        <v>1.13</v>
      </c>
      <c r="Z2226" s="26">
        <f t="shared" si="441"/>
        <v>460000</v>
      </c>
      <c r="AA2226" s="16">
        <v>1.17</v>
      </c>
      <c r="AB2226" s="35">
        <f t="shared" si="438"/>
        <v>476283.18584070797</v>
      </c>
      <c r="AC2226" s="27">
        <f t="shared" si="431"/>
        <v>64679.256637168146</v>
      </c>
      <c r="AD2226" s="184">
        <v>0.1358</v>
      </c>
      <c r="AE2226" s="183">
        <f t="shared" si="432"/>
        <v>0</v>
      </c>
      <c r="AF2226" s="183" t="str">
        <f>IF(AND(COUNTIFS($J$18:J2226,J2226)=1,AE2226=1),1,"")</f>
        <v/>
      </c>
      <c r="AG2226" s="183">
        <f>IF(C2226="","",IF(AND(COUNTIFS($J$18:J2226,J2226)=1,C2226&lt;&gt;""),1,""))</f>
        <v>1</v>
      </c>
      <c r="AH2226" s="183">
        <f>IF(G2226="","",IF(AND(COUNTIFS($J$18:J2226,J2226)=1,G2226&lt;&gt;""),1,""))</f>
        <v>1</v>
      </c>
      <c r="AI2226" s="28">
        <f t="shared" si="433"/>
        <v>36480247.665929191</v>
      </c>
      <c r="AJ2226" s="28">
        <f t="shared" si="434"/>
        <v>5330996.6372757507</v>
      </c>
      <c r="AK2226" s="29">
        <f t="shared" si="435"/>
        <v>0.14613378412599559</v>
      </c>
      <c r="AL2226" s="25"/>
      <c r="AM2226" s="25"/>
      <c r="AN2226" s="25"/>
      <c r="AO2226" s="25"/>
      <c r="AP2226" s="45" t="str">
        <f t="shared" si="436"/>
        <v>20227</v>
      </c>
      <c r="AQ2226" s="45" t="str">
        <f t="shared" si="437"/>
        <v>20227RMB</v>
      </c>
    </row>
    <row r="2227" spans="1:43" s="15" customFormat="1">
      <c r="A2227" s="16" t="s">
        <v>41</v>
      </c>
      <c r="B2227" s="182">
        <v>2022</v>
      </c>
      <c r="C2227" s="182">
        <v>6</v>
      </c>
      <c r="D2227" s="57" t="str">
        <f t="shared" si="440"/>
        <v>Q1</v>
      </c>
      <c r="E2227" s="16" t="s">
        <v>41</v>
      </c>
      <c r="F2227" s="182">
        <v>2022</v>
      </c>
      <c r="G2227" s="182">
        <v>7</v>
      </c>
      <c r="H2227" s="185"/>
      <c r="I2227" s="57" t="str">
        <f t="shared" si="429"/>
        <v>Q2</v>
      </c>
      <c r="J2227" s="178" t="s">
        <v>2164</v>
      </c>
      <c r="K2227" s="185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30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87" t="str">
        <f t="shared" si="439"/>
        <v>1.13</v>
      </c>
      <c r="Z2227" s="26">
        <f t="shared" si="441"/>
        <v>590000</v>
      </c>
      <c r="AA2227" s="16">
        <v>1.17</v>
      </c>
      <c r="AB2227" s="35">
        <f t="shared" si="438"/>
        <v>610884.95575221244</v>
      </c>
      <c r="AC2227" s="27">
        <f t="shared" si="431"/>
        <v>111303.23893805311</v>
      </c>
      <c r="AD2227" s="184">
        <v>0.1822</v>
      </c>
      <c r="AE2227" s="183">
        <f t="shared" si="432"/>
        <v>0</v>
      </c>
      <c r="AF2227" s="183" t="str">
        <f>IF(AND(COUNTIFS($J$18:J2227,J2227)=1,AE2227=1),1,"")</f>
        <v/>
      </c>
      <c r="AG2227" s="183">
        <f>IF(C2227="","",IF(AND(COUNTIFS($J$18:J2227,J2227)=1,C2227&lt;&gt;""),1,""))</f>
        <v>1</v>
      </c>
      <c r="AH2227" s="183">
        <f>IF(G2227="","",IF(AND(COUNTIFS($J$18:J2227,J2227)=1,G2227&lt;&gt;""),1,""))</f>
        <v>1</v>
      </c>
      <c r="AI2227" s="28">
        <f t="shared" si="433"/>
        <v>36480247.665929191</v>
      </c>
      <c r="AJ2227" s="28">
        <f t="shared" si="434"/>
        <v>5330996.6372757507</v>
      </c>
      <c r="AK2227" s="29">
        <f t="shared" si="435"/>
        <v>0.14613378412599559</v>
      </c>
      <c r="AL2227" s="25"/>
      <c r="AM2227" s="25"/>
      <c r="AN2227" s="25"/>
      <c r="AO2227" s="25"/>
      <c r="AP2227" s="45" t="str">
        <f t="shared" si="436"/>
        <v>20227</v>
      </c>
      <c r="AQ2227" s="45" t="str">
        <f t="shared" si="437"/>
        <v>20227RMB</v>
      </c>
    </row>
    <row r="2228" spans="1:43" s="15" customFormat="1">
      <c r="A2228" s="16" t="s">
        <v>41</v>
      </c>
      <c r="B2228" s="182">
        <v>2022</v>
      </c>
      <c r="C2228" s="182">
        <v>6</v>
      </c>
      <c r="D2228" s="57" t="str">
        <f t="shared" si="440"/>
        <v>Q1</v>
      </c>
      <c r="E2228" s="16" t="s">
        <v>41</v>
      </c>
      <c r="F2228" s="182">
        <v>2022</v>
      </c>
      <c r="G2228" s="182">
        <v>7</v>
      </c>
      <c r="H2228" s="185"/>
      <c r="I2228" s="57" t="str">
        <f t="shared" si="429"/>
        <v>Q2</v>
      </c>
      <c r="J2228" s="178" t="s">
        <v>2164</v>
      </c>
      <c r="K2228" s="185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30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87" t="str">
        <f t="shared" si="439"/>
        <v>1.13</v>
      </c>
      <c r="Z2228" s="26">
        <f t="shared" si="441"/>
        <v>590000</v>
      </c>
      <c r="AA2228" s="16">
        <v>1.17</v>
      </c>
      <c r="AB2228" s="35">
        <f t="shared" si="438"/>
        <v>610884.95575221244</v>
      </c>
      <c r="AC2228" s="27">
        <f t="shared" si="431"/>
        <v>111303.23893805311</v>
      </c>
      <c r="AD2228" s="184">
        <v>0.1822</v>
      </c>
      <c r="AE2228" s="183">
        <f t="shared" si="432"/>
        <v>0</v>
      </c>
      <c r="AF2228" s="183" t="str">
        <f>IF(AND(COUNTIFS($J$18:J2228,J2228)=1,AE2228=1),1,"")</f>
        <v/>
      </c>
      <c r="AG2228" s="183" t="str">
        <f>IF(C2228="","",IF(AND(COUNTIFS($J$18:J2228,J2228)=1,C2228&lt;&gt;""),1,""))</f>
        <v/>
      </c>
      <c r="AH2228" s="183" t="str">
        <f>IF(G2228="","",IF(AND(COUNTIFS($J$18:J2228,J2228)=1,G2228&lt;&gt;""),1,""))</f>
        <v/>
      </c>
      <c r="AI2228" s="28">
        <f t="shared" si="433"/>
        <v>36480247.665929191</v>
      </c>
      <c r="AJ2228" s="28">
        <f t="shared" si="434"/>
        <v>5330996.6372757507</v>
      </c>
      <c r="AK2228" s="29">
        <f t="shared" si="435"/>
        <v>0.14613378412599559</v>
      </c>
      <c r="AL2228" s="25"/>
      <c r="AM2228" s="25"/>
      <c r="AN2228" s="25"/>
      <c r="AO2228" s="25"/>
      <c r="AP2228" s="45" t="str">
        <f t="shared" si="436"/>
        <v>20227</v>
      </c>
      <c r="AQ2228" s="45" t="str">
        <f t="shared" si="437"/>
        <v>20227RMB</v>
      </c>
    </row>
    <row r="2229" spans="1:43" s="15" customFormat="1">
      <c r="A2229" s="16" t="s">
        <v>41</v>
      </c>
      <c r="B2229" s="182">
        <v>2022</v>
      </c>
      <c r="C2229" s="182">
        <v>6</v>
      </c>
      <c r="D2229" s="57" t="str">
        <f t="shared" si="440"/>
        <v>Q1</v>
      </c>
      <c r="E2229" s="16" t="s">
        <v>41</v>
      </c>
      <c r="F2229" s="182">
        <v>2022</v>
      </c>
      <c r="G2229" s="182">
        <v>7</v>
      </c>
      <c r="H2229" s="185"/>
      <c r="I2229" s="57" t="str">
        <f t="shared" si="429"/>
        <v>Q2</v>
      </c>
      <c r="J2229" s="178" t="s">
        <v>2165</v>
      </c>
      <c r="K2229" s="185" t="s">
        <v>2166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30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87" t="str">
        <f t="shared" si="439"/>
        <v>1.13</v>
      </c>
      <c r="Z2229" s="26">
        <f t="shared" si="441"/>
        <v>623546</v>
      </c>
      <c r="AA2229" s="16">
        <v>1.17</v>
      </c>
      <c r="AB2229" s="35">
        <f t="shared" si="438"/>
        <v>645618.42477876099</v>
      </c>
      <c r="AC2229" s="27">
        <f t="shared" si="431"/>
        <v>150622.77850088495</v>
      </c>
      <c r="AD2229" s="184">
        <v>0.23330000000000001</v>
      </c>
      <c r="AE2229" s="183">
        <f t="shared" si="432"/>
        <v>1</v>
      </c>
      <c r="AF2229" s="183">
        <f>IF(AND(COUNTIFS($J$18:J2229,J2229)=1,AE2229=1),1,"")</f>
        <v>1</v>
      </c>
      <c r="AG2229" s="183">
        <f>IF(C2229="","",IF(AND(COUNTIFS($J$18:J2229,J2229)=1,C2229&lt;&gt;""),1,""))</f>
        <v>1</v>
      </c>
      <c r="AH2229" s="183">
        <f>IF(G2229="","",IF(AND(COUNTIFS($J$18:J2229,J2229)=1,G2229&lt;&gt;""),1,""))</f>
        <v>1</v>
      </c>
      <c r="AI2229" s="28">
        <f t="shared" si="433"/>
        <v>36480247.665929191</v>
      </c>
      <c r="AJ2229" s="28">
        <f t="shared" si="434"/>
        <v>5330996.6372757507</v>
      </c>
      <c r="AK2229" s="29">
        <f t="shared" si="435"/>
        <v>0.14613378412599559</v>
      </c>
      <c r="AL2229" s="25"/>
      <c r="AM2229" s="25"/>
      <c r="AN2229" s="25"/>
      <c r="AO2229" s="25"/>
      <c r="AP2229" s="45" t="str">
        <f t="shared" si="436"/>
        <v>20227</v>
      </c>
      <c r="AQ2229" s="45" t="str">
        <f t="shared" si="437"/>
        <v>20227RMB</v>
      </c>
    </row>
    <row r="2230" spans="1:43" s="15" customFormat="1">
      <c r="A2230" s="16" t="s">
        <v>41</v>
      </c>
      <c r="B2230" s="182">
        <v>2022</v>
      </c>
      <c r="C2230" s="182">
        <v>6</v>
      </c>
      <c r="D2230" s="57" t="str">
        <f t="shared" si="440"/>
        <v>Q1</v>
      </c>
      <c r="E2230" s="16" t="s">
        <v>41</v>
      </c>
      <c r="F2230" s="182">
        <v>2022</v>
      </c>
      <c r="G2230" s="182">
        <v>7</v>
      </c>
      <c r="H2230" s="185"/>
      <c r="I2230" s="57" t="str">
        <f t="shared" si="429"/>
        <v>Q2</v>
      </c>
      <c r="J2230" s="178" t="s">
        <v>2167</v>
      </c>
      <c r="K2230" s="185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30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87" t="str">
        <f t="shared" si="439"/>
        <v>1.13</v>
      </c>
      <c r="Z2230" s="26">
        <f t="shared" si="441"/>
        <v>762233</v>
      </c>
      <c r="AA2230" s="16">
        <v>1.17</v>
      </c>
      <c r="AB2230" s="35">
        <f t="shared" si="438"/>
        <v>789214.69911504432</v>
      </c>
      <c r="AC2230" s="27">
        <f t="shared" si="431"/>
        <v>144268.44699823009</v>
      </c>
      <c r="AD2230" s="184">
        <v>0.18279999999999999</v>
      </c>
      <c r="AE2230" s="183">
        <f t="shared" si="432"/>
        <v>0</v>
      </c>
      <c r="AF2230" s="183" t="str">
        <f>IF(AND(COUNTIFS($J$18:J2230,J2230)=1,AE2230=1),1,"")</f>
        <v/>
      </c>
      <c r="AG2230" s="183">
        <f>IF(C2230="","",IF(AND(COUNTIFS($J$18:J2230,J2230)=1,C2230&lt;&gt;""),1,""))</f>
        <v>1</v>
      </c>
      <c r="AH2230" s="183">
        <f>IF(G2230="","",IF(AND(COUNTIFS($J$18:J2230,J2230)=1,G2230&lt;&gt;""),1,""))</f>
        <v>1</v>
      </c>
      <c r="AI2230" s="28">
        <f t="shared" si="433"/>
        <v>36480247.665929191</v>
      </c>
      <c r="AJ2230" s="28">
        <f t="shared" si="434"/>
        <v>5330996.6372757507</v>
      </c>
      <c r="AK2230" s="29">
        <f t="shared" si="435"/>
        <v>0.14613378412599559</v>
      </c>
      <c r="AL2230" s="25"/>
      <c r="AM2230" s="25"/>
      <c r="AN2230" s="25"/>
      <c r="AO2230" s="25"/>
      <c r="AP2230" s="45" t="str">
        <f t="shared" si="436"/>
        <v>20227</v>
      </c>
      <c r="AQ2230" s="45" t="str">
        <f t="shared" si="437"/>
        <v>20227RMB</v>
      </c>
    </row>
    <row r="2231" spans="1:43" s="15" customFormat="1">
      <c r="A2231" s="16" t="s">
        <v>41</v>
      </c>
      <c r="B2231" s="182">
        <v>2022</v>
      </c>
      <c r="C2231" s="182">
        <v>6</v>
      </c>
      <c r="D2231" s="57" t="str">
        <f t="shared" si="440"/>
        <v>Q1</v>
      </c>
      <c r="E2231" s="16" t="s">
        <v>41</v>
      </c>
      <c r="F2231" s="182">
        <v>2022</v>
      </c>
      <c r="G2231" s="182">
        <v>7</v>
      </c>
      <c r="H2231" s="185"/>
      <c r="I2231" s="57" t="str">
        <f t="shared" si="429"/>
        <v>Q2</v>
      </c>
      <c r="J2231" s="178" t="s">
        <v>2167</v>
      </c>
      <c r="K2231" s="185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30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87" t="str">
        <f t="shared" si="439"/>
        <v>1.13</v>
      </c>
      <c r="Z2231" s="26">
        <f t="shared" si="441"/>
        <v>762233</v>
      </c>
      <c r="AA2231" s="16">
        <v>1.17</v>
      </c>
      <c r="AB2231" s="35">
        <f t="shared" si="438"/>
        <v>789214.69911504432</v>
      </c>
      <c r="AC2231" s="27">
        <f t="shared" si="431"/>
        <v>144268.44699823009</v>
      </c>
      <c r="AD2231" s="184">
        <v>0.18279999999999999</v>
      </c>
      <c r="AE2231" s="183">
        <f t="shared" si="432"/>
        <v>0</v>
      </c>
      <c r="AF2231" s="183" t="str">
        <f>IF(AND(COUNTIFS($J$18:J2231,J2231)=1,AE2231=1),1,"")</f>
        <v/>
      </c>
      <c r="AG2231" s="183" t="str">
        <f>IF(C2231="","",IF(AND(COUNTIFS($J$18:J2231,J2231)=1,C2231&lt;&gt;""),1,""))</f>
        <v/>
      </c>
      <c r="AH2231" s="183" t="str">
        <f>IF(G2231="","",IF(AND(COUNTIFS($J$18:J2231,J2231)=1,G2231&lt;&gt;""),1,""))</f>
        <v/>
      </c>
      <c r="AI2231" s="28">
        <f t="shared" si="433"/>
        <v>36480247.665929191</v>
      </c>
      <c r="AJ2231" s="28">
        <f t="shared" si="434"/>
        <v>5330996.6372757507</v>
      </c>
      <c r="AK2231" s="29">
        <f t="shared" si="435"/>
        <v>0.14613378412599559</v>
      </c>
      <c r="AL2231" s="25"/>
      <c r="AM2231" s="25"/>
      <c r="AN2231" s="25"/>
      <c r="AO2231" s="25"/>
      <c r="AP2231" s="45" t="str">
        <f t="shared" si="436"/>
        <v>20227</v>
      </c>
      <c r="AQ2231" s="45" t="str">
        <f t="shared" si="437"/>
        <v>20227RMB</v>
      </c>
    </row>
    <row r="2232" spans="1:43" s="15" customFormat="1">
      <c r="A2232" s="16" t="s">
        <v>41</v>
      </c>
      <c r="B2232" s="182">
        <v>2022</v>
      </c>
      <c r="C2232" s="182">
        <v>6</v>
      </c>
      <c r="D2232" s="57" t="str">
        <f t="shared" si="440"/>
        <v>Q1</v>
      </c>
      <c r="E2232" s="16" t="s">
        <v>41</v>
      </c>
      <c r="F2232" s="182">
        <v>2022</v>
      </c>
      <c r="G2232" s="182">
        <v>7</v>
      </c>
      <c r="H2232" s="185"/>
      <c r="I2232" s="57" t="str">
        <f t="shared" si="429"/>
        <v>Q2</v>
      </c>
      <c r="J2232" s="178" t="s">
        <v>2167</v>
      </c>
      <c r="K2232" s="185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30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87" t="str">
        <f t="shared" si="439"/>
        <v>1.13</v>
      </c>
      <c r="Z2232" s="26">
        <f t="shared" si="441"/>
        <v>575779</v>
      </c>
      <c r="AA2232" s="16">
        <v>1.17</v>
      </c>
      <c r="AB2232" s="35">
        <f t="shared" si="438"/>
        <v>596160.55752212391</v>
      </c>
      <c r="AC2232" s="27">
        <f t="shared" si="431"/>
        <v>108978.14991504424</v>
      </c>
      <c r="AD2232" s="184">
        <v>0.18279999999999999</v>
      </c>
      <c r="AE2232" s="183">
        <f t="shared" si="432"/>
        <v>0</v>
      </c>
      <c r="AF2232" s="183" t="str">
        <f>IF(AND(COUNTIFS($J$18:J2232,J2232)=1,AE2232=1),1,"")</f>
        <v/>
      </c>
      <c r="AG2232" s="183" t="str">
        <f>IF(C2232="","",IF(AND(COUNTIFS($J$18:J2232,J2232)=1,C2232&lt;&gt;""),1,""))</f>
        <v/>
      </c>
      <c r="AH2232" s="183" t="str">
        <f>IF(G2232="","",IF(AND(COUNTIFS($J$18:J2232,J2232)=1,G2232&lt;&gt;""),1,""))</f>
        <v/>
      </c>
      <c r="AI2232" s="28">
        <f t="shared" si="433"/>
        <v>36480247.665929191</v>
      </c>
      <c r="AJ2232" s="28">
        <f t="shared" si="434"/>
        <v>5330996.6372757507</v>
      </c>
      <c r="AK2232" s="29">
        <f t="shared" si="435"/>
        <v>0.14613378412599559</v>
      </c>
      <c r="AL2232" s="25"/>
      <c r="AM2232" s="25"/>
      <c r="AN2232" s="25"/>
      <c r="AO2232" s="25"/>
      <c r="AP2232" s="45" t="str">
        <f t="shared" si="436"/>
        <v>20227</v>
      </c>
      <c r="AQ2232" s="45" t="str">
        <f t="shared" si="437"/>
        <v>20227RMB</v>
      </c>
    </row>
    <row r="2233" spans="1:43" s="15" customFormat="1">
      <c r="A2233" s="16" t="s">
        <v>41</v>
      </c>
      <c r="B2233" s="182">
        <v>2022</v>
      </c>
      <c r="C2233" s="182">
        <v>6</v>
      </c>
      <c r="D2233" s="57" t="str">
        <f t="shared" si="440"/>
        <v>Q1</v>
      </c>
      <c r="E2233" s="16" t="s">
        <v>41</v>
      </c>
      <c r="F2233" s="182">
        <v>2022</v>
      </c>
      <c r="G2233" s="182">
        <v>7</v>
      </c>
      <c r="H2233" s="185"/>
      <c r="I2233" s="57" t="str">
        <f t="shared" si="429"/>
        <v>Q2</v>
      </c>
      <c r="J2233" s="178" t="s">
        <v>2168</v>
      </c>
      <c r="K2233" s="185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30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87" t="str">
        <f t="shared" si="439"/>
        <v>1.13</v>
      </c>
      <c r="Z2233" s="26">
        <f t="shared" si="441"/>
        <v>570000</v>
      </c>
      <c r="AA2233" s="16">
        <v>1.17</v>
      </c>
      <c r="AB2233" s="35">
        <f t="shared" si="438"/>
        <v>590176.99115044251</v>
      </c>
      <c r="AC2233" s="27">
        <f t="shared" si="431"/>
        <v>111425.41592920355</v>
      </c>
      <c r="AD2233" s="184">
        <v>0.1888</v>
      </c>
      <c r="AE2233" s="183">
        <f t="shared" si="432"/>
        <v>0</v>
      </c>
      <c r="AF2233" s="183" t="str">
        <f>IF(AND(COUNTIFS($J$18:J2233,J2233)=1,AE2233=1),1,"")</f>
        <v/>
      </c>
      <c r="AG2233" s="183">
        <f>IF(C2233="","",IF(AND(COUNTIFS($J$18:J2233,J2233)=1,C2233&lt;&gt;""),1,""))</f>
        <v>1</v>
      </c>
      <c r="AH2233" s="183">
        <f>IF(G2233="","",IF(AND(COUNTIFS($J$18:J2233,J2233)=1,G2233&lt;&gt;""),1,""))</f>
        <v>1</v>
      </c>
      <c r="AI2233" s="28">
        <f t="shared" si="433"/>
        <v>36480247.665929191</v>
      </c>
      <c r="AJ2233" s="28">
        <f t="shared" si="434"/>
        <v>5330996.6372757507</v>
      </c>
      <c r="AK2233" s="29">
        <f t="shared" si="435"/>
        <v>0.14613378412599559</v>
      </c>
      <c r="AL2233" s="25"/>
      <c r="AM2233" s="25"/>
      <c r="AN2233" s="25"/>
      <c r="AO2233" s="25"/>
      <c r="AP2233" s="45" t="str">
        <f t="shared" si="436"/>
        <v>20227</v>
      </c>
      <c r="AQ2233" s="45" t="str">
        <f t="shared" si="437"/>
        <v>20227RMB</v>
      </c>
    </row>
    <row r="2234" spans="1:43" s="15" customFormat="1">
      <c r="A2234" s="16" t="s">
        <v>41</v>
      </c>
      <c r="B2234" s="182">
        <v>2022</v>
      </c>
      <c r="C2234" s="182">
        <v>6</v>
      </c>
      <c r="D2234" s="57" t="str">
        <f t="shared" si="440"/>
        <v>Q1</v>
      </c>
      <c r="E2234" s="16" t="s">
        <v>41</v>
      </c>
      <c r="F2234" s="182">
        <v>2022</v>
      </c>
      <c r="G2234" s="182">
        <v>7</v>
      </c>
      <c r="H2234" s="185"/>
      <c r="I2234" s="57" t="str">
        <f t="shared" si="429"/>
        <v>Q2</v>
      </c>
      <c r="J2234" s="178" t="s">
        <v>2169</v>
      </c>
      <c r="K2234" s="185" t="s">
        <v>2170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30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87" t="str">
        <f t="shared" si="439"/>
        <v>1.13</v>
      </c>
      <c r="Z2234" s="26">
        <f t="shared" si="441"/>
        <v>500000</v>
      </c>
      <c r="AA2234" s="16">
        <v>1.17</v>
      </c>
      <c r="AB2234" s="35">
        <f t="shared" si="438"/>
        <v>517699.11504424782</v>
      </c>
      <c r="AC2234" s="27">
        <f t="shared" si="431"/>
        <v>75687.610619469036</v>
      </c>
      <c r="AD2234" s="184">
        <v>0.1462</v>
      </c>
      <c r="AE2234" s="183">
        <f t="shared" si="432"/>
        <v>1</v>
      </c>
      <c r="AF2234" s="183">
        <f>IF(AND(COUNTIFS($J$18:J2234,J2234)=1,AE2234=1),1,"")</f>
        <v>1</v>
      </c>
      <c r="AG2234" s="183">
        <f>IF(C2234="","",IF(AND(COUNTIFS($J$18:J2234,J2234)=1,C2234&lt;&gt;""),1,""))</f>
        <v>1</v>
      </c>
      <c r="AH2234" s="183">
        <f>IF(G2234="","",IF(AND(COUNTIFS($J$18:J2234,J2234)=1,G2234&lt;&gt;""),1,""))</f>
        <v>1</v>
      </c>
      <c r="AI2234" s="28">
        <f t="shared" si="433"/>
        <v>36480247.665929191</v>
      </c>
      <c r="AJ2234" s="28">
        <f t="shared" si="434"/>
        <v>5330996.6372757507</v>
      </c>
      <c r="AK2234" s="29">
        <f t="shared" si="435"/>
        <v>0.14613378412599559</v>
      </c>
      <c r="AL2234" s="25"/>
      <c r="AM2234" s="25"/>
      <c r="AN2234" s="25"/>
      <c r="AO2234" s="25"/>
      <c r="AP2234" s="45" t="str">
        <f t="shared" si="436"/>
        <v>20227</v>
      </c>
      <c r="AQ2234" s="45" t="str">
        <f t="shared" si="437"/>
        <v>20227RMB</v>
      </c>
    </row>
    <row r="2235" spans="1:43" s="15" customFormat="1">
      <c r="A2235" s="16" t="s">
        <v>41</v>
      </c>
      <c r="B2235" s="182">
        <v>2022</v>
      </c>
      <c r="C2235" s="182">
        <v>7</v>
      </c>
      <c r="D2235" s="57" t="str">
        <f t="shared" si="440"/>
        <v>Q2</v>
      </c>
      <c r="E2235" s="16" t="s">
        <v>41</v>
      </c>
      <c r="F2235" s="182">
        <v>2022</v>
      </c>
      <c r="G2235" s="182">
        <v>7</v>
      </c>
      <c r="H2235" s="185"/>
      <c r="I2235" s="57" t="str">
        <f t="shared" si="429"/>
        <v>Q2</v>
      </c>
      <c r="J2235" s="178" t="s">
        <v>2171</v>
      </c>
      <c r="K2235" s="185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30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87" t="str">
        <f t="shared" si="439"/>
        <v>1.13</v>
      </c>
      <c r="Z2235" s="26">
        <f t="shared" si="441"/>
        <v>750000</v>
      </c>
      <c r="AA2235" s="16">
        <v>1.17</v>
      </c>
      <c r="AB2235" s="35">
        <f t="shared" si="438"/>
        <v>776548.67256637174</v>
      </c>
      <c r="AC2235" s="27">
        <f t="shared" si="431"/>
        <v>143506.19469026549</v>
      </c>
      <c r="AD2235" s="184">
        <v>0.18479999999999999</v>
      </c>
      <c r="AE2235" s="183">
        <f t="shared" si="432"/>
        <v>0</v>
      </c>
      <c r="AF2235" s="183" t="str">
        <f>IF(AND(COUNTIFS($J$18:J2235,J2235)=1,AE2235=1),1,"")</f>
        <v/>
      </c>
      <c r="AG2235" s="183">
        <f>IF(C2235="","",IF(AND(COUNTIFS($J$18:J2235,J2235)=1,C2235&lt;&gt;""),1,""))</f>
        <v>1</v>
      </c>
      <c r="AH2235" s="183">
        <f>IF(G2235="","",IF(AND(COUNTIFS($J$18:J2235,J2235)=1,G2235&lt;&gt;""),1,""))</f>
        <v>1</v>
      </c>
      <c r="AI2235" s="28">
        <f t="shared" si="433"/>
        <v>36480247.665929191</v>
      </c>
      <c r="AJ2235" s="28">
        <f t="shared" si="434"/>
        <v>5330996.6372757507</v>
      </c>
      <c r="AK2235" s="29">
        <f t="shared" si="435"/>
        <v>0.14613378412599559</v>
      </c>
      <c r="AL2235" s="25"/>
      <c r="AM2235" s="25"/>
      <c r="AN2235" s="25"/>
      <c r="AO2235" s="25"/>
      <c r="AP2235" s="45" t="str">
        <f t="shared" si="436"/>
        <v>20227</v>
      </c>
      <c r="AQ2235" s="45" t="str">
        <f t="shared" si="437"/>
        <v>20227RMB</v>
      </c>
    </row>
    <row r="2236" spans="1:43" s="15" customFormat="1">
      <c r="A2236" s="16" t="s">
        <v>41</v>
      </c>
      <c r="B2236" s="182">
        <v>2022</v>
      </c>
      <c r="C2236" s="182">
        <v>7</v>
      </c>
      <c r="D2236" s="57" t="str">
        <f t="shared" si="440"/>
        <v>Q2</v>
      </c>
      <c r="E2236" s="16" t="s">
        <v>41</v>
      </c>
      <c r="F2236" s="182">
        <v>2022</v>
      </c>
      <c r="G2236" s="182">
        <v>7</v>
      </c>
      <c r="H2236" s="185"/>
      <c r="I2236" s="57" t="str">
        <f t="shared" si="429"/>
        <v>Q2</v>
      </c>
      <c r="J2236" s="178" t="s">
        <v>2172</v>
      </c>
      <c r="K2236" s="185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30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87" t="str">
        <f t="shared" si="439"/>
        <v>1</v>
      </c>
      <c r="Z2236" s="26">
        <f t="shared" si="441"/>
        <v>17000000</v>
      </c>
      <c r="AA2236" s="16">
        <v>5.8700000000000002E-2</v>
      </c>
      <c r="AB2236" s="35">
        <f t="shared" si="438"/>
        <v>997900</v>
      </c>
      <c r="AC2236" s="27">
        <f t="shared" si="431"/>
        <v>170042.16</v>
      </c>
      <c r="AD2236" s="184">
        <v>0.1704</v>
      </c>
      <c r="AE2236" s="183">
        <f t="shared" si="432"/>
        <v>0</v>
      </c>
      <c r="AF2236" s="183" t="str">
        <f>IF(AND(COUNTIFS($J$18:J2236,J2236)=1,AE2236=1),1,"")</f>
        <v/>
      </c>
      <c r="AG2236" s="183">
        <f>IF(C2236="","",IF(AND(COUNTIFS($J$18:J2236,J2236)=1,C2236&lt;&gt;""),1,""))</f>
        <v>1</v>
      </c>
      <c r="AH2236" s="183">
        <f>IF(G2236="","",IF(AND(COUNTIFS($J$18:J2236,J2236)=1,G2236&lt;&gt;""),1,""))</f>
        <v>1</v>
      </c>
      <c r="AI2236" s="28">
        <f t="shared" si="433"/>
        <v>36480247.665929191</v>
      </c>
      <c r="AJ2236" s="28">
        <f t="shared" si="434"/>
        <v>5330996.6372757507</v>
      </c>
      <c r="AK2236" s="29">
        <f t="shared" si="435"/>
        <v>0.14613378412599559</v>
      </c>
      <c r="AL2236" s="25"/>
      <c r="AM2236" s="25"/>
      <c r="AN2236" s="25"/>
      <c r="AO2236" s="25"/>
      <c r="AP2236" s="45" t="str">
        <f t="shared" si="436"/>
        <v>20227</v>
      </c>
      <c r="AQ2236" s="45" t="str">
        <f t="shared" si="437"/>
        <v>20227JPY</v>
      </c>
    </row>
    <row r="2237" spans="1:43" s="15" customFormat="1">
      <c r="A2237" s="16" t="s">
        <v>41</v>
      </c>
      <c r="B2237" s="182">
        <v>2022</v>
      </c>
      <c r="C2237" s="182">
        <v>7</v>
      </c>
      <c r="D2237" s="57" t="str">
        <f t="shared" si="440"/>
        <v>Q2</v>
      </c>
      <c r="E2237" s="16" t="s">
        <v>41</v>
      </c>
      <c r="F2237" s="182">
        <v>2022</v>
      </c>
      <c r="G2237" s="182">
        <v>7</v>
      </c>
      <c r="H2237" s="185"/>
      <c r="I2237" s="57" t="str">
        <f t="shared" si="429"/>
        <v>Q2</v>
      </c>
      <c r="J2237" s="178" t="s">
        <v>2172</v>
      </c>
      <c r="K2237" s="185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30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87" t="str">
        <f t="shared" si="439"/>
        <v>1</v>
      </c>
      <c r="Z2237" s="26">
        <f t="shared" si="441"/>
        <v>17000000</v>
      </c>
      <c r="AA2237" s="16">
        <v>5.8700000000000002E-2</v>
      </c>
      <c r="AB2237" s="35">
        <f t="shared" si="438"/>
        <v>997900</v>
      </c>
      <c r="AC2237" s="27">
        <f t="shared" si="431"/>
        <v>170042.16</v>
      </c>
      <c r="AD2237" s="184">
        <v>0.1704</v>
      </c>
      <c r="AE2237" s="183">
        <f t="shared" si="432"/>
        <v>0</v>
      </c>
      <c r="AF2237" s="183" t="str">
        <f>IF(AND(COUNTIFS($J$18:J2237,J2237)=1,AE2237=1),1,"")</f>
        <v/>
      </c>
      <c r="AG2237" s="183" t="str">
        <f>IF(C2237="","",IF(AND(COUNTIFS($J$18:J2237,J2237)=1,C2237&lt;&gt;""),1,""))</f>
        <v/>
      </c>
      <c r="AH2237" s="183" t="str">
        <f>IF(G2237="","",IF(AND(COUNTIFS($J$18:J2237,J2237)=1,G2237&lt;&gt;""),1,""))</f>
        <v/>
      </c>
      <c r="AI2237" s="28">
        <f t="shared" si="433"/>
        <v>36480247.665929191</v>
      </c>
      <c r="AJ2237" s="28">
        <f t="shared" si="434"/>
        <v>5330996.6372757507</v>
      </c>
      <c r="AK2237" s="29">
        <f t="shared" si="435"/>
        <v>0.14613378412599559</v>
      </c>
      <c r="AL2237" s="25"/>
      <c r="AM2237" s="25"/>
      <c r="AN2237" s="25"/>
      <c r="AO2237" s="25"/>
      <c r="AP2237" s="45" t="str">
        <f t="shared" si="436"/>
        <v>20227</v>
      </c>
      <c r="AQ2237" s="45" t="str">
        <f t="shared" si="437"/>
        <v>20227JPY</v>
      </c>
    </row>
    <row r="2238" spans="1:43" s="15" customFormat="1">
      <c r="A2238" s="16" t="s">
        <v>41</v>
      </c>
      <c r="B2238" s="182">
        <v>2022</v>
      </c>
      <c r="C2238" s="182">
        <v>7</v>
      </c>
      <c r="D2238" s="57" t="str">
        <f t="shared" si="440"/>
        <v>Q2</v>
      </c>
      <c r="E2238" s="16" t="s">
        <v>41</v>
      </c>
      <c r="F2238" s="182">
        <v>2022</v>
      </c>
      <c r="G2238" s="182">
        <v>7</v>
      </c>
      <c r="H2238" s="185"/>
      <c r="I2238" s="57" t="str">
        <f t="shared" si="429"/>
        <v>Q2</v>
      </c>
      <c r="J2238" s="178" t="s">
        <v>2172</v>
      </c>
      <c r="K2238" s="185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30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87" t="str">
        <f t="shared" si="439"/>
        <v>1</v>
      </c>
      <c r="Z2238" s="26">
        <f t="shared" si="441"/>
        <v>17000000</v>
      </c>
      <c r="AA2238" s="16">
        <v>5.8700000000000002E-2</v>
      </c>
      <c r="AB2238" s="35">
        <f t="shared" si="438"/>
        <v>997900</v>
      </c>
      <c r="AC2238" s="27">
        <f t="shared" si="431"/>
        <v>170042.16</v>
      </c>
      <c r="AD2238" s="184">
        <v>0.1704</v>
      </c>
      <c r="AE2238" s="183">
        <f t="shared" si="432"/>
        <v>0</v>
      </c>
      <c r="AF2238" s="183" t="str">
        <f>IF(AND(COUNTIFS($J$18:J2238,J2238)=1,AE2238=1),1,"")</f>
        <v/>
      </c>
      <c r="AG2238" s="183" t="str">
        <f>IF(C2238="","",IF(AND(COUNTIFS($J$18:J2238,J2238)=1,C2238&lt;&gt;""),1,""))</f>
        <v/>
      </c>
      <c r="AH2238" s="183" t="str">
        <f>IF(G2238="","",IF(AND(COUNTIFS($J$18:J2238,J2238)=1,G2238&lt;&gt;""),1,""))</f>
        <v/>
      </c>
      <c r="AI2238" s="28">
        <f t="shared" si="433"/>
        <v>36480247.665929191</v>
      </c>
      <c r="AJ2238" s="28">
        <f t="shared" si="434"/>
        <v>5330996.6372757507</v>
      </c>
      <c r="AK2238" s="29">
        <f t="shared" si="435"/>
        <v>0.14613378412599559</v>
      </c>
      <c r="AL2238" s="25"/>
      <c r="AM2238" s="25"/>
      <c r="AN2238" s="25"/>
      <c r="AO2238" s="25"/>
      <c r="AP2238" s="45" t="str">
        <f t="shared" si="436"/>
        <v>20227</v>
      </c>
      <c r="AQ2238" s="45" t="str">
        <f t="shared" si="437"/>
        <v>20227JPY</v>
      </c>
    </row>
    <row r="2239" spans="1:43" s="15" customFormat="1">
      <c r="A2239" s="16" t="s">
        <v>41</v>
      </c>
      <c r="B2239" s="182">
        <v>2022</v>
      </c>
      <c r="C2239" s="182">
        <v>7</v>
      </c>
      <c r="D2239" s="57" t="str">
        <f t="shared" si="440"/>
        <v>Q2</v>
      </c>
      <c r="E2239" s="16" t="s">
        <v>41</v>
      </c>
      <c r="F2239" s="182">
        <v>2022</v>
      </c>
      <c r="G2239" s="182">
        <v>7</v>
      </c>
      <c r="H2239" s="185"/>
      <c r="I2239" s="57" t="str">
        <f t="shared" si="429"/>
        <v>Q2</v>
      </c>
      <c r="J2239" s="178" t="s">
        <v>2172</v>
      </c>
      <c r="K2239" s="185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30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87" t="str">
        <f t="shared" si="439"/>
        <v>1</v>
      </c>
      <c r="Z2239" s="26">
        <f t="shared" si="441"/>
        <v>12014500</v>
      </c>
      <c r="AA2239" s="16">
        <v>5.8700000000000002E-2</v>
      </c>
      <c r="AB2239" s="35">
        <f t="shared" si="438"/>
        <v>705251.15</v>
      </c>
      <c r="AC2239" s="27">
        <f t="shared" si="431"/>
        <v>120174.79596</v>
      </c>
      <c r="AD2239" s="184">
        <v>0.1704</v>
      </c>
      <c r="AE2239" s="183">
        <f t="shared" si="432"/>
        <v>0</v>
      </c>
      <c r="AF2239" s="183" t="str">
        <f>IF(AND(COUNTIFS($J$18:J2239,J2239)=1,AE2239=1),1,"")</f>
        <v/>
      </c>
      <c r="AG2239" s="183" t="str">
        <f>IF(C2239="","",IF(AND(COUNTIFS($J$18:J2239,J2239)=1,C2239&lt;&gt;""),1,""))</f>
        <v/>
      </c>
      <c r="AH2239" s="183" t="str">
        <f>IF(G2239="","",IF(AND(COUNTIFS($J$18:J2239,J2239)=1,G2239&lt;&gt;""),1,""))</f>
        <v/>
      </c>
      <c r="AI2239" s="28">
        <f t="shared" si="433"/>
        <v>36480247.665929191</v>
      </c>
      <c r="AJ2239" s="28">
        <f t="shared" si="434"/>
        <v>5330996.6372757507</v>
      </c>
      <c r="AK2239" s="29">
        <f t="shared" si="435"/>
        <v>0.14613378412599559</v>
      </c>
      <c r="AL2239" s="25"/>
      <c r="AM2239" s="25"/>
      <c r="AN2239" s="25"/>
      <c r="AO2239" s="25"/>
      <c r="AP2239" s="45" t="str">
        <f t="shared" si="436"/>
        <v>20227</v>
      </c>
      <c r="AQ2239" s="45" t="str">
        <f t="shared" si="437"/>
        <v>20227JPY</v>
      </c>
    </row>
    <row r="2240" spans="1:43" s="15" customFormat="1">
      <c r="A2240" s="16" t="s">
        <v>41</v>
      </c>
      <c r="B2240" s="182">
        <v>2022</v>
      </c>
      <c r="C2240" s="182">
        <v>7</v>
      </c>
      <c r="D2240" s="57" t="str">
        <f t="shared" si="440"/>
        <v>Q2</v>
      </c>
      <c r="E2240" s="16" t="s">
        <v>41</v>
      </c>
      <c r="F2240" s="182">
        <v>2022</v>
      </c>
      <c r="G2240" s="182">
        <v>7</v>
      </c>
      <c r="H2240" s="185"/>
      <c r="I2240" s="57" t="str">
        <f t="shared" si="429"/>
        <v>Q2</v>
      </c>
      <c r="J2240" s="178" t="s">
        <v>2172</v>
      </c>
      <c r="K2240" s="185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30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87" t="str">
        <f t="shared" si="439"/>
        <v>1</v>
      </c>
      <c r="Z2240" s="26">
        <f t="shared" si="441"/>
        <v>12014500</v>
      </c>
      <c r="AA2240" s="16">
        <v>5.8700000000000002E-2</v>
      </c>
      <c r="AB2240" s="35">
        <f t="shared" si="438"/>
        <v>705251.15</v>
      </c>
      <c r="AC2240" s="27">
        <f t="shared" si="431"/>
        <v>120174.79596</v>
      </c>
      <c r="AD2240" s="184">
        <v>0.1704</v>
      </c>
      <c r="AE2240" s="183">
        <f t="shared" si="432"/>
        <v>0</v>
      </c>
      <c r="AF2240" s="183" t="str">
        <f>IF(AND(COUNTIFS($J$18:J2240,J2240)=1,AE2240=1),1,"")</f>
        <v/>
      </c>
      <c r="AG2240" s="183" t="str">
        <f>IF(C2240="","",IF(AND(COUNTIFS($J$18:J2240,J2240)=1,C2240&lt;&gt;""),1,""))</f>
        <v/>
      </c>
      <c r="AH2240" s="183" t="str">
        <f>IF(G2240="","",IF(AND(COUNTIFS($J$18:J2240,J2240)=1,G2240&lt;&gt;""),1,""))</f>
        <v/>
      </c>
      <c r="AI2240" s="28">
        <f t="shared" si="433"/>
        <v>36480247.665929191</v>
      </c>
      <c r="AJ2240" s="28">
        <f t="shared" si="434"/>
        <v>5330996.6372757507</v>
      </c>
      <c r="AK2240" s="29">
        <f t="shared" si="435"/>
        <v>0.14613378412599559</v>
      </c>
      <c r="AL2240" s="25"/>
      <c r="AM2240" s="25"/>
      <c r="AN2240" s="25"/>
      <c r="AO2240" s="25"/>
      <c r="AP2240" s="45" t="str">
        <f t="shared" si="436"/>
        <v>20227</v>
      </c>
      <c r="AQ2240" s="45" t="str">
        <f t="shared" si="437"/>
        <v>20227JPY</v>
      </c>
    </row>
    <row r="2241" spans="1:43" s="15" customFormat="1">
      <c r="A2241" s="16" t="s">
        <v>41</v>
      </c>
      <c r="B2241" s="182">
        <v>2022</v>
      </c>
      <c r="C2241" s="182">
        <v>7</v>
      </c>
      <c r="D2241" s="57" t="str">
        <f t="shared" si="440"/>
        <v>Q2</v>
      </c>
      <c r="E2241" s="16" t="s">
        <v>41</v>
      </c>
      <c r="F2241" s="182">
        <v>2022</v>
      </c>
      <c r="G2241" s="182">
        <v>7</v>
      </c>
      <c r="H2241" s="185"/>
      <c r="I2241" s="57" t="str">
        <f t="shared" si="429"/>
        <v>Q2</v>
      </c>
      <c r="J2241" s="178" t="s">
        <v>2172</v>
      </c>
      <c r="K2241" s="185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30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87" t="str">
        <f t="shared" si="439"/>
        <v>1</v>
      </c>
      <c r="Z2241" s="26">
        <f t="shared" si="441"/>
        <v>12014500</v>
      </c>
      <c r="AA2241" s="16">
        <v>5.8700000000000002E-2</v>
      </c>
      <c r="AB2241" s="35">
        <f t="shared" si="438"/>
        <v>705251.15</v>
      </c>
      <c r="AC2241" s="27">
        <f t="shared" si="431"/>
        <v>120174.79596</v>
      </c>
      <c r="AD2241" s="184">
        <v>0.1704</v>
      </c>
      <c r="AE2241" s="183">
        <f t="shared" si="432"/>
        <v>0</v>
      </c>
      <c r="AF2241" s="183" t="str">
        <f>IF(AND(COUNTIFS($J$18:J2241,J2241)=1,AE2241=1),1,"")</f>
        <v/>
      </c>
      <c r="AG2241" s="183" t="str">
        <f>IF(C2241="","",IF(AND(COUNTIFS($J$18:J2241,J2241)=1,C2241&lt;&gt;""),1,""))</f>
        <v/>
      </c>
      <c r="AH2241" s="183" t="str">
        <f>IF(G2241="","",IF(AND(COUNTIFS($J$18:J2241,J2241)=1,G2241&lt;&gt;""),1,""))</f>
        <v/>
      </c>
      <c r="AI2241" s="28">
        <f t="shared" si="433"/>
        <v>36480247.665929191</v>
      </c>
      <c r="AJ2241" s="28">
        <f t="shared" si="434"/>
        <v>5330996.6372757507</v>
      </c>
      <c r="AK2241" s="29">
        <f t="shared" si="435"/>
        <v>0.14613378412599559</v>
      </c>
      <c r="AL2241" s="25"/>
      <c r="AM2241" s="25"/>
      <c r="AN2241" s="25"/>
      <c r="AO2241" s="25"/>
      <c r="AP2241" s="45" t="str">
        <f t="shared" si="436"/>
        <v>20227</v>
      </c>
      <c r="AQ2241" s="45" t="str">
        <f t="shared" si="437"/>
        <v>20227JPY</v>
      </c>
    </row>
    <row r="2242" spans="1:43" s="15" customFormat="1">
      <c r="A2242" s="16" t="s">
        <v>41</v>
      </c>
      <c r="B2242" s="182">
        <v>2022</v>
      </c>
      <c r="C2242" s="182">
        <v>7</v>
      </c>
      <c r="D2242" s="57" t="str">
        <f t="shared" si="440"/>
        <v>Q2</v>
      </c>
      <c r="E2242" s="16" t="s">
        <v>41</v>
      </c>
      <c r="F2242" s="182">
        <v>2022</v>
      </c>
      <c r="G2242" s="182">
        <v>7</v>
      </c>
      <c r="H2242" s="185"/>
      <c r="I2242" s="5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78" t="s">
        <v>2173</v>
      </c>
      <c r="K2242" s="185" t="s">
        <v>2174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ref="P2242:P2305" si="443">IF(M2242="","",IF(AND(N2242&gt;0,L2242&lt;&gt;""),"MAIN UNIT",IF(AND(O2242&gt;0,L2242&lt;&gt;""),"SERVICE/ PARTS","C66 SERVICE/OTHERS")))</f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87" t="str">
        <f t="shared" si="439"/>
        <v>1.13</v>
      </c>
      <c r="Z2242" s="26">
        <f t="shared" si="441"/>
        <v>640000</v>
      </c>
      <c r="AA2242" s="16">
        <v>1.17</v>
      </c>
      <c r="AB2242" s="35">
        <f t="shared" si="438"/>
        <v>662654.8672566372</v>
      </c>
      <c r="AC2242" s="27">
        <f t="shared" ref="AC2242:AC2305" si="444">IF(R2242&lt;&gt;"",AB2242*AD2242,"")</f>
        <v>71765.52212389381</v>
      </c>
      <c r="AD2242" s="184">
        <v>0.10829999999999999</v>
      </c>
      <c r="AE2242" s="183">
        <f t="shared" ref="AE2242:AE2305" si="445">IF(Q2242="","",IF(Q2242="Yes",1,0))</f>
        <v>1</v>
      </c>
      <c r="AF2242" s="183">
        <f>IF(AND(COUNTIFS($J$18:J2242,J2242)=1,AE2242=1),1,"")</f>
        <v>1</v>
      </c>
      <c r="AG2242" s="183">
        <f>IF(C2242="","",IF(AND(COUNTIFS($J$18:J2242,J2242)=1,C2242&lt;&gt;""),1,""))</f>
        <v>1</v>
      </c>
      <c r="AH2242" s="183">
        <f>IF(G2242="","",IF(AND(COUNTIFS($J$18:J2242,J2242)=1,G2242&lt;&gt;""),1,""))</f>
        <v>1</v>
      </c>
      <c r="AI2242" s="28">
        <f t="shared" ref="AI2242:AI2305" si="446">IF(P2242="C66 SERVICE","",SUMIFS(AB:AB,F:F,F2242,G:G,G2242,E:E,E2242))</f>
        <v>36480247.665929191</v>
      </c>
      <c r="AJ2242" s="28">
        <f t="shared" ref="AJ2242:AJ2305" si="447">IF(P2242="C66 SERVICE","",SUMIFS(AC:AC,F:F,F2242,G:G,G2242,E:E,E2242))</f>
        <v>5330996.6372757507</v>
      </c>
      <c r="AK2242" s="29">
        <f t="shared" ref="AK2242:AK2305" si="448">IF(AJ2242&gt;0,AJ2242/AI2242,"")</f>
        <v>0.14613378412599559</v>
      </c>
      <c r="AL2242" s="25"/>
      <c r="AM2242" s="25"/>
      <c r="AN2242" s="25"/>
      <c r="AO2242" s="25"/>
      <c r="AP2242" s="45" t="str">
        <f t="shared" ref="AP2242:AP2305" si="449">IF(F2242="","",F2242&amp;G2242)</f>
        <v>20227</v>
      </c>
      <c r="AQ2242" s="45" t="str">
        <f t="shared" ref="AQ2242:AQ2305" si="450">IF(W2242="","",F2242&amp;G2242&amp;W2242)</f>
        <v>20227RMB</v>
      </c>
    </row>
    <row r="2243" spans="1:43" s="15" customFormat="1" ht="26.4">
      <c r="A2243" s="16" t="s">
        <v>41</v>
      </c>
      <c r="B2243" s="182">
        <v>2022</v>
      </c>
      <c r="C2243" s="182">
        <v>6</v>
      </c>
      <c r="D2243" s="57" t="str">
        <f t="shared" si="440"/>
        <v>Q1</v>
      </c>
      <c r="E2243" s="16" t="s">
        <v>41</v>
      </c>
      <c r="F2243" s="182">
        <v>2022</v>
      </c>
      <c r="G2243" s="182">
        <v>7</v>
      </c>
      <c r="H2243" s="185"/>
      <c r="I2243" s="57" t="str">
        <f t="shared" si="442"/>
        <v>Q2</v>
      </c>
      <c r="J2243" s="178" t="s">
        <v>2175</v>
      </c>
      <c r="K2243" s="185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3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87" t="str">
        <f t="shared" si="439"/>
        <v>1.13</v>
      </c>
      <c r="Z2243" s="26">
        <f t="shared" si="441"/>
        <v>13900</v>
      </c>
      <c r="AA2243" s="16">
        <v>1.17</v>
      </c>
      <c r="AB2243" s="35">
        <f t="shared" si="438"/>
        <v>14392.035398230089</v>
      </c>
      <c r="AC2243" s="27">
        <f t="shared" si="444"/>
        <v>3635.4281415929204</v>
      </c>
      <c r="AD2243" s="184">
        <v>0.25259999999999999</v>
      </c>
      <c r="AE2243" s="183">
        <f t="shared" si="445"/>
        <v>0</v>
      </c>
      <c r="AF2243" s="183" t="str">
        <f>IF(AND(COUNTIFS($J$18:J2243,J2243)=1,AE2243=1),1,"")</f>
        <v/>
      </c>
      <c r="AG2243" s="183">
        <f>IF(C2243="","",IF(AND(COUNTIFS($J$18:J2243,J2243)=1,C2243&lt;&gt;""),1,""))</f>
        <v>1</v>
      </c>
      <c r="AH2243" s="183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82">
        <v>2022</v>
      </c>
      <c r="C2244" s="182">
        <v>6</v>
      </c>
      <c r="D2244" s="57" t="str">
        <f t="shared" si="440"/>
        <v>Q1</v>
      </c>
      <c r="E2244" s="16" t="s">
        <v>41</v>
      </c>
      <c r="F2244" s="182">
        <v>2022</v>
      </c>
      <c r="G2244" s="182">
        <v>7</v>
      </c>
      <c r="H2244" s="185"/>
      <c r="I2244" s="57" t="str">
        <f t="shared" si="442"/>
        <v>Q2</v>
      </c>
      <c r="J2244" s="178" t="s">
        <v>2175</v>
      </c>
      <c r="K2244" s="185" t="s">
        <v>1502</v>
      </c>
      <c r="L2244" s="25" t="s">
        <v>2176</v>
      </c>
      <c r="M2244" s="16" t="s">
        <v>354</v>
      </c>
      <c r="N2244" s="16">
        <v>0</v>
      </c>
      <c r="O2244" s="16">
        <v>3</v>
      </c>
      <c r="P2244" s="57" t="str">
        <f t="shared" si="443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87" t="str">
        <f t="shared" si="439"/>
        <v>1.13</v>
      </c>
      <c r="Z2244" s="26">
        <f t="shared" si="441"/>
        <v>3900</v>
      </c>
      <c r="AA2244" s="16">
        <v>1.17</v>
      </c>
      <c r="AB2244" s="35">
        <f t="shared" si="438"/>
        <v>4038.0530973451328</v>
      </c>
      <c r="AC2244" s="27">
        <f t="shared" si="444"/>
        <v>1020.0122123893805</v>
      </c>
      <c r="AD2244" s="184">
        <v>0.25259999999999999</v>
      </c>
      <c r="AE2244" s="183">
        <f t="shared" si="445"/>
        <v>0</v>
      </c>
      <c r="AF2244" s="183" t="str">
        <f>IF(AND(COUNTIFS($J$18:J2244,J2244)=1,AE2244=1),1,"")</f>
        <v/>
      </c>
      <c r="AG2244" s="183" t="str">
        <f>IF(C2244="","",IF(AND(COUNTIFS($J$18:J2244,J2244)=1,C2244&lt;&gt;""),1,""))</f>
        <v/>
      </c>
      <c r="AH2244" s="183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82">
        <v>2022</v>
      </c>
      <c r="C2245" s="182">
        <v>4</v>
      </c>
      <c r="D2245" s="57" t="str">
        <f t="shared" si="440"/>
        <v>Q1</v>
      </c>
      <c r="E2245" s="16" t="s">
        <v>41</v>
      </c>
      <c r="F2245" s="182">
        <v>2022</v>
      </c>
      <c r="G2245" s="182">
        <v>8</v>
      </c>
      <c r="H2245" s="185"/>
      <c r="I2245" s="57" t="str">
        <f t="shared" si="442"/>
        <v>Q2</v>
      </c>
      <c r="J2245" s="178" t="s">
        <v>2127</v>
      </c>
      <c r="K2245" s="185" t="s">
        <v>2128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3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87" t="str">
        <f t="shared" si="439"/>
        <v>1</v>
      </c>
      <c r="Z2245" s="26">
        <f t="shared" si="441"/>
        <v>11300000</v>
      </c>
      <c r="AA2245" s="16">
        <v>5.96E-2</v>
      </c>
      <c r="AB2245" s="35">
        <f t="shared" si="438"/>
        <v>673480</v>
      </c>
      <c r="AC2245" s="27">
        <f t="shared" si="444"/>
        <v>34078.087999999996</v>
      </c>
      <c r="AD2245" s="184">
        <v>5.0599999999999999E-2</v>
      </c>
      <c r="AE2245" s="183">
        <f t="shared" si="445"/>
        <v>0</v>
      </c>
      <c r="AF2245" s="183" t="str">
        <f>IF(AND(COUNTIFS($J$18:J2245,J2245)=1,AE2245=1),1,"")</f>
        <v/>
      </c>
      <c r="AG2245" s="183" t="str">
        <f>IF(C2245="","",IF(AND(COUNTIFS($J$18:J2245,J2245)=1,C2245&lt;&gt;""),1,""))</f>
        <v/>
      </c>
      <c r="AH2245" s="183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82">
        <v>2022</v>
      </c>
      <c r="C2246" s="182">
        <v>4</v>
      </c>
      <c r="D2246" s="57" t="str">
        <f t="shared" si="440"/>
        <v>Q1</v>
      </c>
      <c r="E2246" s="16" t="s">
        <v>41</v>
      </c>
      <c r="F2246" s="182">
        <v>2022</v>
      </c>
      <c r="G2246" s="182">
        <v>8</v>
      </c>
      <c r="H2246" s="185"/>
      <c r="I2246" s="57" t="str">
        <f t="shared" si="442"/>
        <v>Q2</v>
      </c>
      <c r="J2246" s="178" t="s">
        <v>2127</v>
      </c>
      <c r="K2246" s="185" t="s">
        <v>2128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3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87" t="str">
        <f t="shared" si="439"/>
        <v>1</v>
      </c>
      <c r="Z2246" s="26">
        <f t="shared" si="441"/>
        <v>7000000</v>
      </c>
      <c r="AA2246" s="16">
        <v>5.96E-2</v>
      </c>
      <c r="AB2246" s="35">
        <f t="shared" si="438"/>
        <v>417200</v>
      </c>
      <c r="AC2246" s="27">
        <f t="shared" si="444"/>
        <v>21110.32</v>
      </c>
      <c r="AD2246" s="184">
        <v>5.0599999999999999E-2</v>
      </c>
      <c r="AE2246" s="183">
        <f t="shared" si="445"/>
        <v>0</v>
      </c>
      <c r="AF2246" s="183" t="str">
        <f>IF(AND(COUNTIFS($J$18:J2246,J2246)=1,AE2246=1),1,"")</f>
        <v/>
      </c>
      <c r="AG2246" s="183" t="str">
        <f>IF(C2246="","",IF(AND(COUNTIFS($J$18:J2246,J2246)=1,C2246&lt;&gt;""),1,""))</f>
        <v/>
      </c>
      <c r="AH2246" s="183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82">
        <v>2022</v>
      </c>
      <c r="C2247" s="182">
        <v>4</v>
      </c>
      <c r="D2247" s="57" t="str">
        <f t="shared" si="440"/>
        <v>Q1</v>
      </c>
      <c r="E2247" s="16" t="s">
        <v>41</v>
      </c>
      <c r="F2247" s="182">
        <v>2022</v>
      </c>
      <c r="G2247" s="182">
        <v>8</v>
      </c>
      <c r="H2247" s="185"/>
      <c r="I2247" s="57" t="str">
        <f t="shared" si="442"/>
        <v>Q2</v>
      </c>
      <c r="J2247" s="178" t="s">
        <v>2177</v>
      </c>
      <c r="K2247" s="185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3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87" t="str">
        <f t="shared" si="439"/>
        <v>1</v>
      </c>
      <c r="Z2247" s="26">
        <f t="shared" si="441"/>
        <v>13900000</v>
      </c>
      <c r="AA2247" s="16">
        <v>5.96E-2</v>
      </c>
      <c r="AB2247" s="35">
        <f t="shared" si="438"/>
        <v>828440</v>
      </c>
      <c r="AC2247" s="27">
        <f t="shared" si="444"/>
        <v>83341.063999999998</v>
      </c>
      <c r="AD2247" s="184">
        <v>0.10059999999999999</v>
      </c>
      <c r="AE2247" s="183">
        <f t="shared" si="445"/>
        <v>0</v>
      </c>
      <c r="AF2247" s="183" t="str">
        <f>IF(AND(COUNTIFS($J$18:J2247,J2247)=1,AE2247=1),1,"")</f>
        <v/>
      </c>
      <c r="AG2247" s="183">
        <f>IF(C2247="","",IF(AND(COUNTIFS($J$18:J2247,J2247)=1,C2247&lt;&gt;""),1,""))</f>
        <v>1</v>
      </c>
      <c r="AH2247" s="183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82">
        <v>2022</v>
      </c>
      <c r="C2248" s="182">
        <v>4</v>
      </c>
      <c r="D2248" s="57" t="str">
        <f t="shared" si="440"/>
        <v>Q1</v>
      </c>
      <c r="E2248" s="16" t="s">
        <v>41</v>
      </c>
      <c r="F2248" s="182">
        <v>2022</v>
      </c>
      <c r="G2248" s="182">
        <v>8</v>
      </c>
      <c r="H2248" s="185"/>
      <c r="I2248" s="57" t="str">
        <f t="shared" si="442"/>
        <v>Q2</v>
      </c>
      <c r="J2248" s="178" t="s">
        <v>2177</v>
      </c>
      <c r="K2248" s="185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3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87" t="str">
        <f t="shared" si="439"/>
        <v>1</v>
      </c>
      <c r="Z2248" s="26">
        <f t="shared" si="441"/>
        <v>9978000</v>
      </c>
      <c r="AA2248" s="16">
        <v>5.96E-2</v>
      </c>
      <c r="AB2248" s="35">
        <f t="shared" si="438"/>
        <v>594688.80000000005</v>
      </c>
      <c r="AC2248" s="27">
        <f t="shared" si="444"/>
        <v>59825.69328</v>
      </c>
      <c r="AD2248" s="184">
        <v>0.10059999999999999</v>
      </c>
      <c r="AE2248" s="183">
        <f t="shared" si="445"/>
        <v>0</v>
      </c>
      <c r="AF2248" s="183" t="str">
        <f>IF(AND(COUNTIFS($J$18:J2248,J2248)=1,AE2248=1),1,"")</f>
        <v/>
      </c>
      <c r="AG2248" s="183" t="str">
        <f>IF(C2248="","",IF(AND(COUNTIFS($J$18:J2248,J2248)=1,C2248&lt;&gt;""),1,""))</f>
        <v/>
      </c>
      <c r="AH2248" s="183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82">
        <v>2022</v>
      </c>
      <c r="C2249" s="182">
        <v>4</v>
      </c>
      <c r="D2249" s="57" t="str">
        <f t="shared" si="440"/>
        <v>Q1</v>
      </c>
      <c r="E2249" s="16" t="s">
        <v>41</v>
      </c>
      <c r="F2249" s="182">
        <v>2022</v>
      </c>
      <c r="G2249" s="182">
        <v>8</v>
      </c>
      <c r="H2249" s="185"/>
      <c r="I2249" s="57" t="str">
        <f t="shared" si="442"/>
        <v>Q2</v>
      </c>
      <c r="J2249" s="178" t="s">
        <v>2178</v>
      </c>
      <c r="K2249" s="185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3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87" t="str">
        <f t="shared" si="439"/>
        <v>1.13</v>
      </c>
      <c r="Z2249" s="26">
        <f t="shared" si="441"/>
        <v>845000</v>
      </c>
      <c r="AA2249" s="16">
        <v>1.163</v>
      </c>
      <c r="AB2249" s="35">
        <f t="shared" si="438"/>
        <v>869676.99115044251</v>
      </c>
      <c r="AC2249" s="27">
        <f t="shared" si="444"/>
        <v>117928.2</v>
      </c>
      <c r="AD2249" s="184">
        <v>0.1356</v>
      </c>
      <c r="AE2249" s="183">
        <f t="shared" si="445"/>
        <v>0</v>
      </c>
      <c r="AF2249" s="183" t="str">
        <f>IF(AND(COUNTIFS($J$18:J2249,J2249)=1,AE2249=1),1,"")</f>
        <v/>
      </c>
      <c r="AG2249" s="183">
        <f>IF(C2249="","",IF(AND(COUNTIFS($J$18:J2249,J2249)=1,C2249&lt;&gt;""),1,""))</f>
        <v>1</v>
      </c>
      <c r="AH2249" s="183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82">
        <v>2022</v>
      </c>
      <c r="C2250" s="182">
        <v>4</v>
      </c>
      <c r="D2250" s="57" t="str">
        <f t="shared" si="440"/>
        <v>Q1</v>
      </c>
      <c r="E2250" s="16" t="s">
        <v>41</v>
      </c>
      <c r="F2250" s="182">
        <v>2022</v>
      </c>
      <c r="G2250" s="182">
        <v>8</v>
      </c>
      <c r="H2250" s="185"/>
      <c r="I2250" s="57" t="str">
        <f t="shared" si="442"/>
        <v>Q2</v>
      </c>
      <c r="J2250" s="178" t="s">
        <v>2178</v>
      </c>
      <c r="K2250" s="185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3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87" t="str">
        <f t="shared" si="439"/>
        <v>1.13</v>
      </c>
      <c r="Z2250" s="26">
        <f t="shared" si="441"/>
        <v>845000</v>
      </c>
      <c r="AA2250" s="16">
        <v>1.163</v>
      </c>
      <c r="AB2250" s="35">
        <f t="shared" ref="AB2250:AB2313" si="451">IF(AND(R2250&lt;&gt;"C66",R2250&lt;&gt;""),Z2250/Y2250*AA2250,"")</f>
        <v>869676.99115044251</v>
      </c>
      <c r="AC2250" s="27">
        <f t="shared" si="444"/>
        <v>117928.2</v>
      </c>
      <c r="AD2250" s="184">
        <v>0.1356</v>
      </c>
      <c r="AE2250" s="183">
        <f t="shared" si="445"/>
        <v>0</v>
      </c>
      <c r="AF2250" s="183" t="str">
        <f>IF(AND(COUNTIFS($J$18:J2250,J2250)=1,AE2250=1),1,"")</f>
        <v/>
      </c>
      <c r="AG2250" s="183" t="str">
        <f>IF(C2250="","",IF(AND(COUNTIFS($J$18:J2250,J2250)=1,C2250&lt;&gt;""),1,""))</f>
        <v/>
      </c>
      <c r="AH2250" s="183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82">
        <v>2022</v>
      </c>
      <c r="C2251" s="182">
        <v>4</v>
      </c>
      <c r="D2251" s="57" t="str">
        <f t="shared" si="440"/>
        <v>Q1</v>
      </c>
      <c r="E2251" s="16" t="s">
        <v>41</v>
      </c>
      <c r="F2251" s="182">
        <v>2022</v>
      </c>
      <c r="G2251" s="182">
        <v>8</v>
      </c>
      <c r="H2251" s="185"/>
      <c r="I2251" s="57" t="str">
        <f t="shared" si="442"/>
        <v>Q2</v>
      </c>
      <c r="J2251" s="178" t="s">
        <v>2178</v>
      </c>
      <c r="K2251" s="185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3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87" t="str">
        <f t="shared" si="439"/>
        <v>1.13</v>
      </c>
      <c r="Z2251" s="26">
        <f t="shared" si="441"/>
        <v>500000</v>
      </c>
      <c r="AA2251" s="16">
        <v>1.163</v>
      </c>
      <c r="AB2251" s="35">
        <f t="shared" si="451"/>
        <v>514601.76991150453</v>
      </c>
      <c r="AC2251" s="27">
        <f t="shared" si="444"/>
        <v>69780.000000000015</v>
      </c>
      <c r="AD2251" s="184">
        <v>0.1356</v>
      </c>
      <c r="AE2251" s="183">
        <f t="shared" si="445"/>
        <v>0</v>
      </c>
      <c r="AF2251" s="183" t="str">
        <f>IF(AND(COUNTIFS($J$18:J2251,J2251)=1,AE2251=1),1,"")</f>
        <v/>
      </c>
      <c r="AG2251" s="183" t="str">
        <f>IF(C2251="","",IF(AND(COUNTIFS($J$18:J2251,J2251)=1,C2251&lt;&gt;""),1,""))</f>
        <v/>
      </c>
      <c r="AH2251" s="183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82">
        <v>2022</v>
      </c>
      <c r="C2252" s="182">
        <v>4</v>
      </c>
      <c r="D2252" s="57" t="str">
        <f t="shared" si="440"/>
        <v>Q1</v>
      </c>
      <c r="E2252" s="16" t="s">
        <v>41</v>
      </c>
      <c r="F2252" s="182">
        <v>2022</v>
      </c>
      <c r="G2252" s="182">
        <v>8</v>
      </c>
      <c r="H2252" s="185"/>
      <c r="I2252" s="57" t="str">
        <f t="shared" si="442"/>
        <v>Q2</v>
      </c>
      <c r="J2252" s="178" t="s">
        <v>2178</v>
      </c>
      <c r="K2252" s="185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3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87" t="str">
        <f t="shared" si="439"/>
        <v>1.13</v>
      </c>
      <c r="Z2252" s="26">
        <f t="shared" si="441"/>
        <v>500000</v>
      </c>
      <c r="AA2252" s="16">
        <v>1.163</v>
      </c>
      <c r="AB2252" s="35">
        <f t="shared" si="451"/>
        <v>514601.76991150453</v>
      </c>
      <c r="AC2252" s="27">
        <f t="shared" si="444"/>
        <v>69780.000000000015</v>
      </c>
      <c r="AD2252" s="184">
        <v>0.1356</v>
      </c>
      <c r="AE2252" s="183">
        <f t="shared" si="445"/>
        <v>0</v>
      </c>
      <c r="AF2252" s="183" t="str">
        <f>IF(AND(COUNTIFS($J$18:J2252,J2252)=1,AE2252=1),1,"")</f>
        <v/>
      </c>
      <c r="AG2252" s="183" t="str">
        <f>IF(C2252="","",IF(AND(COUNTIFS($J$18:J2252,J2252)=1,C2252&lt;&gt;""),1,""))</f>
        <v/>
      </c>
      <c r="AH2252" s="183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82">
        <v>2022</v>
      </c>
      <c r="C2253" s="182">
        <v>5</v>
      </c>
      <c r="D2253" s="57" t="str">
        <f t="shared" si="440"/>
        <v>Q1</v>
      </c>
      <c r="E2253" s="16" t="s">
        <v>41</v>
      </c>
      <c r="F2253" s="182">
        <v>2022</v>
      </c>
      <c r="G2253" s="182">
        <v>8</v>
      </c>
      <c r="H2253" s="185"/>
      <c r="I2253" s="57" t="str">
        <f t="shared" si="442"/>
        <v>Q2</v>
      </c>
      <c r="J2253" s="178" t="s">
        <v>2179</v>
      </c>
      <c r="K2253" s="185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3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87" t="str">
        <f t="shared" si="439"/>
        <v>1.13</v>
      </c>
      <c r="Z2253" s="26">
        <f t="shared" si="441"/>
        <v>1288000</v>
      </c>
      <c r="AA2253" s="16">
        <v>1.163</v>
      </c>
      <c r="AB2253" s="35">
        <f t="shared" si="451"/>
        <v>1325614.1592920357</v>
      </c>
      <c r="AC2253" s="27">
        <f t="shared" si="444"/>
        <v>172594.96353982307</v>
      </c>
      <c r="AD2253" s="184">
        <v>0.13020000000000001</v>
      </c>
      <c r="AE2253" s="183">
        <f t="shared" si="445"/>
        <v>0</v>
      </c>
      <c r="AF2253" s="183" t="str">
        <f>IF(AND(COUNTIFS($J$18:J2253,J2253)=1,AE2253=1),1,"")</f>
        <v/>
      </c>
      <c r="AG2253" s="183">
        <f>IF(C2253="","",IF(AND(COUNTIFS($J$18:J2253,J2253)=1,C2253&lt;&gt;""),1,""))</f>
        <v>1</v>
      </c>
      <c r="AH2253" s="183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82">
        <v>2022</v>
      </c>
      <c r="C2254" s="182">
        <v>5</v>
      </c>
      <c r="D2254" s="57" t="str">
        <f t="shared" si="440"/>
        <v>Q1</v>
      </c>
      <c r="E2254" s="16" t="s">
        <v>41</v>
      </c>
      <c r="F2254" s="182">
        <v>2022</v>
      </c>
      <c r="G2254" s="182">
        <v>8</v>
      </c>
      <c r="H2254" s="185"/>
      <c r="I2254" s="57" t="str">
        <f t="shared" si="442"/>
        <v>Q2</v>
      </c>
      <c r="J2254" s="178" t="s">
        <v>2180</v>
      </c>
      <c r="K2254" s="185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3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87" t="str">
        <f t="shared" si="439"/>
        <v>1.13</v>
      </c>
      <c r="Z2254" s="26">
        <f t="shared" si="441"/>
        <v>560000</v>
      </c>
      <c r="AA2254" s="16">
        <v>1.163</v>
      </c>
      <c r="AB2254" s="35">
        <f t="shared" si="451"/>
        <v>576353.98230088502</v>
      </c>
      <c r="AC2254" s="27">
        <f t="shared" si="444"/>
        <v>100227.95752212391</v>
      </c>
      <c r="AD2254" s="184">
        <v>0.1739</v>
      </c>
      <c r="AE2254" s="183">
        <f t="shared" si="445"/>
        <v>0</v>
      </c>
      <c r="AF2254" s="183" t="str">
        <f>IF(AND(COUNTIFS($J$18:J2254,J2254)=1,AE2254=1),1,"")</f>
        <v/>
      </c>
      <c r="AG2254" s="183">
        <f>IF(C2254="","",IF(AND(COUNTIFS($J$18:J2254,J2254)=1,C2254&lt;&gt;""),1,""))</f>
        <v>1</v>
      </c>
      <c r="AH2254" s="183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82">
        <v>2022</v>
      </c>
      <c r="C2255" s="182">
        <v>5</v>
      </c>
      <c r="D2255" s="57" t="str">
        <f t="shared" si="440"/>
        <v>Q1</v>
      </c>
      <c r="E2255" s="16" t="s">
        <v>41</v>
      </c>
      <c r="F2255" s="182">
        <v>2022</v>
      </c>
      <c r="G2255" s="182">
        <v>8</v>
      </c>
      <c r="H2255" s="185"/>
      <c r="I2255" s="57" t="str">
        <f t="shared" si="442"/>
        <v>Q2</v>
      </c>
      <c r="J2255" s="178" t="s">
        <v>2181</v>
      </c>
      <c r="K2255" s="185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3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87" t="str">
        <f t="shared" si="439"/>
        <v>1</v>
      </c>
      <c r="Z2255" s="26">
        <f t="shared" si="441"/>
        <v>14000000</v>
      </c>
      <c r="AA2255" s="16">
        <v>5.96E-2</v>
      </c>
      <c r="AB2255" s="35">
        <f t="shared" si="451"/>
        <v>834400</v>
      </c>
      <c r="AC2255" s="27">
        <f t="shared" si="444"/>
        <v>110724.88</v>
      </c>
      <c r="AD2255" s="184">
        <v>0.13270000000000001</v>
      </c>
      <c r="AE2255" s="183">
        <f t="shared" si="445"/>
        <v>0</v>
      </c>
      <c r="AF2255" s="183" t="str">
        <f>IF(AND(COUNTIFS($J$18:J2255,J2255)=1,AE2255=1),1,"")</f>
        <v/>
      </c>
      <c r="AG2255" s="183">
        <f>IF(C2255="","",IF(AND(COUNTIFS($J$18:J2255,J2255)=1,C2255&lt;&gt;""),1,""))</f>
        <v>1</v>
      </c>
      <c r="AH2255" s="183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82">
        <v>2022</v>
      </c>
      <c r="C2256" s="182">
        <v>5</v>
      </c>
      <c r="D2256" s="57" t="str">
        <f t="shared" si="440"/>
        <v>Q1</v>
      </c>
      <c r="E2256" s="16" t="s">
        <v>41</v>
      </c>
      <c r="F2256" s="182">
        <v>2022</v>
      </c>
      <c r="G2256" s="182">
        <v>8</v>
      </c>
      <c r="H2256" s="185"/>
      <c r="I2256" s="57" t="str">
        <f t="shared" si="442"/>
        <v>Q2</v>
      </c>
      <c r="J2256" s="178" t="s">
        <v>2181</v>
      </c>
      <c r="K2256" s="185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3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87" t="str">
        <f t="shared" si="439"/>
        <v>1</v>
      </c>
      <c r="Z2256" s="26">
        <f t="shared" si="441"/>
        <v>10000000</v>
      </c>
      <c r="AA2256" s="16">
        <v>5.96E-2</v>
      </c>
      <c r="AB2256" s="35">
        <f t="shared" si="451"/>
        <v>596000</v>
      </c>
      <c r="AC2256" s="27">
        <f t="shared" si="444"/>
        <v>79089.200000000012</v>
      </c>
      <c r="AD2256" s="184">
        <v>0.13270000000000001</v>
      </c>
      <c r="AE2256" s="183">
        <f t="shared" si="445"/>
        <v>0</v>
      </c>
      <c r="AF2256" s="183" t="str">
        <f>IF(AND(COUNTIFS($J$18:J2256,J2256)=1,AE2256=1),1,"")</f>
        <v/>
      </c>
      <c r="AG2256" s="183" t="str">
        <f>IF(C2256="","",IF(AND(COUNTIFS($J$18:J2256,J2256)=1,C2256&lt;&gt;""),1,""))</f>
        <v/>
      </c>
      <c r="AH2256" s="183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82">
        <v>2022</v>
      </c>
      <c r="C2257" s="182">
        <v>5</v>
      </c>
      <c r="D2257" s="57" t="str">
        <f t="shared" si="440"/>
        <v>Q1</v>
      </c>
      <c r="E2257" s="16" t="s">
        <v>41</v>
      </c>
      <c r="F2257" s="182">
        <v>2022</v>
      </c>
      <c r="G2257" s="182">
        <v>8</v>
      </c>
      <c r="H2257" s="185"/>
      <c r="I2257" s="57" t="str">
        <f t="shared" si="442"/>
        <v>Q2</v>
      </c>
      <c r="J2257" s="178" t="s">
        <v>2182</v>
      </c>
      <c r="K2257" s="185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3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87" t="str">
        <f t="shared" si="439"/>
        <v>1</v>
      </c>
      <c r="Z2257" s="26">
        <f t="shared" si="441"/>
        <v>15000000</v>
      </c>
      <c r="AA2257" s="16">
        <v>5.96E-2</v>
      </c>
      <c r="AB2257" s="35">
        <f t="shared" si="451"/>
        <v>894000</v>
      </c>
      <c r="AC2257" s="27">
        <f t="shared" si="444"/>
        <v>122209.79999999999</v>
      </c>
      <c r="AD2257" s="184">
        <v>0.13669999999999999</v>
      </c>
      <c r="AE2257" s="183">
        <f t="shared" si="445"/>
        <v>0</v>
      </c>
      <c r="AF2257" s="183" t="str">
        <f>IF(AND(COUNTIFS($J$18:J2257,J2257)=1,AE2257=1),1,"")</f>
        <v/>
      </c>
      <c r="AG2257" s="183">
        <f>IF(C2257="","",IF(AND(COUNTIFS($J$18:J2257,J2257)=1,C2257&lt;&gt;""),1,""))</f>
        <v>1</v>
      </c>
      <c r="AH2257" s="183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82">
        <v>2022</v>
      </c>
      <c r="C2258" s="182">
        <v>5</v>
      </c>
      <c r="D2258" s="57" t="str">
        <f t="shared" si="440"/>
        <v>Q1</v>
      </c>
      <c r="E2258" s="16" t="s">
        <v>41</v>
      </c>
      <c r="F2258" s="182">
        <v>2022</v>
      </c>
      <c r="G2258" s="182">
        <v>8</v>
      </c>
      <c r="H2258" s="185"/>
      <c r="I2258" s="57" t="str">
        <f t="shared" si="442"/>
        <v>Q2</v>
      </c>
      <c r="J2258" s="178" t="s">
        <v>2182</v>
      </c>
      <c r="K2258" s="185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3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87" t="str">
        <f t="shared" si="439"/>
        <v>1</v>
      </c>
      <c r="Z2258" s="26">
        <f t="shared" si="441"/>
        <v>15000000</v>
      </c>
      <c r="AA2258" s="16">
        <v>5.96E-2</v>
      </c>
      <c r="AB2258" s="35">
        <f t="shared" si="451"/>
        <v>894000</v>
      </c>
      <c r="AC2258" s="27">
        <f t="shared" si="444"/>
        <v>122209.79999999999</v>
      </c>
      <c r="AD2258" s="184">
        <v>0.13669999999999999</v>
      </c>
      <c r="AE2258" s="183">
        <f t="shared" si="445"/>
        <v>0</v>
      </c>
      <c r="AF2258" s="183" t="str">
        <f>IF(AND(COUNTIFS($J$18:J2258,J2258)=1,AE2258=1),1,"")</f>
        <v/>
      </c>
      <c r="AG2258" s="183" t="str">
        <f>IF(C2258="","",IF(AND(COUNTIFS($J$18:J2258,J2258)=1,C2258&lt;&gt;""),1,""))</f>
        <v/>
      </c>
      <c r="AH2258" s="183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82">
        <v>2022</v>
      </c>
      <c r="C2259" s="182">
        <v>5</v>
      </c>
      <c r="D2259" s="57" t="str">
        <f t="shared" si="440"/>
        <v>Q1</v>
      </c>
      <c r="E2259" s="16" t="s">
        <v>41</v>
      </c>
      <c r="F2259" s="182">
        <v>2022</v>
      </c>
      <c r="G2259" s="182">
        <v>8</v>
      </c>
      <c r="H2259" s="185"/>
      <c r="I2259" s="57" t="str">
        <f t="shared" si="442"/>
        <v>Q2</v>
      </c>
      <c r="J2259" s="178" t="s">
        <v>2183</v>
      </c>
      <c r="K2259" s="185" t="s">
        <v>2184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3"/>
        <v>MAIN UNIT</v>
      </c>
      <c r="Q2259" s="16" t="s">
        <v>56</v>
      </c>
      <c r="R2259" s="16" t="s">
        <v>49</v>
      </c>
      <c r="S2259" s="16" t="s">
        <v>38</v>
      </c>
      <c r="T2259" s="16" t="s">
        <v>2104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87" t="str">
        <f t="shared" si="439"/>
        <v>1.13</v>
      </c>
      <c r="Z2259" s="26">
        <f t="shared" si="441"/>
        <v>900000</v>
      </c>
      <c r="AA2259" s="16">
        <v>1.163</v>
      </c>
      <c r="AB2259" s="35">
        <f t="shared" si="451"/>
        <v>926283.18584070809</v>
      </c>
      <c r="AC2259" s="27">
        <f t="shared" si="444"/>
        <v>132921.63716814161</v>
      </c>
      <c r="AD2259" s="184">
        <v>0.14349999999999999</v>
      </c>
      <c r="AE2259" s="183">
        <f t="shared" si="445"/>
        <v>1</v>
      </c>
      <c r="AF2259" s="183">
        <f>IF(AND(COUNTIFS($J$18:J2259,J2259)=1,AE2259=1),1,"")</f>
        <v>1</v>
      </c>
      <c r="AG2259" s="183">
        <f>IF(C2259="","",IF(AND(COUNTIFS($J$18:J2259,J2259)=1,C2259&lt;&gt;""),1,""))</f>
        <v>1</v>
      </c>
      <c r="AH2259" s="183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82">
        <v>2022</v>
      </c>
      <c r="C2260" s="182">
        <v>5</v>
      </c>
      <c r="D2260" s="57" t="str">
        <f t="shared" si="440"/>
        <v>Q1</v>
      </c>
      <c r="E2260" s="16" t="s">
        <v>41</v>
      </c>
      <c r="F2260" s="182">
        <v>2022</v>
      </c>
      <c r="G2260" s="182">
        <v>8</v>
      </c>
      <c r="H2260" s="185"/>
      <c r="I2260" s="57" t="str">
        <f t="shared" si="442"/>
        <v>Q2</v>
      </c>
      <c r="J2260" s="178" t="s">
        <v>2183</v>
      </c>
      <c r="K2260" s="185" t="s">
        <v>2184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3"/>
        <v>MAIN UNIT</v>
      </c>
      <c r="Q2260" s="16" t="s">
        <v>56</v>
      </c>
      <c r="R2260" s="16" t="s">
        <v>49</v>
      </c>
      <c r="S2260" s="16" t="s">
        <v>38</v>
      </c>
      <c r="T2260" s="16" t="s">
        <v>2104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87" t="str">
        <f t="shared" si="439"/>
        <v>1.13</v>
      </c>
      <c r="Z2260" s="26">
        <f t="shared" si="441"/>
        <v>665000</v>
      </c>
      <c r="AA2260" s="16">
        <v>1.163</v>
      </c>
      <c r="AB2260" s="35">
        <f t="shared" si="451"/>
        <v>684420.35398230096</v>
      </c>
      <c r="AC2260" s="27">
        <f t="shared" si="444"/>
        <v>98214.320796460175</v>
      </c>
      <c r="AD2260" s="184">
        <v>0.14349999999999999</v>
      </c>
      <c r="AE2260" s="183">
        <f t="shared" si="445"/>
        <v>1</v>
      </c>
      <c r="AF2260" s="183" t="str">
        <f>IF(AND(COUNTIFS($J$18:J2260,J2260)=1,AE2260=1),1,"")</f>
        <v/>
      </c>
      <c r="AG2260" s="183" t="str">
        <f>IF(C2260="","",IF(AND(COUNTIFS($J$18:J2260,J2260)=1,C2260&lt;&gt;""),1,""))</f>
        <v/>
      </c>
      <c r="AH2260" s="183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82">
        <v>2022</v>
      </c>
      <c r="C2261" s="182">
        <v>6</v>
      </c>
      <c r="D2261" s="57" t="str">
        <f t="shared" si="440"/>
        <v>Q1</v>
      </c>
      <c r="E2261" s="16" t="s">
        <v>41</v>
      </c>
      <c r="F2261" s="182">
        <v>2022</v>
      </c>
      <c r="G2261" s="182">
        <v>8</v>
      </c>
      <c r="H2261" s="185"/>
      <c r="I2261" s="57" t="str">
        <f t="shared" si="442"/>
        <v>Q2</v>
      </c>
      <c r="J2261" s="178" t="s">
        <v>2185</v>
      </c>
      <c r="K2261" s="185" t="s">
        <v>2186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3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87" t="str">
        <f t="shared" si="439"/>
        <v>1.13</v>
      </c>
      <c r="Z2261" s="26">
        <f t="shared" si="441"/>
        <v>460000</v>
      </c>
      <c r="AA2261" s="16">
        <v>1.163</v>
      </c>
      <c r="AB2261" s="35">
        <f t="shared" si="451"/>
        <v>473433.62831858412</v>
      </c>
      <c r="AC2261" s="27">
        <f t="shared" si="444"/>
        <v>64860.407079646029</v>
      </c>
      <c r="AD2261" s="184">
        <v>0.13700000000000001</v>
      </c>
      <c r="AE2261" s="183">
        <f t="shared" si="445"/>
        <v>0</v>
      </c>
      <c r="AF2261" s="183" t="str">
        <f>IF(AND(COUNTIFS($J$18:J2261,J2261)=1,AE2261=1),1,"")</f>
        <v/>
      </c>
      <c r="AG2261" s="183">
        <f>IF(C2261="","",IF(AND(COUNTIFS($J$18:J2261,J2261)=1,C2261&lt;&gt;""),1,""))</f>
        <v>1</v>
      </c>
      <c r="AH2261" s="183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82">
        <v>2022</v>
      </c>
      <c r="C2262" s="182">
        <v>6</v>
      </c>
      <c r="D2262" s="57" t="str">
        <f t="shared" si="440"/>
        <v>Q1</v>
      </c>
      <c r="E2262" s="16" t="s">
        <v>41</v>
      </c>
      <c r="F2262" s="182">
        <v>2022</v>
      </c>
      <c r="G2262" s="182">
        <v>8</v>
      </c>
      <c r="H2262" s="185"/>
      <c r="I2262" s="57" t="str">
        <f t="shared" si="442"/>
        <v>Q2</v>
      </c>
      <c r="J2262" s="178" t="s">
        <v>2187</v>
      </c>
      <c r="K2262" s="185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3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87" t="str">
        <f t="shared" si="439"/>
        <v>1.13</v>
      </c>
      <c r="Z2262" s="26">
        <f t="shared" si="441"/>
        <v>497000</v>
      </c>
      <c r="AA2262" s="16">
        <v>1.163</v>
      </c>
      <c r="AB2262" s="35">
        <f t="shared" si="451"/>
        <v>511514.15929203545</v>
      </c>
      <c r="AC2262" s="27">
        <f t="shared" si="444"/>
        <v>82762.990973451335</v>
      </c>
      <c r="AD2262" s="184">
        <v>0.1618</v>
      </c>
      <c r="AE2262" s="183">
        <f t="shared" si="445"/>
        <v>0</v>
      </c>
      <c r="AF2262" s="183" t="str">
        <f>IF(AND(COUNTIFS($J$18:J2262,J2262)=1,AE2262=1),1,"")</f>
        <v/>
      </c>
      <c r="AG2262" s="183">
        <f>IF(C2262="","",IF(AND(COUNTIFS($J$18:J2262,J2262)=1,C2262&lt;&gt;""),1,""))</f>
        <v>1</v>
      </c>
      <c r="AH2262" s="183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82">
        <v>2022</v>
      </c>
      <c r="C2263" s="182">
        <v>6</v>
      </c>
      <c r="D2263" s="57" t="str">
        <f t="shared" si="440"/>
        <v>Q1</v>
      </c>
      <c r="E2263" s="16" t="s">
        <v>41</v>
      </c>
      <c r="F2263" s="182">
        <v>2022</v>
      </c>
      <c r="G2263" s="182">
        <v>8</v>
      </c>
      <c r="H2263" s="185"/>
      <c r="I2263" s="57" t="str">
        <f t="shared" si="442"/>
        <v>Q2</v>
      </c>
      <c r="J2263" s="178" t="s">
        <v>2187</v>
      </c>
      <c r="K2263" s="185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3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87" t="str">
        <f t="shared" si="439"/>
        <v>1.13</v>
      </c>
      <c r="Z2263" s="26">
        <f t="shared" si="441"/>
        <v>497000</v>
      </c>
      <c r="AA2263" s="16">
        <v>1.163</v>
      </c>
      <c r="AB2263" s="35">
        <f t="shared" si="451"/>
        <v>511514.15929203545</v>
      </c>
      <c r="AC2263" s="27">
        <f t="shared" si="444"/>
        <v>82762.990973451335</v>
      </c>
      <c r="AD2263" s="184">
        <v>0.1618</v>
      </c>
      <c r="AE2263" s="183">
        <f t="shared" si="445"/>
        <v>0</v>
      </c>
      <c r="AF2263" s="183" t="str">
        <f>IF(AND(COUNTIFS($J$18:J2263,J2263)=1,AE2263=1),1,"")</f>
        <v/>
      </c>
      <c r="AG2263" s="183" t="str">
        <f>IF(C2263="","",IF(AND(COUNTIFS($J$18:J2263,J2263)=1,C2263&lt;&gt;""),1,""))</f>
        <v/>
      </c>
      <c r="AH2263" s="183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82">
        <v>2022</v>
      </c>
      <c r="C2264" s="182">
        <v>6</v>
      </c>
      <c r="D2264" s="57" t="str">
        <f t="shared" si="440"/>
        <v>Q1</v>
      </c>
      <c r="E2264" s="16" t="s">
        <v>41</v>
      </c>
      <c r="F2264" s="182">
        <v>2022</v>
      </c>
      <c r="G2264" s="182">
        <v>8</v>
      </c>
      <c r="H2264" s="185"/>
      <c r="I2264" s="57" t="str">
        <f t="shared" si="442"/>
        <v>Q2</v>
      </c>
      <c r="J2264" s="178" t="s">
        <v>2187</v>
      </c>
      <c r="K2264" s="185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3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87" t="str">
        <f t="shared" si="439"/>
        <v>1.13</v>
      </c>
      <c r="Z2264" s="26">
        <f t="shared" si="441"/>
        <v>956030</v>
      </c>
      <c r="AA2264" s="16">
        <v>1.163</v>
      </c>
      <c r="AB2264" s="35">
        <f t="shared" si="451"/>
        <v>983949.4601769913</v>
      </c>
      <c r="AC2264" s="27">
        <f t="shared" si="444"/>
        <v>159203.02265663719</v>
      </c>
      <c r="AD2264" s="184">
        <v>0.1618</v>
      </c>
      <c r="AE2264" s="183">
        <f t="shared" si="445"/>
        <v>0</v>
      </c>
      <c r="AF2264" s="183" t="str">
        <f>IF(AND(COUNTIFS($J$18:J2264,J2264)=1,AE2264=1),1,"")</f>
        <v/>
      </c>
      <c r="AG2264" s="183" t="str">
        <f>IF(C2264="","",IF(AND(COUNTIFS($J$18:J2264,J2264)=1,C2264&lt;&gt;""),1,""))</f>
        <v/>
      </c>
      <c r="AH2264" s="183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82">
        <v>2022</v>
      </c>
      <c r="C2265" s="182">
        <v>6</v>
      </c>
      <c r="D2265" s="57" t="str">
        <f t="shared" si="440"/>
        <v>Q1</v>
      </c>
      <c r="E2265" s="16" t="s">
        <v>41</v>
      </c>
      <c r="F2265" s="182">
        <v>2022</v>
      </c>
      <c r="G2265" s="182">
        <v>8</v>
      </c>
      <c r="H2265" s="185"/>
      <c r="I2265" s="57" t="str">
        <f t="shared" si="442"/>
        <v>Q2</v>
      </c>
      <c r="J2265" s="178" t="s">
        <v>2187</v>
      </c>
      <c r="K2265" s="185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si="443"/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87" t="str">
        <f t="shared" si="439"/>
        <v>1.13</v>
      </c>
      <c r="Z2265" s="26">
        <f t="shared" si="441"/>
        <v>956030</v>
      </c>
      <c r="AA2265" s="16">
        <v>1.163</v>
      </c>
      <c r="AB2265" s="35">
        <f t="shared" si="451"/>
        <v>983949.4601769913</v>
      </c>
      <c r="AC2265" s="27">
        <f t="shared" si="444"/>
        <v>159203.02265663719</v>
      </c>
      <c r="AD2265" s="184">
        <v>0.1618</v>
      </c>
      <c r="AE2265" s="183">
        <f t="shared" si="445"/>
        <v>0</v>
      </c>
      <c r="AF2265" s="183" t="str">
        <f>IF(AND(COUNTIFS($J$18:J2265,J2265)=1,AE2265=1),1,"")</f>
        <v/>
      </c>
      <c r="AG2265" s="183" t="str">
        <f>IF(C2265="","",IF(AND(COUNTIFS($J$18:J2265,J2265)=1,C2265&lt;&gt;""),1,""))</f>
        <v/>
      </c>
      <c r="AH2265" s="183" t="str">
        <f>IF(G2265="","",IF(AND(COUNTIFS($J$18:J2265,J2265)=1,G2265&lt;&gt;""),1,""))</f>
        <v/>
      </c>
      <c r="AI2265" s="28">
        <f t="shared" si="446"/>
        <v>35073581.838938065</v>
      </c>
      <c r="AJ2265" s="28">
        <f t="shared" si="447"/>
        <v>5034113.9728989378</v>
      </c>
      <c r="AK2265" s="29">
        <f t="shared" si="448"/>
        <v>0.1435300790211895</v>
      </c>
      <c r="AL2265" s="25"/>
      <c r="AM2265" s="25"/>
      <c r="AN2265" s="25"/>
      <c r="AO2265" s="25"/>
      <c r="AP2265" s="45" t="str">
        <f t="shared" si="449"/>
        <v>20228</v>
      </c>
      <c r="AQ2265" s="45" t="str">
        <f t="shared" si="450"/>
        <v>20228RMB</v>
      </c>
    </row>
    <row r="2266" spans="1:43" s="15" customFormat="1">
      <c r="A2266" s="16" t="s">
        <v>41</v>
      </c>
      <c r="B2266" s="182">
        <v>2022</v>
      </c>
      <c r="C2266" s="182">
        <v>6</v>
      </c>
      <c r="D2266" s="57" t="str">
        <f t="shared" si="440"/>
        <v>Q1</v>
      </c>
      <c r="E2266" s="16" t="s">
        <v>41</v>
      </c>
      <c r="F2266" s="182">
        <v>2022</v>
      </c>
      <c r="G2266" s="182">
        <v>8</v>
      </c>
      <c r="H2266" s="185"/>
      <c r="I2266" s="57" t="str">
        <f t="shared" si="442"/>
        <v>Q2</v>
      </c>
      <c r="J2266" s="178" t="s">
        <v>2188</v>
      </c>
      <c r="K2266" s="185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43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87" t="str">
        <f t="shared" si="439"/>
        <v>1.13</v>
      </c>
      <c r="Z2266" s="26">
        <f t="shared" si="441"/>
        <v>835000</v>
      </c>
      <c r="AA2266" s="16">
        <v>1.163</v>
      </c>
      <c r="AB2266" s="35">
        <f t="shared" si="451"/>
        <v>859384.95575221244</v>
      </c>
      <c r="AC2266" s="27">
        <f t="shared" si="444"/>
        <v>111891.92123893807</v>
      </c>
      <c r="AD2266" s="184">
        <v>0.13020000000000001</v>
      </c>
      <c r="AE2266" s="183">
        <f t="shared" si="445"/>
        <v>0</v>
      </c>
      <c r="AF2266" s="183" t="str">
        <f>IF(AND(COUNTIFS($J$18:J2266,J2266)=1,AE2266=1),1,"")</f>
        <v/>
      </c>
      <c r="AG2266" s="183">
        <f>IF(C2266="","",IF(AND(COUNTIFS($J$18:J2266,J2266)=1,C2266&lt;&gt;""),1,""))</f>
        <v>1</v>
      </c>
      <c r="AH2266" s="183">
        <f>IF(G2266="","",IF(AND(COUNTIFS($J$18:J2266,J2266)=1,G2266&lt;&gt;""),1,""))</f>
        <v>1</v>
      </c>
      <c r="AI2266" s="28">
        <f t="shared" si="446"/>
        <v>35073581.838938065</v>
      </c>
      <c r="AJ2266" s="28">
        <f t="shared" si="447"/>
        <v>5034113.9728989378</v>
      </c>
      <c r="AK2266" s="29">
        <f t="shared" si="448"/>
        <v>0.1435300790211895</v>
      </c>
      <c r="AL2266" s="25"/>
      <c r="AM2266" s="25"/>
      <c r="AN2266" s="25"/>
      <c r="AO2266" s="25"/>
      <c r="AP2266" s="45" t="str">
        <f t="shared" si="449"/>
        <v>20228</v>
      </c>
      <c r="AQ2266" s="45" t="str">
        <f t="shared" si="450"/>
        <v>20228RMB</v>
      </c>
    </row>
    <row r="2267" spans="1:43" s="15" customFormat="1">
      <c r="A2267" s="16" t="s">
        <v>41</v>
      </c>
      <c r="B2267" s="182">
        <v>2022</v>
      </c>
      <c r="C2267" s="182">
        <v>5</v>
      </c>
      <c r="D2267" s="57" t="str">
        <f t="shared" si="440"/>
        <v>Q1</v>
      </c>
      <c r="E2267" s="16" t="s">
        <v>41</v>
      </c>
      <c r="F2267" s="182">
        <v>2022</v>
      </c>
      <c r="G2267" s="182">
        <v>8</v>
      </c>
      <c r="H2267" s="185"/>
      <c r="I2267" s="57" t="str">
        <f t="shared" si="442"/>
        <v>Q2</v>
      </c>
      <c r="J2267" s="178" t="s">
        <v>2189</v>
      </c>
      <c r="K2267" s="185" t="s">
        <v>2190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43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87" t="str">
        <f t="shared" ref="Y2267:Y2330" si="452">IF(W2267="RMB","1.13", "1")</f>
        <v>1.13</v>
      </c>
      <c r="Z2267" s="26">
        <f t="shared" si="441"/>
        <v>968760</v>
      </c>
      <c r="AA2267" s="16">
        <v>1.163</v>
      </c>
      <c r="AB2267" s="35">
        <f t="shared" si="451"/>
        <v>997051.22123893816</v>
      </c>
      <c r="AC2267" s="27">
        <f t="shared" si="444"/>
        <v>197017.32131681417</v>
      </c>
      <c r="AD2267" s="184">
        <v>0.1976</v>
      </c>
      <c r="AE2267" s="183">
        <f t="shared" si="445"/>
        <v>0</v>
      </c>
      <c r="AF2267" s="183" t="str">
        <f>IF(AND(COUNTIFS($J$18:J2267,J2267)=1,AE2267=1),1,"")</f>
        <v/>
      </c>
      <c r="AG2267" s="183">
        <f>IF(C2267="","",IF(AND(COUNTIFS($J$18:J2267,J2267)=1,C2267&lt;&gt;""),1,""))</f>
        <v>1</v>
      </c>
      <c r="AH2267" s="183">
        <f>IF(G2267="","",IF(AND(COUNTIFS($J$18:J2267,J2267)=1,G2267&lt;&gt;""),1,""))</f>
        <v>1</v>
      </c>
      <c r="AI2267" s="28">
        <f t="shared" si="446"/>
        <v>35073581.838938065</v>
      </c>
      <c r="AJ2267" s="28">
        <f t="shared" si="447"/>
        <v>5034113.9728989378</v>
      </c>
      <c r="AK2267" s="29">
        <f t="shared" si="448"/>
        <v>0.1435300790211895</v>
      </c>
      <c r="AL2267" s="25"/>
      <c r="AM2267" s="25"/>
      <c r="AN2267" s="25"/>
      <c r="AO2267" s="25"/>
      <c r="AP2267" s="45" t="str">
        <f t="shared" si="449"/>
        <v>20228</v>
      </c>
      <c r="AQ2267" s="45" t="str">
        <f t="shared" si="450"/>
        <v>20228RMB</v>
      </c>
    </row>
    <row r="2268" spans="1:43" s="15" customFormat="1">
      <c r="A2268" s="16" t="s">
        <v>41</v>
      </c>
      <c r="B2268" s="182">
        <v>2022</v>
      </c>
      <c r="C2268" s="182">
        <v>5</v>
      </c>
      <c r="D2268" s="57" t="str">
        <f t="shared" si="440"/>
        <v>Q1</v>
      </c>
      <c r="E2268" s="16" t="s">
        <v>41</v>
      </c>
      <c r="F2268" s="182">
        <v>2022</v>
      </c>
      <c r="G2268" s="182">
        <v>8</v>
      </c>
      <c r="H2268" s="185"/>
      <c r="I2268" s="57" t="str">
        <f t="shared" si="442"/>
        <v>Q2</v>
      </c>
      <c r="J2268" s="178" t="s">
        <v>2189</v>
      </c>
      <c r="K2268" s="185" t="s">
        <v>2190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43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87" t="str">
        <f t="shared" si="452"/>
        <v>1.13</v>
      </c>
      <c r="Z2268" s="26">
        <f t="shared" si="441"/>
        <v>968760</v>
      </c>
      <c r="AA2268" s="16">
        <v>1.163</v>
      </c>
      <c r="AB2268" s="35">
        <f t="shared" si="451"/>
        <v>997051.22123893816</v>
      </c>
      <c r="AC2268" s="27">
        <f t="shared" si="444"/>
        <v>197017.32131681417</v>
      </c>
      <c r="AD2268" s="184">
        <v>0.1976</v>
      </c>
      <c r="AE2268" s="183">
        <f t="shared" si="445"/>
        <v>0</v>
      </c>
      <c r="AF2268" s="183" t="str">
        <f>IF(AND(COUNTIFS($J$18:J2268,J2268)=1,AE2268=1),1,"")</f>
        <v/>
      </c>
      <c r="AG2268" s="183" t="str">
        <f>IF(C2268="","",IF(AND(COUNTIFS($J$18:J2268,J2268)=1,C2268&lt;&gt;""),1,""))</f>
        <v/>
      </c>
      <c r="AH2268" s="183" t="str">
        <f>IF(G2268="","",IF(AND(COUNTIFS($J$18:J2268,J2268)=1,G2268&lt;&gt;""),1,""))</f>
        <v/>
      </c>
      <c r="AI2268" s="28">
        <f t="shared" si="446"/>
        <v>35073581.838938065</v>
      </c>
      <c r="AJ2268" s="28">
        <f t="shared" si="447"/>
        <v>5034113.9728989378</v>
      </c>
      <c r="AK2268" s="29">
        <f t="shared" si="448"/>
        <v>0.1435300790211895</v>
      </c>
      <c r="AL2268" s="25"/>
      <c r="AM2268" s="25"/>
      <c r="AN2268" s="25"/>
      <c r="AO2268" s="25"/>
      <c r="AP2268" s="45" t="str">
        <f t="shared" si="449"/>
        <v>20228</v>
      </c>
      <c r="AQ2268" s="45" t="str">
        <f t="shared" si="450"/>
        <v>20228RMB</v>
      </c>
    </row>
    <row r="2269" spans="1:43" s="15" customFormat="1">
      <c r="A2269" s="16" t="s">
        <v>41</v>
      </c>
      <c r="B2269" s="182">
        <v>2022</v>
      </c>
      <c r="C2269" s="182">
        <v>5</v>
      </c>
      <c r="D2269" s="57" t="str">
        <f t="shared" si="440"/>
        <v>Q1</v>
      </c>
      <c r="E2269" s="16" t="s">
        <v>41</v>
      </c>
      <c r="F2269" s="182">
        <v>2022</v>
      </c>
      <c r="G2269" s="182">
        <v>8</v>
      </c>
      <c r="H2269" s="185"/>
      <c r="I2269" s="57" t="str">
        <f t="shared" si="442"/>
        <v>Q2</v>
      </c>
      <c r="J2269" s="178" t="s">
        <v>2189</v>
      </c>
      <c r="K2269" s="185" t="s">
        <v>2190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43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87" t="str">
        <f t="shared" si="452"/>
        <v>1.13</v>
      </c>
      <c r="Z2269" s="26">
        <f t="shared" si="441"/>
        <v>968760</v>
      </c>
      <c r="AA2269" s="16">
        <v>1.163</v>
      </c>
      <c r="AB2269" s="35">
        <f t="shared" si="451"/>
        <v>997051.22123893816</v>
      </c>
      <c r="AC2269" s="27">
        <f t="shared" si="444"/>
        <v>197017.32131681417</v>
      </c>
      <c r="AD2269" s="184">
        <v>0.1976</v>
      </c>
      <c r="AE2269" s="183">
        <f t="shared" si="445"/>
        <v>0</v>
      </c>
      <c r="AF2269" s="183" t="str">
        <f>IF(AND(COUNTIFS($J$18:J2269,J2269)=1,AE2269=1),1,"")</f>
        <v/>
      </c>
      <c r="AG2269" s="183" t="str">
        <f>IF(C2269="","",IF(AND(COUNTIFS($J$18:J2269,J2269)=1,C2269&lt;&gt;""),1,""))</f>
        <v/>
      </c>
      <c r="AH2269" s="183" t="str">
        <f>IF(G2269="","",IF(AND(COUNTIFS($J$18:J2269,J2269)=1,G2269&lt;&gt;""),1,""))</f>
        <v/>
      </c>
      <c r="AI2269" s="28">
        <f t="shared" si="446"/>
        <v>35073581.838938065</v>
      </c>
      <c r="AJ2269" s="28">
        <f t="shared" si="447"/>
        <v>5034113.9728989378</v>
      </c>
      <c r="AK2269" s="29">
        <f t="shared" si="448"/>
        <v>0.1435300790211895</v>
      </c>
      <c r="AL2269" s="25"/>
      <c r="AM2269" s="25"/>
      <c r="AN2269" s="25"/>
      <c r="AO2269" s="25"/>
      <c r="AP2269" s="45" t="str">
        <f t="shared" si="449"/>
        <v>20228</v>
      </c>
      <c r="AQ2269" s="45" t="str">
        <f t="shared" si="450"/>
        <v>20228RMB</v>
      </c>
    </row>
    <row r="2270" spans="1:43" s="15" customFormat="1">
      <c r="A2270" s="16" t="s">
        <v>41</v>
      </c>
      <c r="B2270" s="182">
        <v>2022</v>
      </c>
      <c r="C2270" s="182">
        <v>7</v>
      </c>
      <c r="D2270" s="57" t="str">
        <f t="shared" si="440"/>
        <v>Q2</v>
      </c>
      <c r="E2270" s="16" t="s">
        <v>41</v>
      </c>
      <c r="F2270" s="182">
        <v>2022</v>
      </c>
      <c r="G2270" s="182">
        <v>8</v>
      </c>
      <c r="H2270" s="185"/>
      <c r="I2270" s="57" t="str">
        <f t="shared" si="442"/>
        <v>Q2</v>
      </c>
      <c r="J2270" s="178" t="s">
        <v>2191</v>
      </c>
      <c r="K2270" s="185" t="s">
        <v>2192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43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87" t="str">
        <f t="shared" si="452"/>
        <v>1.13</v>
      </c>
      <c r="Z2270" s="26">
        <f t="shared" si="441"/>
        <v>740000</v>
      </c>
      <c r="AA2270" s="16">
        <v>1.163</v>
      </c>
      <c r="AB2270" s="35">
        <f t="shared" si="451"/>
        <v>761610.61946902669</v>
      </c>
      <c r="AC2270" s="27">
        <f t="shared" si="444"/>
        <v>73190.780530973469</v>
      </c>
      <c r="AD2270" s="184">
        <v>9.6100000000000005E-2</v>
      </c>
      <c r="AE2270" s="183">
        <f t="shared" si="445"/>
        <v>1</v>
      </c>
      <c r="AF2270" s="183">
        <f>IF(AND(COUNTIFS($J$18:J2270,J2270)=1,AE2270=1),1,"")</f>
        <v>1</v>
      </c>
      <c r="AG2270" s="183">
        <f>IF(C2270="","",IF(AND(COUNTIFS($J$18:J2270,J2270)=1,C2270&lt;&gt;""),1,""))</f>
        <v>1</v>
      </c>
      <c r="AH2270" s="183">
        <f>IF(G2270="","",IF(AND(COUNTIFS($J$18:J2270,J2270)=1,G2270&lt;&gt;""),1,""))</f>
        <v>1</v>
      </c>
      <c r="AI2270" s="28">
        <f t="shared" si="446"/>
        <v>35073581.838938065</v>
      </c>
      <c r="AJ2270" s="28">
        <f t="shared" si="447"/>
        <v>5034113.9728989378</v>
      </c>
      <c r="AK2270" s="29">
        <f t="shared" si="448"/>
        <v>0.1435300790211895</v>
      </c>
      <c r="AL2270" s="25"/>
      <c r="AM2270" s="25"/>
      <c r="AN2270" s="25"/>
      <c r="AO2270" s="25"/>
      <c r="AP2270" s="45" t="str">
        <f t="shared" si="449"/>
        <v>20228</v>
      </c>
      <c r="AQ2270" s="45" t="str">
        <f t="shared" si="450"/>
        <v>20228RMB</v>
      </c>
    </row>
    <row r="2271" spans="1:43" s="15" customFormat="1">
      <c r="A2271" s="16" t="s">
        <v>41</v>
      </c>
      <c r="B2271" s="182">
        <v>2022</v>
      </c>
      <c r="C2271" s="182">
        <v>7</v>
      </c>
      <c r="D2271" s="57" t="str">
        <f t="shared" si="440"/>
        <v>Q2</v>
      </c>
      <c r="E2271" s="16" t="s">
        <v>41</v>
      </c>
      <c r="F2271" s="182">
        <v>2022</v>
      </c>
      <c r="G2271" s="182">
        <v>8</v>
      </c>
      <c r="H2271" s="185"/>
      <c r="I2271" s="57" t="str">
        <f t="shared" si="442"/>
        <v>Q2</v>
      </c>
      <c r="J2271" s="178" t="s">
        <v>2191</v>
      </c>
      <c r="K2271" s="185" t="s">
        <v>2192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43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87" t="str">
        <f t="shared" si="452"/>
        <v>1.13</v>
      </c>
      <c r="Z2271" s="26">
        <f t="shared" si="441"/>
        <v>435000</v>
      </c>
      <c r="AA2271" s="16">
        <v>1.163</v>
      </c>
      <c r="AB2271" s="35">
        <f t="shared" si="451"/>
        <v>447703.53982300893</v>
      </c>
      <c r="AC2271" s="27">
        <f t="shared" si="444"/>
        <v>43024.310176991159</v>
      </c>
      <c r="AD2271" s="184">
        <v>9.6100000000000005E-2</v>
      </c>
      <c r="AE2271" s="183">
        <f t="shared" si="445"/>
        <v>1</v>
      </c>
      <c r="AF2271" s="183" t="str">
        <f>IF(AND(COUNTIFS($J$18:J2271,J2271)=1,AE2271=1),1,"")</f>
        <v/>
      </c>
      <c r="AG2271" s="183" t="str">
        <f>IF(C2271="","",IF(AND(COUNTIFS($J$18:J2271,J2271)=1,C2271&lt;&gt;""),1,""))</f>
        <v/>
      </c>
      <c r="AH2271" s="183" t="str">
        <f>IF(G2271="","",IF(AND(COUNTIFS($J$18:J2271,J2271)=1,G2271&lt;&gt;""),1,""))</f>
        <v/>
      </c>
      <c r="AI2271" s="28">
        <f t="shared" si="446"/>
        <v>35073581.838938065</v>
      </c>
      <c r="AJ2271" s="28">
        <f t="shared" si="447"/>
        <v>5034113.9728989378</v>
      </c>
      <c r="AK2271" s="29">
        <f t="shared" si="448"/>
        <v>0.1435300790211895</v>
      </c>
      <c r="AL2271" s="25"/>
      <c r="AM2271" s="25"/>
      <c r="AN2271" s="25"/>
      <c r="AO2271" s="25"/>
      <c r="AP2271" s="45" t="str">
        <f t="shared" si="449"/>
        <v>20228</v>
      </c>
      <c r="AQ2271" s="45" t="str">
        <f t="shared" si="450"/>
        <v>20228RMB</v>
      </c>
    </row>
    <row r="2272" spans="1:43" s="15" customFormat="1">
      <c r="A2272" s="16" t="s">
        <v>41</v>
      </c>
      <c r="B2272" s="182">
        <v>2022</v>
      </c>
      <c r="C2272" s="182">
        <v>7</v>
      </c>
      <c r="D2272" s="57" t="str">
        <f t="shared" si="440"/>
        <v>Q2</v>
      </c>
      <c r="E2272" s="16" t="s">
        <v>41</v>
      </c>
      <c r="F2272" s="182">
        <v>2022</v>
      </c>
      <c r="G2272" s="182">
        <v>8</v>
      </c>
      <c r="H2272" s="185"/>
      <c r="I2272" s="57" t="str">
        <f t="shared" si="442"/>
        <v>Q2</v>
      </c>
      <c r="J2272" s="178" t="s">
        <v>2193</v>
      </c>
      <c r="K2272" s="185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43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87" t="str">
        <f t="shared" si="452"/>
        <v>1.13</v>
      </c>
      <c r="Z2272" s="26">
        <f t="shared" si="441"/>
        <v>475000</v>
      </c>
      <c r="AA2272" s="16">
        <v>1.163</v>
      </c>
      <c r="AB2272" s="35">
        <f t="shared" si="451"/>
        <v>488871.68141592928</v>
      </c>
      <c r="AC2272" s="27">
        <f t="shared" si="444"/>
        <v>55731.371681415942</v>
      </c>
      <c r="AD2272" s="184">
        <v>0.114</v>
      </c>
      <c r="AE2272" s="183">
        <f t="shared" si="445"/>
        <v>0</v>
      </c>
      <c r="AF2272" s="183" t="str">
        <f>IF(AND(COUNTIFS($J$18:J2272,J2272)=1,AE2272=1),1,"")</f>
        <v/>
      </c>
      <c r="AG2272" s="183">
        <f>IF(C2272="","",IF(AND(COUNTIFS($J$18:J2272,J2272)=1,C2272&lt;&gt;""),1,""))</f>
        <v>1</v>
      </c>
      <c r="AH2272" s="183">
        <f>IF(G2272="","",IF(AND(COUNTIFS($J$18:J2272,J2272)=1,G2272&lt;&gt;""),1,""))</f>
        <v>1</v>
      </c>
      <c r="AI2272" s="28">
        <f t="shared" si="446"/>
        <v>35073581.838938065</v>
      </c>
      <c r="AJ2272" s="28">
        <f t="shared" si="447"/>
        <v>5034113.9728989378</v>
      </c>
      <c r="AK2272" s="29">
        <f t="shared" si="448"/>
        <v>0.1435300790211895</v>
      </c>
      <c r="AL2272" s="25"/>
      <c r="AM2272" s="25"/>
      <c r="AN2272" s="25"/>
      <c r="AO2272" s="25"/>
      <c r="AP2272" s="45" t="str">
        <f t="shared" si="449"/>
        <v>20228</v>
      </c>
      <c r="AQ2272" s="45" t="str">
        <f t="shared" si="450"/>
        <v>20228RMB</v>
      </c>
    </row>
    <row r="2273" spans="1:43" s="15" customFormat="1">
      <c r="A2273" s="16" t="s">
        <v>41</v>
      </c>
      <c r="B2273" s="182">
        <v>2022</v>
      </c>
      <c r="C2273" s="182">
        <v>7</v>
      </c>
      <c r="D2273" s="57" t="str">
        <f t="shared" si="440"/>
        <v>Q2</v>
      </c>
      <c r="E2273" s="16" t="s">
        <v>41</v>
      </c>
      <c r="F2273" s="182">
        <v>2022</v>
      </c>
      <c r="G2273" s="182">
        <v>8</v>
      </c>
      <c r="H2273" s="185"/>
      <c r="I2273" s="57" t="str">
        <f t="shared" si="442"/>
        <v>Q2</v>
      </c>
      <c r="J2273" s="178" t="s">
        <v>2194</v>
      </c>
      <c r="K2273" s="185" t="s">
        <v>2195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43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87" t="str">
        <f t="shared" si="452"/>
        <v>1.13</v>
      </c>
      <c r="Z2273" s="26">
        <f t="shared" si="441"/>
        <v>1440000</v>
      </c>
      <c r="AA2273" s="16">
        <v>1.163</v>
      </c>
      <c r="AB2273" s="35">
        <f t="shared" si="451"/>
        <v>1482053.0973451328</v>
      </c>
      <c r="AC2273" s="27">
        <f t="shared" si="444"/>
        <v>289741.38053097349</v>
      </c>
      <c r="AD2273" s="184">
        <v>0.19550000000000001</v>
      </c>
      <c r="AE2273" s="183">
        <f t="shared" si="445"/>
        <v>0</v>
      </c>
      <c r="AF2273" s="183" t="str">
        <f>IF(AND(COUNTIFS($J$18:J2273,J2273)=1,AE2273=1),1,"")</f>
        <v/>
      </c>
      <c r="AG2273" s="183">
        <f>IF(C2273="","",IF(AND(COUNTIFS($J$18:J2273,J2273)=1,C2273&lt;&gt;""),1,""))</f>
        <v>1</v>
      </c>
      <c r="AH2273" s="183">
        <f>IF(G2273="","",IF(AND(COUNTIFS($J$18:J2273,J2273)=1,G2273&lt;&gt;""),1,""))</f>
        <v>1</v>
      </c>
      <c r="AI2273" s="28">
        <f t="shared" si="446"/>
        <v>35073581.838938065</v>
      </c>
      <c r="AJ2273" s="28">
        <f t="shared" si="447"/>
        <v>5034113.9728989378</v>
      </c>
      <c r="AK2273" s="29">
        <f t="shared" si="448"/>
        <v>0.1435300790211895</v>
      </c>
      <c r="AL2273" s="25"/>
      <c r="AM2273" s="25"/>
      <c r="AN2273" s="25"/>
      <c r="AO2273" s="25"/>
      <c r="AP2273" s="45" t="str">
        <f t="shared" si="449"/>
        <v>20228</v>
      </c>
      <c r="AQ2273" s="45" t="str">
        <f t="shared" si="450"/>
        <v>20228RMB</v>
      </c>
    </row>
    <row r="2274" spans="1:43" s="15" customFormat="1">
      <c r="A2274" s="16" t="s">
        <v>41</v>
      </c>
      <c r="B2274" s="182">
        <v>2022</v>
      </c>
      <c r="C2274" s="182">
        <v>7</v>
      </c>
      <c r="D2274" s="5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16" t="s">
        <v>41</v>
      </c>
      <c r="F2274" s="182">
        <v>2022</v>
      </c>
      <c r="G2274" s="182">
        <v>8</v>
      </c>
      <c r="H2274" s="185"/>
      <c r="I2274" s="57" t="str">
        <f t="shared" si="442"/>
        <v>Q2</v>
      </c>
      <c r="J2274" s="178" t="s">
        <v>2194</v>
      </c>
      <c r="K2274" s="185" t="s">
        <v>2195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43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87" t="str">
        <f t="shared" si="452"/>
        <v>1.13</v>
      </c>
      <c r="Z2274" s="26">
        <f t="shared" ref="Z2274:Z2337" si="454">IF(X2274="","",X2274*MAX(O2274,N2274))</f>
        <v>1440000</v>
      </c>
      <c r="AA2274" s="16">
        <v>1.163</v>
      </c>
      <c r="AB2274" s="35">
        <f t="shared" si="451"/>
        <v>1482053.0973451328</v>
      </c>
      <c r="AC2274" s="27">
        <f t="shared" si="444"/>
        <v>289741.38053097349</v>
      </c>
      <c r="AD2274" s="184">
        <v>0.19550000000000001</v>
      </c>
      <c r="AE2274" s="183">
        <f t="shared" si="445"/>
        <v>0</v>
      </c>
      <c r="AF2274" s="183" t="str">
        <f>IF(AND(COUNTIFS($J$18:J2274,J2274)=1,AE2274=1),1,"")</f>
        <v/>
      </c>
      <c r="AG2274" s="183" t="str">
        <f>IF(C2274="","",IF(AND(COUNTIFS($J$18:J2274,J2274)=1,C2274&lt;&gt;""),1,""))</f>
        <v/>
      </c>
      <c r="AH2274" s="183" t="str">
        <f>IF(G2274="","",IF(AND(COUNTIFS($J$18:J2274,J2274)=1,G2274&lt;&gt;""),1,""))</f>
        <v/>
      </c>
      <c r="AI2274" s="28">
        <f t="shared" si="446"/>
        <v>35073581.838938065</v>
      </c>
      <c r="AJ2274" s="28">
        <f t="shared" si="447"/>
        <v>5034113.9728989378</v>
      </c>
      <c r="AK2274" s="29">
        <f t="shared" si="448"/>
        <v>0.1435300790211895</v>
      </c>
      <c r="AL2274" s="25"/>
      <c r="AM2274" s="25"/>
      <c r="AN2274" s="25"/>
      <c r="AO2274" s="25"/>
      <c r="AP2274" s="45" t="str">
        <f t="shared" si="449"/>
        <v>20228</v>
      </c>
      <c r="AQ2274" s="45" t="str">
        <f t="shared" si="450"/>
        <v>20228RMB</v>
      </c>
    </row>
    <row r="2275" spans="1:43" s="15" customFormat="1">
      <c r="A2275" s="16" t="s">
        <v>41</v>
      </c>
      <c r="B2275" s="182">
        <v>2022</v>
      </c>
      <c r="C2275" s="182">
        <v>7</v>
      </c>
      <c r="D2275" s="57" t="str">
        <f t="shared" si="453"/>
        <v>Q2</v>
      </c>
      <c r="E2275" s="16" t="s">
        <v>41</v>
      </c>
      <c r="F2275" s="182">
        <v>2022</v>
      </c>
      <c r="G2275" s="182">
        <v>8</v>
      </c>
      <c r="H2275" s="185"/>
      <c r="I2275" s="57" t="str">
        <f t="shared" si="442"/>
        <v>Q2</v>
      </c>
      <c r="J2275" s="178" t="s">
        <v>2196</v>
      </c>
      <c r="K2275" s="185" t="s">
        <v>2197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43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87" t="str">
        <f t="shared" si="452"/>
        <v>1.13</v>
      </c>
      <c r="Z2275" s="26">
        <f t="shared" si="454"/>
        <v>860640</v>
      </c>
      <c r="AA2275" s="16">
        <v>1.163</v>
      </c>
      <c r="AB2275" s="35">
        <f t="shared" si="451"/>
        <v>885773.73451327451</v>
      </c>
      <c r="AC2275" s="27">
        <f t="shared" si="444"/>
        <v>111341.75842831862</v>
      </c>
      <c r="AD2275" s="184">
        <v>0.12570000000000001</v>
      </c>
      <c r="AE2275" s="183">
        <f t="shared" si="445"/>
        <v>0</v>
      </c>
      <c r="AF2275" s="183" t="str">
        <f>IF(AND(COUNTIFS($J$18:J2275,J2275)=1,AE2275=1),1,"")</f>
        <v/>
      </c>
      <c r="AG2275" s="183">
        <f>IF(C2275="","",IF(AND(COUNTIFS($J$18:J2275,J2275)=1,C2275&lt;&gt;""),1,""))</f>
        <v>1</v>
      </c>
      <c r="AH2275" s="183">
        <f>IF(G2275="","",IF(AND(COUNTIFS($J$18:J2275,J2275)=1,G2275&lt;&gt;""),1,""))</f>
        <v>1</v>
      </c>
      <c r="AI2275" s="28">
        <f t="shared" si="446"/>
        <v>35073581.838938065</v>
      </c>
      <c r="AJ2275" s="28">
        <f t="shared" si="447"/>
        <v>5034113.9728989378</v>
      </c>
      <c r="AK2275" s="29">
        <f t="shared" si="448"/>
        <v>0.1435300790211895</v>
      </c>
      <c r="AL2275" s="25"/>
      <c r="AM2275" s="25"/>
      <c r="AN2275" s="25"/>
      <c r="AO2275" s="25"/>
      <c r="AP2275" s="45" t="str">
        <f t="shared" si="449"/>
        <v>20228</v>
      </c>
      <c r="AQ2275" s="45" t="str">
        <f t="shared" si="450"/>
        <v>20228RMB</v>
      </c>
    </row>
    <row r="2276" spans="1:43" s="15" customFormat="1">
      <c r="A2276" s="16" t="s">
        <v>41</v>
      </c>
      <c r="B2276" s="182">
        <v>2022</v>
      </c>
      <c r="C2276" s="182">
        <v>7</v>
      </c>
      <c r="D2276" s="57" t="str">
        <f t="shared" si="453"/>
        <v>Q2</v>
      </c>
      <c r="E2276" s="16" t="s">
        <v>41</v>
      </c>
      <c r="F2276" s="182">
        <v>2022</v>
      </c>
      <c r="G2276" s="182">
        <v>8</v>
      </c>
      <c r="H2276" s="185"/>
      <c r="I2276" s="57" t="str">
        <f t="shared" si="442"/>
        <v>Q2</v>
      </c>
      <c r="J2276" s="178">
        <v>2022070501</v>
      </c>
      <c r="K2276" s="185" t="s">
        <v>2198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43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87" t="str">
        <f t="shared" si="452"/>
        <v>1.13</v>
      </c>
      <c r="Z2276" s="26">
        <f t="shared" si="454"/>
        <v>543315</v>
      </c>
      <c r="AA2276" s="16">
        <v>1.163</v>
      </c>
      <c r="AB2276" s="35">
        <f t="shared" si="451"/>
        <v>559181.72123893816</v>
      </c>
      <c r="AC2276" s="27">
        <f t="shared" si="444"/>
        <v>80410.331514159319</v>
      </c>
      <c r="AD2276" s="184">
        <v>0.14380000000000001</v>
      </c>
      <c r="AE2276" s="183">
        <f t="shared" si="445"/>
        <v>1</v>
      </c>
      <c r="AF2276" s="183">
        <f>IF(AND(COUNTIFS($J$18:J2276,J2276)=1,AE2276=1),1,"")</f>
        <v>1</v>
      </c>
      <c r="AG2276" s="183">
        <f>IF(C2276="","",IF(AND(COUNTIFS($J$18:J2276,J2276)=1,C2276&lt;&gt;""),1,""))</f>
        <v>1</v>
      </c>
      <c r="AH2276" s="183">
        <f>IF(G2276="","",IF(AND(COUNTIFS($J$18:J2276,J2276)=1,G2276&lt;&gt;""),1,""))</f>
        <v>1</v>
      </c>
      <c r="AI2276" s="28">
        <f t="shared" si="446"/>
        <v>35073581.838938065</v>
      </c>
      <c r="AJ2276" s="28">
        <f t="shared" si="447"/>
        <v>5034113.9728989378</v>
      </c>
      <c r="AK2276" s="29">
        <f t="shared" si="448"/>
        <v>0.1435300790211895</v>
      </c>
      <c r="AL2276" s="25"/>
      <c r="AM2276" s="25"/>
      <c r="AN2276" s="25"/>
      <c r="AO2276" s="25"/>
      <c r="AP2276" s="45" t="str">
        <f t="shared" si="449"/>
        <v>20228</v>
      </c>
      <c r="AQ2276" s="45" t="str">
        <f t="shared" si="450"/>
        <v>20228RMB</v>
      </c>
    </row>
    <row r="2277" spans="1:43" s="15" customFormat="1">
      <c r="A2277" s="16" t="s">
        <v>41</v>
      </c>
      <c r="B2277" s="182">
        <v>2022</v>
      </c>
      <c r="C2277" s="182">
        <v>7</v>
      </c>
      <c r="D2277" s="57" t="str">
        <f t="shared" si="453"/>
        <v>Q2</v>
      </c>
      <c r="E2277" s="16" t="s">
        <v>41</v>
      </c>
      <c r="F2277" s="182">
        <v>2022</v>
      </c>
      <c r="G2277" s="182">
        <v>8</v>
      </c>
      <c r="H2277" s="185"/>
      <c r="I2277" s="57" t="str">
        <f t="shared" si="442"/>
        <v>Q2</v>
      </c>
      <c r="J2277" s="178" t="s">
        <v>2199</v>
      </c>
      <c r="K2277" s="185" t="s">
        <v>2200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43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87" t="str">
        <f t="shared" si="452"/>
        <v>1.13</v>
      </c>
      <c r="Z2277" s="26">
        <f t="shared" si="454"/>
        <v>900000</v>
      </c>
      <c r="AA2277" s="16">
        <v>1.163</v>
      </c>
      <c r="AB2277" s="35">
        <f t="shared" si="451"/>
        <v>926283.18584070809</v>
      </c>
      <c r="AC2277" s="27">
        <f t="shared" si="444"/>
        <v>157838.65486725664</v>
      </c>
      <c r="AD2277" s="184">
        <v>0.1704</v>
      </c>
      <c r="AE2277" s="183">
        <f t="shared" si="445"/>
        <v>0</v>
      </c>
      <c r="AF2277" s="183" t="str">
        <f>IF(AND(COUNTIFS($J$18:J2277,J2277)=1,AE2277=1),1,"")</f>
        <v/>
      </c>
      <c r="AG2277" s="183">
        <f>IF(C2277="","",IF(AND(COUNTIFS($J$18:J2277,J2277)=1,C2277&lt;&gt;""),1,""))</f>
        <v>1</v>
      </c>
      <c r="AH2277" s="183">
        <f>IF(G2277="","",IF(AND(COUNTIFS($J$18:J2277,J2277)=1,G2277&lt;&gt;""),1,""))</f>
        <v>1</v>
      </c>
      <c r="AI2277" s="28">
        <f t="shared" si="446"/>
        <v>35073581.838938065</v>
      </c>
      <c r="AJ2277" s="28">
        <f t="shared" si="447"/>
        <v>5034113.9728989378</v>
      </c>
      <c r="AK2277" s="29">
        <f t="shared" si="448"/>
        <v>0.1435300790211895</v>
      </c>
      <c r="AL2277" s="25"/>
      <c r="AM2277" s="25"/>
      <c r="AN2277" s="25"/>
      <c r="AO2277" s="25"/>
      <c r="AP2277" s="45" t="str">
        <f t="shared" si="449"/>
        <v>20228</v>
      </c>
      <c r="AQ2277" s="45" t="str">
        <f t="shared" si="450"/>
        <v>20228RMB</v>
      </c>
    </row>
    <row r="2278" spans="1:43" s="15" customFormat="1">
      <c r="A2278" s="16" t="s">
        <v>41</v>
      </c>
      <c r="B2278" s="182">
        <v>2022</v>
      </c>
      <c r="C2278" s="182">
        <v>7</v>
      </c>
      <c r="D2278" s="57" t="str">
        <f t="shared" si="453"/>
        <v>Q2</v>
      </c>
      <c r="E2278" s="16" t="s">
        <v>41</v>
      </c>
      <c r="F2278" s="182">
        <v>2022</v>
      </c>
      <c r="G2278" s="182">
        <v>8</v>
      </c>
      <c r="H2278" s="185"/>
      <c r="I2278" s="57" t="str">
        <f t="shared" si="442"/>
        <v>Q2</v>
      </c>
      <c r="J2278" s="178" t="s">
        <v>2199</v>
      </c>
      <c r="K2278" s="185" t="s">
        <v>2200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43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87" t="str">
        <f t="shared" si="452"/>
        <v>1.13</v>
      </c>
      <c r="Z2278" s="26">
        <f t="shared" si="454"/>
        <v>790000</v>
      </c>
      <c r="AA2278" s="16">
        <v>1.163</v>
      </c>
      <c r="AB2278" s="35">
        <f t="shared" si="451"/>
        <v>813070.79646017705</v>
      </c>
      <c r="AC2278" s="27">
        <f t="shared" si="444"/>
        <v>138547.26371681417</v>
      </c>
      <c r="AD2278" s="184">
        <v>0.1704</v>
      </c>
      <c r="AE2278" s="183">
        <f t="shared" si="445"/>
        <v>0</v>
      </c>
      <c r="AF2278" s="183" t="str">
        <f>IF(AND(COUNTIFS($J$18:J2278,J2278)=1,AE2278=1),1,"")</f>
        <v/>
      </c>
      <c r="AG2278" s="183" t="str">
        <f>IF(C2278="","",IF(AND(COUNTIFS($J$18:J2278,J2278)=1,C2278&lt;&gt;""),1,""))</f>
        <v/>
      </c>
      <c r="AH2278" s="183" t="str">
        <f>IF(G2278="","",IF(AND(COUNTIFS($J$18:J2278,J2278)=1,G2278&lt;&gt;""),1,""))</f>
        <v/>
      </c>
      <c r="AI2278" s="28">
        <f t="shared" si="446"/>
        <v>35073581.838938065</v>
      </c>
      <c r="AJ2278" s="28">
        <f t="shared" si="447"/>
        <v>5034113.9728989378</v>
      </c>
      <c r="AK2278" s="29">
        <f t="shared" si="448"/>
        <v>0.1435300790211895</v>
      </c>
      <c r="AL2278" s="25"/>
      <c r="AM2278" s="25"/>
      <c r="AN2278" s="25"/>
      <c r="AO2278" s="25"/>
      <c r="AP2278" s="45" t="str">
        <f t="shared" si="449"/>
        <v>20228</v>
      </c>
      <c r="AQ2278" s="45" t="str">
        <f t="shared" si="450"/>
        <v>20228RMB</v>
      </c>
    </row>
    <row r="2279" spans="1:43" s="15" customFormat="1">
      <c r="A2279" s="16" t="s">
        <v>41</v>
      </c>
      <c r="B2279" s="182">
        <v>2022</v>
      </c>
      <c r="C2279" s="182">
        <v>7</v>
      </c>
      <c r="D2279" s="57" t="str">
        <f t="shared" si="453"/>
        <v>Q2</v>
      </c>
      <c r="E2279" s="16" t="s">
        <v>41</v>
      </c>
      <c r="F2279" s="182">
        <v>2022</v>
      </c>
      <c r="G2279" s="182">
        <v>8</v>
      </c>
      <c r="H2279" s="185"/>
      <c r="I2279" s="57" t="str">
        <f t="shared" si="442"/>
        <v>Q2</v>
      </c>
      <c r="J2279" s="178" t="s">
        <v>2199</v>
      </c>
      <c r="K2279" s="185" t="s">
        <v>2200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43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87" t="str">
        <f t="shared" si="452"/>
        <v>1.13</v>
      </c>
      <c r="Z2279" s="26">
        <f t="shared" si="454"/>
        <v>790000</v>
      </c>
      <c r="AA2279" s="16">
        <v>1.163</v>
      </c>
      <c r="AB2279" s="35">
        <f t="shared" si="451"/>
        <v>813070.79646017705</v>
      </c>
      <c r="AC2279" s="27">
        <f t="shared" si="444"/>
        <v>138547.26371681417</v>
      </c>
      <c r="AD2279" s="184">
        <v>0.1704</v>
      </c>
      <c r="AE2279" s="183">
        <f t="shared" si="445"/>
        <v>0</v>
      </c>
      <c r="AF2279" s="183" t="str">
        <f>IF(AND(COUNTIFS($J$18:J2279,J2279)=1,AE2279=1),1,"")</f>
        <v/>
      </c>
      <c r="AG2279" s="183" t="str">
        <f>IF(C2279="","",IF(AND(COUNTIFS($J$18:J2279,J2279)=1,C2279&lt;&gt;""),1,""))</f>
        <v/>
      </c>
      <c r="AH2279" s="183" t="str">
        <f>IF(G2279="","",IF(AND(COUNTIFS($J$18:J2279,J2279)=1,G2279&lt;&gt;""),1,""))</f>
        <v/>
      </c>
      <c r="AI2279" s="28">
        <f t="shared" si="446"/>
        <v>35073581.838938065</v>
      </c>
      <c r="AJ2279" s="28">
        <f t="shared" si="447"/>
        <v>5034113.9728989378</v>
      </c>
      <c r="AK2279" s="29">
        <f t="shared" si="448"/>
        <v>0.1435300790211895</v>
      </c>
      <c r="AL2279" s="25"/>
      <c r="AM2279" s="25"/>
      <c r="AN2279" s="25"/>
      <c r="AO2279" s="25"/>
      <c r="AP2279" s="45" t="str">
        <f t="shared" si="449"/>
        <v>20228</v>
      </c>
      <c r="AQ2279" s="45" t="str">
        <f t="shared" si="450"/>
        <v>20228RMB</v>
      </c>
    </row>
    <row r="2280" spans="1:43" s="15" customFormat="1">
      <c r="A2280" s="16" t="s">
        <v>41</v>
      </c>
      <c r="B2280" s="182">
        <v>2022</v>
      </c>
      <c r="C2280" s="182">
        <v>8</v>
      </c>
      <c r="D2280" s="57" t="str">
        <f t="shared" si="453"/>
        <v>Q2</v>
      </c>
      <c r="E2280" s="16" t="s">
        <v>41</v>
      </c>
      <c r="F2280" s="182">
        <v>2022</v>
      </c>
      <c r="G2280" s="182">
        <v>8</v>
      </c>
      <c r="H2280" s="185"/>
      <c r="I2280" s="57" t="str">
        <f t="shared" si="442"/>
        <v>Q2</v>
      </c>
      <c r="J2280" s="178" t="s">
        <v>2201</v>
      </c>
      <c r="K2280" s="185" t="s">
        <v>2202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43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87" t="str">
        <f t="shared" si="452"/>
        <v>1.13</v>
      </c>
      <c r="Z2280" s="26">
        <f t="shared" si="454"/>
        <v>490000</v>
      </c>
      <c r="AA2280" s="16">
        <v>1.163</v>
      </c>
      <c r="AB2280" s="35">
        <f t="shared" si="451"/>
        <v>504309.73451327439</v>
      </c>
      <c r="AC2280" s="27">
        <f t="shared" si="444"/>
        <v>49724.939823008855</v>
      </c>
      <c r="AD2280" s="184">
        <v>9.8599999999999993E-2</v>
      </c>
      <c r="AE2280" s="183">
        <f t="shared" si="445"/>
        <v>0</v>
      </c>
      <c r="AF2280" s="183" t="str">
        <f>IF(AND(COUNTIFS($J$18:J2280,J2280)=1,AE2280=1),1,"")</f>
        <v/>
      </c>
      <c r="AG2280" s="183">
        <f>IF(C2280="","",IF(AND(COUNTIFS($J$18:J2280,J2280)=1,C2280&lt;&gt;""),1,""))</f>
        <v>1</v>
      </c>
      <c r="AH2280" s="183">
        <f>IF(G2280="","",IF(AND(COUNTIFS($J$18:J2280,J2280)=1,G2280&lt;&gt;""),1,""))</f>
        <v>1</v>
      </c>
      <c r="AI2280" s="28">
        <f t="shared" si="446"/>
        <v>35073581.838938065</v>
      </c>
      <c r="AJ2280" s="28">
        <f t="shared" si="447"/>
        <v>5034113.9728989378</v>
      </c>
      <c r="AK2280" s="29">
        <f t="shared" si="448"/>
        <v>0.1435300790211895</v>
      </c>
      <c r="AL2280" s="25"/>
      <c r="AM2280" s="25"/>
      <c r="AN2280" s="25"/>
      <c r="AO2280" s="25"/>
      <c r="AP2280" s="45" t="str">
        <f t="shared" si="449"/>
        <v>20228</v>
      </c>
      <c r="AQ2280" s="45" t="str">
        <f t="shared" si="450"/>
        <v>20228RMB</v>
      </c>
    </row>
    <row r="2281" spans="1:43" s="15" customFormat="1">
      <c r="A2281" s="16" t="s">
        <v>41</v>
      </c>
      <c r="B2281" s="182">
        <v>2022</v>
      </c>
      <c r="C2281" s="182">
        <v>8</v>
      </c>
      <c r="D2281" s="57" t="str">
        <f t="shared" si="453"/>
        <v>Q2</v>
      </c>
      <c r="E2281" s="16" t="s">
        <v>41</v>
      </c>
      <c r="F2281" s="182">
        <v>2022</v>
      </c>
      <c r="G2281" s="182">
        <v>8</v>
      </c>
      <c r="H2281" s="185"/>
      <c r="I2281" s="57" t="str">
        <f t="shared" si="442"/>
        <v>Q2</v>
      </c>
      <c r="J2281" s="178" t="s">
        <v>2203</v>
      </c>
      <c r="K2281" s="185" t="s">
        <v>2204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43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87" t="str">
        <f t="shared" si="452"/>
        <v>1.13</v>
      </c>
      <c r="Z2281" s="26">
        <f t="shared" si="454"/>
        <v>1162603</v>
      </c>
      <c r="AA2281" s="16">
        <v>1.163</v>
      </c>
      <c r="AB2281" s="35">
        <f t="shared" si="451"/>
        <v>1196555.1230088498</v>
      </c>
      <c r="AC2281" s="27">
        <f t="shared" si="444"/>
        <v>246011.73329061954</v>
      </c>
      <c r="AD2281" s="184">
        <v>0.2056</v>
      </c>
      <c r="AE2281" s="183">
        <f t="shared" si="445"/>
        <v>0</v>
      </c>
      <c r="AF2281" s="183" t="str">
        <f>IF(AND(COUNTIFS($J$18:J2281,J2281)=1,AE2281=1),1,"")</f>
        <v/>
      </c>
      <c r="AG2281" s="183">
        <f>IF(C2281="","",IF(AND(COUNTIFS($J$18:J2281,J2281)=1,C2281&lt;&gt;""),1,""))</f>
        <v>1</v>
      </c>
      <c r="AH2281" s="183">
        <f>IF(G2281="","",IF(AND(COUNTIFS($J$18:J2281,J2281)=1,G2281&lt;&gt;""),1,""))</f>
        <v>1</v>
      </c>
      <c r="AI2281" s="28">
        <f t="shared" si="446"/>
        <v>35073581.838938065</v>
      </c>
      <c r="AJ2281" s="28">
        <f t="shared" si="447"/>
        <v>5034113.9728989378</v>
      </c>
      <c r="AK2281" s="29">
        <f t="shared" si="448"/>
        <v>0.1435300790211895</v>
      </c>
      <c r="AL2281" s="25"/>
      <c r="AM2281" s="25"/>
      <c r="AN2281" s="25"/>
      <c r="AO2281" s="25"/>
      <c r="AP2281" s="45" t="str">
        <f t="shared" si="449"/>
        <v>20228</v>
      </c>
      <c r="AQ2281" s="45" t="str">
        <f t="shared" si="450"/>
        <v>20228RMB</v>
      </c>
    </row>
    <row r="2282" spans="1:43" s="15" customFormat="1">
      <c r="A2282" s="16" t="s">
        <v>41</v>
      </c>
      <c r="B2282" s="182">
        <v>2022</v>
      </c>
      <c r="C2282" s="182">
        <v>8</v>
      </c>
      <c r="D2282" s="57" t="str">
        <f t="shared" si="453"/>
        <v>Q2</v>
      </c>
      <c r="E2282" s="16" t="s">
        <v>41</v>
      </c>
      <c r="F2282" s="182">
        <v>2022</v>
      </c>
      <c r="G2282" s="182">
        <v>8</v>
      </c>
      <c r="H2282" s="185"/>
      <c r="I2282" s="57" t="str">
        <f t="shared" si="442"/>
        <v>Q2</v>
      </c>
      <c r="J2282" s="178" t="s">
        <v>2205</v>
      </c>
      <c r="K2282" s="185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43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87" t="str">
        <f t="shared" si="452"/>
        <v>1.13</v>
      </c>
      <c r="Z2282" s="26">
        <f t="shared" si="454"/>
        <v>480000</v>
      </c>
      <c r="AA2282" s="16">
        <v>1.163</v>
      </c>
      <c r="AB2282" s="35">
        <f t="shared" si="451"/>
        <v>494017.69911504426</v>
      </c>
      <c r="AC2282" s="27">
        <f t="shared" si="444"/>
        <v>57602.463716814156</v>
      </c>
      <c r="AD2282" s="184">
        <v>0.1166</v>
      </c>
      <c r="AE2282" s="183">
        <f t="shared" si="445"/>
        <v>0</v>
      </c>
      <c r="AF2282" s="183" t="str">
        <f>IF(AND(COUNTIFS($J$18:J2282,J2282)=1,AE2282=1),1,"")</f>
        <v/>
      </c>
      <c r="AG2282" s="183">
        <f>IF(C2282="","",IF(AND(COUNTIFS($J$18:J2282,J2282)=1,C2282&lt;&gt;""),1,""))</f>
        <v>1</v>
      </c>
      <c r="AH2282" s="183">
        <f>IF(G2282="","",IF(AND(COUNTIFS($J$18:J2282,J2282)=1,G2282&lt;&gt;""),1,""))</f>
        <v>1</v>
      </c>
      <c r="AI2282" s="28">
        <f t="shared" si="446"/>
        <v>35073581.838938065</v>
      </c>
      <c r="AJ2282" s="28">
        <f t="shared" si="447"/>
        <v>5034113.9728989378</v>
      </c>
      <c r="AK2282" s="29">
        <f t="shared" si="448"/>
        <v>0.1435300790211895</v>
      </c>
      <c r="AL2282" s="25"/>
      <c r="AM2282" s="25"/>
      <c r="AN2282" s="25"/>
      <c r="AO2282" s="25"/>
      <c r="AP2282" s="45" t="str">
        <f t="shared" si="449"/>
        <v>20228</v>
      </c>
      <c r="AQ2282" s="45" t="str">
        <f t="shared" si="450"/>
        <v>20228RMB</v>
      </c>
    </row>
    <row r="2283" spans="1:43" s="15" customFormat="1">
      <c r="A2283" s="16" t="s">
        <v>40</v>
      </c>
      <c r="B2283" s="182">
        <v>2022</v>
      </c>
      <c r="C2283" s="182">
        <v>1</v>
      </c>
      <c r="D2283" s="57" t="str">
        <f t="shared" si="453"/>
        <v>Q4</v>
      </c>
      <c r="E2283" s="16" t="s">
        <v>41</v>
      </c>
      <c r="F2283" s="182">
        <v>2022</v>
      </c>
      <c r="G2283" s="182">
        <v>9</v>
      </c>
      <c r="H2283" s="185"/>
      <c r="I2283" s="57" t="str">
        <f t="shared" si="442"/>
        <v>Q2</v>
      </c>
      <c r="J2283" s="178" t="s">
        <v>2206</v>
      </c>
      <c r="K2283" s="185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43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87" t="str">
        <f t="shared" si="452"/>
        <v>1</v>
      </c>
      <c r="Z2283" s="26">
        <f t="shared" si="454"/>
        <v>11200000</v>
      </c>
      <c r="AA2283" s="16">
        <v>5.7799999999999997E-2</v>
      </c>
      <c r="AB2283" s="35">
        <f t="shared" si="451"/>
        <v>647360</v>
      </c>
      <c r="AC2283" s="27">
        <f t="shared" si="444"/>
        <v>81567.360000000001</v>
      </c>
      <c r="AD2283" s="184">
        <v>0.126</v>
      </c>
      <c r="AE2283" s="183">
        <f t="shared" si="445"/>
        <v>0</v>
      </c>
      <c r="AF2283" s="183" t="str">
        <f>IF(AND(COUNTIFS($J$18:J2283,J2283)=1,AE2283=1),1,"")</f>
        <v/>
      </c>
      <c r="AG2283" s="183">
        <f>IF(C2283="","",IF(AND(COUNTIFS($J$18:J2283,J2283)=1,C2283&lt;&gt;""),1,""))</f>
        <v>1</v>
      </c>
      <c r="AH2283" s="183">
        <f>IF(G2283="","",IF(AND(COUNTIFS($J$18:J2283,J2283)=1,G2283&lt;&gt;""),1,""))</f>
        <v>1</v>
      </c>
      <c r="AI2283" s="28">
        <f t="shared" si="446"/>
        <v>15948576.102654872</v>
      </c>
      <c r="AJ2283" s="28">
        <f t="shared" si="447"/>
        <v>2739848.7004853101</v>
      </c>
      <c r="AK2283" s="29">
        <f t="shared" si="448"/>
        <v>0.17179268436567341</v>
      </c>
      <c r="AL2283" s="25"/>
      <c r="AM2283" s="25"/>
      <c r="AN2283" s="25"/>
      <c r="AO2283" s="25"/>
      <c r="AP2283" s="45" t="str">
        <f t="shared" si="449"/>
        <v>20229</v>
      </c>
      <c r="AQ2283" s="45" t="str">
        <f t="shared" si="450"/>
        <v>20229JPY</v>
      </c>
    </row>
    <row r="2284" spans="1:43" s="15" customFormat="1">
      <c r="A2284" s="16" t="s">
        <v>41</v>
      </c>
      <c r="B2284" s="182">
        <v>2022</v>
      </c>
      <c r="C2284" s="182">
        <v>7</v>
      </c>
      <c r="D2284" s="57" t="str">
        <f t="shared" si="453"/>
        <v>Q2</v>
      </c>
      <c r="E2284" s="16" t="s">
        <v>41</v>
      </c>
      <c r="F2284" s="182">
        <v>2022</v>
      </c>
      <c r="G2284" s="182">
        <v>9</v>
      </c>
      <c r="H2284" s="185"/>
      <c r="I2284" s="57" t="str">
        <f t="shared" si="442"/>
        <v>Q2</v>
      </c>
      <c r="J2284" s="178" t="s">
        <v>2193</v>
      </c>
      <c r="K2284" s="185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43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87" t="str">
        <f t="shared" si="452"/>
        <v>1.13</v>
      </c>
      <c r="Z2284" s="26">
        <f t="shared" si="454"/>
        <v>475000</v>
      </c>
      <c r="AA2284" s="16">
        <v>1.135</v>
      </c>
      <c r="AB2284" s="35">
        <f t="shared" si="451"/>
        <v>477101.76991150453</v>
      </c>
      <c r="AC2284" s="27">
        <f t="shared" si="444"/>
        <v>54389.601769911518</v>
      </c>
      <c r="AD2284" s="184">
        <v>0.114</v>
      </c>
      <c r="AE2284" s="183">
        <f t="shared" si="445"/>
        <v>0</v>
      </c>
      <c r="AF2284" s="183" t="str">
        <f>IF(AND(COUNTIFS($J$18:J2284,J2284)=1,AE2284=1),1,"")</f>
        <v/>
      </c>
      <c r="AG2284" s="183" t="str">
        <f>IF(C2284="","",IF(AND(COUNTIFS($J$18:J2284,J2284)=1,C2284&lt;&gt;""),1,""))</f>
        <v/>
      </c>
      <c r="AH2284" s="183" t="str">
        <f>IF(G2284="","",IF(AND(COUNTIFS($J$18:J2284,J2284)=1,G2284&lt;&gt;""),1,""))</f>
        <v/>
      </c>
      <c r="AI2284" s="28">
        <f t="shared" si="446"/>
        <v>15948576.102654872</v>
      </c>
      <c r="AJ2284" s="28">
        <f t="shared" si="447"/>
        <v>2739848.7004853101</v>
      </c>
      <c r="AK2284" s="29">
        <f t="shared" si="448"/>
        <v>0.17179268436567341</v>
      </c>
      <c r="AL2284" s="25"/>
      <c r="AM2284" s="25"/>
      <c r="AN2284" s="25"/>
      <c r="AO2284" s="25"/>
      <c r="AP2284" s="45" t="str">
        <f t="shared" si="449"/>
        <v>20229</v>
      </c>
      <c r="AQ2284" s="45" t="str">
        <f t="shared" si="450"/>
        <v>20229RMB</v>
      </c>
    </row>
    <row r="2285" spans="1:43" s="15" customFormat="1">
      <c r="A2285" s="16" t="s">
        <v>41</v>
      </c>
      <c r="B2285" s="182">
        <v>2022</v>
      </c>
      <c r="C2285" s="182">
        <v>7</v>
      </c>
      <c r="D2285" s="57" t="str">
        <f t="shared" si="453"/>
        <v>Q2</v>
      </c>
      <c r="E2285" s="16" t="s">
        <v>41</v>
      </c>
      <c r="F2285" s="182">
        <v>2022</v>
      </c>
      <c r="G2285" s="182">
        <v>9</v>
      </c>
      <c r="H2285" s="185"/>
      <c r="I2285" s="57" t="str">
        <f t="shared" si="442"/>
        <v>Q2</v>
      </c>
      <c r="J2285" s="178" t="s">
        <v>2207</v>
      </c>
      <c r="K2285" s="185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43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87" t="str">
        <f t="shared" si="452"/>
        <v>1</v>
      </c>
      <c r="Z2285" s="26">
        <f t="shared" si="454"/>
        <v>17000000</v>
      </c>
      <c r="AA2285" s="16">
        <v>5.7799999999999997E-2</v>
      </c>
      <c r="AB2285" s="35">
        <f t="shared" si="451"/>
        <v>982600</v>
      </c>
      <c r="AC2285" s="27">
        <f t="shared" si="444"/>
        <v>169891.54</v>
      </c>
      <c r="AD2285" s="184">
        <v>0.1729</v>
      </c>
      <c r="AE2285" s="183">
        <f t="shared" si="445"/>
        <v>0</v>
      </c>
      <c r="AF2285" s="183" t="str">
        <f>IF(AND(COUNTIFS($J$18:J2285,J2285)=1,AE2285=1),1,"")</f>
        <v/>
      </c>
      <c r="AG2285" s="183">
        <f>IF(C2285="","",IF(AND(COUNTIFS($J$18:J2285,J2285)=1,C2285&lt;&gt;""),1,""))</f>
        <v>1</v>
      </c>
      <c r="AH2285" s="183">
        <f>IF(G2285="","",IF(AND(COUNTIFS($J$18:J2285,J2285)=1,G2285&lt;&gt;""),1,""))</f>
        <v>1</v>
      </c>
      <c r="AI2285" s="28">
        <f t="shared" si="446"/>
        <v>15948576.102654872</v>
      </c>
      <c r="AJ2285" s="28">
        <f t="shared" si="447"/>
        <v>2739848.7004853101</v>
      </c>
      <c r="AK2285" s="29">
        <f t="shared" si="448"/>
        <v>0.17179268436567341</v>
      </c>
      <c r="AL2285" s="25"/>
      <c r="AM2285" s="25"/>
      <c r="AN2285" s="25"/>
      <c r="AO2285" s="25"/>
      <c r="AP2285" s="45" t="str">
        <f t="shared" si="449"/>
        <v>20229</v>
      </c>
      <c r="AQ2285" s="45" t="str">
        <f t="shared" si="450"/>
        <v>20229JPY</v>
      </c>
    </row>
    <row r="2286" spans="1:43" s="15" customFormat="1">
      <c r="A2286" s="16" t="s">
        <v>41</v>
      </c>
      <c r="B2286" s="182">
        <v>2022</v>
      </c>
      <c r="C2286" s="182">
        <v>7</v>
      </c>
      <c r="D2286" s="57" t="str">
        <f t="shared" si="453"/>
        <v>Q2</v>
      </c>
      <c r="E2286" s="16" t="s">
        <v>41</v>
      </c>
      <c r="F2286" s="182">
        <v>2022</v>
      </c>
      <c r="G2286" s="182">
        <v>9</v>
      </c>
      <c r="H2286" s="185"/>
      <c r="I2286" s="57" t="str">
        <f t="shared" si="442"/>
        <v>Q2</v>
      </c>
      <c r="J2286" s="178" t="s">
        <v>2207</v>
      </c>
      <c r="K2286" s="185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43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87" t="str">
        <f t="shared" si="452"/>
        <v>1</v>
      </c>
      <c r="Z2286" s="26">
        <f t="shared" si="454"/>
        <v>12294000</v>
      </c>
      <c r="AA2286" s="16">
        <v>5.7799999999999997E-2</v>
      </c>
      <c r="AB2286" s="35">
        <f t="shared" si="451"/>
        <v>710593.2</v>
      </c>
      <c r="AC2286" s="27">
        <f t="shared" si="444"/>
        <v>122861.56427999999</v>
      </c>
      <c r="AD2286" s="184">
        <v>0.1729</v>
      </c>
      <c r="AE2286" s="183">
        <f t="shared" si="445"/>
        <v>0</v>
      </c>
      <c r="AF2286" s="183" t="str">
        <f>IF(AND(COUNTIFS($J$18:J2286,J2286)=1,AE2286=1),1,"")</f>
        <v/>
      </c>
      <c r="AG2286" s="183" t="str">
        <f>IF(C2286="","",IF(AND(COUNTIFS($J$18:J2286,J2286)=1,C2286&lt;&gt;""),1,""))</f>
        <v/>
      </c>
      <c r="AH2286" s="183" t="str">
        <f>IF(G2286="","",IF(AND(COUNTIFS($J$18:J2286,J2286)=1,G2286&lt;&gt;""),1,""))</f>
        <v/>
      </c>
      <c r="AI2286" s="28">
        <f t="shared" si="446"/>
        <v>15948576.102654872</v>
      </c>
      <c r="AJ2286" s="28">
        <f t="shared" si="447"/>
        <v>2739848.7004853101</v>
      </c>
      <c r="AK2286" s="29">
        <f t="shared" si="448"/>
        <v>0.17179268436567341</v>
      </c>
      <c r="AL2286" s="25"/>
      <c r="AM2286" s="25"/>
      <c r="AN2286" s="25"/>
      <c r="AO2286" s="25"/>
      <c r="AP2286" s="45" t="str">
        <f t="shared" si="449"/>
        <v>20229</v>
      </c>
      <c r="AQ2286" s="45" t="str">
        <f t="shared" si="450"/>
        <v>20229JPY</v>
      </c>
    </row>
    <row r="2287" spans="1:43" s="15" customFormat="1">
      <c r="A2287" s="16" t="s">
        <v>41</v>
      </c>
      <c r="B2287" s="182">
        <v>2022</v>
      </c>
      <c r="C2287" s="182">
        <v>8</v>
      </c>
      <c r="D2287" s="57" t="str">
        <f t="shared" si="453"/>
        <v>Q2</v>
      </c>
      <c r="E2287" s="16" t="s">
        <v>41</v>
      </c>
      <c r="F2287" s="182">
        <v>2022</v>
      </c>
      <c r="G2287" s="182">
        <v>9</v>
      </c>
      <c r="H2287" s="185"/>
      <c r="I2287" s="57" t="str">
        <f t="shared" si="442"/>
        <v>Q2</v>
      </c>
      <c r="J2287" s="178" t="s">
        <v>2208</v>
      </c>
      <c r="K2287" s="185" t="s">
        <v>2209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43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87" t="str">
        <f t="shared" si="452"/>
        <v>1.13</v>
      </c>
      <c r="Z2287" s="26">
        <f t="shared" si="454"/>
        <v>560000</v>
      </c>
      <c r="AA2287" s="16">
        <v>1.135</v>
      </c>
      <c r="AB2287" s="35">
        <f t="shared" si="451"/>
        <v>562477.8761061948</v>
      </c>
      <c r="AC2287" s="27">
        <f t="shared" si="444"/>
        <v>106027.07964601772</v>
      </c>
      <c r="AD2287" s="184">
        <v>0.1885</v>
      </c>
      <c r="AE2287" s="183">
        <f t="shared" si="445"/>
        <v>1</v>
      </c>
      <c r="AF2287" s="183">
        <f>IF(AND(COUNTIFS($J$18:J2287,J2287)=1,AE2287=1),1,"")</f>
        <v>1</v>
      </c>
      <c r="AG2287" s="183">
        <f>IF(C2287="","",IF(AND(COUNTIFS($J$18:J2287,J2287)=1,C2287&lt;&gt;""),1,""))</f>
        <v>1</v>
      </c>
      <c r="AH2287" s="183">
        <f>IF(G2287="","",IF(AND(COUNTIFS($J$18:J2287,J2287)=1,G2287&lt;&gt;""),1,""))</f>
        <v>1</v>
      </c>
      <c r="AI2287" s="28">
        <f t="shared" si="446"/>
        <v>15948576.102654872</v>
      </c>
      <c r="AJ2287" s="28">
        <f t="shared" si="447"/>
        <v>2739848.7004853101</v>
      </c>
      <c r="AK2287" s="29">
        <f t="shared" si="448"/>
        <v>0.17179268436567341</v>
      </c>
      <c r="AL2287" s="25"/>
      <c r="AM2287" s="25"/>
      <c r="AN2287" s="25"/>
      <c r="AO2287" s="25"/>
      <c r="AP2287" s="45" t="str">
        <f t="shared" si="449"/>
        <v>20229</v>
      </c>
      <c r="AQ2287" s="45" t="str">
        <f t="shared" si="450"/>
        <v>20229RMB</v>
      </c>
    </row>
    <row r="2288" spans="1:43" s="15" customFormat="1">
      <c r="A2288" s="16" t="s">
        <v>41</v>
      </c>
      <c r="B2288" s="182">
        <v>2022</v>
      </c>
      <c r="C2288" s="182">
        <v>11</v>
      </c>
      <c r="D2288" s="57" t="str">
        <f t="shared" si="453"/>
        <v>Q3</v>
      </c>
      <c r="E2288" s="16" t="s">
        <v>42</v>
      </c>
      <c r="F2288" s="182">
        <v>2023</v>
      </c>
      <c r="G2288" s="182">
        <v>4</v>
      </c>
      <c r="H2288" s="185"/>
      <c r="I2288" s="57" t="str">
        <f t="shared" si="442"/>
        <v>Q1</v>
      </c>
      <c r="J2288" s="178" t="s">
        <v>2210</v>
      </c>
      <c r="K2288" s="185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43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87" t="str">
        <f t="shared" si="452"/>
        <v>1.13</v>
      </c>
      <c r="Z2288" s="26">
        <f t="shared" si="454"/>
        <v>900000</v>
      </c>
      <c r="AA2288" s="16">
        <v>1.1399999999999999</v>
      </c>
      <c r="AB2288" s="35">
        <f t="shared" si="451"/>
        <v>907964.60176991147</v>
      </c>
      <c r="AC2288" s="27">
        <f t="shared" si="444"/>
        <v>86165.840707964599</v>
      </c>
      <c r="AD2288" s="184">
        <v>9.4899999999999998E-2</v>
      </c>
      <c r="AE2288" s="183">
        <f t="shared" si="445"/>
        <v>0</v>
      </c>
      <c r="AF2288" s="183" t="str">
        <f>IF(AND(COUNTIFS($J$18:J2288,J2288)=1,AE2288=1),1,"")</f>
        <v/>
      </c>
      <c r="AG2288" s="183">
        <f>IF(C2288="","",IF(AND(COUNTIFS($J$18:J2288,J2288)=1,C2288&lt;&gt;""),1,""))</f>
        <v>1</v>
      </c>
      <c r="AH2288" s="183">
        <f>IF(G2288="","",IF(AND(COUNTIFS($J$18:J2288,J2288)=1,G2288&lt;&gt;""),1,""))</f>
        <v>1</v>
      </c>
      <c r="AI2288" s="28">
        <f t="shared" si="446"/>
        <v>30573205.452778772</v>
      </c>
      <c r="AJ2288" s="28">
        <f t="shared" si="447"/>
        <v>3790930.1683151261</v>
      </c>
      <c r="AK2288" s="29">
        <f t="shared" si="448"/>
        <v>0.12399518179964253</v>
      </c>
      <c r="AL2288" s="25"/>
      <c r="AM2288" s="25"/>
      <c r="AN2288" s="25"/>
      <c r="AO2288" s="25"/>
      <c r="AP2288" s="45" t="str">
        <f t="shared" si="449"/>
        <v>20234</v>
      </c>
      <c r="AQ2288" s="45" t="str">
        <f t="shared" si="450"/>
        <v>20234RMB</v>
      </c>
    </row>
    <row r="2289" spans="1:43" s="15" customFormat="1">
      <c r="A2289" s="16" t="s">
        <v>41</v>
      </c>
      <c r="B2289" s="182">
        <v>2022</v>
      </c>
      <c r="C2289" s="182">
        <v>11</v>
      </c>
      <c r="D2289" s="57" t="str">
        <f t="shared" si="453"/>
        <v>Q3</v>
      </c>
      <c r="E2289" s="16" t="s">
        <v>42</v>
      </c>
      <c r="F2289" s="182">
        <v>2023</v>
      </c>
      <c r="G2289" s="182">
        <v>4</v>
      </c>
      <c r="H2289" s="185"/>
      <c r="I2289" s="57" t="str">
        <f t="shared" si="442"/>
        <v>Q1</v>
      </c>
      <c r="J2289" s="178" t="s">
        <v>2210</v>
      </c>
      <c r="K2289" s="185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43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87" t="str">
        <f t="shared" si="452"/>
        <v>1.13</v>
      </c>
      <c r="Z2289" s="26">
        <f t="shared" si="454"/>
        <v>700000</v>
      </c>
      <c r="AA2289" s="16">
        <v>1.1399999999999999</v>
      </c>
      <c r="AB2289" s="35">
        <f t="shared" si="451"/>
        <v>706194.69026548672</v>
      </c>
      <c r="AC2289" s="27">
        <f t="shared" si="444"/>
        <v>67017.876106194686</v>
      </c>
      <c r="AD2289" s="184">
        <v>9.4899999999999998E-2</v>
      </c>
      <c r="AE2289" s="183">
        <f t="shared" si="445"/>
        <v>0</v>
      </c>
      <c r="AF2289" s="183" t="str">
        <f>IF(AND(COUNTIFS($J$18:J2289,J2289)=1,AE2289=1),1,"")</f>
        <v/>
      </c>
      <c r="AG2289" s="183" t="str">
        <f>IF(C2289="","",IF(AND(COUNTIFS($J$18:J2289,J2289)=1,C2289&lt;&gt;""),1,""))</f>
        <v/>
      </c>
      <c r="AH2289" s="183" t="str">
        <f>IF(G2289="","",IF(AND(COUNTIFS($J$18:J2289,J2289)=1,G2289&lt;&gt;""),1,""))</f>
        <v/>
      </c>
      <c r="AI2289" s="28">
        <f t="shared" si="446"/>
        <v>30573205.452778772</v>
      </c>
      <c r="AJ2289" s="28">
        <f t="shared" si="447"/>
        <v>3790930.1683151261</v>
      </c>
      <c r="AK2289" s="29">
        <f t="shared" si="448"/>
        <v>0.12399518179964253</v>
      </c>
      <c r="AL2289" s="25"/>
      <c r="AM2289" s="25"/>
      <c r="AN2289" s="25"/>
      <c r="AO2289" s="25"/>
      <c r="AP2289" s="45" t="str">
        <f t="shared" si="449"/>
        <v>20234</v>
      </c>
      <c r="AQ2289" s="45" t="str">
        <f t="shared" si="450"/>
        <v>20234RMB</v>
      </c>
    </row>
    <row r="2290" spans="1:43" s="15" customFormat="1">
      <c r="A2290" s="16" t="s">
        <v>41</v>
      </c>
      <c r="B2290" s="182">
        <v>2022</v>
      </c>
      <c r="C2290" s="182">
        <v>12</v>
      </c>
      <c r="D2290" s="57" t="str">
        <f t="shared" si="453"/>
        <v>Q3</v>
      </c>
      <c r="E2290" s="16" t="s">
        <v>42</v>
      </c>
      <c r="F2290" s="182">
        <v>2023</v>
      </c>
      <c r="G2290" s="182">
        <v>4</v>
      </c>
      <c r="H2290" s="185"/>
      <c r="I2290" s="57" t="str">
        <f t="shared" si="442"/>
        <v>Q1</v>
      </c>
      <c r="J2290" s="178" t="s">
        <v>2211</v>
      </c>
      <c r="K2290" s="185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43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87" t="str">
        <f t="shared" si="452"/>
        <v>1.13</v>
      </c>
      <c r="Z2290" s="26">
        <f t="shared" si="454"/>
        <v>415000</v>
      </c>
      <c r="AA2290" s="16">
        <v>1.1399999999999999</v>
      </c>
      <c r="AB2290" s="35">
        <f t="shared" si="451"/>
        <v>418672.5663716814</v>
      </c>
      <c r="AC2290" s="27">
        <f t="shared" si="444"/>
        <v>47728.672566371679</v>
      </c>
      <c r="AD2290" s="184">
        <v>0.114</v>
      </c>
      <c r="AE2290" s="183">
        <f t="shared" si="445"/>
        <v>0</v>
      </c>
      <c r="AF2290" s="183" t="str">
        <f>IF(AND(COUNTIFS($J$18:J2290,J2290)=1,AE2290=1),1,"")</f>
        <v/>
      </c>
      <c r="AG2290" s="183">
        <f>IF(C2290="","",IF(AND(COUNTIFS($J$18:J2290,J2290)=1,C2290&lt;&gt;""),1,""))</f>
        <v>1</v>
      </c>
      <c r="AH2290" s="183">
        <f>IF(G2290="","",IF(AND(COUNTIFS($J$18:J2290,J2290)=1,G2290&lt;&gt;""),1,""))</f>
        <v>1</v>
      </c>
      <c r="AI2290" s="28">
        <f t="shared" si="446"/>
        <v>30573205.452778772</v>
      </c>
      <c r="AJ2290" s="28">
        <f t="shared" si="447"/>
        <v>3790930.1683151261</v>
      </c>
      <c r="AK2290" s="29">
        <f t="shared" si="448"/>
        <v>0.12399518179964253</v>
      </c>
      <c r="AL2290" s="25"/>
      <c r="AM2290" s="25"/>
      <c r="AN2290" s="25"/>
      <c r="AO2290" s="25"/>
      <c r="AP2290" s="45" t="str">
        <f t="shared" si="449"/>
        <v>20234</v>
      </c>
      <c r="AQ2290" s="45" t="str">
        <f t="shared" si="450"/>
        <v>20234RMB</v>
      </c>
    </row>
    <row r="2291" spans="1:43" s="15" customFormat="1">
      <c r="A2291" s="16" t="s">
        <v>41</v>
      </c>
      <c r="B2291" s="182">
        <v>2022</v>
      </c>
      <c r="C2291" s="182">
        <v>12</v>
      </c>
      <c r="D2291" s="57" t="str">
        <f t="shared" si="453"/>
        <v>Q3</v>
      </c>
      <c r="E2291" s="16" t="s">
        <v>42</v>
      </c>
      <c r="F2291" s="182">
        <v>2023</v>
      </c>
      <c r="G2291" s="182">
        <v>4</v>
      </c>
      <c r="H2291" s="185"/>
      <c r="I2291" s="57" t="str">
        <f t="shared" si="442"/>
        <v>Q1</v>
      </c>
      <c r="J2291" s="178" t="s">
        <v>2211</v>
      </c>
      <c r="K2291" s="185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43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87" t="str">
        <f t="shared" si="452"/>
        <v>1.13</v>
      </c>
      <c r="Z2291" s="26">
        <f t="shared" si="454"/>
        <v>415000</v>
      </c>
      <c r="AA2291" s="16">
        <v>1.1399999999999999</v>
      </c>
      <c r="AB2291" s="35">
        <f t="shared" si="451"/>
        <v>418672.5663716814</v>
      </c>
      <c r="AC2291" s="27">
        <f t="shared" si="444"/>
        <v>47728.672566371679</v>
      </c>
      <c r="AD2291" s="184">
        <v>0.114</v>
      </c>
      <c r="AE2291" s="183">
        <f t="shared" si="445"/>
        <v>0</v>
      </c>
      <c r="AF2291" s="183" t="str">
        <f>IF(AND(COUNTIFS($J$18:J2291,J2291)=1,AE2291=1),1,"")</f>
        <v/>
      </c>
      <c r="AG2291" s="183" t="str">
        <f>IF(C2291="","",IF(AND(COUNTIFS($J$18:J2291,J2291)=1,C2291&lt;&gt;""),1,""))</f>
        <v/>
      </c>
      <c r="AH2291" s="183" t="str">
        <f>IF(G2291="","",IF(AND(COUNTIFS($J$18:J2291,J2291)=1,G2291&lt;&gt;""),1,""))</f>
        <v/>
      </c>
      <c r="AI2291" s="28">
        <f t="shared" si="446"/>
        <v>30573205.452778772</v>
      </c>
      <c r="AJ2291" s="28">
        <f t="shared" si="447"/>
        <v>3790930.1683151261</v>
      </c>
      <c r="AK2291" s="29">
        <f t="shared" si="448"/>
        <v>0.12399518179964253</v>
      </c>
      <c r="AL2291" s="25"/>
      <c r="AM2291" s="25"/>
      <c r="AN2291" s="25"/>
      <c r="AO2291" s="25"/>
      <c r="AP2291" s="45" t="str">
        <f t="shared" si="449"/>
        <v>20234</v>
      </c>
      <c r="AQ2291" s="45" t="str">
        <f t="shared" si="450"/>
        <v>20234RMB</v>
      </c>
    </row>
    <row r="2292" spans="1:43" s="15" customFormat="1">
      <c r="A2292" s="16" t="s">
        <v>41</v>
      </c>
      <c r="B2292" s="182">
        <v>2022</v>
      </c>
      <c r="C2292" s="182">
        <v>12</v>
      </c>
      <c r="D2292" s="57" t="str">
        <f t="shared" si="453"/>
        <v>Q3</v>
      </c>
      <c r="E2292" s="16" t="s">
        <v>42</v>
      </c>
      <c r="F2292" s="182">
        <v>2023</v>
      </c>
      <c r="G2292" s="182">
        <v>4</v>
      </c>
      <c r="H2292" s="185"/>
      <c r="I2292" s="57" t="str">
        <f t="shared" si="442"/>
        <v>Q1</v>
      </c>
      <c r="J2292" s="178" t="s">
        <v>2212</v>
      </c>
      <c r="K2292" s="185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43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87" t="str">
        <f t="shared" si="452"/>
        <v>1.13</v>
      </c>
      <c r="Z2292" s="26">
        <f t="shared" si="454"/>
        <v>447500</v>
      </c>
      <c r="AA2292" s="16">
        <v>1.1399999999999999</v>
      </c>
      <c r="AB2292" s="35">
        <f t="shared" si="451"/>
        <v>451460.17699115042</v>
      </c>
      <c r="AC2292" s="27">
        <f t="shared" si="444"/>
        <v>93136.234513274336</v>
      </c>
      <c r="AD2292" s="184">
        <v>0.20630000000000001</v>
      </c>
      <c r="AE2292" s="183">
        <f t="shared" si="445"/>
        <v>0</v>
      </c>
      <c r="AF2292" s="183" t="str">
        <f>IF(AND(COUNTIFS($J$18:J2292,J2292)=1,AE2292=1),1,"")</f>
        <v/>
      </c>
      <c r="AG2292" s="183">
        <f>IF(C2292="","",IF(AND(COUNTIFS($J$18:J2292,J2292)=1,C2292&lt;&gt;""),1,""))</f>
        <v>1</v>
      </c>
      <c r="AH2292" s="183">
        <f>IF(G2292="","",IF(AND(COUNTIFS($J$18:J2292,J2292)=1,G2292&lt;&gt;""),1,""))</f>
        <v>1</v>
      </c>
      <c r="AI2292" s="28">
        <f t="shared" si="446"/>
        <v>30573205.452778772</v>
      </c>
      <c r="AJ2292" s="28">
        <f t="shared" si="447"/>
        <v>3790930.1683151261</v>
      </c>
      <c r="AK2292" s="29">
        <f t="shared" si="448"/>
        <v>0.12399518179964253</v>
      </c>
      <c r="AL2292" s="25"/>
      <c r="AM2292" s="25"/>
      <c r="AN2292" s="25"/>
      <c r="AO2292" s="25"/>
      <c r="AP2292" s="45" t="str">
        <f t="shared" si="449"/>
        <v>20234</v>
      </c>
      <c r="AQ2292" s="45" t="str">
        <f t="shared" si="450"/>
        <v>20234RMB</v>
      </c>
    </row>
    <row r="2293" spans="1:43" s="15" customFormat="1">
      <c r="A2293" s="16" t="s">
        <v>41</v>
      </c>
      <c r="B2293" s="182">
        <v>2022</v>
      </c>
      <c r="C2293" s="182">
        <v>12</v>
      </c>
      <c r="D2293" s="57" t="str">
        <f t="shared" si="453"/>
        <v>Q3</v>
      </c>
      <c r="E2293" s="16" t="s">
        <v>42</v>
      </c>
      <c r="F2293" s="182">
        <v>2023</v>
      </c>
      <c r="G2293" s="182">
        <v>4</v>
      </c>
      <c r="H2293" s="185"/>
      <c r="I2293" s="57" t="str">
        <f t="shared" si="442"/>
        <v>Q1</v>
      </c>
      <c r="J2293" s="178" t="s">
        <v>2212</v>
      </c>
      <c r="K2293" s="185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43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87" t="str">
        <f t="shared" si="452"/>
        <v>1.13</v>
      </c>
      <c r="Z2293" s="26">
        <f t="shared" si="454"/>
        <v>447500</v>
      </c>
      <c r="AA2293" s="16">
        <v>1.1399999999999999</v>
      </c>
      <c r="AB2293" s="35">
        <f t="shared" si="451"/>
        <v>451460.17699115042</v>
      </c>
      <c r="AC2293" s="27">
        <f t="shared" si="444"/>
        <v>93136.234513274336</v>
      </c>
      <c r="AD2293" s="184">
        <v>0.20630000000000001</v>
      </c>
      <c r="AE2293" s="183">
        <f t="shared" si="445"/>
        <v>0</v>
      </c>
      <c r="AF2293" s="183" t="str">
        <f>IF(AND(COUNTIFS($J$18:J2293,J2293)=1,AE2293=1),1,"")</f>
        <v/>
      </c>
      <c r="AG2293" s="183" t="str">
        <f>IF(C2293="","",IF(AND(COUNTIFS($J$18:J2293,J2293)=1,C2293&lt;&gt;""),1,""))</f>
        <v/>
      </c>
      <c r="AH2293" s="183" t="str">
        <f>IF(G2293="","",IF(AND(COUNTIFS($J$18:J2293,J2293)=1,G2293&lt;&gt;""),1,""))</f>
        <v/>
      </c>
      <c r="AI2293" s="28">
        <f t="shared" si="446"/>
        <v>30573205.452778772</v>
      </c>
      <c r="AJ2293" s="28">
        <f t="shared" si="447"/>
        <v>3790930.1683151261</v>
      </c>
      <c r="AK2293" s="29">
        <f t="shared" si="448"/>
        <v>0.12399518179964253</v>
      </c>
      <c r="AL2293" s="25"/>
      <c r="AM2293" s="25"/>
      <c r="AN2293" s="25"/>
      <c r="AO2293" s="25"/>
      <c r="AP2293" s="45" t="str">
        <f t="shared" si="449"/>
        <v>20234</v>
      </c>
      <c r="AQ2293" s="45" t="str">
        <f t="shared" si="450"/>
        <v>20234RMB</v>
      </c>
    </row>
    <row r="2294" spans="1:43" s="15" customFormat="1">
      <c r="A2294" s="16" t="s">
        <v>41</v>
      </c>
      <c r="B2294" s="182">
        <v>2022</v>
      </c>
      <c r="C2294" s="182">
        <v>12</v>
      </c>
      <c r="D2294" s="57" t="str">
        <f t="shared" si="453"/>
        <v>Q3</v>
      </c>
      <c r="E2294" s="16" t="s">
        <v>42</v>
      </c>
      <c r="F2294" s="182">
        <v>2023</v>
      </c>
      <c r="G2294" s="182">
        <v>4</v>
      </c>
      <c r="H2294" s="185"/>
      <c r="I2294" s="57" t="str">
        <f t="shared" si="442"/>
        <v>Q1</v>
      </c>
      <c r="J2294" s="178" t="s">
        <v>2212</v>
      </c>
      <c r="K2294" s="185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43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87" t="str">
        <f t="shared" si="452"/>
        <v>1.13</v>
      </c>
      <c r="Z2294" s="26">
        <f t="shared" si="454"/>
        <v>447500</v>
      </c>
      <c r="AA2294" s="16">
        <v>1.1399999999999999</v>
      </c>
      <c r="AB2294" s="35">
        <f t="shared" si="451"/>
        <v>451460.17699115042</v>
      </c>
      <c r="AC2294" s="27">
        <f t="shared" si="444"/>
        <v>93136.234513274336</v>
      </c>
      <c r="AD2294" s="184">
        <v>0.20630000000000001</v>
      </c>
      <c r="AE2294" s="183">
        <f t="shared" si="445"/>
        <v>0</v>
      </c>
      <c r="AF2294" s="183" t="str">
        <f>IF(AND(COUNTIFS($J$18:J2294,J2294)=1,AE2294=1),1,"")</f>
        <v/>
      </c>
      <c r="AG2294" s="183" t="str">
        <f>IF(C2294="","",IF(AND(COUNTIFS($J$18:J2294,J2294)=1,C2294&lt;&gt;""),1,""))</f>
        <v/>
      </c>
      <c r="AH2294" s="183" t="str">
        <f>IF(G2294="","",IF(AND(COUNTIFS($J$18:J2294,J2294)=1,G2294&lt;&gt;""),1,""))</f>
        <v/>
      </c>
      <c r="AI2294" s="28">
        <f t="shared" si="446"/>
        <v>30573205.452778772</v>
      </c>
      <c r="AJ2294" s="28">
        <f t="shared" si="447"/>
        <v>3790930.1683151261</v>
      </c>
      <c r="AK2294" s="29">
        <f t="shared" si="448"/>
        <v>0.12399518179964253</v>
      </c>
      <c r="AL2294" s="25"/>
      <c r="AM2294" s="25"/>
      <c r="AN2294" s="25"/>
      <c r="AO2294" s="25"/>
      <c r="AP2294" s="45" t="str">
        <f t="shared" si="449"/>
        <v>20234</v>
      </c>
      <c r="AQ2294" s="45" t="str">
        <f t="shared" si="450"/>
        <v>20234RMB</v>
      </c>
    </row>
    <row r="2295" spans="1:43" s="15" customFormat="1">
      <c r="A2295" s="16" t="s">
        <v>41</v>
      </c>
      <c r="B2295" s="182">
        <v>2022</v>
      </c>
      <c r="C2295" s="182">
        <v>12</v>
      </c>
      <c r="D2295" s="57" t="str">
        <f t="shared" si="453"/>
        <v>Q3</v>
      </c>
      <c r="E2295" s="16" t="s">
        <v>42</v>
      </c>
      <c r="F2295" s="182">
        <v>2023</v>
      </c>
      <c r="G2295" s="182">
        <v>4</v>
      </c>
      <c r="H2295" s="185"/>
      <c r="I2295" s="57" t="str">
        <f t="shared" si="442"/>
        <v>Q1</v>
      </c>
      <c r="J2295" s="178" t="s">
        <v>2212</v>
      </c>
      <c r="K2295" s="185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43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87" t="str">
        <f t="shared" si="452"/>
        <v>1.13</v>
      </c>
      <c r="Z2295" s="26">
        <f t="shared" si="454"/>
        <v>447500</v>
      </c>
      <c r="AA2295" s="16">
        <v>1.1399999999999999</v>
      </c>
      <c r="AB2295" s="35">
        <f t="shared" si="451"/>
        <v>451460.17699115042</v>
      </c>
      <c r="AC2295" s="27">
        <f t="shared" si="444"/>
        <v>93136.234513274336</v>
      </c>
      <c r="AD2295" s="184">
        <v>0.20630000000000001</v>
      </c>
      <c r="AE2295" s="183">
        <f t="shared" si="445"/>
        <v>0</v>
      </c>
      <c r="AF2295" s="183" t="str">
        <f>IF(AND(COUNTIFS($J$18:J2295,J2295)=1,AE2295=1),1,"")</f>
        <v/>
      </c>
      <c r="AG2295" s="183" t="str">
        <f>IF(C2295="","",IF(AND(COUNTIFS($J$18:J2295,J2295)=1,C2295&lt;&gt;""),1,""))</f>
        <v/>
      </c>
      <c r="AH2295" s="183" t="str">
        <f>IF(G2295="","",IF(AND(COUNTIFS($J$18:J2295,J2295)=1,G2295&lt;&gt;""),1,""))</f>
        <v/>
      </c>
      <c r="AI2295" s="28">
        <f t="shared" si="446"/>
        <v>30573205.452778772</v>
      </c>
      <c r="AJ2295" s="28">
        <f t="shared" si="447"/>
        <v>3790930.1683151261</v>
      </c>
      <c r="AK2295" s="29">
        <f t="shared" si="448"/>
        <v>0.12399518179964253</v>
      </c>
      <c r="AL2295" s="25"/>
      <c r="AM2295" s="25"/>
      <c r="AN2295" s="25"/>
      <c r="AO2295" s="25"/>
      <c r="AP2295" s="45" t="str">
        <f t="shared" si="449"/>
        <v>20234</v>
      </c>
      <c r="AQ2295" s="45" t="str">
        <f t="shared" si="450"/>
        <v>20234RMB</v>
      </c>
    </row>
    <row r="2296" spans="1:43" s="15" customFormat="1">
      <c r="A2296" s="16" t="s">
        <v>41</v>
      </c>
      <c r="B2296" s="182">
        <v>2022</v>
      </c>
      <c r="C2296" s="182">
        <v>12</v>
      </c>
      <c r="D2296" s="57" t="str">
        <f t="shared" si="453"/>
        <v>Q3</v>
      </c>
      <c r="E2296" s="16" t="s">
        <v>42</v>
      </c>
      <c r="F2296" s="182">
        <v>2023</v>
      </c>
      <c r="G2296" s="182">
        <v>4</v>
      </c>
      <c r="H2296" s="185"/>
      <c r="I2296" s="57" t="str">
        <f t="shared" si="442"/>
        <v>Q1</v>
      </c>
      <c r="J2296" s="178" t="s">
        <v>2212</v>
      </c>
      <c r="K2296" s="185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43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87" t="str">
        <f t="shared" si="452"/>
        <v>1.13</v>
      </c>
      <c r="Z2296" s="26">
        <f t="shared" si="454"/>
        <v>447500</v>
      </c>
      <c r="AA2296" s="16">
        <v>1.1399999999999999</v>
      </c>
      <c r="AB2296" s="35">
        <f t="shared" si="451"/>
        <v>451460.17699115042</v>
      </c>
      <c r="AC2296" s="27">
        <f t="shared" si="444"/>
        <v>93136.234513274336</v>
      </c>
      <c r="AD2296" s="184">
        <v>0.20630000000000001</v>
      </c>
      <c r="AE2296" s="183">
        <f t="shared" si="445"/>
        <v>0</v>
      </c>
      <c r="AF2296" s="183" t="str">
        <f>IF(AND(COUNTIFS($J$18:J2296,J2296)=1,AE2296=1),1,"")</f>
        <v/>
      </c>
      <c r="AG2296" s="183" t="str">
        <f>IF(C2296="","",IF(AND(COUNTIFS($J$18:J2296,J2296)=1,C2296&lt;&gt;""),1,""))</f>
        <v/>
      </c>
      <c r="AH2296" s="183" t="str">
        <f>IF(G2296="","",IF(AND(COUNTIFS($J$18:J2296,J2296)=1,G2296&lt;&gt;""),1,""))</f>
        <v/>
      </c>
      <c r="AI2296" s="28">
        <f t="shared" si="446"/>
        <v>30573205.452778772</v>
      </c>
      <c r="AJ2296" s="28">
        <f t="shared" si="447"/>
        <v>3790930.1683151261</v>
      </c>
      <c r="AK2296" s="29">
        <f t="shared" si="448"/>
        <v>0.12399518179964253</v>
      </c>
      <c r="AL2296" s="25"/>
      <c r="AM2296" s="25"/>
      <c r="AN2296" s="25"/>
      <c r="AO2296" s="25"/>
      <c r="AP2296" s="45" t="str">
        <f t="shared" si="449"/>
        <v>20234</v>
      </c>
      <c r="AQ2296" s="45" t="str">
        <f t="shared" si="450"/>
        <v>20234RMB</v>
      </c>
    </row>
    <row r="2297" spans="1:43" s="15" customFormat="1">
      <c r="A2297" s="16" t="s">
        <v>41</v>
      </c>
      <c r="B2297" s="182">
        <v>2022</v>
      </c>
      <c r="C2297" s="182">
        <v>12</v>
      </c>
      <c r="D2297" s="57" t="str">
        <f t="shared" si="453"/>
        <v>Q3</v>
      </c>
      <c r="E2297" s="16" t="s">
        <v>42</v>
      </c>
      <c r="F2297" s="182">
        <v>2023</v>
      </c>
      <c r="G2297" s="182">
        <v>4</v>
      </c>
      <c r="H2297" s="185"/>
      <c r="I2297" s="57" t="str">
        <f t="shared" si="442"/>
        <v>Q1</v>
      </c>
      <c r="J2297" s="178" t="s">
        <v>2212</v>
      </c>
      <c r="K2297" s="185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43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87" t="str">
        <f t="shared" si="452"/>
        <v>1.13</v>
      </c>
      <c r="Z2297" s="26">
        <f t="shared" si="454"/>
        <v>447500</v>
      </c>
      <c r="AA2297" s="16">
        <v>1.1399999999999999</v>
      </c>
      <c r="AB2297" s="35">
        <f t="shared" si="451"/>
        <v>451460.17699115042</v>
      </c>
      <c r="AC2297" s="27">
        <f t="shared" si="444"/>
        <v>93136.234513274336</v>
      </c>
      <c r="AD2297" s="184">
        <v>0.20630000000000001</v>
      </c>
      <c r="AE2297" s="183">
        <f t="shared" si="445"/>
        <v>0</v>
      </c>
      <c r="AF2297" s="183" t="str">
        <f>IF(AND(COUNTIFS($J$18:J2297,J2297)=1,AE2297=1),1,"")</f>
        <v/>
      </c>
      <c r="AG2297" s="183" t="str">
        <f>IF(C2297="","",IF(AND(COUNTIFS($J$18:J2297,J2297)=1,C2297&lt;&gt;""),1,""))</f>
        <v/>
      </c>
      <c r="AH2297" s="183" t="str">
        <f>IF(G2297="","",IF(AND(COUNTIFS($J$18:J2297,J2297)=1,G2297&lt;&gt;""),1,""))</f>
        <v/>
      </c>
      <c r="AI2297" s="28">
        <f t="shared" si="446"/>
        <v>30573205.452778772</v>
      </c>
      <c r="AJ2297" s="28">
        <f t="shared" si="447"/>
        <v>3790930.1683151261</v>
      </c>
      <c r="AK2297" s="29">
        <f t="shared" si="448"/>
        <v>0.12399518179964253</v>
      </c>
      <c r="AL2297" s="25"/>
      <c r="AM2297" s="25"/>
      <c r="AN2297" s="25"/>
      <c r="AO2297" s="25"/>
      <c r="AP2297" s="45" t="str">
        <f t="shared" si="449"/>
        <v>20234</v>
      </c>
      <c r="AQ2297" s="45" t="str">
        <f t="shared" si="450"/>
        <v>20234RMB</v>
      </c>
    </row>
    <row r="2298" spans="1:43" s="15" customFormat="1">
      <c r="A2298" s="16" t="s">
        <v>41</v>
      </c>
      <c r="B2298" s="182">
        <v>2022</v>
      </c>
      <c r="C2298" s="182">
        <v>8</v>
      </c>
      <c r="D2298" s="57" t="str">
        <f t="shared" si="453"/>
        <v>Q2</v>
      </c>
      <c r="E2298" s="16" t="s">
        <v>41</v>
      </c>
      <c r="F2298" s="182">
        <v>2022</v>
      </c>
      <c r="G2298" s="182">
        <v>9</v>
      </c>
      <c r="H2298" s="185"/>
      <c r="I2298" s="57" t="str">
        <f t="shared" si="442"/>
        <v>Q2</v>
      </c>
      <c r="J2298" s="178" t="s">
        <v>2213</v>
      </c>
      <c r="K2298" s="185" t="s">
        <v>2214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43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87" t="str">
        <f t="shared" si="452"/>
        <v>1.13</v>
      </c>
      <c r="Z2298" s="26">
        <f t="shared" si="454"/>
        <v>560000</v>
      </c>
      <c r="AA2298" s="16">
        <v>1.135</v>
      </c>
      <c r="AB2298" s="35">
        <f t="shared" si="451"/>
        <v>562477.8761061948</v>
      </c>
      <c r="AC2298" s="27">
        <f t="shared" si="444"/>
        <v>109345.69911504426</v>
      </c>
      <c r="AD2298" s="184">
        <v>0.19439999999999999</v>
      </c>
      <c r="AE2298" s="183">
        <f t="shared" si="445"/>
        <v>1</v>
      </c>
      <c r="AF2298" s="183">
        <f>IF(AND(COUNTIFS($J$18:J2298,J2298)=1,AE2298=1),1,"")</f>
        <v>1</v>
      </c>
      <c r="AG2298" s="183">
        <f>IF(C2298="","",IF(AND(COUNTIFS($J$18:J2298,J2298)=1,C2298&lt;&gt;""),1,""))</f>
        <v>1</v>
      </c>
      <c r="AH2298" s="183">
        <f>IF(G2298="","",IF(AND(COUNTIFS($J$18:J2298,J2298)=1,G2298&lt;&gt;""),1,""))</f>
        <v>1</v>
      </c>
      <c r="AI2298" s="28">
        <f t="shared" si="446"/>
        <v>15948576.102654872</v>
      </c>
      <c r="AJ2298" s="28">
        <f t="shared" si="447"/>
        <v>2739848.7004853101</v>
      </c>
      <c r="AK2298" s="29">
        <f t="shared" si="448"/>
        <v>0.17179268436567341</v>
      </c>
      <c r="AL2298" s="25"/>
      <c r="AM2298" s="25"/>
      <c r="AN2298" s="25"/>
      <c r="AO2298" s="25"/>
      <c r="AP2298" s="45" t="str">
        <f t="shared" si="449"/>
        <v>20229</v>
      </c>
      <c r="AQ2298" s="45" t="str">
        <f t="shared" si="450"/>
        <v>20229RMB</v>
      </c>
    </row>
    <row r="2299" spans="1:43" s="15" customFormat="1">
      <c r="A2299" s="16" t="s">
        <v>41</v>
      </c>
      <c r="B2299" s="182">
        <v>2022</v>
      </c>
      <c r="C2299" s="182">
        <v>8</v>
      </c>
      <c r="D2299" s="57" t="str">
        <f t="shared" si="453"/>
        <v>Q2</v>
      </c>
      <c r="E2299" s="16" t="s">
        <v>41</v>
      </c>
      <c r="F2299" s="182">
        <v>2022</v>
      </c>
      <c r="G2299" s="182">
        <v>9</v>
      </c>
      <c r="H2299" s="185"/>
      <c r="I2299" s="57" t="str">
        <f t="shared" si="442"/>
        <v>Q2</v>
      </c>
      <c r="J2299" s="178" t="s">
        <v>2215</v>
      </c>
      <c r="K2299" s="185" t="s">
        <v>2204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43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87" t="str">
        <f t="shared" si="452"/>
        <v>1.13</v>
      </c>
      <c r="Z2299" s="26">
        <f t="shared" si="454"/>
        <v>1162603</v>
      </c>
      <c r="AA2299" s="16">
        <v>1.135</v>
      </c>
      <c r="AB2299" s="35">
        <f t="shared" si="451"/>
        <v>1167747.2610619471</v>
      </c>
      <c r="AC2299" s="27">
        <f t="shared" si="444"/>
        <v>271384.46347079647</v>
      </c>
      <c r="AD2299" s="184">
        <v>0.2324</v>
      </c>
      <c r="AE2299" s="183">
        <f t="shared" si="445"/>
        <v>0</v>
      </c>
      <c r="AF2299" s="183" t="str">
        <f>IF(AND(COUNTIFS($J$18:J2299,J2299)=1,AE2299=1),1,"")</f>
        <v/>
      </c>
      <c r="AG2299" s="183">
        <f>IF(C2299="","",IF(AND(COUNTIFS($J$18:J2299,J2299)=1,C2299&lt;&gt;""),1,""))</f>
        <v>1</v>
      </c>
      <c r="AH2299" s="183">
        <f>IF(G2299="","",IF(AND(COUNTIFS($J$18:J2299,J2299)=1,G2299&lt;&gt;""),1,""))</f>
        <v>1</v>
      </c>
      <c r="AI2299" s="28">
        <f t="shared" si="446"/>
        <v>15948576.102654872</v>
      </c>
      <c r="AJ2299" s="28">
        <f t="shared" si="447"/>
        <v>2739848.7004853101</v>
      </c>
      <c r="AK2299" s="29">
        <f t="shared" si="448"/>
        <v>0.17179268436567341</v>
      </c>
      <c r="AL2299" s="25"/>
      <c r="AM2299" s="25"/>
      <c r="AN2299" s="25"/>
      <c r="AO2299" s="25"/>
      <c r="AP2299" s="45" t="str">
        <f t="shared" si="449"/>
        <v>20229</v>
      </c>
      <c r="AQ2299" s="45" t="str">
        <f t="shared" si="450"/>
        <v>20229RMB</v>
      </c>
    </row>
    <row r="2300" spans="1:43" s="15" customFormat="1">
      <c r="A2300" s="16" t="s">
        <v>41</v>
      </c>
      <c r="B2300" s="182">
        <v>2022</v>
      </c>
      <c r="C2300" s="182">
        <v>8</v>
      </c>
      <c r="D2300" s="57" t="str">
        <f t="shared" si="453"/>
        <v>Q2</v>
      </c>
      <c r="E2300" s="16" t="s">
        <v>41</v>
      </c>
      <c r="F2300" s="182">
        <v>2022</v>
      </c>
      <c r="G2300" s="182">
        <v>9</v>
      </c>
      <c r="H2300" s="185"/>
      <c r="I2300" s="57" t="str">
        <f t="shared" si="442"/>
        <v>Q2</v>
      </c>
      <c r="J2300" s="178" t="s">
        <v>2215</v>
      </c>
      <c r="K2300" s="185" t="s">
        <v>2204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43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87" t="str">
        <f t="shared" si="452"/>
        <v>1.13</v>
      </c>
      <c r="Z2300" s="26">
        <f t="shared" si="454"/>
        <v>1162603</v>
      </c>
      <c r="AA2300" s="16">
        <v>1.135</v>
      </c>
      <c r="AB2300" s="35">
        <f t="shared" si="451"/>
        <v>1167747.2610619471</v>
      </c>
      <c r="AC2300" s="27">
        <f t="shared" si="444"/>
        <v>271384.46347079647</v>
      </c>
      <c r="AD2300" s="184">
        <v>0.2324</v>
      </c>
      <c r="AE2300" s="183">
        <f t="shared" si="445"/>
        <v>0</v>
      </c>
      <c r="AF2300" s="183" t="str">
        <f>IF(AND(COUNTIFS($J$18:J2300,J2300)=1,AE2300=1),1,"")</f>
        <v/>
      </c>
      <c r="AG2300" s="183" t="str">
        <f>IF(C2300="","",IF(AND(COUNTIFS($J$18:J2300,J2300)=1,C2300&lt;&gt;""),1,""))</f>
        <v/>
      </c>
      <c r="AH2300" s="183" t="str">
        <f>IF(G2300="","",IF(AND(COUNTIFS($J$18:J2300,J2300)=1,G2300&lt;&gt;""),1,""))</f>
        <v/>
      </c>
      <c r="AI2300" s="28">
        <f t="shared" si="446"/>
        <v>15948576.102654872</v>
      </c>
      <c r="AJ2300" s="28">
        <f t="shared" si="447"/>
        <v>2739848.7004853101</v>
      </c>
      <c r="AK2300" s="29">
        <f t="shared" si="448"/>
        <v>0.17179268436567341</v>
      </c>
      <c r="AL2300" s="25"/>
      <c r="AM2300" s="25"/>
      <c r="AN2300" s="25"/>
      <c r="AO2300" s="25"/>
      <c r="AP2300" s="45" t="str">
        <f t="shared" si="449"/>
        <v>20229</v>
      </c>
      <c r="AQ2300" s="45" t="str">
        <f t="shared" si="450"/>
        <v>20229RMB</v>
      </c>
    </row>
    <row r="2301" spans="1:43" s="15" customFormat="1">
      <c r="A2301" s="16" t="s">
        <v>41</v>
      </c>
      <c r="B2301" s="182">
        <v>2022</v>
      </c>
      <c r="C2301" s="182">
        <v>8</v>
      </c>
      <c r="D2301" s="57" t="str">
        <f t="shared" si="453"/>
        <v>Q2</v>
      </c>
      <c r="E2301" s="16" t="s">
        <v>41</v>
      </c>
      <c r="F2301" s="182">
        <v>2022</v>
      </c>
      <c r="G2301" s="182">
        <v>9</v>
      </c>
      <c r="H2301" s="185"/>
      <c r="I2301" s="57" t="str">
        <f t="shared" si="442"/>
        <v>Q2</v>
      </c>
      <c r="J2301" s="178" t="s">
        <v>2215</v>
      </c>
      <c r="K2301" s="185" t="s">
        <v>2204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43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87" t="str">
        <f t="shared" si="452"/>
        <v>1.13</v>
      </c>
      <c r="Z2301" s="26">
        <f t="shared" si="454"/>
        <v>1162603</v>
      </c>
      <c r="AA2301" s="16">
        <v>1.135</v>
      </c>
      <c r="AB2301" s="35">
        <f t="shared" si="451"/>
        <v>1167747.2610619471</v>
      </c>
      <c r="AC2301" s="27">
        <f t="shared" si="444"/>
        <v>271384.46347079647</v>
      </c>
      <c r="AD2301" s="184">
        <v>0.2324</v>
      </c>
      <c r="AE2301" s="183">
        <f t="shared" si="445"/>
        <v>0</v>
      </c>
      <c r="AF2301" s="183" t="str">
        <f>IF(AND(COUNTIFS($J$18:J2301,J2301)=1,AE2301=1),1,"")</f>
        <v/>
      </c>
      <c r="AG2301" s="183" t="str">
        <f>IF(C2301="","",IF(AND(COUNTIFS($J$18:J2301,J2301)=1,C2301&lt;&gt;""),1,""))</f>
        <v/>
      </c>
      <c r="AH2301" s="183" t="str">
        <f>IF(G2301="","",IF(AND(COUNTIFS($J$18:J2301,J2301)=1,G2301&lt;&gt;""),1,""))</f>
        <v/>
      </c>
      <c r="AI2301" s="28">
        <f t="shared" si="446"/>
        <v>15948576.102654872</v>
      </c>
      <c r="AJ2301" s="28">
        <f t="shared" si="447"/>
        <v>2739848.7004853101</v>
      </c>
      <c r="AK2301" s="29">
        <f t="shared" si="448"/>
        <v>0.17179268436567341</v>
      </c>
      <c r="AL2301" s="25"/>
      <c r="AM2301" s="25"/>
      <c r="AN2301" s="25"/>
      <c r="AO2301" s="25"/>
      <c r="AP2301" s="45" t="str">
        <f t="shared" si="449"/>
        <v>20229</v>
      </c>
      <c r="AQ2301" s="45" t="str">
        <f t="shared" si="450"/>
        <v>20229RMB</v>
      </c>
    </row>
    <row r="2302" spans="1:43" s="15" customFormat="1">
      <c r="A2302" s="16" t="s">
        <v>41</v>
      </c>
      <c r="B2302" s="182">
        <v>2022</v>
      </c>
      <c r="C2302" s="182">
        <v>9</v>
      </c>
      <c r="D2302" s="57" t="str">
        <f t="shared" si="453"/>
        <v>Q2</v>
      </c>
      <c r="E2302" s="16" t="s">
        <v>41</v>
      </c>
      <c r="F2302" s="182">
        <v>2022</v>
      </c>
      <c r="G2302" s="182">
        <v>9</v>
      </c>
      <c r="H2302" s="185"/>
      <c r="I2302" s="57" t="str">
        <f t="shared" si="442"/>
        <v>Q2</v>
      </c>
      <c r="J2302" s="178" t="s">
        <v>2216</v>
      </c>
      <c r="K2302" s="185" t="s">
        <v>2217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43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87" t="str">
        <f t="shared" si="452"/>
        <v>1.13</v>
      </c>
      <c r="Z2302" s="26">
        <f t="shared" si="454"/>
        <v>600000</v>
      </c>
      <c r="AA2302" s="16">
        <v>1.135</v>
      </c>
      <c r="AB2302" s="35">
        <f t="shared" si="451"/>
        <v>602654.8672566372</v>
      </c>
      <c r="AC2302" s="27">
        <f t="shared" si="444"/>
        <v>112816.99115044248</v>
      </c>
      <c r="AD2302" s="184">
        <v>0.18720000000000001</v>
      </c>
      <c r="AE2302" s="183">
        <f t="shared" si="445"/>
        <v>1</v>
      </c>
      <c r="AF2302" s="183">
        <f>IF(AND(COUNTIFS($J$18:J2302,J2302)=1,AE2302=1),1,"")</f>
        <v>1</v>
      </c>
      <c r="AG2302" s="183">
        <f>IF(C2302="","",IF(AND(COUNTIFS($J$18:J2302,J2302)=1,C2302&lt;&gt;""),1,""))</f>
        <v>1</v>
      </c>
      <c r="AH2302" s="183">
        <f>IF(G2302="","",IF(AND(COUNTIFS($J$18:J2302,J2302)=1,G2302&lt;&gt;""),1,""))</f>
        <v>1</v>
      </c>
      <c r="AI2302" s="28">
        <f t="shared" si="446"/>
        <v>15948576.102654872</v>
      </c>
      <c r="AJ2302" s="28">
        <f t="shared" si="447"/>
        <v>2739848.7004853101</v>
      </c>
      <c r="AK2302" s="29">
        <f t="shared" si="448"/>
        <v>0.17179268436567341</v>
      </c>
      <c r="AL2302" s="25"/>
      <c r="AM2302" s="25"/>
      <c r="AN2302" s="25"/>
      <c r="AO2302" s="25"/>
      <c r="AP2302" s="45" t="str">
        <f t="shared" si="449"/>
        <v>20229</v>
      </c>
      <c r="AQ2302" s="45" t="str">
        <f t="shared" si="450"/>
        <v>20229RMB</v>
      </c>
    </row>
    <row r="2303" spans="1:43" s="15" customFormat="1">
      <c r="A2303" s="16" t="s">
        <v>41</v>
      </c>
      <c r="B2303" s="182">
        <v>2022</v>
      </c>
      <c r="C2303" s="182">
        <v>8</v>
      </c>
      <c r="D2303" s="57" t="str">
        <f t="shared" si="453"/>
        <v>Q2</v>
      </c>
      <c r="E2303" s="16" t="s">
        <v>41</v>
      </c>
      <c r="F2303" s="182">
        <v>2022</v>
      </c>
      <c r="G2303" s="182">
        <v>9</v>
      </c>
      <c r="H2303" s="185"/>
      <c r="I2303" s="57" t="str">
        <f t="shared" si="442"/>
        <v>Q2</v>
      </c>
      <c r="J2303" s="178" t="s">
        <v>2215</v>
      </c>
      <c r="K2303" s="185" t="s">
        <v>2204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43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87" t="str">
        <f t="shared" si="452"/>
        <v>1.13</v>
      </c>
      <c r="Z2303" s="26">
        <f t="shared" si="454"/>
        <v>971079</v>
      </c>
      <c r="AA2303" s="16">
        <v>1.135</v>
      </c>
      <c r="AB2303" s="35">
        <f t="shared" si="451"/>
        <v>975375.8097345134</v>
      </c>
      <c r="AC2303" s="27">
        <f t="shared" si="444"/>
        <v>226677.33818230091</v>
      </c>
      <c r="AD2303" s="184">
        <v>0.2324</v>
      </c>
      <c r="AE2303" s="183">
        <f t="shared" si="445"/>
        <v>0</v>
      </c>
      <c r="AF2303" s="183" t="str">
        <f>IF(AND(COUNTIFS($J$18:J2303,J2303)=1,AE2303=1),1,"")</f>
        <v/>
      </c>
      <c r="AG2303" s="183" t="str">
        <f>IF(C2303="","",IF(AND(COUNTIFS($J$18:J2303,J2303)=1,C2303&lt;&gt;""),1,""))</f>
        <v/>
      </c>
      <c r="AH2303" s="183" t="str">
        <f>IF(G2303="","",IF(AND(COUNTIFS($J$18:J2303,J2303)=1,G2303&lt;&gt;""),1,""))</f>
        <v/>
      </c>
      <c r="AI2303" s="28">
        <f t="shared" si="446"/>
        <v>15948576.102654872</v>
      </c>
      <c r="AJ2303" s="28">
        <f t="shared" si="447"/>
        <v>2739848.7004853101</v>
      </c>
      <c r="AK2303" s="29">
        <f t="shared" si="448"/>
        <v>0.17179268436567341</v>
      </c>
      <c r="AL2303" s="25"/>
      <c r="AM2303" s="25"/>
      <c r="AN2303" s="25"/>
      <c r="AO2303" s="25"/>
      <c r="AP2303" s="45" t="str">
        <f t="shared" si="449"/>
        <v>20229</v>
      </c>
      <c r="AQ2303" s="45" t="str">
        <f t="shared" si="450"/>
        <v>20229RMB</v>
      </c>
    </row>
    <row r="2304" spans="1:43" s="15" customFormat="1">
      <c r="A2304" s="16" t="s">
        <v>41</v>
      </c>
      <c r="B2304" s="182">
        <v>2022</v>
      </c>
      <c r="C2304" s="182">
        <v>8</v>
      </c>
      <c r="D2304" s="57" t="str">
        <f t="shared" si="453"/>
        <v>Q2</v>
      </c>
      <c r="E2304" s="16" t="s">
        <v>41</v>
      </c>
      <c r="F2304" s="182">
        <v>2022</v>
      </c>
      <c r="G2304" s="182">
        <v>9</v>
      </c>
      <c r="H2304" s="185"/>
      <c r="I2304" s="57" t="str">
        <f t="shared" si="442"/>
        <v>Q2</v>
      </c>
      <c r="J2304" s="178" t="s">
        <v>2218</v>
      </c>
      <c r="K2304" s="185" t="s">
        <v>2219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43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87" t="str">
        <f t="shared" si="452"/>
        <v>1.13</v>
      </c>
      <c r="Z2304" s="26">
        <f t="shared" si="454"/>
        <v>471400</v>
      </c>
      <c r="AA2304" s="16">
        <v>1.135</v>
      </c>
      <c r="AB2304" s="35">
        <f t="shared" si="451"/>
        <v>473485.84070796467</v>
      </c>
      <c r="AC2304" s="27">
        <f t="shared" si="444"/>
        <v>72916.819469026552</v>
      </c>
      <c r="AD2304" s="184">
        <v>0.154</v>
      </c>
      <c r="AE2304" s="183">
        <f t="shared" si="445"/>
        <v>1</v>
      </c>
      <c r="AF2304" s="183">
        <f>IF(AND(COUNTIFS($J$18:J2304,J2304)=1,AE2304=1),1,"")</f>
        <v>1</v>
      </c>
      <c r="AG2304" s="183">
        <f>IF(C2304="","",IF(AND(COUNTIFS($J$18:J2304,J2304)=1,C2304&lt;&gt;""),1,""))</f>
        <v>1</v>
      </c>
      <c r="AH2304" s="183">
        <f>IF(G2304="","",IF(AND(COUNTIFS($J$18:J2304,J2304)=1,G2304&lt;&gt;""),1,""))</f>
        <v>1</v>
      </c>
      <c r="AI2304" s="28">
        <f t="shared" si="446"/>
        <v>15948576.102654872</v>
      </c>
      <c r="AJ2304" s="28">
        <f t="shared" si="447"/>
        <v>2739848.7004853101</v>
      </c>
      <c r="AK2304" s="29">
        <f t="shared" si="448"/>
        <v>0.17179268436567341</v>
      </c>
      <c r="AL2304" s="25"/>
      <c r="AM2304" s="25"/>
      <c r="AN2304" s="25"/>
      <c r="AO2304" s="25"/>
      <c r="AP2304" s="45" t="str">
        <f t="shared" si="449"/>
        <v>20229</v>
      </c>
      <c r="AQ2304" s="45" t="str">
        <f t="shared" si="450"/>
        <v>20229RMB</v>
      </c>
    </row>
    <row r="2305" spans="1:43" s="15" customFormat="1">
      <c r="A2305" s="16" t="s">
        <v>41</v>
      </c>
      <c r="B2305" s="182">
        <v>2022</v>
      </c>
      <c r="C2305" s="182">
        <v>8</v>
      </c>
      <c r="D2305" s="57" t="str">
        <f t="shared" si="453"/>
        <v>Q2</v>
      </c>
      <c r="E2305" s="16" t="s">
        <v>41</v>
      </c>
      <c r="F2305" s="182">
        <v>2022</v>
      </c>
      <c r="G2305" s="182">
        <v>9</v>
      </c>
      <c r="H2305" s="185"/>
      <c r="I2305" s="57" t="str">
        <f t="shared" si="442"/>
        <v>Q2</v>
      </c>
      <c r="J2305" s="178" t="s">
        <v>2220</v>
      </c>
      <c r="K2305" s="185" t="s">
        <v>2221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43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87" t="str">
        <f t="shared" si="452"/>
        <v>1.13</v>
      </c>
      <c r="Z2305" s="26">
        <f t="shared" si="454"/>
        <v>440000</v>
      </c>
      <c r="AA2305" s="16">
        <v>1.135</v>
      </c>
      <c r="AB2305" s="35">
        <f t="shared" si="451"/>
        <v>441946.90265486733</v>
      </c>
      <c r="AC2305" s="27">
        <f t="shared" si="444"/>
        <v>60325.752212389394</v>
      </c>
      <c r="AD2305" s="184">
        <v>0.13650000000000001</v>
      </c>
      <c r="AE2305" s="183">
        <f t="shared" si="445"/>
        <v>1</v>
      </c>
      <c r="AF2305" s="183">
        <f>IF(AND(COUNTIFS($J$18:J2305,J2305)=1,AE2305=1),1,"")</f>
        <v>1</v>
      </c>
      <c r="AG2305" s="183">
        <f>IF(C2305="","",IF(AND(COUNTIFS($J$18:J2305,J2305)=1,C2305&lt;&gt;""),1,""))</f>
        <v>1</v>
      </c>
      <c r="AH2305" s="183">
        <f>IF(G2305="","",IF(AND(COUNTIFS($J$18:J2305,J2305)=1,G2305&lt;&gt;""),1,""))</f>
        <v>1</v>
      </c>
      <c r="AI2305" s="28">
        <f t="shared" si="446"/>
        <v>15948576.102654872</v>
      </c>
      <c r="AJ2305" s="28">
        <f t="shared" si="447"/>
        <v>2739848.7004853101</v>
      </c>
      <c r="AK2305" s="29">
        <f t="shared" si="448"/>
        <v>0.17179268436567341</v>
      </c>
      <c r="AL2305" s="25"/>
      <c r="AM2305" s="25"/>
      <c r="AN2305" s="25"/>
      <c r="AO2305" s="25"/>
      <c r="AP2305" s="45" t="str">
        <f t="shared" si="449"/>
        <v>20229</v>
      </c>
      <c r="AQ2305" s="45" t="str">
        <f t="shared" si="450"/>
        <v>20229RMB</v>
      </c>
    </row>
    <row r="2306" spans="1:43" s="15" customFormat="1">
      <c r="A2306" s="16" t="s">
        <v>41</v>
      </c>
      <c r="B2306" s="182">
        <v>2022</v>
      </c>
      <c r="C2306" s="182">
        <v>8</v>
      </c>
      <c r="D2306" s="57" t="str">
        <f t="shared" si="453"/>
        <v>Q2</v>
      </c>
      <c r="E2306" s="16" t="s">
        <v>41</v>
      </c>
      <c r="F2306" s="182">
        <v>2022</v>
      </c>
      <c r="G2306" s="182">
        <v>9</v>
      </c>
      <c r="H2306" s="185"/>
      <c r="I2306" s="5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78" t="s">
        <v>2222</v>
      </c>
      <c r="K2306" s="185" t="s">
        <v>2223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ref="P2306:P2369" si="456">IF(M2306="","",IF(AND(N2306&gt;0,L2306&lt;&gt;""),"MAIN UNIT",IF(AND(O2306&gt;0,L2306&lt;&gt;""),"SERVICE/ PARTS","C66 SERVICE/OTHERS")))</f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87" t="str">
        <f t="shared" si="452"/>
        <v>1.13</v>
      </c>
      <c r="Z2306" s="26">
        <f t="shared" si="454"/>
        <v>570000</v>
      </c>
      <c r="AA2306" s="16">
        <v>1.135</v>
      </c>
      <c r="AB2306" s="35">
        <f t="shared" si="451"/>
        <v>572522.12389380543</v>
      </c>
      <c r="AC2306" s="27">
        <f t="shared" ref="AC2306:AC2369" si="457">IF(R2306&lt;&gt;"",AB2306*AD2306,"")</f>
        <v>80897.376106194715</v>
      </c>
      <c r="AD2306" s="184">
        <v>0.14130000000000001</v>
      </c>
      <c r="AE2306" s="183">
        <f t="shared" ref="AE2306:AE2369" si="458">IF(Q2306="","",IF(Q2306="Yes",1,0))</f>
        <v>1</v>
      </c>
      <c r="AF2306" s="183">
        <f>IF(AND(COUNTIFS($J$18:J2306,J2306)=1,AE2306=1),1,"")</f>
        <v>1</v>
      </c>
      <c r="AG2306" s="183">
        <f>IF(C2306="","",IF(AND(COUNTIFS($J$18:J2306,J2306)=1,C2306&lt;&gt;""),1,""))</f>
        <v>1</v>
      </c>
      <c r="AH2306" s="183">
        <f>IF(G2306="","",IF(AND(COUNTIFS($J$18:J2306,J2306)=1,G2306&lt;&gt;""),1,""))</f>
        <v>1</v>
      </c>
      <c r="AI2306" s="28">
        <f t="shared" ref="AI2306:AI2369" si="459">IF(P2306="C66 SERVICE","",SUMIFS(AB:AB,F:F,F2306,G:G,G2306,E:E,E2306))</f>
        <v>15948576.102654872</v>
      </c>
      <c r="AJ2306" s="28">
        <f t="shared" ref="AJ2306:AJ2369" si="460">IF(P2306="C66 SERVICE","",SUMIFS(AC:AC,F:F,F2306,G:G,G2306,E:E,E2306))</f>
        <v>2739848.7004853101</v>
      </c>
      <c r="AK2306" s="29">
        <f t="shared" ref="AK2306:AK2369" si="461">IF(AJ2306&gt;0,AJ2306/AI2306,"")</f>
        <v>0.17179268436567341</v>
      </c>
      <c r="AL2306" s="25"/>
      <c r="AM2306" s="25"/>
      <c r="AN2306" s="25"/>
      <c r="AO2306" s="25"/>
      <c r="AP2306" s="45" t="str">
        <f t="shared" ref="AP2306:AP2369" si="462">IF(F2306="","",F2306&amp;G2306)</f>
        <v>20229</v>
      </c>
      <c r="AQ2306" s="45" t="str">
        <f t="shared" ref="AQ2306:AQ2369" si="463">IF(W2306="","",F2306&amp;G2306&amp;W2306)</f>
        <v>20229RMB</v>
      </c>
    </row>
    <row r="2307" spans="1:43" s="15" customFormat="1">
      <c r="A2307" s="16" t="s">
        <v>41</v>
      </c>
      <c r="B2307" s="182">
        <v>2022</v>
      </c>
      <c r="C2307" s="182">
        <v>8</v>
      </c>
      <c r="D2307" s="57" t="str">
        <f t="shared" si="453"/>
        <v>Q2</v>
      </c>
      <c r="E2307" s="16" t="s">
        <v>41</v>
      </c>
      <c r="F2307" s="182">
        <v>2022</v>
      </c>
      <c r="G2307" s="182">
        <v>9</v>
      </c>
      <c r="H2307" s="185"/>
      <c r="I2307" s="57" t="str">
        <f t="shared" si="455"/>
        <v>Q2</v>
      </c>
      <c r="J2307" s="178" t="s">
        <v>2222</v>
      </c>
      <c r="K2307" s="185" t="s">
        <v>2223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6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87" t="str">
        <f t="shared" si="452"/>
        <v>1.13</v>
      </c>
      <c r="Z2307" s="26">
        <f t="shared" si="454"/>
        <v>800000</v>
      </c>
      <c r="AA2307" s="16">
        <v>1.135</v>
      </c>
      <c r="AB2307" s="35">
        <f t="shared" si="451"/>
        <v>803539.82300884963</v>
      </c>
      <c r="AC2307" s="27">
        <f t="shared" si="457"/>
        <v>113540.17699115047</v>
      </c>
      <c r="AD2307" s="184">
        <v>0.14130000000000001</v>
      </c>
      <c r="AE2307" s="183">
        <f t="shared" si="458"/>
        <v>1</v>
      </c>
      <c r="AF2307" s="183" t="str">
        <f>IF(AND(COUNTIFS($J$18:J2307,J2307)=1,AE2307=1),1,"")</f>
        <v/>
      </c>
      <c r="AG2307" s="183" t="str">
        <f>IF(C2307="","",IF(AND(COUNTIFS($J$18:J2307,J2307)=1,C2307&lt;&gt;""),1,""))</f>
        <v/>
      </c>
      <c r="AH2307" s="183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82">
        <v>2022</v>
      </c>
      <c r="C2308" s="182">
        <v>6</v>
      </c>
      <c r="D2308" s="57" t="str">
        <f t="shared" si="453"/>
        <v>Q1</v>
      </c>
      <c r="E2308" s="16" t="s">
        <v>41</v>
      </c>
      <c r="F2308" s="182">
        <v>2022</v>
      </c>
      <c r="G2308" s="182">
        <v>9</v>
      </c>
      <c r="H2308" s="185"/>
      <c r="I2308" s="57" t="str">
        <f t="shared" si="455"/>
        <v>Q2</v>
      </c>
      <c r="J2308" s="178" t="s">
        <v>2224</v>
      </c>
      <c r="K2308" s="185" t="s">
        <v>2225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6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87" t="str">
        <f t="shared" si="452"/>
        <v>1.13</v>
      </c>
      <c r="Z2308" s="26">
        <f t="shared" si="454"/>
        <v>610000</v>
      </c>
      <c r="AA2308" s="16">
        <v>1.135</v>
      </c>
      <c r="AB2308" s="35">
        <f t="shared" si="451"/>
        <v>612699.11504424794</v>
      </c>
      <c r="AC2308" s="27">
        <f t="shared" si="457"/>
        <v>106915.99557522126</v>
      </c>
      <c r="AD2308" s="184">
        <v>0.17449999999999999</v>
      </c>
      <c r="AE2308" s="183">
        <f t="shared" si="458"/>
        <v>1</v>
      </c>
      <c r="AF2308" s="183">
        <f>IF(AND(COUNTIFS($J$18:J2308,J2308)=1,AE2308=1),1,"")</f>
        <v>1</v>
      </c>
      <c r="AG2308" s="183">
        <f>IF(C2308="","",IF(AND(COUNTIFS($J$18:J2308,J2308)=1,C2308&lt;&gt;""),1,""))</f>
        <v>1</v>
      </c>
      <c r="AH2308" s="183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82">
        <v>2022</v>
      </c>
      <c r="C2309" s="182">
        <v>6</v>
      </c>
      <c r="D2309" s="57" t="str">
        <f t="shared" si="453"/>
        <v>Q1</v>
      </c>
      <c r="E2309" s="16" t="s">
        <v>41</v>
      </c>
      <c r="F2309" s="182">
        <v>2022</v>
      </c>
      <c r="G2309" s="182">
        <v>9</v>
      </c>
      <c r="H2309" s="185"/>
      <c r="I2309" s="57" t="str">
        <f t="shared" si="455"/>
        <v>Q2</v>
      </c>
      <c r="J2309" s="178" t="s">
        <v>2224</v>
      </c>
      <c r="K2309" s="185" t="s">
        <v>2225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6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87" t="str">
        <f t="shared" si="452"/>
        <v>1.13</v>
      </c>
      <c r="Z2309" s="26">
        <f t="shared" si="454"/>
        <v>610000</v>
      </c>
      <c r="AA2309" s="16">
        <v>1.135</v>
      </c>
      <c r="AB2309" s="35">
        <f t="shared" si="451"/>
        <v>612699.11504424794</v>
      </c>
      <c r="AC2309" s="27">
        <f t="shared" si="457"/>
        <v>106915.99557522126</v>
      </c>
      <c r="AD2309" s="184">
        <v>0.17449999999999999</v>
      </c>
      <c r="AE2309" s="183">
        <f t="shared" si="458"/>
        <v>1</v>
      </c>
      <c r="AF2309" s="183" t="str">
        <f>IF(AND(COUNTIFS($J$18:J2309,J2309)=1,AE2309=1),1,"")</f>
        <v/>
      </c>
      <c r="AG2309" s="183" t="str">
        <f>IF(C2309="","",IF(AND(COUNTIFS($J$18:J2309,J2309)=1,C2309&lt;&gt;""),1,""))</f>
        <v/>
      </c>
      <c r="AH2309" s="183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82">
        <v>2022</v>
      </c>
      <c r="C2310" s="182">
        <v>6</v>
      </c>
      <c r="D2310" s="57" t="str">
        <f t="shared" si="453"/>
        <v>Q1</v>
      </c>
      <c r="E2310" s="16" t="s">
        <v>41</v>
      </c>
      <c r="F2310" s="182">
        <v>2022</v>
      </c>
      <c r="G2310" s="182">
        <v>10</v>
      </c>
      <c r="H2310" s="185"/>
      <c r="I2310" s="57" t="str">
        <f t="shared" si="455"/>
        <v>Q3</v>
      </c>
      <c r="J2310" s="178" t="s">
        <v>2226</v>
      </c>
      <c r="K2310" s="185" t="s">
        <v>2227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6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87" t="str">
        <f t="shared" si="452"/>
        <v>1</v>
      </c>
      <c r="Z2310" s="26">
        <f t="shared" si="454"/>
        <v>13980000</v>
      </c>
      <c r="AA2310" s="16">
        <v>5.5399999999999998E-2</v>
      </c>
      <c r="AB2310" s="35">
        <f t="shared" si="451"/>
        <v>774492</v>
      </c>
      <c r="AC2310" s="27">
        <f t="shared" si="457"/>
        <v>111371.94960000001</v>
      </c>
      <c r="AD2310" s="184">
        <v>0.14380000000000001</v>
      </c>
      <c r="AE2310" s="183">
        <f t="shared" si="458"/>
        <v>1</v>
      </c>
      <c r="AF2310" s="183">
        <f>IF(AND(COUNTIFS($J$18:J2310,J2310)=1,AE2310=1),1,"")</f>
        <v>1</v>
      </c>
      <c r="AG2310" s="183">
        <f>IF(C2310="","",IF(AND(COUNTIFS($J$18:J2310,J2310)=1,C2310&lt;&gt;""),1,""))</f>
        <v>1</v>
      </c>
      <c r="AH2310" s="183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82">
        <v>2022</v>
      </c>
      <c r="C2311" s="182">
        <v>7</v>
      </c>
      <c r="D2311" s="57" t="str">
        <f t="shared" si="453"/>
        <v>Q2</v>
      </c>
      <c r="E2311" s="16" t="s">
        <v>41</v>
      </c>
      <c r="F2311" s="182">
        <v>2022</v>
      </c>
      <c r="G2311" s="182">
        <v>10</v>
      </c>
      <c r="H2311" s="185"/>
      <c r="I2311" s="57" t="str">
        <f t="shared" si="455"/>
        <v>Q3</v>
      </c>
      <c r="J2311" s="178" t="s">
        <v>2228</v>
      </c>
      <c r="K2311" s="185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6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87" t="str">
        <f t="shared" si="452"/>
        <v>1.13</v>
      </c>
      <c r="Z2311" s="26">
        <f t="shared" si="454"/>
        <v>1015900</v>
      </c>
      <c r="AA2311" s="16">
        <v>1.1000000000000001</v>
      </c>
      <c r="AB2311" s="35">
        <f t="shared" si="451"/>
        <v>988929.20353982318</v>
      </c>
      <c r="AC2311" s="27">
        <f t="shared" si="457"/>
        <v>206587.31061946906</v>
      </c>
      <c r="AD2311" s="184">
        <v>0.2089</v>
      </c>
      <c r="AE2311" s="183">
        <f t="shared" si="458"/>
        <v>0</v>
      </c>
      <c r="AF2311" s="183" t="str">
        <f>IF(AND(COUNTIFS($J$18:J2311,J2311)=1,AE2311=1),1,"")</f>
        <v/>
      </c>
      <c r="AG2311" s="183">
        <f>IF(C2311="","",IF(AND(COUNTIFS($J$18:J2311,J2311)=1,C2311&lt;&gt;""),1,""))</f>
        <v>1</v>
      </c>
      <c r="AH2311" s="183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82">
        <v>2022</v>
      </c>
      <c r="C2312" s="182">
        <v>9</v>
      </c>
      <c r="D2312" s="57" t="str">
        <f t="shared" si="453"/>
        <v>Q2</v>
      </c>
      <c r="E2312" s="16" t="s">
        <v>41</v>
      </c>
      <c r="F2312" s="182">
        <v>2022</v>
      </c>
      <c r="G2312" s="182">
        <v>10</v>
      </c>
      <c r="H2312" s="185"/>
      <c r="I2312" s="57" t="str">
        <f t="shared" si="455"/>
        <v>Q3</v>
      </c>
      <c r="J2312" s="178" t="s">
        <v>2229</v>
      </c>
      <c r="K2312" s="185" t="s">
        <v>2230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6"/>
        <v>MAIN UNIT</v>
      </c>
      <c r="Q2312" s="16" t="s">
        <v>958</v>
      </c>
      <c r="R2312" s="16" t="s">
        <v>49</v>
      </c>
      <c r="S2312" s="16" t="s">
        <v>37</v>
      </c>
      <c r="T2312" s="16" t="s">
        <v>2231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87" t="str">
        <f t="shared" si="452"/>
        <v>1</v>
      </c>
      <c r="Z2312" s="26">
        <f t="shared" si="454"/>
        <v>98000</v>
      </c>
      <c r="AA2312" s="16">
        <v>7.8</v>
      </c>
      <c r="AB2312" s="35">
        <f t="shared" si="451"/>
        <v>764400</v>
      </c>
      <c r="AC2312" s="27">
        <f t="shared" si="457"/>
        <v>167632.91999999998</v>
      </c>
      <c r="AD2312" s="184">
        <v>0.21929999999999999</v>
      </c>
      <c r="AE2312" s="183">
        <f t="shared" si="458"/>
        <v>1</v>
      </c>
      <c r="AF2312" s="183">
        <f>IF(AND(COUNTIFS($J$18:J2312,J2312)=1,AE2312=1),1,"")</f>
        <v>1</v>
      </c>
      <c r="AG2312" s="183">
        <f>IF(C2312="","",IF(AND(COUNTIFS($J$18:J2312,J2312)=1,C2312&lt;&gt;""),1,""))</f>
        <v>1</v>
      </c>
      <c r="AH2312" s="183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82">
        <v>2022</v>
      </c>
      <c r="C2313" s="182">
        <v>9</v>
      </c>
      <c r="D2313" s="57" t="str">
        <f t="shared" si="453"/>
        <v>Q2</v>
      </c>
      <c r="E2313" s="16" t="s">
        <v>41</v>
      </c>
      <c r="F2313" s="182">
        <v>2022</v>
      </c>
      <c r="G2313" s="182">
        <v>10</v>
      </c>
      <c r="H2313" s="185"/>
      <c r="I2313" s="57" t="str">
        <f t="shared" si="455"/>
        <v>Q3</v>
      </c>
      <c r="J2313" s="178" t="s">
        <v>2229</v>
      </c>
      <c r="K2313" s="185" t="s">
        <v>2230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6"/>
        <v>MAIN UNIT</v>
      </c>
      <c r="Q2313" s="16" t="s">
        <v>958</v>
      </c>
      <c r="R2313" s="16" t="s">
        <v>49</v>
      </c>
      <c r="S2313" s="16" t="s">
        <v>37</v>
      </c>
      <c r="T2313" s="16" t="s">
        <v>2231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87" t="str">
        <f t="shared" si="452"/>
        <v>1</v>
      </c>
      <c r="Z2313" s="26">
        <f t="shared" si="454"/>
        <v>126000</v>
      </c>
      <c r="AA2313" s="16">
        <v>7.8</v>
      </c>
      <c r="AB2313" s="35">
        <f t="shared" si="451"/>
        <v>982800</v>
      </c>
      <c r="AC2313" s="27">
        <f t="shared" si="457"/>
        <v>215528.04</v>
      </c>
      <c r="AD2313" s="184">
        <v>0.21929999999999999</v>
      </c>
      <c r="AE2313" s="183">
        <f t="shared" si="458"/>
        <v>1</v>
      </c>
      <c r="AF2313" s="183" t="str">
        <f>IF(AND(COUNTIFS($J$18:J2313,J2313)=1,AE2313=1),1,"")</f>
        <v/>
      </c>
      <c r="AG2313" s="183" t="str">
        <f>IF(C2313="","",IF(AND(COUNTIFS($J$18:J2313,J2313)=1,C2313&lt;&gt;""),1,""))</f>
        <v/>
      </c>
      <c r="AH2313" s="183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82">
        <v>2022</v>
      </c>
      <c r="C2314" s="182">
        <v>9</v>
      </c>
      <c r="D2314" s="57" t="str">
        <f t="shared" si="453"/>
        <v>Q2</v>
      </c>
      <c r="E2314" s="16" t="s">
        <v>41</v>
      </c>
      <c r="F2314" s="182">
        <v>2022</v>
      </c>
      <c r="G2314" s="182">
        <v>10</v>
      </c>
      <c r="H2314" s="185"/>
      <c r="I2314" s="57" t="str">
        <f t="shared" si="455"/>
        <v>Q3</v>
      </c>
      <c r="J2314" s="178" t="s">
        <v>2232</v>
      </c>
      <c r="K2314" s="185" t="s">
        <v>2233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6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87" t="str">
        <f t="shared" si="452"/>
        <v>1</v>
      </c>
      <c r="Z2314" s="26">
        <f t="shared" si="454"/>
        <v>12600000</v>
      </c>
      <c r="AA2314" s="16">
        <v>5.5399999999999998E-2</v>
      </c>
      <c r="AB2314" s="35">
        <f t="shared" ref="AB2314:AB2377" si="464">IF(AND(R2314&lt;&gt;"C66",R2314&lt;&gt;""),Z2314/Y2314*AA2314,"")</f>
        <v>698040</v>
      </c>
      <c r="AC2314" s="27">
        <f t="shared" si="457"/>
        <v>100029.13200000001</v>
      </c>
      <c r="AD2314" s="184">
        <v>0.14330000000000001</v>
      </c>
      <c r="AE2314" s="183">
        <f t="shared" si="458"/>
        <v>0</v>
      </c>
      <c r="AF2314" s="183" t="str">
        <f>IF(AND(COUNTIFS($J$18:J2314,J2314)=1,AE2314=1),1,"")</f>
        <v/>
      </c>
      <c r="AG2314" s="183">
        <f>IF(C2314="","",IF(AND(COUNTIFS($J$18:J2314,J2314)=1,C2314&lt;&gt;""),1,""))</f>
        <v>1</v>
      </c>
      <c r="AH2314" s="183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82">
        <v>2022</v>
      </c>
      <c r="C2315" s="182">
        <v>9</v>
      </c>
      <c r="D2315" s="57" t="str">
        <f t="shared" si="453"/>
        <v>Q2</v>
      </c>
      <c r="E2315" s="16" t="s">
        <v>41</v>
      </c>
      <c r="F2315" s="182">
        <v>2022</v>
      </c>
      <c r="G2315" s="182">
        <v>10</v>
      </c>
      <c r="H2315" s="185"/>
      <c r="I2315" s="57" t="str">
        <f t="shared" si="455"/>
        <v>Q3</v>
      </c>
      <c r="J2315" s="178" t="s">
        <v>2232</v>
      </c>
      <c r="K2315" s="185" t="s">
        <v>2233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6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87" t="str">
        <f t="shared" si="452"/>
        <v>1</v>
      </c>
      <c r="Z2315" s="26">
        <f t="shared" si="454"/>
        <v>7600000</v>
      </c>
      <c r="AA2315" s="16">
        <v>5.5399999999999998E-2</v>
      </c>
      <c r="AB2315" s="35">
        <f t="shared" si="464"/>
        <v>421040</v>
      </c>
      <c r="AC2315" s="27">
        <f t="shared" si="457"/>
        <v>60335.032000000007</v>
      </c>
      <c r="AD2315" s="184">
        <v>0.14330000000000001</v>
      </c>
      <c r="AE2315" s="183">
        <f t="shared" si="458"/>
        <v>0</v>
      </c>
      <c r="AF2315" s="183" t="str">
        <f>IF(AND(COUNTIFS($J$18:J2315,J2315)=1,AE2315=1),1,"")</f>
        <v/>
      </c>
      <c r="AG2315" s="183" t="str">
        <f>IF(C2315="","",IF(AND(COUNTIFS($J$18:J2315,J2315)=1,C2315&lt;&gt;""),1,""))</f>
        <v/>
      </c>
      <c r="AH2315" s="183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82">
        <v>2022</v>
      </c>
      <c r="C2316" s="182">
        <v>9</v>
      </c>
      <c r="D2316" s="57" t="str">
        <f t="shared" si="453"/>
        <v>Q2</v>
      </c>
      <c r="E2316" s="16" t="s">
        <v>41</v>
      </c>
      <c r="F2316" s="182">
        <v>2022</v>
      </c>
      <c r="G2316" s="182">
        <v>10</v>
      </c>
      <c r="H2316" s="185"/>
      <c r="I2316" s="57" t="str">
        <f t="shared" si="455"/>
        <v>Q3</v>
      </c>
      <c r="J2316" s="178" t="s">
        <v>2232</v>
      </c>
      <c r="K2316" s="185" t="s">
        <v>2233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6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87" t="str">
        <f t="shared" si="452"/>
        <v>1</v>
      </c>
      <c r="Z2316" s="26">
        <f t="shared" si="454"/>
        <v>7600000</v>
      </c>
      <c r="AA2316" s="16">
        <v>5.5399999999999998E-2</v>
      </c>
      <c r="AB2316" s="35">
        <f t="shared" si="464"/>
        <v>421040</v>
      </c>
      <c r="AC2316" s="27">
        <f t="shared" si="457"/>
        <v>60335.032000000007</v>
      </c>
      <c r="AD2316" s="184">
        <v>0.14330000000000001</v>
      </c>
      <c r="AE2316" s="183">
        <f t="shared" si="458"/>
        <v>0</v>
      </c>
      <c r="AF2316" s="183" t="str">
        <f>IF(AND(COUNTIFS($J$18:J2316,J2316)=1,AE2316=1),1,"")</f>
        <v/>
      </c>
      <c r="AG2316" s="183" t="str">
        <f>IF(C2316="","",IF(AND(COUNTIFS($J$18:J2316,J2316)=1,C2316&lt;&gt;""),1,""))</f>
        <v/>
      </c>
      <c r="AH2316" s="183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82">
        <v>2022</v>
      </c>
      <c r="C2317" s="182">
        <v>9</v>
      </c>
      <c r="D2317" s="57" t="str">
        <f t="shared" si="453"/>
        <v>Q2</v>
      </c>
      <c r="E2317" s="16" t="s">
        <v>41</v>
      </c>
      <c r="F2317" s="182">
        <v>2022</v>
      </c>
      <c r="G2317" s="182">
        <v>10</v>
      </c>
      <c r="H2317" s="185"/>
      <c r="I2317" s="57" t="str">
        <f t="shared" si="455"/>
        <v>Q3</v>
      </c>
      <c r="J2317" s="178" t="s">
        <v>2232</v>
      </c>
      <c r="K2317" s="185" t="s">
        <v>2233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6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87" t="str">
        <f t="shared" si="452"/>
        <v>1</v>
      </c>
      <c r="Z2317" s="26">
        <f t="shared" si="454"/>
        <v>7600000</v>
      </c>
      <c r="AA2317" s="16">
        <v>5.5399999999999998E-2</v>
      </c>
      <c r="AB2317" s="35">
        <f t="shared" si="464"/>
        <v>421040</v>
      </c>
      <c r="AC2317" s="27">
        <f t="shared" si="457"/>
        <v>60335.032000000007</v>
      </c>
      <c r="AD2317" s="184">
        <v>0.14330000000000001</v>
      </c>
      <c r="AE2317" s="183">
        <f t="shared" si="458"/>
        <v>0</v>
      </c>
      <c r="AF2317" s="183" t="str">
        <f>IF(AND(COUNTIFS($J$18:J2317,J2317)=1,AE2317=1),1,"")</f>
        <v/>
      </c>
      <c r="AG2317" s="183" t="str">
        <f>IF(C2317="","",IF(AND(COUNTIFS($J$18:J2317,J2317)=1,C2317&lt;&gt;""),1,""))</f>
        <v/>
      </c>
      <c r="AH2317" s="183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82">
        <v>2022</v>
      </c>
      <c r="C2318" s="182">
        <v>9</v>
      </c>
      <c r="D2318" s="57" t="str">
        <f t="shared" si="453"/>
        <v>Q2</v>
      </c>
      <c r="E2318" s="16" t="s">
        <v>41</v>
      </c>
      <c r="F2318" s="182">
        <v>2022</v>
      </c>
      <c r="G2318" s="182">
        <v>10</v>
      </c>
      <c r="H2318" s="185"/>
      <c r="I2318" s="57" t="str">
        <f t="shared" si="455"/>
        <v>Q3</v>
      </c>
      <c r="J2318" s="178" t="s">
        <v>2234</v>
      </c>
      <c r="K2318" s="185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6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87" t="str">
        <f t="shared" si="452"/>
        <v>1.13</v>
      </c>
      <c r="Z2318" s="26">
        <f t="shared" si="454"/>
        <v>440000</v>
      </c>
      <c r="AA2318" s="16">
        <v>1.1000000000000001</v>
      </c>
      <c r="AB2318" s="35">
        <f t="shared" si="464"/>
        <v>428318.58407079655</v>
      </c>
      <c r="AC2318" s="27">
        <f t="shared" si="457"/>
        <v>54439.292035398241</v>
      </c>
      <c r="AD2318" s="184">
        <v>0.12709999999999999</v>
      </c>
      <c r="AE2318" s="183">
        <f t="shared" si="458"/>
        <v>0</v>
      </c>
      <c r="AF2318" s="183" t="str">
        <f>IF(AND(COUNTIFS($J$18:J2318,J2318)=1,AE2318=1),1,"")</f>
        <v/>
      </c>
      <c r="AG2318" s="183">
        <f>IF(C2318="","",IF(AND(COUNTIFS($J$18:J2318,J2318)=1,C2318&lt;&gt;""),1,""))</f>
        <v>1</v>
      </c>
      <c r="AH2318" s="183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82">
        <v>2022</v>
      </c>
      <c r="C2319" s="182">
        <v>9</v>
      </c>
      <c r="D2319" s="57" t="str">
        <f t="shared" si="453"/>
        <v>Q2</v>
      </c>
      <c r="E2319" s="16" t="s">
        <v>41</v>
      </c>
      <c r="F2319" s="182">
        <v>2022</v>
      </c>
      <c r="G2319" s="182">
        <v>10</v>
      </c>
      <c r="H2319" s="185"/>
      <c r="I2319" s="57" t="str">
        <f t="shared" si="455"/>
        <v>Q3</v>
      </c>
      <c r="J2319" s="178" t="s">
        <v>2235</v>
      </c>
      <c r="K2319" s="185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6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87" t="str">
        <f t="shared" si="452"/>
        <v>1.13</v>
      </c>
      <c r="Z2319" s="26">
        <f t="shared" si="454"/>
        <v>775000</v>
      </c>
      <c r="AA2319" s="16">
        <v>1.1000000000000001</v>
      </c>
      <c r="AB2319" s="35">
        <f t="shared" si="464"/>
        <v>754424.77876106207</v>
      </c>
      <c r="AC2319" s="27">
        <f t="shared" si="457"/>
        <v>110221.46017699117</v>
      </c>
      <c r="AD2319" s="184">
        <v>0.14610000000000001</v>
      </c>
      <c r="AE2319" s="183">
        <f t="shared" si="458"/>
        <v>0</v>
      </c>
      <c r="AF2319" s="183" t="str">
        <f>IF(AND(COUNTIFS($J$18:J2319,J2319)=1,AE2319=1),1,"")</f>
        <v/>
      </c>
      <c r="AG2319" s="183">
        <f>IF(C2319="","",IF(AND(COUNTIFS($J$18:J2319,J2319)=1,C2319&lt;&gt;""),1,""))</f>
        <v>1</v>
      </c>
      <c r="AH2319" s="183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82">
        <v>2022</v>
      </c>
      <c r="C2320" s="182">
        <v>9</v>
      </c>
      <c r="D2320" s="57" t="str">
        <f t="shared" si="453"/>
        <v>Q2</v>
      </c>
      <c r="E2320" s="16" t="s">
        <v>41</v>
      </c>
      <c r="F2320" s="182">
        <v>2022</v>
      </c>
      <c r="G2320" s="182">
        <v>10</v>
      </c>
      <c r="H2320" s="185"/>
      <c r="I2320" s="57" t="str">
        <f t="shared" si="455"/>
        <v>Q3</v>
      </c>
      <c r="J2320" s="178" t="s">
        <v>2235</v>
      </c>
      <c r="K2320" s="185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6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87" t="str">
        <f t="shared" si="452"/>
        <v>1.13</v>
      </c>
      <c r="Z2320" s="26">
        <f t="shared" si="454"/>
        <v>775000</v>
      </c>
      <c r="AA2320" s="16">
        <v>1.1000000000000001</v>
      </c>
      <c r="AB2320" s="35">
        <f t="shared" si="464"/>
        <v>754424.77876106207</v>
      </c>
      <c r="AC2320" s="27">
        <f t="shared" si="457"/>
        <v>110221.46017699117</v>
      </c>
      <c r="AD2320" s="184">
        <v>0.14610000000000001</v>
      </c>
      <c r="AE2320" s="183">
        <f t="shared" si="458"/>
        <v>0</v>
      </c>
      <c r="AF2320" s="183" t="str">
        <f>IF(AND(COUNTIFS($J$18:J2320,J2320)=1,AE2320=1),1,"")</f>
        <v/>
      </c>
      <c r="AG2320" s="183" t="str">
        <f>IF(C2320="","",IF(AND(COUNTIFS($J$18:J2320,J2320)=1,C2320&lt;&gt;""),1,""))</f>
        <v/>
      </c>
      <c r="AH2320" s="183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82">
        <v>2022</v>
      </c>
      <c r="C2321" s="182">
        <v>9</v>
      </c>
      <c r="D2321" s="57" t="str">
        <f t="shared" si="453"/>
        <v>Q2</v>
      </c>
      <c r="E2321" s="16" t="s">
        <v>41</v>
      </c>
      <c r="F2321" s="182">
        <v>2022</v>
      </c>
      <c r="G2321" s="182">
        <v>10</v>
      </c>
      <c r="H2321" s="185"/>
      <c r="I2321" s="57" t="str">
        <f t="shared" si="455"/>
        <v>Q3</v>
      </c>
      <c r="J2321" s="178" t="s">
        <v>2236</v>
      </c>
      <c r="K2321" s="185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6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87" t="str">
        <f t="shared" si="452"/>
        <v>1.13</v>
      </c>
      <c r="Z2321" s="26">
        <f t="shared" si="454"/>
        <v>910000</v>
      </c>
      <c r="AA2321" s="16">
        <v>1.1000000000000001</v>
      </c>
      <c r="AB2321" s="35">
        <f t="shared" si="464"/>
        <v>885840.70796460193</v>
      </c>
      <c r="AC2321" s="27">
        <f t="shared" si="457"/>
        <v>134736.37168141597</v>
      </c>
      <c r="AD2321" s="184">
        <v>0.15210000000000001</v>
      </c>
      <c r="AE2321" s="183">
        <f t="shared" si="458"/>
        <v>0</v>
      </c>
      <c r="AF2321" s="183" t="str">
        <f>IF(AND(COUNTIFS($J$18:J2321,J2321)=1,AE2321=1),1,"")</f>
        <v/>
      </c>
      <c r="AG2321" s="183">
        <f>IF(C2321="","",IF(AND(COUNTIFS($J$18:J2321,J2321)=1,C2321&lt;&gt;""),1,""))</f>
        <v>1</v>
      </c>
      <c r="AH2321" s="183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82">
        <v>2022</v>
      </c>
      <c r="C2322" s="182">
        <v>9</v>
      </c>
      <c r="D2322" s="57" t="str">
        <f t="shared" si="453"/>
        <v>Q2</v>
      </c>
      <c r="E2322" s="16" t="s">
        <v>41</v>
      </c>
      <c r="F2322" s="182">
        <v>2022</v>
      </c>
      <c r="G2322" s="182">
        <v>10</v>
      </c>
      <c r="H2322" s="185"/>
      <c r="I2322" s="57" t="str">
        <f t="shared" si="455"/>
        <v>Q3</v>
      </c>
      <c r="J2322" s="178" t="s">
        <v>2236</v>
      </c>
      <c r="K2322" s="185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6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87" t="str">
        <f t="shared" si="452"/>
        <v>1.13</v>
      </c>
      <c r="Z2322" s="26">
        <f t="shared" si="454"/>
        <v>700000</v>
      </c>
      <c r="AA2322" s="16">
        <v>1.1000000000000001</v>
      </c>
      <c r="AB2322" s="35">
        <f t="shared" si="464"/>
        <v>681415.92920353985</v>
      </c>
      <c r="AC2322" s="27">
        <f t="shared" si="457"/>
        <v>103643.36283185842</v>
      </c>
      <c r="AD2322" s="184">
        <v>0.15210000000000001</v>
      </c>
      <c r="AE2322" s="183">
        <f t="shared" si="458"/>
        <v>0</v>
      </c>
      <c r="AF2322" s="183" t="str">
        <f>IF(AND(COUNTIFS($J$18:J2322,J2322)=1,AE2322=1),1,"")</f>
        <v/>
      </c>
      <c r="AG2322" s="183" t="str">
        <f>IF(C2322="","",IF(AND(COUNTIFS($J$18:J2322,J2322)=1,C2322&lt;&gt;""),1,""))</f>
        <v/>
      </c>
      <c r="AH2322" s="183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82">
        <v>2022</v>
      </c>
      <c r="C2323" s="182">
        <v>9</v>
      </c>
      <c r="D2323" s="57" t="str">
        <f t="shared" si="453"/>
        <v>Q2</v>
      </c>
      <c r="E2323" s="16" t="s">
        <v>41</v>
      </c>
      <c r="F2323" s="182">
        <v>2022</v>
      </c>
      <c r="G2323" s="182">
        <v>10</v>
      </c>
      <c r="H2323" s="185"/>
      <c r="I2323" s="57" t="str">
        <f t="shared" si="455"/>
        <v>Q3</v>
      </c>
      <c r="J2323" s="178" t="s">
        <v>2237</v>
      </c>
      <c r="K2323" s="185" t="s">
        <v>2238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6"/>
        <v>MAIN UNIT</v>
      </c>
      <c r="Q2323" s="16" t="s">
        <v>56</v>
      </c>
      <c r="R2323" s="16" t="s">
        <v>49</v>
      </c>
      <c r="S2323" s="16" t="s">
        <v>39</v>
      </c>
      <c r="T2323" s="16" t="s">
        <v>2239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87" t="str">
        <f t="shared" si="452"/>
        <v>1.13</v>
      </c>
      <c r="Z2323" s="26">
        <f t="shared" si="454"/>
        <v>507000</v>
      </c>
      <c r="AA2323" s="16">
        <v>1.1000000000000001</v>
      </c>
      <c r="AB2323" s="35">
        <f t="shared" si="464"/>
        <v>493539.82300884963</v>
      </c>
      <c r="AC2323" s="27">
        <f t="shared" si="457"/>
        <v>77387.04424778762</v>
      </c>
      <c r="AD2323" s="184">
        <v>0.15679999999999999</v>
      </c>
      <c r="AE2323" s="183">
        <f t="shared" si="458"/>
        <v>1</v>
      </c>
      <c r="AF2323" s="183">
        <f>IF(AND(COUNTIFS($J$18:J2323,J2323)=1,AE2323=1),1,"")</f>
        <v>1</v>
      </c>
      <c r="AG2323" s="183">
        <f>IF(C2323="","",IF(AND(COUNTIFS($J$18:J2323,J2323)=1,C2323&lt;&gt;""),1,""))</f>
        <v>1</v>
      </c>
      <c r="AH2323" s="183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82">
        <v>2022</v>
      </c>
      <c r="C2324" s="182">
        <v>10</v>
      </c>
      <c r="D2324" s="57" t="str">
        <f t="shared" si="453"/>
        <v>Q3</v>
      </c>
      <c r="E2324" s="16" t="s">
        <v>41</v>
      </c>
      <c r="F2324" s="182">
        <v>2022</v>
      </c>
      <c r="G2324" s="182">
        <v>10</v>
      </c>
      <c r="H2324" s="185"/>
      <c r="I2324" s="57" t="str">
        <f t="shared" si="455"/>
        <v>Q3</v>
      </c>
      <c r="J2324" s="178" t="s">
        <v>2240</v>
      </c>
      <c r="K2324" s="185" t="s">
        <v>2106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6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87" t="str">
        <f t="shared" si="452"/>
        <v>1.13</v>
      </c>
      <c r="Z2324" s="26">
        <f t="shared" si="454"/>
        <v>470000</v>
      </c>
      <c r="AA2324" s="16">
        <v>1.1000000000000001</v>
      </c>
      <c r="AB2324" s="35">
        <f t="shared" si="464"/>
        <v>457522.12389380543</v>
      </c>
      <c r="AC2324" s="27">
        <f t="shared" si="457"/>
        <v>75399.646017699139</v>
      </c>
      <c r="AD2324" s="184">
        <v>0.1648</v>
      </c>
      <c r="AE2324" s="183">
        <f t="shared" si="458"/>
        <v>0</v>
      </c>
      <c r="AF2324" s="183" t="str">
        <f>IF(AND(COUNTIFS($J$18:J2324,J2324)=1,AE2324=1),1,"")</f>
        <v/>
      </c>
      <c r="AG2324" s="183">
        <f>IF(C2324="","",IF(AND(COUNTIFS($J$18:J2324,J2324)=1,C2324&lt;&gt;""),1,""))</f>
        <v>1</v>
      </c>
      <c r="AH2324" s="183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82">
        <v>2022</v>
      </c>
      <c r="C2325" s="182">
        <v>10</v>
      </c>
      <c r="D2325" s="57" t="str">
        <f t="shared" si="453"/>
        <v>Q3</v>
      </c>
      <c r="E2325" s="16" t="s">
        <v>41</v>
      </c>
      <c r="F2325" s="182">
        <v>2022</v>
      </c>
      <c r="G2325" s="182">
        <v>10</v>
      </c>
      <c r="H2325" s="185"/>
      <c r="I2325" s="57" t="str">
        <f t="shared" si="455"/>
        <v>Q3</v>
      </c>
      <c r="J2325" s="178" t="s">
        <v>2241</v>
      </c>
      <c r="K2325" s="185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6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87" t="str">
        <f t="shared" si="452"/>
        <v>1.13</v>
      </c>
      <c r="Z2325" s="26">
        <f t="shared" si="454"/>
        <v>826000</v>
      </c>
      <c r="AA2325" s="16">
        <v>1.1000000000000001</v>
      </c>
      <c r="AB2325" s="35">
        <f t="shared" si="464"/>
        <v>804070.79646017717</v>
      </c>
      <c r="AC2325" s="27">
        <f t="shared" si="457"/>
        <v>121334.28318584074</v>
      </c>
      <c r="AD2325" s="184">
        <v>0.15090000000000001</v>
      </c>
      <c r="AE2325" s="183">
        <f t="shared" si="458"/>
        <v>0</v>
      </c>
      <c r="AF2325" s="183" t="str">
        <f>IF(AND(COUNTIFS($J$18:J2325,J2325)=1,AE2325=1),1,"")</f>
        <v/>
      </c>
      <c r="AG2325" s="183">
        <f>IF(C2325="","",IF(AND(COUNTIFS($J$18:J2325,J2325)=1,C2325&lt;&gt;""),1,""))</f>
        <v>1</v>
      </c>
      <c r="AH2325" s="183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82">
        <v>2022</v>
      </c>
      <c r="C2326" s="182">
        <v>10</v>
      </c>
      <c r="D2326" s="57" t="str">
        <f t="shared" si="453"/>
        <v>Q3</v>
      </c>
      <c r="E2326" s="16" t="s">
        <v>41</v>
      </c>
      <c r="F2326" s="182">
        <v>2022</v>
      </c>
      <c r="G2326" s="182">
        <v>10</v>
      </c>
      <c r="H2326" s="185"/>
      <c r="I2326" s="57" t="str">
        <f t="shared" si="455"/>
        <v>Q3</v>
      </c>
      <c r="J2326" s="178" t="s">
        <v>2242</v>
      </c>
      <c r="K2326" s="185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6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87" t="str">
        <f t="shared" si="452"/>
        <v>1.13</v>
      </c>
      <c r="Z2326" s="26">
        <f t="shared" si="454"/>
        <v>925000</v>
      </c>
      <c r="AA2326" s="16">
        <v>1.1000000000000001</v>
      </c>
      <c r="AB2326" s="35">
        <f t="shared" si="464"/>
        <v>900442.47787610639</v>
      </c>
      <c r="AC2326" s="27">
        <f t="shared" si="457"/>
        <v>162169.69026548677</v>
      </c>
      <c r="AD2326" s="184">
        <v>0.18010000000000001</v>
      </c>
      <c r="AE2326" s="183">
        <f t="shared" si="458"/>
        <v>0</v>
      </c>
      <c r="AF2326" s="183" t="str">
        <f>IF(AND(COUNTIFS($J$18:J2326,J2326)=1,AE2326=1),1,"")</f>
        <v/>
      </c>
      <c r="AG2326" s="183">
        <f>IF(C2326="","",IF(AND(COUNTIFS($J$18:J2326,J2326)=1,C2326&lt;&gt;""),1,""))</f>
        <v>1</v>
      </c>
      <c r="AH2326" s="183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82">
        <v>2022</v>
      </c>
      <c r="C2327" s="182">
        <v>10</v>
      </c>
      <c r="D2327" s="57" t="str">
        <f t="shared" si="453"/>
        <v>Q3</v>
      </c>
      <c r="E2327" s="16" t="s">
        <v>41</v>
      </c>
      <c r="F2327" s="182">
        <v>2022</v>
      </c>
      <c r="G2327" s="182">
        <v>10</v>
      </c>
      <c r="H2327" s="185"/>
      <c r="I2327" s="57" t="str">
        <f t="shared" si="455"/>
        <v>Q3</v>
      </c>
      <c r="J2327" s="178" t="s">
        <v>2242</v>
      </c>
      <c r="K2327" s="185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6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87" t="str">
        <f t="shared" si="452"/>
        <v>1.13</v>
      </c>
      <c r="Z2327" s="26">
        <f t="shared" si="454"/>
        <v>925000</v>
      </c>
      <c r="AA2327" s="16">
        <v>1.1000000000000001</v>
      </c>
      <c r="AB2327" s="35">
        <f t="shared" si="464"/>
        <v>900442.47787610639</v>
      </c>
      <c r="AC2327" s="27">
        <f t="shared" si="457"/>
        <v>162169.69026548677</v>
      </c>
      <c r="AD2327" s="184">
        <v>0.18010000000000001</v>
      </c>
      <c r="AE2327" s="183">
        <f t="shared" si="458"/>
        <v>0</v>
      </c>
      <c r="AF2327" s="183" t="str">
        <f>IF(AND(COUNTIFS($J$18:J2327,J2327)=1,AE2327=1),1,"")</f>
        <v/>
      </c>
      <c r="AG2327" s="183" t="str">
        <f>IF(C2327="","",IF(AND(COUNTIFS($J$18:J2327,J2327)=1,C2327&lt;&gt;""),1,""))</f>
        <v/>
      </c>
      <c r="AH2327" s="183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82">
        <v>2022</v>
      </c>
      <c r="C2328" s="182">
        <v>10</v>
      </c>
      <c r="D2328" s="57" t="str">
        <f t="shared" si="453"/>
        <v>Q3</v>
      </c>
      <c r="E2328" s="16" t="s">
        <v>41</v>
      </c>
      <c r="F2328" s="182">
        <v>2022</v>
      </c>
      <c r="G2328" s="182">
        <v>10</v>
      </c>
      <c r="H2328" s="185"/>
      <c r="I2328" s="57" t="str">
        <f t="shared" si="455"/>
        <v>Q3</v>
      </c>
      <c r="J2328" s="178" t="s">
        <v>2242</v>
      </c>
      <c r="K2328" s="185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6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87" t="str">
        <f t="shared" si="452"/>
        <v>1.13</v>
      </c>
      <c r="Z2328" s="26">
        <f t="shared" si="454"/>
        <v>925000</v>
      </c>
      <c r="AA2328" s="16">
        <v>1.1000000000000001</v>
      </c>
      <c r="AB2328" s="35">
        <f t="shared" si="464"/>
        <v>900442.47787610639</v>
      </c>
      <c r="AC2328" s="27">
        <f t="shared" si="457"/>
        <v>162169.69026548677</v>
      </c>
      <c r="AD2328" s="184">
        <v>0.18010000000000001</v>
      </c>
      <c r="AE2328" s="183">
        <f t="shared" si="458"/>
        <v>0</v>
      </c>
      <c r="AF2328" s="183" t="str">
        <f>IF(AND(COUNTIFS($J$18:J2328,J2328)=1,AE2328=1),1,"")</f>
        <v/>
      </c>
      <c r="AG2328" s="183" t="str">
        <f>IF(C2328="","",IF(AND(COUNTIFS($J$18:J2328,J2328)=1,C2328&lt;&gt;""),1,""))</f>
        <v/>
      </c>
      <c r="AH2328" s="183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82">
        <v>2022</v>
      </c>
      <c r="C2329" s="182">
        <v>10</v>
      </c>
      <c r="D2329" s="57" t="str">
        <f t="shared" si="453"/>
        <v>Q3</v>
      </c>
      <c r="E2329" s="16" t="s">
        <v>41</v>
      </c>
      <c r="F2329" s="182">
        <v>2022</v>
      </c>
      <c r="G2329" s="182">
        <v>10</v>
      </c>
      <c r="H2329" s="185"/>
      <c r="I2329" s="57" t="str">
        <f t="shared" si="455"/>
        <v>Q3</v>
      </c>
      <c r="J2329" s="178" t="s">
        <v>2242</v>
      </c>
      <c r="K2329" s="185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si="456"/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87" t="str">
        <f t="shared" si="452"/>
        <v>1.13</v>
      </c>
      <c r="Z2329" s="26">
        <f t="shared" si="454"/>
        <v>925000</v>
      </c>
      <c r="AA2329" s="16">
        <v>1.1000000000000001</v>
      </c>
      <c r="AB2329" s="35">
        <f t="shared" si="464"/>
        <v>900442.47787610639</v>
      </c>
      <c r="AC2329" s="27">
        <f t="shared" si="457"/>
        <v>162169.69026548677</v>
      </c>
      <c r="AD2329" s="184">
        <v>0.18010000000000001</v>
      </c>
      <c r="AE2329" s="183">
        <f t="shared" si="458"/>
        <v>0</v>
      </c>
      <c r="AF2329" s="183" t="str">
        <f>IF(AND(COUNTIFS($J$18:J2329,J2329)=1,AE2329=1),1,"")</f>
        <v/>
      </c>
      <c r="AG2329" s="183" t="str">
        <f>IF(C2329="","",IF(AND(COUNTIFS($J$18:J2329,J2329)=1,C2329&lt;&gt;""),1,""))</f>
        <v/>
      </c>
      <c r="AH2329" s="183" t="str">
        <f>IF(G2329="","",IF(AND(COUNTIFS($J$18:J2329,J2329)=1,G2329&lt;&gt;""),1,""))</f>
        <v/>
      </c>
      <c r="AI2329" s="28">
        <f t="shared" si="459"/>
        <v>22717528.991150446</v>
      </c>
      <c r="AJ2329" s="28">
        <f t="shared" si="460"/>
        <v>3947747.192555753</v>
      </c>
      <c r="AK2329" s="29">
        <f t="shared" si="461"/>
        <v>0.17377537821536787</v>
      </c>
      <c r="AL2329" s="25"/>
      <c r="AM2329" s="25"/>
      <c r="AN2329" s="25"/>
      <c r="AO2329" s="25"/>
      <c r="AP2329" s="45" t="str">
        <f t="shared" si="462"/>
        <v>202210</v>
      </c>
      <c r="AQ2329" s="45" t="str">
        <f t="shared" si="463"/>
        <v>202210RMB</v>
      </c>
    </row>
    <row r="2330" spans="1:43" s="15" customFormat="1">
      <c r="A2330" s="16" t="s">
        <v>41</v>
      </c>
      <c r="B2330" s="182">
        <v>2022</v>
      </c>
      <c r="C2330" s="182">
        <v>10</v>
      </c>
      <c r="D2330" s="57" t="str">
        <f t="shared" si="453"/>
        <v>Q3</v>
      </c>
      <c r="E2330" s="16" t="s">
        <v>41</v>
      </c>
      <c r="F2330" s="182">
        <v>2022</v>
      </c>
      <c r="G2330" s="182">
        <v>10</v>
      </c>
      <c r="H2330" s="185"/>
      <c r="I2330" s="57" t="str">
        <f t="shared" si="455"/>
        <v>Q3</v>
      </c>
      <c r="J2330" s="178" t="s">
        <v>2242</v>
      </c>
      <c r="K2330" s="185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56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87" t="str">
        <f t="shared" si="452"/>
        <v>1.13</v>
      </c>
      <c r="Z2330" s="26">
        <f t="shared" si="454"/>
        <v>710800</v>
      </c>
      <c r="AA2330" s="16">
        <v>1.1000000000000001</v>
      </c>
      <c r="AB2330" s="35">
        <f t="shared" si="464"/>
        <v>691929.20353982307</v>
      </c>
      <c r="AC2330" s="27">
        <f t="shared" si="457"/>
        <v>124616.44955752214</v>
      </c>
      <c r="AD2330" s="184">
        <v>0.18010000000000001</v>
      </c>
      <c r="AE2330" s="183">
        <f t="shared" si="458"/>
        <v>0</v>
      </c>
      <c r="AF2330" s="183" t="str">
        <f>IF(AND(COUNTIFS($J$18:J2330,J2330)=1,AE2330=1),1,"")</f>
        <v/>
      </c>
      <c r="AG2330" s="183" t="str">
        <f>IF(C2330="","",IF(AND(COUNTIFS($J$18:J2330,J2330)=1,C2330&lt;&gt;""),1,""))</f>
        <v/>
      </c>
      <c r="AH2330" s="183" t="str">
        <f>IF(G2330="","",IF(AND(COUNTIFS($J$18:J2330,J2330)=1,G2330&lt;&gt;""),1,""))</f>
        <v/>
      </c>
      <c r="AI2330" s="28">
        <f t="shared" si="459"/>
        <v>22717528.991150446</v>
      </c>
      <c r="AJ2330" s="28">
        <f t="shared" si="460"/>
        <v>3947747.192555753</v>
      </c>
      <c r="AK2330" s="29">
        <f t="shared" si="461"/>
        <v>0.17377537821536787</v>
      </c>
      <c r="AL2330" s="25"/>
      <c r="AM2330" s="25"/>
      <c r="AN2330" s="25"/>
      <c r="AO2330" s="25"/>
      <c r="AP2330" s="45" t="str">
        <f t="shared" si="462"/>
        <v>202210</v>
      </c>
      <c r="AQ2330" s="45" t="str">
        <f t="shared" si="463"/>
        <v>202210RMB</v>
      </c>
    </row>
    <row r="2331" spans="1:43" s="15" customFormat="1">
      <c r="A2331" s="16" t="s">
        <v>41</v>
      </c>
      <c r="B2331" s="182">
        <v>2022</v>
      </c>
      <c r="C2331" s="182">
        <v>10</v>
      </c>
      <c r="D2331" s="57" t="str">
        <f t="shared" si="453"/>
        <v>Q3</v>
      </c>
      <c r="E2331" s="16" t="s">
        <v>41</v>
      </c>
      <c r="F2331" s="182">
        <v>2022</v>
      </c>
      <c r="G2331" s="182">
        <v>10</v>
      </c>
      <c r="H2331" s="185"/>
      <c r="I2331" s="57" t="str">
        <f t="shared" si="455"/>
        <v>Q3</v>
      </c>
      <c r="J2331" s="178" t="s">
        <v>2242</v>
      </c>
      <c r="K2331" s="185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56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87" t="str">
        <f t="shared" ref="Y2331:Y2371" si="465">IF(W2331="RMB","1.13", "1")</f>
        <v>1.13</v>
      </c>
      <c r="Z2331" s="26">
        <f t="shared" si="454"/>
        <v>710800</v>
      </c>
      <c r="AA2331" s="16">
        <v>1.1000000000000001</v>
      </c>
      <c r="AB2331" s="35">
        <f t="shared" si="464"/>
        <v>691929.20353982307</v>
      </c>
      <c r="AC2331" s="27">
        <f t="shared" si="457"/>
        <v>124616.44955752214</v>
      </c>
      <c r="AD2331" s="184">
        <v>0.18010000000000001</v>
      </c>
      <c r="AE2331" s="183">
        <f t="shared" si="458"/>
        <v>0</v>
      </c>
      <c r="AF2331" s="183" t="str">
        <f>IF(AND(COUNTIFS($J$18:J2331,J2331)=1,AE2331=1),1,"")</f>
        <v/>
      </c>
      <c r="AG2331" s="183" t="str">
        <f>IF(C2331="","",IF(AND(COUNTIFS($J$18:J2331,J2331)=1,C2331&lt;&gt;""),1,""))</f>
        <v/>
      </c>
      <c r="AH2331" s="183" t="str">
        <f>IF(G2331="","",IF(AND(COUNTIFS($J$18:J2331,J2331)=1,G2331&lt;&gt;""),1,""))</f>
        <v/>
      </c>
      <c r="AI2331" s="28">
        <f t="shared" si="459"/>
        <v>22717528.991150446</v>
      </c>
      <c r="AJ2331" s="28">
        <f t="shared" si="460"/>
        <v>3947747.192555753</v>
      </c>
      <c r="AK2331" s="29">
        <f t="shared" si="461"/>
        <v>0.17377537821536787</v>
      </c>
      <c r="AL2331" s="25"/>
      <c r="AM2331" s="25"/>
      <c r="AN2331" s="25"/>
      <c r="AO2331" s="25"/>
      <c r="AP2331" s="45" t="str">
        <f t="shared" si="462"/>
        <v>202210</v>
      </c>
      <c r="AQ2331" s="45" t="str">
        <f t="shared" si="463"/>
        <v>202210RMB</v>
      </c>
    </row>
    <row r="2332" spans="1:43" s="15" customFormat="1">
      <c r="A2332" s="16" t="s">
        <v>41</v>
      </c>
      <c r="B2332" s="182">
        <v>2022</v>
      </c>
      <c r="C2332" s="182">
        <v>10</v>
      </c>
      <c r="D2332" s="57" t="str">
        <f t="shared" si="453"/>
        <v>Q3</v>
      </c>
      <c r="E2332" s="16" t="s">
        <v>41</v>
      </c>
      <c r="F2332" s="182">
        <v>2022</v>
      </c>
      <c r="G2332" s="182">
        <v>10</v>
      </c>
      <c r="H2332" s="185"/>
      <c r="I2332" s="57" t="str">
        <f t="shared" si="455"/>
        <v>Q3</v>
      </c>
      <c r="J2332" s="178" t="s">
        <v>2243</v>
      </c>
      <c r="K2332" s="185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56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87" t="str">
        <f t="shared" si="465"/>
        <v>1.13</v>
      </c>
      <c r="Z2332" s="26">
        <f t="shared" si="454"/>
        <v>430000</v>
      </c>
      <c r="AA2332" s="16">
        <v>1.1000000000000001</v>
      </c>
      <c r="AB2332" s="35">
        <f t="shared" si="464"/>
        <v>418584.07079646026</v>
      </c>
      <c r="AC2332" s="27">
        <f t="shared" si="457"/>
        <v>55755.398230088511</v>
      </c>
      <c r="AD2332" s="184">
        <v>0.13320000000000001</v>
      </c>
      <c r="AE2332" s="183">
        <f t="shared" si="458"/>
        <v>0</v>
      </c>
      <c r="AF2332" s="183" t="str">
        <f>IF(AND(COUNTIFS($J$18:J2332,J2332)=1,AE2332=1),1,"")</f>
        <v/>
      </c>
      <c r="AG2332" s="183">
        <f>IF(C2332="","",IF(AND(COUNTIFS($J$18:J2332,J2332)=1,C2332&lt;&gt;""),1,""))</f>
        <v>1</v>
      </c>
      <c r="AH2332" s="183">
        <f>IF(G2332="","",IF(AND(COUNTIFS($J$18:J2332,J2332)=1,G2332&lt;&gt;""),1,""))</f>
        <v>1</v>
      </c>
      <c r="AI2332" s="28">
        <f t="shared" si="459"/>
        <v>22717528.991150446</v>
      </c>
      <c r="AJ2332" s="28">
        <f t="shared" si="460"/>
        <v>3947747.192555753</v>
      </c>
      <c r="AK2332" s="29">
        <f t="shared" si="461"/>
        <v>0.17377537821536787</v>
      </c>
      <c r="AL2332" s="25"/>
      <c r="AM2332" s="25"/>
      <c r="AN2332" s="25"/>
      <c r="AO2332" s="25"/>
      <c r="AP2332" s="45" t="str">
        <f t="shared" si="462"/>
        <v>202210</v>
      </c>
      <c r="AQ2332" s="45" t="str">
        <f t="shared" si="463"/>
        <v>202210RMB</v>
      </c>
    </row>
    <row r="2333" spans="1:43" s="15" customFormat="1">
      <c r="A2333" s="16" t="s">
        <v>41</v>
      </c>
      <c r="B2333" s="182">
        <v>2022</v>
      </c>
      <c r="C2333" s="182">
        <v>10</v>
      </c>
      <c r="D2333" s="57" t="str">
        <f t="shared" si="453"/>
        <v>Q3</v>
      </c>
      <c r="E2333" s="16" t="s">
        <v>41</v>
      </c>
      <c r="F2333" s="182">
        <v>2022</v>
      </c>
      <c r="G2333" s="182">
        <v>10</v>
      </c>
      <c r="H2333" s="185"/>
      <c r="I2333" s="57" t="str">
        <f t="shared" si="455"/>
        <v>Q3</v>
      </c>
      <c r="J2333" s="178" t="s">
        <v>2244</v>
      </c>
      <c r="K2333" s="185" t="s">
        <v>2245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56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87" t="str">
        <f t="shared" si="465"/>
        <v>1</v>
      </c>
      <c r="Z2333" s="26">
        <f t="shared" si="454"/>
        <v>18000000</v>
      </c>
      <c r="AA2333" s="16">
        <v>5.5399999999999998E-2</v>
      </c>
      <c r="AB2333" s="35">
        <f t="shared" si="464"/>
        <v>997200</v>
      </c>
      <c r="AC2333" s="27">
        <f t="shared" si="457"/>
        <v>80075.16</v>
      </c>
      <c r="AD2333" s="184">
        <v>8.0299999999999996E-2</v>
      </c>
      <c r="AE2333" s="183">
        <f t="shared" si="458"/>
        <v>1</v>
      </c>
      <c r="AF2333" s="183">
        <f>IF(AND(COUNTIFS($J$18:J2333,J2333)=1,AE2333=1),1,"")</f>
        <v>1</v>
      </c>
      <c r="AG2333" s="183">
        <f>IF(C2333="","",IF(AND(COUNTIFS($J$18:J2333,J2333)=1,C2333&lt;&gt;""),1,""))</f>
        <v>1</v>
      </c>
      <c r="AH2333" s="183">
        <f>IF(G2333="","",IF(AND(COUNTIFS($J$18:J2333,J2333)=1,G2333&lt;&gt;""),1,""))</f>
        <v>1</v>
      </c>
      <c r="AI2333" s="28">
        <f t="shared" si="459"/>
        <v>22717528.991150446</v>
      </c>
      <c r="AJ2333" s="28">
        <f t="shared" si="460"/>
        <v>3947747.192555753</v>
      </c>
      <c r="AK2333" s="29">
        <f t="shared" si="461"/>
        <v>0.17377537821536787</v>
      </c>
      <c r="AL2333" s="25"/>
      <c r="AM2333" s="25"/>
      <c r="AN2333" s="25"/>
      <c r="AO2333" s="25"/>
      <c r="AP2333" s="45" t="str">
        <f t="shared" si="462"/>
        <v>202210</v>
      </c>
      <c r="AQ2333" s="45" t="str">
        <f t="shared" si="463"/>
        <v>202210JPY</v>
      </c>
    </row>
    <row r="2334" spans="1:43" s="15" customFormat="1">
      <c r="A2334" s="16" t="s">
        <v>41</v>
      </c>
      <c r="B2334" s="182">
        <v>2022</v>
      </c>
      <c r="C2334" s="182">
        <v>10</v>
      </c>
      <c r="D2334" s="57" t="str">
        <f t="shared" si="453"/>
        <v>Q3</v>
      </c>
      <c r="E2334" s="16" t="s">
        <v>41</v>
      </c>
      <c r="F2334" s="182">
        <v>2022</v>
      </c>
      <c r="G2334" s="182">
        <v>10</v>
      </c>
      <c r="H2334" s="185"/>
      <c r="I2334" s="57" t="str">
        <f t="shared" si="455"/>
        <v>Q3</v>
      </c>
      <c r="J2334" s="178" t="s">
        <v>2244</v>
      </c>
      <c r="K2334" s="185" t="s">
        <v>2245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56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87" t="str">
        <f t="shared" si="465"/>
        <v>1</v>
      </c>
      <c r="Z2334" s="26">
        <f t="shared" si="454"/>
        <v>11500000</v>
      </c>
      <c r="AA2334" s="16">
        <v>5.5399999999999998E-2</v>
      </c>
      <c r="AB2334" s="35">
        <f t="shared" si="464"/>
        <v>637100</v>
      </c>
      <c r="AC2334" s="27">
        <f t="shared" si="457"/>
        <v>51159.13</v>
      </c>
      <c r="AD2334" s="184">
        <v>8.0299999999999996E-2</v>
      </c>
      <c r="AE2334" s="183">
        <f t="shared" si="458"/>
        <v>1</v>
      </c>
      <c r="AF2334" s="183" t="str">
        <f>IF(AND(COUNTIFS($J$18:J2334,J2334)=1,AE2334=1),1,"")</f>
        <v/>
      </c>
      <c r="AG2334" s="183" t="str">
        <f>IF(C2334="","",IF(AND(COUNTIFS($J$18:J2334,J2334)=1,C2334&lt;&gt;""),1,""))</f>
        <v/>
      </c>
      <c r="AH2334" s="183" t="str">
        <f>IF(G2334="","",IF(AND(COUNTIFS($J$18:J2334,J2334)=1,G2334&lt;&gt;""),1,""))</f>
        <v/>
      </c>
      <c r="AI2334" s="28">
        <f t="shared" si="459"/>
        <v>22717528.991150446</v>
      </c>
      <c r="AJ2334" s="28">
        <f t="shared" si="460"/>
        <v>3947747.192555753</v>
      </c>
      <c r="AK2334" s="29">
        <f t="shared" si="461"/>
        <v>0.17377537821536787</v>
      </c>
      <c r="AL2334" s="25"/>
      <c r="AM2334" s="25"/>
      <c r="AN2334" s="25"/>
      <c r="AO2334" s="25"/>
      <c r="AP2334" s="45" t="str">
        <f t="shared" si="462"/>
        <v>202210</v>
      </c>
      <c r="AQ2334" s="45" t="str">
        <f t="shared" si="463"/>
        <v>202210JPY</v>
      </c>
    </row>
    <row r="2335" spans="1:43" s="15" customFormat="1">
      <c r="A2335" s="16" t="s">
        <v>41</v>
      </c>
      <c r="B2335" s="182">
        <v>2022</v>
      </c>
      <c r="C2335" s="182">
        <v>8</v>
      </c>
      <c r="D2335" s="57" t="str">
        <f t="shared" si="453"/>
        <v>Q2</v>
      </c>
      <c r="E2335" s="16" t="s">
        <v>41</v>
      </c>
      <c r="F2335" s="182">
        <v>2022</v>
      </c>
      <c r="G2335" s="182">
        <v>11</v>
      </c>
      <c r="H2335" s="185"/>
      <c r="I2335" s="57" t="str">
        <f t="shared" si="455"/>
        <v>Q3</v>
      </c>
      <c r="J2335" s="178" t="s">
        <v>2246</v>
      </c>
      <c r="K2335" s="185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56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87" t="str">
        <f t="shared" si="465"/>
        <v>1.13</v>
      </c>
      <c r="Z2335" s="26">
        <f t="shared" si="454"/>
        <v>1133889</v>
      </c>
      <c r="AA2335" s="16">
        <v>1.08</v>
      </c>
      <c r="AB2335" s="35">
        <f t="shared" si="464"/>
        <v>1083716.9203539826</v>
      </c>
      <c r="AC2335" s="27">
        <f t="shared" si="457"/>
        <v>164941.71527787615</v>
      </c>
      <c r="AD2335" s="184">
        <v>0.1522</v>
      </c>
      <c r="AE2335" s="183">
        <f t="shared" si="458"/>
        <v>0</v>
      </c>
      <c r="AF2335" s="183" t="str">
        <f>IF(AND(COUNTIFS($J$18:J2335,J2335)=1,AE2335=1),1,"")</f>
        <v/>
      </c>
      <c r="AG2335" s="183">
        <f>IF(C2335="","",IF(AND(COUNTIFS($J$18:J2335,J2335)=1,C2335&lt;&gt;""),1,""))</f>
        <v>1</v>
      </c>
      <c r="AH2335" s="183">
        <f>IF(G2335="","",IF(AND(COUNTIFS($J$18:J2335,J2335)=1,G2335&lt;&gt;""),1,""))</f>
        <v>1</v>
      </c>
      <c r="AI2335" s="28">
        <f t="shared" si="459"/>
        <v>31017966.201968145</v>
      </c>
      <c r="AJ2335" s="28">
        <f t="shared" si="460"/>
        <v>4704250.3347305888</v>
      </c>
      <c r="AK2335" s="29">
        <f t="shared" si="461"/>
        <v>0.15166211427595455</v>
      </c>
      <c r="AL2335" s="25"/>
      <c r="AM2335" s="25"/>
      <c r="AN2335" s="25"/>
      <c r="AO2335" s="25"/>
      <c r="AP2335" s="45" t="str">
        <f t="shared" si="462"/>
        <v>202211</v>
      </c>
      <c r="AQ2335" s="45" t="str">
        <f t="shared" si="463"/>
        <v>202211RMB</v>
      </c>
    </row>
    <row r="2336" spans="1:43" s="15" customFormat="1">
      <c r="A2336" s="16" t="s">
        <v>41</v>
      </c>
      <c r="B2336" s="182">
        <v>2022</v>
      </c>
      <c r="C2336" s="182">
        <v>8</v>
      </c>
      <c r="D2336" s="57" t="str">
        <f t="shared" si="453"/>
        <v>Q2</v>
      </c>
      <c r="E2336" s="16" t="s">
        <v>41</v>
      </c>
      <c r="F2336" s="182">
        <v>2022</v>
      </c>
      <c r="G2336" s="182">
        <v>11</v>
      </c>
      <c r="H2336" s="185"/>
      <c r="I2336" s="57" t="str">
        <f t="shared" si="455"/>
        <v>Q3</v>
      </c>
      <c r="J2336" s="178" t="s">
        <v>2246</v>
      </c>
      <c r="K2336" s="185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56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87" t="str">
        <f t="shared" si="465"/>
        <v>1.13</v>
      </c>
      <c r="Z2336" s="26">
        <f t="shared" si="454"/>
        <v>545000</v>
      </c>
      <c r="AA2336" s="16">
        <v>1.08</v>
      </c>
      <c r="AB2336" s="35">
        <f t="shared" si="464"/>
        <v>520884.95575221244</v>
      </c>
      <c r="AC2336" s="27">
        <f t="shared" si="457"/>
        <v>79278.69026548673</v>
      </c>
      <c r="AD2336" s="184">
        <v>0.1522</v>
      </c>
      <c r="AE2336" s="183">
        <f t="shared" si="458"/>
        <v>0</v>
      </c>
      <c r="AF2336" s="183" t="str">
        <f>IF(AND(COUNTIFS($J$18:J2336,J2336)=1,AE2336=1),1,"")</f>
        <v/>
      </c>
      <c r="AG2336" s="183" t="str">
        <f>IF(C2336="","",IF(AND(COUNTIFS($J$18:J2336,J2336)=1,C2336&lt;&gt;""),1,""))</f>
        <v/>
      </c>
      <c r="AH2336" s="183" t="str">
        <f>IF(G2336="","",IF(AND(COUNTIFS($J$18:J2336,J2336)=1,G2336&lt;&gt;""),1,""))</f>
        <v/>
      </c>
      <c r="AI2336" s="28">
        <f t="shared" si="459"/>
        <v>31017966.201968145</v>
      </c>
      <c r="AJ2336" s="28">
        <f t="shared" si="460"/>
        <v>4704250.3347305888</v>
      </c>
      <c r="AK2336" s="29">
        <f t="shared" si="461"/>
        <v>0.15166211427595455</v>
      </c>
      <c r="AL2336" s="25"/>
      <c r="AM2336" s="25"/>
      <c r="AN2336" s="25"/>
      <c r="AO2336" s="25"/>
      <c r="AP2336" s="45" t="str">
        <f t="shared" si="462"/>
        <v>202211</v>
      </c>
      <c r="AQ2336" s="45" t="str">
        <f t="shared" si="463"/>
        <v>202211RMB</v>
      </c>
    </row>
    <row r="2337" spans="1:43" s="15" customFormat="1">
      <c r="A2337" s="16" t="s">
        <v>41</v>
      </c>
      <c r="B2337" s="182">
        <v>2022</v>
      </c>
      <c r="C2337" s="182">
        <v>8</v>
      </c>
      <c r="D2337" s="57" t="str">
        <f t="shared" si="453"/>
        <v>Q2</v>
      </c>
      <c r="E2337" s="16" t="s">
        <v>41</v>
      </c>
      <c r="F2337" s="182">
        <v>2022</v>
      </c>
      <c r="G2337" s="182">
        <v>11</v>
      </c>
      <c r="H2337" s="185"/>
      <c r="I2337" s="57" t="str">
        <f t="shared" si="455"/>
        <v>Q3</v>
      </c>
      <c r="J2337" s="178" t="s">
        <v>2246</v>
      </c>
      <c r="K2337" s="185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56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87" t="str">
        <f t="shared" si="465"/>
        <v>1.13</v>
      </c>
      <c r="Z2337" s="26">
        <f t="shared" si="454"/>
        <v>680000</v>
      </c>
      <c r="AA2337" s="16">
        <v>1.08</v>
      </c>
      <c r="AB2337" s="35">
        <f t="shared" si="464"/>
        <v>649911.50442477886</v>
      </c>
      <c r="AC2337" s="27">
        <f t="shared" si="457"/>
        <v>98916.530973451343</v>
      </c>
      <c r="AD2337" s="184">
        <v>0.1522</v>
      </c>
      <c r="AE2337" s="183">
        <f t="shared" si="458"/>
        <v>0</v>
      </c>
      <c r="AF2337" s="183" t="str">
        <f>IF(AND(COUNTIFS($J$18:J2337,J2337)=1,AE2337=1),1,"")</f>
        <v/>
      </c>
      <c r="AG2337" s="183" t="str">
        <f>IF(C2337="","",IF(AND(COUNTIFS($J$18:J2337,J2337)=1,C2337&lt;&gt;""),1,""))</f>
        <v/>
      </c>
      <c r="AH2337" s="183" t="str">
        <f>IF(G2337="","",IF(AND(COUNTIFS($J$18:J2337,J2337)=1,G2337&lt;&gt;""),1,""))</f>
        <v/>
      </c>
      <c r="AI2337" s="28">
        <f t="shared" si="459"/>
        <v>31017966.201968145</v>
      </c>
      <c r="AJ2337" s="28">
        <f t="shared" si="460"/>
        <v>4704250.3347305888</v>
      </c>
      <c r="AK2337" s="29">
        <f t="shared" si="461"/>
        <v>0.15166211427595455</v>
      </c>
      <c r="AL2337" s="25"/>
      <c r="AM2337" s="25"/>
      <c r="AN2337" s="25"/>
      <c r="AO2337" s="25"/>
      <c r="AP2337" s="45" t="str">
        <f t="shared" si="462"/>
        <v>202211</v>
      </c>
      <c r="AQ2337" s="45" t="str">
        <f t="shared" si="463"/>
        <v>202211RMB</v>
      </c>
    </row>
    <row r="2338" spans="1:43" s="15" customFormat="1">
      <c r="A2338" s="16" t="s">
        <v>41</v>
      </c>
      <c r="B2338" s="182">
        <v>2022</v>
      </c>
      <c r="C2338" s="182">
        <v>8</v>
      </c>
      <c r="D2338" s="5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16" t="s">
        <v>41</v>
      </c>
      <c r="F2338" s="182">
        <v>2022</v>
      </c>
      <c r="G2338" s="182">
        <v>11</v>
      </c>
      <c r="H2338" s="185"/>
      <c r="I2338" s="57" t="str">
        <f t="shared" si="455"/>
        <v>Q3</v>
      </c>
      <c r="J2338" s="178" t="s">
        <v>2247</v>
      </c>
      <c r="K2338" s="185" t="s">
        <v>2248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56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87" t="str">
        <f t="shared" si="465"/>
        <v>1</v>
      </c>
      <c r="Z2338" s="26">
        <f t="shared" ref="Z2338:Z2401" si="467">IF(X2338="","",X2338*MAX(O2338,N2338))</f>
        <v>20507500</v>
      </c>
      <c r="AA2338" s="16">
        <v>5.4100000000000002E-2</v>
      </c>
      <c r="AB2338" s="35">
        <f t="shared" si="464"/>
        <v>1109455.75</v>
      </c>
      <c r="AC2338" s="27">
        <f t="shared" si="457"/>
        <v>177734.81115000002</v>
      </c>
      <c r="AD2338" s="184">
        <v>0.16020000000000001</v>
      </c>
      <c r="AE2338" s="183">
        <f t="shared" si="458"/>
        <v>0</v>
      </c>
      <c r="AF2338" s="183" t="str">
        <f>IF(AND(COUNTIFS($J$18:J2338,J2338)=1,AE2338=1),1,"")</f>
        <v/>
      </c>
      <c r="AG2338" s="183">
        <f>IF(C2338="","",IF(AND(COUNTIFS($J$18:J2338,J2338)=1,C2338&lt;&gt;""),1,""))</f>
        <v>1</v>
      </c>
      <c r="AH2338" s="183">
        <f>IF(G2338="","",IF(AND(COUNTIFS($J$18:J2338,J2338)=1,G2338&lt;&gt;""),1,""))</f>
        <v>1</v>
      </c>
      <c r="AI2338" s="28">
        <f t="shared" si="459"/>
        <v>31017966.201968145</v>
      </c>
      <c r="AJ2338" s="28">
        <f t="shared" si="460"/>
        <v>4704250.3347305888</v>
      </c>
      <c r="AK2338" s="29">
        <f t="shared" si="461"/>
        <v>0.15166211427595455</v>
      </c>
      <c r="AL2338" s="25"/>
      <c r="AM2338" s="25"/>
      <c r="AN2338" s="25"/>
      <c r="AO2338" s="25"/>
      <c r="AP2338" s="45" t="str">
        <f t="shared" si="462"/>
        <v>202211</v>
      </c>
      <c r="AQ2338" s="45" t="str">
        <f t="shared" si="463"/>
        <v>202211JPY</v>
      </c>
    </row>
    <row r="2339" spans="1:43" s="15" customFormat="1">
      <c r="A2339" s="16" t="s">
        <v>41</v>
      </c>
      <c r="B2339" s="182">
        <v>2022</v>
      </c>
      <c r="C2339" s="182">
        <v>8</v>
      </c>
      <c r="D2339" s="57" t="str">
        <f t="shared" si="466"/>
        <v>Q2</v>
      </c>
      <c r="E2339" s="16" t="s">
        <v>41</v>
      </c>
      <c r="F2339" s="182">
        <v>2022</v>
      </c>
      <c r="G2339" s="182">
        <v>11</v>
      </c>
      <c r="H2339" s="185"/>
      <c r="I2339" s="57" t="str">
        <f t="shared" si="455"/>
        <v>Q3</v>
      </c>
      <c r="J2339" s="178" t="s">
        <v>2247</v>
      </c>
      <c r="K2339" s="185" t="s">
        <v>2248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56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87" t="str">
        <f t="shared" si="465"/>
        <v>1</v>
      </c>
      <c r="Z2339" s="26">
        <f t="shared" si="467"/>
        <v>20507500</v>
      </c>
      <c r="AA2339" s="16">
        <v>5.4100000000000002E-2</v>
      </c>
      <c r="AB2339" s="35">
        <f t="shared" si="464"/>
        <v>1109455.75</v>
      </c>
      <c r="AC2339" s="27">
        <f t="shared" si="457"/>
        <v>177734.81115000002</v>
      </c>
      <c r="AD2339" s="184">
        <v>0.16020000000000001</v>
      </c>
      <c r="AE2339" s="183">
        <f t="shared" si="458"/>
        <v>0</v>
      </c>
      <c r="AF2339" s="183" t="str">
        <f>IF(AND(COUNTIFS($J$18:J2339,J2339)=1,AE2339=1),1,"")</f>
        <v/>
      </c>
      <c r="AG2339" s="183" t="str">
        <f>IF(C2339="","",IF(AND(COUNTIFS($J$18:J2339,J2339)=1,C2339&lt;&gt;""),1,""))</f>
        <v/>
      </c>
      <c r="AH2339" s="183" t="str">
        <f>IF(G2339="","",IF(AND(COUNTIFS($J$18:J2339,J2339)=1,G2339&lt;&gt;""),1,""))</f>
        <v/>
      </c>
      <c r="AI2339" s="28">
        <f t="shared" si="459"/>
        <v>31017966.201968145</v>
      </c>
      <c r="AJ2339" s="28">
        <f t="shared" si="460"/>
        <v>4704250.3347305888</v>
      </c>
      <c r="AK2339" s="29">
        <f t="shared" si="461"/>
        <v>0.15166211427595455</v>
      </c>
      <c r="AL2339" s="25"/>
      <c r="AM2339" s="25"/>
      <c r="AN2339" s="25"/>
      <c r="AO2339" s="25"/>
      <c r="AP2339" s="45" t="str">
        <f t="shared" si="462"/>
        <v>202211</v>
      </c>
      <c r="AQ2339" s="45" t="str">
        <f t="shared" si="463"/>
        <v>202211JPY</v>
      </c>
    </row>
    <row r="2340" spans="1:43" s="15" customFormat="1">
      <c r="A2340" s="16" t="s">
        <v>41</v>
      </c>
      <c r="B2340" s="182">
        <v>2022</v>
      </c>
      <c r="C2340" s="182">
        <v>9</v>
      </c>
      <c r="D2340" s="57" t="str">
        <f t="shared" si="466"/>
        <v>Q2</v>
      </c>
      <c r="E2340" s="16" t="s">
        <v>41</v>
      </c>
      <c r="F2340" s="182">
        <v>2022</v>
      </c>
      <c r="G2340" s="182">
        <v>11</v>
      </c>
      <c r="H2340" s="185"/>
      <c r="I2340" s="57" t="str">
        <f t="shared" si="455"/>
        <v>Q3</v>
      </c>
      <c r="J2340" s="178" t="s">
        <v>2249</v>
      </c>
      <c r="K2340" s="185" t="s">
        <v>2248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56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87" t="str">
        <f t="shared" si="465"/>
        <v>1</v>
      </c>
      <c r="Z2340" s="26">
        <f t="shared" si="467"/>
        <v>11425308.710000001</v>
      </c>
      <c r="AA2340" s="16">
        <v>5.4100000000000002E-2</v>
      </c>
      <c r="AB2340" s="35">
        <f t="shared" si="464"/>
        <v>618109.20121100009</v>
      </c>
      <c r="AC2340" s="27">
        <f t="shared" si="457"/>
        <v>60883.756319283515</v>
      </c>
      <c r="AD2340" s="184">
        <v>9.8500000000000004E-2</v>
      </c>
      <c r="AE2340" s="183">
        <f t="shared" si="458"/>
        <v>0</v>
      </c>
      <c r="AF2340" s="183" t="str">
        <f>IF(AND(COUNTIFS($J$18:J2340,J2340)=1,AE2340=1),1,"")</f>
        <v/>
      </c>
      <c r="AG2340" s="183">
        <f>IF(C2340="","",IF(AND(COUNTIFS($J$18:J2340,J2340)=1,C2340&lt;&gt;""),1,""))</f>
        <v>1</v>
      </c>
      <c r="AH2340" s="183">
        <f>IF(G2340="","",IF(AND(COUNTIFS($J$18:J2340,J2340)=1,G2340&lt;&gt;""),1,""))</f>
        <v>1</v>
      </c>
      <c r="AI2340" s="28">
        <f t="shared" si="459"/>
        <v>31017966.201968145</v>
      </c>
      <c r="AJ2340" s="28">
        <f t="shared" si="460"/>
        <v>4704250.3347305888</v>
      </c>
      <c r="AK2340" s="29">
        <f t="shared" si="461"/>
        <v>0.15166211427595455</v>
      </c>
      <c r="AL2340" s="25"/>
      <c r="AM2340" s="25"/>
      <c r="AN2340" s="25"/>
      <c r="AO2340" s="25"/>
      <c r="AP2340" s="45" t="str">
        <f t="shared" si="462"/>
        <v>202211</v>
      </c>
      <c r="AQ2340" s="45" t="str">
        <f t="shared" si="463"/>
        <v>202211JPY</v>
      </c>
    </row>
    <row r="2341" spans="1:43" s="15" customFormat="1">
      <c r="A2341" s="16" t="s">
        <v>41</v>
      </c>
      <c r="B2341" s="182">
        <v>2022</v>
      </c>
      <c r="C2341" s="182">
        <v>9</v>
      </c>
      <c r="D2341" s="57" t="str">
        <f t="shared" si="466"/>
        <v>Q2</v>
      </c>
      <c r="E2341" s="16" t="s">
        <v>41</v>
      </c>
      <c r="F2341" s="182">
        <v>2022</v>
      </c>
      <c r="G2341" s="182">
        <v>11</v>
      </c>
      <c r="H2341" s="185"/>
      <c r="I2341" s="57" t="str">
        <f t="shared" si="455"/>
        <v>Q3</v>
      </c>
      <c r="J2341" s="178" t="s">
        <v>2249</v>
      </c>
      <c r="K2341" s="185" t="s">
        <v>2248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56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87" t="str">
        <f t="shared" si="465"/>
        <v>1</v>
      </c>
      <c r="Z2341" s="26">
        <f t="shared" si="467"/>
        <v>11425308.710000001</v>
      </c>
      <c r="AA2341" s="16">
        <v>5.4100000000000002E-2</v>
      </c>
      <c r="AB2341" s="35">
        <f t="shared" si="464"/>
        <v>618109.20121100009</v>
      </c>
      <c r="AC2341" s="27">
        <f t="shared" si="457"/>
        <v>60883.756319283515</v>
      </c>
      <c r="AD2341" s="184">
        <v>9.8500000000000004E-2</v>
      </c>
      <c r="AE2341" s="183">
        <f t="shared" si="458"/>
        <v>0</v>
      </c>
      <c r="AF2341" s="183" t="str">
        <f>IF(AND(COUNTIFS($J$18:J2341,J2341)=1,AE2341=1),1,"")</f>
        <v/>
      </c>
      <c r="AG2341" s="183" t="str">
        <f>IF(C2341="","",IF(AND(COUNTIFS($J$18:J2341,J2341)=1,C2341&lt;&gt;""),1,""))</f>
        <v/>
      </c>
      <c r="AH2341" s="183" t="str">
        <f>IF(G2341="","",IF(AND(COUNTIFS($J$18:J2341,J2341)=1,G2341&lt;&gt;""),1,""))</f>
        <v/>
      </c>
      <c r="AI2341" s="28">
        <f t="shared" si="459"/>
        <v>31017966.201968145</v>
      </c>
      <c r="AJ2341" s="28">
        <f t="shared" si="460"/>
        <v>4704250.3347305888</v>
      </c>
      <c r="AK2341" s="29">
        <f t="shared" si="461"/>
        <v>0.15166211427595455</v>
      </c>
      <c r="AL2341" s="25"/>
      <c r="AM2341" s="25"/>
      <c r="AN2341" s="25"/>
      <c r="AO2341" s="25"/>
      <c r="AP2341" s="45" t="str">
        <f t="shared" si="462"/>
        <v>202211</v>
      </c>
      <c r="AQ2341" s="45" t="str">
        <f t="shared" si="463"/>
        <v>202211JPY</v>
      </c>
    </row>
    <row r="2342" spans="1:43" s="15" customFormat="1">
      <c r="A2342" s="16" t="s">
        <v>41</v>
      </c>
      <c r="B2342" s="182">
        <v>2022</v>
      </c>
      <c r="C2342" s="182">
        <v>9</v>
      </c>
      <c r="D2342" s="57" t="str">
        <f t="shared" si="466"/>
        <v>Q2</v>
      </c>
      <c r="E2342" s="16" t="s">
        <v>41</v>
      </c>
      <c r="F2342" s="182">
        <v>2022</v>
      </c>
      <c r="G2342" s="182">
        <v>11</v>
      </c>
      <c r="H2342" s="185"/>
      <c r="I2342" s="57" t="str">
        <f t="shared" si="455"/>
        <v>Q3</v>
      </c>
      <c r="J2342" s="178" t="s">
        <v>2249</v>
      </c>
      <c r="K2342" s="185" t="s">
        <v>2248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56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87" t="str">
        <f t="shared" si="465"/>
        <v>1</v>
      </c>
      <c r="Z2342" s="26">
        <f t="shared" si="467"/>
        <v>7202455.29</v>
      </c>
      <c r="AA2342" s="16">
        <v>5.4100000000000002E-2</v>
      </c>
      <c r="AB2342" s="35">
        <f t="shared" si="464"/>
        <v>389652.83118899999</v>
      </c>
      <c r="AC2342" s="27">
        <f t="shared" si="457"/>
        <v>38380.803872116499</v>
      </c>
      <c r="AD2342" s="184">
        <v>9.8500000000000004E-2</v>
      </c>
      <c r="AE2342" s="183">
        <f t="shared" si="458"/>
        <v>0</v>
      </c>
      <c r="AF2342" s="183" t="str">
        <f>IF(AND(COUNTIFS($J$18:J2342,J2342)=1,AE2342=1),1,"")</f>
        <v/>
      </c>
      <c r="AG2342" s="183" t="str">
        <f>IF(C2342="","",IF(AND(COUNTIFS($J$18:J2342,J2342)=1,C2342&lt;&gt;""),1,""))</f>
        <v/>
      </c>
      <c r="AH2342" s="183" t="str">
        <f>IF(G2342="","",IF(AND(COUNTIFS($J$18:J2342,J2342)=1,G2342&lt;&gt;""),1,""))</f>
        <v/>
      </c>
      <c r="AI2342" s="28">
        <f t="shared" si="459"/>
        <v>31017966.201968145</v>
      </c>
      <c r="AJ2342" s="28">
        <f t="shared" si="460"/>
        <v>4704250.3347305888</v>
      </c>
      <c r="AK2342" s="29">
        <f t="shared" si="461"/>
        <v>0.15166211427595455</v>
      </c>
      <c r="AL2342" s="25"/>
      <c r="AM2342" s="25"/>
      <c r="AN2342" s="25"/>
      <c r="AO2342" s="25"/>
      <c r="AP2342" s="45" t="str">
        <f t="shared" si="462"/>
        <v>202211</v>
      </c>
      <c r="AQ2342" s="45" t="str">
        <f t="shared" si="463"/>
        <v>202211JPY</v>
      </c>
    </row>
    <row r="2343" spans="1:43" s="15" customFormat="1">
      <c r="A2343" s="16" t="s">
        <v>41</v>
      </c>
      <c r="B2343" s="182">
        <v>2022</v>
      </c>
      <c r="C2343" s="182">
        <v>9</v>
      </c>
      <c r="D2343" s="57" t="str">
        <f t="shared" si="466"/>
        <v>Q2</v>
      </c>
      <c r="E2343" s="16" t="s">
        <v>41</v>
      </c>
      <c r="F2343" s="182">
        <v>2022</v>
      </c>
      <c r="G2343" s="182">
        <v>11</v>
      </c>
      <c r="H2343" s="185"/>
      <c r="I2343" s="57" t="str">
        <f t="shared" si="455"/>
        <v>Q3</v>
      </c>
      <c r="J2343" s="178" t="s">
        <v>2249</v>
      </c>
      <c r="K2343" s="185" t="s">
        <v>2248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56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87" t="str">
        <f t="shared" si="465"/>
        <v>1</v>
      </c>
      <c r="Z2343" s="26">
        <f t="shared" si="467"/>
        <v>7202455.29</v>
      </c>
      <c r="AA2343" s="16">
        <v>5.4100000000000002E-2</v>
      </c>
      <c r="AB2343" s="35">
        <f t="shared" si="464"/>
        <v>389652.83118899999</v>
      </c>
      <c r="AC2343" s="27">
        <f t="shared" si="457"/>
        <v>38380.803872116499</v>
      </c>
      <c r="AD2343" s="184">
        <v>9.8500000000000004E-2</v>
      </c>
      <c r="AE2343" s="183">
        <f t="shared" si="458"/>
        <v>0</v>
      </c>
      <c r="AF2343" s="183" t="str">
        <f>IF(AND(COUNTIFS($J$18:J2343,J2343)=1,AE2343=1),1,"")</f>
        <v/>
      </c>
      <c r="AG2343" s="183" t="str">
        <f>IF(C2343="","",IF(AND(COUNTIFS($J$18:J2343,J2343)=1,C2343&lt;&gt;""),1,""))</f>
        <v/>
      </c>
      <c r="AH2343" s="183" t="str">
        <f>IF(G2343="","",IF(AND(COUNTIFS($J$18:J2343,J2343)=1,G2343&lt;&gt;""),1,""))</f>
        <v/>
      </c>
      <c r="AI2343" s="28">
        <f t="shared" si="459"/>
        <v>31017966.201968145</v>
      </c>
      <c r="AJ2343" s="28">
        <f t="shared" si="460"/>
        <v>4704250.3347305888</v>
      </c>
      <c r="AK2343" s="29">
        <f t="shared" si="461"/>
        <v>0.15166211427595455</v>
      </c>
      <c r="AL2343" s="25"/>
      <c r="AM2343" s="25"/>
      <c r="AN2343" s="25"/>
      <c r="AO2343" s="25"/>
      <c r="AP2343" s="45" t="str">
        <f t="shared" si="462"/>
        <v>202211</v>
      </c>
      <c r="AQ2343" s="45" t="str">
        <f t="shared" si="463"/>
        <v>202211JPY</v>
      </c>
    </row>
    <row r="2344" spans="1:43" s="15" customFormat="1">
      <c r="A2344" s="16" t="s">
        <v>41</v>
      </c>
      <c r="B2344" s="182">
        <v>2022</v>
      </c>
      <c r="C2344" s="182">
        <v>10</v>
      </c>
      <c r="D2344" s="57" t="str">
        <f t="shared" si="466"/>
        <v>Q3</v>
      </c>
      <c r="E2344" s="16" t="s">
        <v>41</v>
      </c>
      <c r="F2344" s="182">
        <v>2022</v>
      </c>
      <c r="G2344" s="182">
        <v>11</v>
      </c>
      <c r="H2344" s="185"/>
      <c r="I2344" s="57" t="str">
        <f t="shared" si="455"/>
        <v>Q3</v>
      </c>
      <c r="J2344" s="178" t="s">
        <v>2250</v>
      </c>
      <c r="K2344" s="185" t="s">
        <v>2251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56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87" t="str">
        <f t="shared" si="465"/>
        <v>1.13</v>
      </c>
      <c r="Z2344" s="26">
        <f t="shared" si="467"/>
        <v>650000</v>
      </c>
      <c r="AA2344" s="16">
        <v>1.08</v>
      </c>
      <c r="AB2344" s="35">
        <f t="shared" si="464"/>
        <v>621238.93805309746</v>
      </c>
      <c r="AC2344" s="27">
        <f t="shared" si="457"/>
        <v>93931.327433628336</v>
      </c>
      <c r="AD2344" s="184">
        <v>0.1512</v>
      </c>
      <c r="AE2344" s="183">
        <f t="shared" si="458"/>
        <v>1</v>
      </c>
      <c r="AF2344" s="183">
        <f>IF(AND(COUNTIFS($J$18:J2344,J2344)=1,AE2344=1),1,"")</f>
        <v>1</v>
      </c>
      <c r="AG2344" s="183">
        <f>IF(C2344="","",IF(AND(COUNTIFS($J$18:J2344,J2344)=1,C2344&lt;&gt;""),1,""))</f>
        <v>1</v>
      </c>
      <c r="AH2344" s="183">
        <f>IF(G2344="","",IF(AND(COUNTIFS($J$18:J2344,J2344)=1,G2344&lt;&gt;""),1,""))</f>
        <v>1</v>
      </c>
      <c r="AI2344" s="28">
        <f t="shared" si="459"/>
        <v>31017966.201968145</v>
      </c>
      <c r="AJ2344" s="28">
        <f t="shared" si="460"/>
        <v>4704250.3347305888</v>
      </c>
      <c r="AK2344" s="29">
        <f t="shared" si="461"/>
        <v>0.15166211427595455</v>
      </c>
      <c r="AL2344" s="25"/>
      <c r="AM2344" s="25"/>
      <c r="AN2344" s="25"/>
      <c r="AO2344" s="25"/>
      <c r="AP2344" s="45" t="str">
        <f t="shared" si="462"/>
        <v>202211</v>
      </c>
      <c r="AQ2344" s="45" t="str">
        <f t="shared" si="463"/>
        <v>202211RMB</v>
      </c>
    </row>
    <row r="2345" spans="1:43" s="15" customFormat="1">
      <c r="A2345" s="16" t="s">
        <v>41</v>
      </c>
      <c r="B2345" s="182">
        <v>2022</v>
      </c>
      <c r="C2345" s="182">
        <v>10</v>
      </c>
      <c r="D2345" s="57" t="str">
        <f t="shared" si="466"/>
        <v>Q3</v>
      </c>
      <c r="E2345" s="16" t="s">
        <v>41</v>
      </c>
      <c r="F2345" s="182">
        <v>2022</v>
      </c>
      <c r="G2345" s="182">
        <v>11</v>
      </c>
      <c r="H2345" s="185"/>
      <c r="I2345" s="57" t="str">
        <f t="shared" si="455"/>
        <v>Q3</v>
      </c>
      <c r="J2345" s="178" t="s">
        <v>2250</v>
      </c>
      <c r="K2345" s="185" t="s">
        <v>2251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56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87" t="str">
        <f t="shared" si="465"/>
        <v>1.13</v>
      </c>
      <c r="Z2345" s="26">
        <f t="shared" si="467"/>
        <v>820000</v>
      </c>
      <c r="AA2345" s="16">
        <v>1.08</v>
      </c>
      <c r="AB2345" s="35">
        <f t="shared" si="464"/>
        <v>783716.81415929226</v>
      </c>
      <c r="AC2345" s="27">
        <f t="shared" si="457"/>
        <v>118497.98230088499</v>
      </c>
      <c r="AD2345" s="184">
        <v>0.1512</v>
      </c>
      <c r="AE2345" s="183">
        <f t="shared" si="458"/>
        <v>1</v>
      </c>
      <c r="AF2345" s="183" t="str">
        <f>IF(AND(COUNTIFS($J$18:J2345,J2345)=1,AE2345=1),1,"")</f>
        <v/>
      </c>
      <c r="AG2345" s="183" t="str">
        <f>IF(C2345="","",IF(AND(COUNTIFS($J$18:J2345,J2345)=1,C2345&lt;&gt;""),1,""))</f>
        <v/>
      </c>
      <c r="AH2345" s="183" t="str">
        <f>IF(G2345="","",IF(AND(COUNTIFS($J$18:J2345,J2345)=1,G2345&lt;&gt;""),1,""))</f>
        <v/>
      </c>
      <c r="AI2345" s="28">
        <f t="shared" si="459"/>
        <v>31017966.201968145</v>
      </c>
      <c r="AJ2345" s="28">
        <f t="shared" si="460"/>
        <v>4704250.3347305888</v>
      </c>
      <c r="AK2345" s="29">
        <f t="shared" si="461"/>
        <v>0.15166211427595455</v>
      </c>
      <c r="AL2345" s="25"/>
      <c r="AM2345" s="25"/>
      <c r="AN2345" s="25"/>
      <c r="AO2345" s="25"/>
      <c r="AP2345" s="45" t="str">
        <f t="shared" si="462"/>
        <v>202211</v>
      </c>
      <c r="AQ2345" s="45" t="str">
        <f t="shared" si="463"/>
        <v>202211RMB</v>
      </c>
    </row>
    <row r="2346" spans="1:43" s="15" customFormat="1">
      <c r="A2346" s="16" t="s">
        <v>41</v>
      </c>
      <c r="B2346" s="182">
        <v>2022</v>
      </c>
      <c r="C2346" s="182">
        <v>10</v>
      </c>
      <c r="D2346" s="57" t="str">
        <f t="shared" si="466"/>
        <v>Q3</v>
      </c>
      <c r="E2346" s="16" t="s">
        <v>41</v>
      </c>
      <c r="F2346" s="182">
        <v>2022</v>
      </c>
      <c r="G2346" s="182">
        <v>11</v>
      </c>
      <c r="H2346" s="185"/>
      <c r="I2346" s="57" t="str">
        <f t="shared" si="455"/>
        <v>Q3</v>
      </c>
      <c r="J2346" s="178" t="s">
        <v>2252</v>
      </c>
      <c r="K2346" s="185" t="s">
        <v>2253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56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87" t="str">
        <f t="shared" si="465"/>
        <v>1.13</v>
      </c>
      <c r="Z2346" s="26">
        <f t="shared" si="467"/>
        <v>950000</v>
      </c>
      <c r="AA2346" s="16">
        <v>1.08</v>
      </c>
      <c r="AB2346" s="35">
        <f t="shared" si="464"/>
        <v>907964.60176991171</v>
      </c>
      <c r="AC2346" s="27">
        <f t="shared" si="457"/>
        <v>135468.31858407083</v>
      </c>
      <c r="AD2346" s="184">
        <v>0.1492</v>
      </c>
      <c r="AE2346" s="183">
        <f t="shared" si="458"/>
        <v>1</v>
      </c>
      <c r="AF2346" s="183">
        <f>IF(AND(COUNTIFS($J$18:J2346,J2346)=1,AE2346=1),1,"")</f>
        <v>1</v>
      </c>
      <c r="AG2346" s="183">
        <f>IF(C2346="","",IF(AND(COUNTIFS($J$18:J2346,J2346)=1,C2346&lt;&gt;""),1,""))</f>
        <v>1</v>
      </c>
      <c r="AH2346" s="183">
        <f>IF(G2346="","",IF(AND(COUNTIFS($J$18:J2346,J2346)=1,G2346&lt;&gt;""),1,""))</f>
        <v>1</v>
      </c>
      <c r="AI2346" s="28">
        <f t="shared" si="459"/>
        <v>31017966.201968145</v>
      </c>
      <c r="AJ2346" s="28">
        <f t="shared" si="460"/>
        <v>4704250.3347305888</v>
      </c>
      <c r="AK2346" s="29">
        <f t="shared" si="461"/>
        <v>0.15166211427595455</v>
      </c>
      <c r="AL2346" s="25"/>
      <c r="AM2346" s="25"/>
      <c r="AN2346" s="25"/>
      <c r="AO2346" s="25"/>
      <c r="AP2346" s="45" t="str">
        <f t="shared" si="462"/>
        <v>202211</v>
      </c>
      <c r="AQ2346" s="45" t="str">
        <f t="shared" si="463"/>
        <v>202211RMB</v>
      </c>
    </row>
    <row r="2347" spans="1:43" s="15" customFormat="1">
      <c r="A2347" s="16" t="s">
        <v>41</v>
      </c>
      <c r="B2347" s="182">
        <v>2022</v>
      </c>
      <c r="C2347" s="182">
        <v>10</v>
      </c>
      <c r="D2347" s="57" t="str">
        <f t="shared" si="466"/>
        <v>Q3</v>
      </c>
      <c r="E2347" s="16" t="s">
        <v>41</v>
      </c>
      <c r="F2347" s="182">
        <v>2022</v>
      </c>
      <c r="G2347" s="182">
        <v>11</v>
      </c>
      <c r="H2347" s="185"/>
      <c r="I2347" s="57" t="str">
        <f t="shared" si="455"/>
        <v>Q3</v>
      </c>
      <c r="J2347" s="178" t="s">
        <v>2254</v>
      </c>
      <c r="K2347" s="185" t="s">
        <v>2255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56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87" t="str">
        <f t="shared" si="465"/>
        <v>1.13</v>
      </c>
      <c r="Z2347" s="26">
        <f t="shared" si="467"/>
        <v>900000</v>
      </c>
      <c r="AA2347" s="16">
        <v>1.08</v>
      </c>
      <c r="AB2347" s="35">
        <f t="shared" si="464"/>
        <v>860176.99115044263</v>
      </c>
      <c r="AC2347" s="27">
        <f t="shared" si="457"/>
        <v>106661.94690265489</v>
      </c>
      <c r="AD2347" s="184">
        <v>0.124</v>
      </c>
      <c r="AE2347" s="183">
        <f t="shared" si="458"/>
        <v>0</v>
      </c>
      <c r="AF2347" s="183" t="str">
        <f>IF(AND(COUNTIFS($J$18:J2347,J2347)=1,AE2347=1),1,"")</f>
        <v/>
      </c>
      <c r="AG2347" s="183">
        <f>IF(C2347="","",IF(AND(COUNTIFS($J$18:J2347,J2347)=1,C2347&lt;&gt;""),1,""))</f>
        <v>1</v>
      </c>
      <c r="AH2347" s="183">
        <f>IF(G2347="","",IF(AND(COUNTIFS($J$18:J2347,J2347)=1,G2347&lt;&gt;""),1,""))</f>
        <v>1</v>
      </c>
      <c r="AI2347" s="28">
        <f t="shared" si="459"/>
        <v>31017966.201968145</v>
      </c>
      <c r="AJ2347" s="28">
        <f t="shared" si="460"/>
        <v>4704250.3347305888</v>
      </c>
      <c r="AK2347" s="29">
        <f t="shared" si="461"/>
        <v>0.15166211427595455</v>
      </c>
      <c r="AL2347" s="25"/>
      <c r="AM2347" s="25"/>
      <c r="AN2347" s="25"/>
      <c r="AO2347" s="25"/>
      <c r="AP2347" s="45" t="str">
        <f t="shared" si="462"/>
        <v>202211</v>
      </c>
      <c r="AQ2347" s="45" t="str">
        <f t="shared" si="463"/>
        <v>202211RMB</v>
      </c>
    </row>
    <row r="2348" spans="1:43" s="15" customFormat="1">
      <c r="A2348" s="16" t="s">
        <v>41</v>
      </c>
      <c r="B2348" s="182">
        <v>2022</v>
      </c>
      <c r="C2348" s="182">
        <v>10</v>
      </c>
      <c r="D2348" s="57" t="str">
        <f t="shared" si="466"/>
        <v>Q3</v>
      </c>
      <c r="E2348" s="16" t="s">
        <v>41</v>
      </c>
      <c r="F2348" s="182">
        <v>2022</v>
      </c>
      <c r="G2348" s="182">
        <v>11</v>
      </c>
      <c r="H2348" s="185"/>
      <c r="I2348" s="57" t="str">
        <f t="shared" si="455"/>
        <v>Q3</v>
      </c>
      <c r="J2348" s="178" t="s">
        <v>2254</v>
      </c>
      <c r="K2348" s="185" t="s">
        <v>2255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56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87" t="str">
        <f t="shared" si="465"/>
        <v>1.13</v>
      </c>
      <c r="Z2348" s="26">
        <f t="shared" si="467"/>
        <v>700000</v>
      </c>
      <c r="AA2348" s="16">
        <v>1.08</v>
      </c>
      <c r="AB2348" s="35">
        <f t="shared" si="464"/>
        <v>669026.54867256642</v>
      </c>
      <c r="AC2348" s="27">
        <f t="shared" si="457"/>
        <v>82959.292035398234</v>
      </c>
      <c r="AD2348" s="184">
        <v>0.124</v>
      </c>
      <c r="AE2348" s="183">
        <f t="shared" si="458"/>
        <v>0</v>
      </c>
      <c r="AF2348" s="183" t="str">
        <f>IF(AND(COUNTIFS($J$18:J2348,J2348)=1,AE2348=1),1,"")</f>
        <v/>
      </c>
      <c r="AG2348" s="183" t="str">
        <f>IF(C2348="","",IF(AND(COUNTIFS($J$18:J2348,J2348)=1,C2348&lt;&gt;""),1,""))</f>
        <v/>
      </c>
      <c r="AH2348" s="183" t="str">
        <f>IF(G2348="","",IF(AND(COUNTIFS($J$18:J2348,J2348)=1,G2348&lt;&gt;""),1,""))</f>
        <v/>
      </c>
      <c r="AI2348" s="28">
        <f t="shared" si="459"/>
        <v>31017966.201968145</v>
      </c>
      <c r="AJ2348" s="28">
        <f t="shared" si="460"/>
        <v>4704250.3347305888</v>
      </c>
      <c r="AK2348" s="29">
        <f t="shared" si="461"/>
        <v>0.15166211427595455</v>
      </c>
      <c r="AL2348" s="25"/>
      <c r="AM2348" s="25"/>
      <c r="AN2348" s="25"/>
      <c r="AO2348" s="25"/>
      <c r="AP2348" s="45" t="str">
        <f t="shared" si="462"/>
        <v>202211</v>
      </c>
      <c r="AQ2348" s="45" t="str">
        <f t="shared" si="463"/>
        <v>202211RMB</v>
      </c>
    </row>
    <row r="2349" spans="1:43" s="15" customFormat="1">
      <c r="A2349" s="16" t="s">
        <v>41</v>
      </c>
      <c r="B2349" s="182">
        <v>2022</v>
      </c>
      <c r="C2349" s="182">
        <v>10</v>
      </c>
      <c r="D2349" s="57" t="str">
        <f t="shared" si="466"/>
        <v>Q3</v>
      </c>
      <c r="E2349" s="16" t="s">
        <v>41</v>
      </c>
      <c r="F2349" s="182">
        <v>2022</v>
      </c>
      <c r="G2349" s="182">
        <v>11</v>
      </c>
      <c r="H2349" s="185"/>
      <c r="I2349" s="57" t="str">
        <f t="shared" si="455"/>
        <v>Q3</v>
      </c>
      <c r="J2349" s="178" t="s">
        <v>2256</v>
      </c>
      <c r="K2349" s="185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56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87" t="str">
        <f t="shared" si="465"/>
        <v>1.13</v>
      </c>
      <c r="Z2349" s="26">
        <f t="shared" si="467"/>
        <v>490000</v>
      </c>
      <c r="AA2349" s="16">
        <v>1.08</v>
      </c>
      <c r="AB2349" s="35">
        <f t="shared" si="464"/>
        <v>468318.58407079655</v>
      </c>
      <c r="AC2349" s="27">
        <f t="shared" si="457"/>
        <v>66688.566371681431</v>
      </c>
      <c r="AD2349" s="184">
        <v>0.1424</v>
      </c>
      <c r="AE2349" s="183">
        <f t="shared" si="458"/>
        <v>0</v>
      </c>
      <c r="AF2349" s="183" t="str">
        <f>IF(AND(COUNTIFS($J$18:J2349,J2349)=1,AE2349=1),1,"")</f>
        <v/>
      </c>
      <c r="AG2349" s="183">
        <f>IF(C2349="","",IF(AND(COUNTIFS($J$18:J2349,J2349)=1,C2349&lt;&gt;""),1,""))</f>
        <v>1</v>
      </c>
      <c r="AH2349" s="183">
        <f>IF(G2349="","",IF(AND(COUNTIFS($J$18:J2349,J2349)=1,G2349&lt;&gt;""),1,""))</f>
        <v>1</v>
      </c>
      <c r="AI2349" s="28">
        <f t="shared" si="459"/>
        <v>31017966.201968145</v>
      </c>
      <c r="AJ2349" s="28">
        <f t="shared" si="460"/>
        <v>4704250.3347305888</v>
      </c>
      <c r="AK2349" s="29">
        <f t="shared" si="461"/>
        <v>0.15166211427595455</v>
      </c>
      <c r="AL2349" s="25"/>
      <c r="AM2349" s="25"/>
      <c r="AN2349" s="25"/>
      <c r="AO2349" s="25"/>
      <c r="AP2349" s="45" t="str">
        <f t="shared" si="462"/>
        <v>202211</v>
      </c>
      <c r="AQ2349" s="45" t="str">
        <f t="shared" si="463"/>
        <v>202211RMB</v>
      </c>
    </row>
    <row r="2350" spans="1:43" s="15" customFormat="1">
      <c r="A2350" s="16" t="s">
        <v>41</v>
      </c>
      <c r="B2350" s="182">
        <v>2022</v>
      </c>
      <c r="C2350" s="182">
        <v>10</v>
      </c>
      <c r="D2350" s="57" t="str">
        <f t="shared" si="466"/>
        <v>Q3</v>
      </c>
      <c r="E2350" s="16" t="s">
        <v>41</v>
      </c>
      <c r="F2350" s="182">
        <v>2022</v>
      </c>
      <c r="G2350" s="182">
        <v>11</v>
      </c>
      <c r="H2350" s="185"/>
      <c r="I2350" s="57" t="str">
        <f t="shared" si="455"/>
        <v>Q3</v>
      </c>
      <c r="J2350" s="178" t="s">
        <v>2257</v>
      </c>
      <c r="K2350" s="185" t="s">
        <v>2258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56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87" t="str">
        <f t="shared" si="465"/>
        <v>1.13</v>
      </c>
      <c r="Z2350" s="26">
        <f t="shared" si="467"/>
        <v>840000</v>
      </c>
      <c r="AA2350" s="16">
        <v>1.08</v>
      </c>
      <c r="AB2350" s="35">
        <f t="shared" si="464"/>
        <v>802831.85840707971</v>
      </c>
      <c r="AC2350" s="27">
        <f t="shared" si="457"/>
        <v>77954.973451327445</v>
      </c>
      <c r="AD2350" s="184">
        <v>9.7100000000000006E-2</v>
      </c>
      <c r="AE2350" s="183">
        <f t="shared" si="458"/>
        <v>0</v>
      </c>
      <c r="AF2350" s="183" t="str">
        <f>IF(AND(COUNTIFS($J$18:J2350,J2350)=1,AE2350=1),1,"")</f>
        <v/>
      </c>
      <c r="AG2350" s="183">
        <f>IF(C2350="","",IF(AND(COUNTIFS($J$18:J2350,J2350)=1,C2350&lt;&gt;""),1,""))</f>
        <v>1</v>
      </c>
      <c r="AH2350" s="183">
        <f>IF(G2350="","",IF(AND(COUNTIFS($J$18:J2350,J2350)=1,G2350&lt;&gt;""),1,""))</f>
        <v>1</v>
      </c>
      <c r="AI2350" s="28">
        <f t="shared" si="459"/>
        <v>31017966.201968145</v>
      </c>
      <c r="AJ2350" s="28">
        <f t="shared" si="460"/>
        <v>4704250.3347305888</v>
      </c>
      <c r="AK2350" s="29">
        <f t="shared" si="461"/>
        <v>0.15166211427595455</v>
      </c>
      <c r="AL2350" s="25"/>
      <c r="AM2350" s="25"/>
      <c r="AN2350" s="25"/>
      <c r="AO2350" s="25"/>
      <c r="AP2350" s="45" t="str">
        <f t="shared" si="462"/>
        <v>202211</v>
      </c>
      <c r="AQ2350" s="45" t="str">
        <f t="shared" si="463"/>
        <v>202211RMB</v>
      </c>
    </row>
    <row r="2351" spans="1:43" s="15" customFormat="1">
      <c r="A2351" s="16" t="s">
        <v>41</v>
      </c>
      <c r="B2351" s="182">
        <v>2022</v>
      </c>
      <c r="C2351" s="182">
        <v>11</v>
      </c>
      <c r="D2351" s="57" t="str">
        <f t="shared" si="466"/>
        <v>Q3</v>
      </c>
      <c r="E2351" s="16" t="s">
        <v>41</v>
      </c>
      <c r="F2351" s="182">
        <v>2022</v>
      </c>
      <c r="G2351" s="182">
        <v>11</v>
      </c>
      <c r="H2351" s="185"/>
      <c r="I2351" s="57" t="str">
        <f t="shared" si="455"/>
        <v>Q3</v>
      </c>
      <c r="J2351" s="178" t="s">
        <v>2259</v>
      </c>
      <c r="K2351" s="185" t="s">
        <v>2260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56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87" t="str">
        <f t="shared" si="465"/>
        <v>1.13</v>
      </c>
      <c r="Z2351" s="26">
        <f t="shared" si="467"/>
        <v>704000</v>
      </c>
      <c r="AA2351" s="16">
        <v>1.08</v>
      </c>
      <c r="AB2351" s="35">
        <f t="shared" si="464"/>
        <v>672849.55752212403</v>
      </c>
      <c r="AC2351" s="27">
        <f t="shared" si="457"/>
        <v>72802.322123893828</v>
      </c>
      <c r="AD2351" s="184">
        <v>0.1082</v>
      </c>
      <c r="AE2351" s="183">
        <f t="shared" si="458"/>
        <v>0</v>
      </c>
      <c r="AF2351" s="183" t="str">
        <f>IF(AND(COUNTIFS($J$18:J2351,J2351)=1,AE2351=1),1,"")</f>
        <v/>
      </c>
      <c r="AG2351" s="183">
        <f>IF(C2351="","",IF(AND(COUNTIFS($J$18:J2351,J2351)=1,C2351&lt;&gt;""),1,""))</f>
        <v>1</v>
      </c>
      <c r="AH2351" s="183">
        <f>IF(G2351="","",IF(AND(COUNTIFS($J$18:J2351,J2351)=1,G2351&lt;&gt;""),1,""))</f>
        <v>1</v>
      </c>
      <c r="AI2351" s="28">
        <f t="shared" si="459"/>
        <v>31017966.201968145</v>
      </c>
      <c r="AJ2351" s="28">
        <f t="shared" si="460"/>
        <v>4704250.3347305888</v>
      </c>
      <c r="AK2351" s="29">
        <f t="shared" si="461"/>
        <v>0.15166211427595455</v>
      </c>
      <c r="AL2351" s="25"/>
      <c r="AM2351" s="25"/>
      <c r="AN2351" s="25"/>
      <c r="AO2351" s="25"/>
      <c r="AP2351" s="45" t="str">
        <f t="shared" si="462"/>
        <v>202211</v>
      </c>
      <c r="AQ2351" s="45" t="str">
        <f t="shared" si="463"/>
        <v>202211RMB</v>
      </c>
    </row>
    <row r="2352" spans="1:43" s="15" customFormat="1">
      <c r="A2352" s="16" t="s">
        <v>41</v>
      </c>
      <c r="B2352" s="182">
        <v>2022</v>
      </c>
      <c r="C2352" s="182">
        <v>11</v>
      </c>
      <c r="D2352" s="57" t="str">
        <f t="shared" si="466"/>
        <v>Q3</v>
      </c>
      <c r="E2352" s="16" t="s">
        <v>41</v>
      </c>
      <c r="F2352" s="182">
        <v>2022</v>
      </c>
      <c r="G2352" s="182">
        <v>11</v>
      </c>
      <c r="H2352" s="185"/>
      <c r="I2352" s="57" t="str">
        <f t="shared" si="455"/>
        <v>Q3</v>
      </c>
      <c r="J2352" s="178" t="s">
        <v>2261</v>
      </c>
      <c r="K2352" s="185" t="s">
        <v>2262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56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87" t="str">
        <f t="shared" si="465"/>
        <v>1.13</v>
      </c>
      <c r="Z2352" s="26">
        <f t="shared" si="467"/>
        <v>606500</v>
      </c>
      <c r="AA2352" s="16">
        <v>1.08</v>
      </c>
      <c r="AB2352" s="35">
        <f t="shared" si="464"/>
        <v>579663.71681415942</v>
      </c>
      <c r="AC2352" s="27">
        <f t="shared" si="457"/>
        <v>51474.138053097362</v>
      </c>
      <c r="AD2352" s="184">
        <v>8.8800000000000004E-2</v>
      </c>
      <c r="AE2352" s="183">
        <f t="shared" si="458"/>
        <v>1</v>
      </c>
      <c r="AF2352" s="183">
        <f>IF(AND(COUNTIFS($J$18:J2352,J2352)=1,AE2352=1),1,"")</f>
        <v>1</v>
      </c>
      <c r="AG2352" s="183">
        <f>IF(C2352="","",IF(AND(COUNTIFS($J$18:J2352,J2352)=1,C2352&lt;&gt;""),1,""))</f>
        <v>1</v>
      </c>
      <c r="AH2352" s="183">
        <f>IF(G2352="","",IF(AND(COUNTIFS($J$18:J2352,J2352)=1,G2352&lt;&gt;""),1,""))</f>
        <v>1</v>
      </c>
      <c r="AI2352" s="28">
        <f t="shared" si="459"/>
        <v>31017966.201968145</v>
      </c>
      <c r="AJ2352" s="28">
        <f t="shared" si="460"/>
        <v>4704250.3347305888</v>
      </c>
      <c r="AK2352" s="29">
        <f t="shared" si="461"/>
        <v>0.15166211427595455</v>
      </c>
      <c r="AL2352" s="25"/>
      <c r="AM2352" s="25"/>
      <c r="AN2352" s="25"/>
      <c r="AO2352" s="25"/>
      <c r="AP2352" s="45" t="str">
        <f t="shared" si="462"/>
        <v>202211</v>
      </c>
      <c r="AQ2352" s="45" t="str">
        <f t="shared" si="463"/>
        <v>202211RMB</v>
      </c>
    </row>
    <row r="2353" spans="1:43" s="15" customFormat="1">
      <c r="A2353" s="16" t="s">
        <v>41</v>
      </c>
      <c r="B2353" s="182">
        <v>2022</v>
      </c>
      <c r="C2353" s="182">
        <v>11</v>
      </c>
      <c r="D2353" s="57" t="str">
        <f t="shared" si="466"/>
        <v>Q3</v>
      </c>
      <c r="E2353" s="16" t="s">
        <v>41</v>
      </c>
      <c r="F2353" s="182">
        <v>2022</v>
      </c>
      <c r="G2353" s="182">
        <v>11</v>
      </c>
      <c r="H2353" s="185"/>
      <c r="I2353" s="57" t="str">
        <f t="shared" si="455"/>
        <v>Q3</v>
      </c>
      <c r="J2353" s="178" t="s">
        <v>2261</v>
      </c>
      <c r="K2353" s="185" t="s">
        <v>2262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56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87" t="str">
        <f t="shared" si="465"/>
        <v>1.13</v>
      </c>
      <c r="Z2353" s="26">
        <f t="shared" si="467"/>
        <v>606500</v>
      </c>
      <c r="AA2353" s="16">
        <v>1.08</v>
      </c>
      <c r="AB2353" s="35">
        <f t="shared" si="464"/>
        <v>579663.71681415942</v>
      </c>
      <c r="AC2353" s="27">
        <f t="shared" si="457"/>
        <v>51474.138053097362</v>
      </c>
      <c r="AD2353" s="184">
        <v>8.8800000000000004E-2</v>
      </c>
      <c r="AE2353" s="183">
        <f t="shared" si="458"/>
        <v>1</v>
      </c>
      <c r="AF2353" s="183" t="str">
        <f>IF(AND(COUNTIFS($J$18:J2353,J2353)=1,AE2353=1),1,"")</f>
        <v/>
      </c>
      <c r="AG2353" s="183" t="str">
        <f>IF(C2353="","",IF(AND(COUNTIFS($J$18:J2353,J2353)=1,C2353&lt;&gt;""),1,""))</f>
        <v/>
      </c>
      <c r="AH2353" s="183" t="str">
        <f>IF(G2353="","",IF(AND(COUNTIFS($J$18:J2353,J2353)=1,G2353&lt;&gt;""),1,""))</f>
        <v/>
      </c>
      <c r="AI2353" s="28">
        <f t="shared" si="459"/>
        <v>31017966.201968145</v>
      </c>
      <c r="AJ2353" s="28">
        <f t="shared" si="460"/>
        <v>4704250.3347305888</v>
      </c>
      <c r="AK2353" s="29">
        <f t="shared" si="461"/>
        <v>0.15166211427595455</v>
      </c>
      <c r="AL2353" s="25"/>
      <c r="AM2353" s="25"/>
      <c r="AN2353" s="25"/>
      <c r="AO2353" s="25"/>
      <c r="AP2353" s="45" t="str">
        <f t="shared" si="462"/>
        <v>202211</v>
      </c>
      <c r="AQ2353" s="45" t="str">
        <f t="shared" si="463"/>
        <v>202211RMB</v>
      </c>
    </row>
    <row r="2354" spans="1:43" s="15" customFormat="1">
      <c r="A2354" s="16" t="s">
        <v>41</v>
      </c>
      <c r="B2354" s="182">
        <v>2022</v>
      </c>
      <c r="C2354" s="182">
        <v>11</v>
      </c>
      <c r="D2354" s="57" t="str">
        <f t="shared" si="466"/>
        <v>Q3</v>
      </c>
      <c r="E2354" s="16" t="s">
        <v>41</v>
      </c>
      <c r="F2354" s="182">
        <v>2022</v>
      </c>
      <c r="G2354" s="182">
        <v>11</v>
      </c>
      <c r="H2354" s="185"/>
      <c r="I2354" s="57" t="str">
        <f t="shared" si="455"/>
        <v>Q3</v>
      </c>
      <c r="J2354" s="178" t="s">
        <v>2263</v>
      </c>
      <c r="K2354" s="185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56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87" t="str">
        <f t="shared" si="465"/>
        <v>1.13</v>
      </c>
      <c r="Z2354" s="26">
        <f t="shared" si="467"/>
        <v>1375000</v>
      </c>
      <c r="AA2354" s="16">
        <v>1.08</v>
      </c>
      <c r="AB2354" s="35">
        <f t="shared" si="464"/>
        <v>1314159.2920353985</v>
      </c>
      <c r="AC2354" s="27">
        <f t="shared" si="457"/>
        <v>146003.09734513279</v>
      </c>
      <c r="AD2354" s="184">
        <v>0.1111</v>
      </c>
      <c r="AE2354" s="183">
        <f t="shared" si="458"/>
        <v>0</v>
      </c>
      <c r="AF2354" s="183" t="str">
        <f>IF(AND(COUNTIFS($J$18:J2354,J2354)=1,AE2354=1),1,"")</f>
        <v/>
      </c>
      <c r="AG2354" s="183">
        <f>IF(C2354="","",IF(AND(COUNTIFS($J$18:J2354,J2354)=1,C2354&lt;&gt;""),1,""))</f>
        <v>1</v>
      </c>
      <c r="AH2354" s="183">
        <f>IF(G2354="","",IF(AND(COUNTIFS($J$18:J2354,J2354)=1,G2354&lt;&gt;""),1,""))</f>
        <v>1</v>
      </c>
      <c r="AI2354" s="28">
        <f t="shared" si="459"/>
        <v>31017966.201968145</v>
      </c>
      <c r="AJ2354" s="28">
        <f t="shared" si="460"/>
        <v>4704250.3347305888</v>
      </c>
      <c r="AK2354" s="29">
        <f t="shared" si="461"/>
        <v>0.15166211427595455</v>
      </c>
      <c r="AL2354" s="25"/>
      <c r="AM2354" s="25"/>
      <c r="AN2354" s="25"/>
      <c r="AO2354" s="25"/>
      <c r="AP2354" s="45" t="str">
        <f t="shared" si="462"/>
        <v>202211</v>
      </c>
      <c r="AQ2354" s="45" t="str">
        <f t="shared" si="463"/>
        <v>202211RMB</v>
      </c>
    </row>
    <row r="2355" spans="1:43" s="15" customFormat="1">
      <c r="A2355" s="16" t="s">
        <v>41</v>
      </c>
      <c r="B2355" s="182">
        <v>2022</v>
      </c>
      <c r="C2355" s="182">
        <v>11</v>
      </c>
      <c r="D2355" s="57" t="str">
        <f t="shared" si="466"/>
        <v>Q3</v>
      </c>
      <c r="E2355" s="16" t="s">
        <v>41</v>
      </c>
      <c r="F2355" s="182">
        <v>2022</v>
      </c>
      <c r="G2355" s="182">
        <v>11</v>
      </c>
      <c r="H2355" s="185"/>
      <c r="I2355" s="57" t="str">
        <f t="shared" si="455"/>
        <v>Q3</v>
      </c>
      <c r="J2355" s="178" t="s">
        <v>2263</v>
      </c>
      <c r="K2355" s="185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56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87" t="str">
        <f t="shared" si="465"/>
        <v>1.13</v>
      </c>
      <c r="Z2355" s="26">
        <f t="shared" si="467"/>
        <v>1375000</v>
      </c>
      <c r="AA2355" s="16">
        <v>1.08</v>
      </c>
      <c r="AB2355" s="35">
        <f t="shared" si="464"/>
        <v>1314159.2920353985</v>
      </c>
      <c r="AC2355" s="27">
        <f t="shared" si="457"/>
        <v>146003.09734513279</v>
      </c>
      <c r="AD2355" s="184">
        <v>0.1111</v>
      </c>
      <c r="AE2355" s="183">
        <f t="shared" si="458"/>
        <v>0</v>
      </c>
      <c r="AF2355" s="183" t="str">
        <f>IF(AND(COUNTIFS($J$18:J2355,J2355)=1,AE2355=1),1,"")</f>
        <v/>
      </c>
      <c r="AG2355" s="183" t="str">
        <f>IF(C2355="","",IF(AND(COUNTIFS($J$18:J2355,J2355)=1,C2355&lt;&gt;""),1,""))</f>
        <v/>
      </c>
      <c r="AH2355" s="183" t="str">
        <f>IF(G2355="","",IF(AND(COUNTIFS($J$18:J2355,J2355)=1,G2355&lt;&gt;""),1,""))</f>
        <v/>
      </c>
      <c r="AI2355" s="28">
        <f t="shared" si="459"/>
        <v>31017966.201968145</v>
      </c>
      <c r="AJ2355" s="28">
        <f t="shared" si="460"/>
        <v>4704250.3347305888</v>
      </c>
      <c r="AK2355" s="29">
        <f t="shared" si="461"/>
        <v>0.15166211427595455</v>
      </c>
      <c r="AL2355" s="25"/>
      <c r="AM2355" s="25"/>
      <c r="AN2355" s="25"/>
      <c r="AO2355" s="25"/>
      <c r="AP2355" s="45" t="str">
        <f t="shared" si="462"/>
        <v>202211</v>
      </c>
      <c r="AQ2355" s="45" t="str">
        <f t="shared" si="463"/>
        <v>202211RMB</v>
      </c>
    </row>
    <row r="2356" spans="1:43" s="15" customFormat="1">
      <c r="A2356" s="16" t="s">
        <v>41</v>
      </c>
      <c r="B2356" s="182">
        <v>2022</v>
      </c>
      <c r="C2356" s="182">
        <v>11</v>
      </c>
      <c r="D2356" s="57" t="str">
        <f t="shared" si="466"/>
        <v>Q3</v>
      </c>
      <c r="E2356" s="16" t="s">
        <v>41</v>
      </c>
      <c r="F2356" s="182">
        <v>2022</v>
      </c>
      <c r="G2356" s="182">
        <v>11</v>
      </c>
      <c r="H2356" s="185"/>
      <c r="I2356" s="57" t="str">
        <f t="shared" si="455"/>
        <v>Q3</v>
      </c>
      <c r="J2356" s="178" t="s">
        <v>2264</v>
      </c>
      <c r="K2356" s="185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56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87" t="str">
        <f t="shared" si="465"/>
        <v>1.13</v>
      </c>
      <c r="Z2356" s="26">
        <f t="shared" si="467"/>
        <v>720000</v>
      </c>
      <c r="AA2356" s="16">
        <v>1.08</v>
      </c>
      <c r="AB2356" s="35">
        <f t="shared" si="464"/>
        <v>688141.5929203541</v>
      </c>
      <c r="AC2356" s="27">
        <f t="shared" si="457"/>
        <v>74938.619469026555</v>
      </c>
      <c r="AD2356" s="184">
        <v>0.1089</v>
      </c>
      <c r="AE2356" s="183">
        <f t="shared" si="458"/>
        <v>0</v>
      </c>
      <c r="AF2356" s="183" t="str">
        <f>IF(AND(COUNTIFS($J$18:J2356,J2356)=1,AE2356=1),1,"")</f>
        <v/>
      </c>
      <c r="AG2356" s="183">
        <f>IF(C2356="","",IF(AND(COUNTIFS($J$18:J2356,J2356)=1,C2356&lt;&gt;""),1,""))</f>
        <v>1</v>
      </c>
      <c r="AH2356" s="183">
        <f>IF(G2356="","",IF(AND(COUNTIFS($J$18:J2356,J2356)=1,G2356&lt;&gt;""),1,""))</f>
        <v>1</v>
      </c>
      <c r="AI2356" s="28">
        <f t="shared" si="459"/>
        <v>31017966.201968145</v>
      </c>
      <c r="AJ2356" s="28">
        <f t="shared" si="460"/>
        <v>4704250.3347305888</v>
      </c>
      <c r="AK2356" s="29">
        <f t="shared" si="461"/>
        <v>0.15166211427595455</v>
      </c>
      <c r="AL2356" s="25"/>
      <c r="AM2356" s="25"/>
      <c r="AN2356" s="25"/>
      <c r="AO2356" s="25"/>
      <c r="AP2356" s="45" t="str">
        <f t="shared" si="462"/>
        <v>202211</v>
      </c>
      <c r="AQ2356" s="45" t="str">
        <f t="shared" si="463"/>
        <v>202211RMB</v>
      </c>
    </row>
    <row r="2357" spans="1:43" s="15" customFormat="1">
      <c r="A2357" s="16" t="s">
        <v>41</v>
      </c>
      <c r="B2357" s="182">
        <v>2022</v>
      </c>
      <c r="C2357" s="182">
        <v>11</v>
      </c>
      <c r="D2357" s="57" t="str">
        <f t="shared" si="466"/>
        <v>Q3</v>
      </c>
      <c r="E2357" s="16" t="s">
        <v>41</v>
      </c>
      <c r="F2357" s="182">
        <v>2022</v>
      </c>
      <c r="G2357" s="182">
        <v>11</v>
      </c>
      <c r="H2357" s="185"/>
      <c r="I2357" s="57" t="str">
        <f t="shared" si="455"/>
        <v>Q3</v>
      </c>
      <c r="J2357" s="178" t="s">
        <v>2265</v>
      </c>
      <c r="K2357" s="185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56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87" t="str">
        <f t="shared" si="465"/>
        <v>1.13</v>
      </c>
      <c r="Z2357" s="26">
        <f t="shared" si="467"/>
        <v>1000000</v>
      </c>
      <c r="AA2357" s="16">
        <v>1.08</v>
      </c>
      <c r="AB2357" s="35">
        <f t="shared" si="464"/>
        <v>955752.21238938067</v>
      </c>
      <c r="AC2357" s="27">
        <f t="shared" si="457"/>
        <v>117461.94690265488</v>
      </c>
      <c r="AD2357" s="184">
        <v>0.1229</v>
      </c>
      <c r="AE2357" s="183">
        <f t="shared" si="458"/>
        <v>0</v>
      </c>
      <c r="AF2357" s="183" t="str">
        <f>IF(AND(COUNTIFS($J$18:J2357,J2357)=1,AE2357=1),1,"")</f>
        <v/>
      </c>
      <c r="AG2357" s="183">
        <f>IF(C2357="","",IF(AND(COUNTIFS($J$18:J2357,J2357)=1,C2357&lt;&gt;""),1,""))</f>
        <v>1</v>
      </c>
      <c r="AH2357" s="183">
        <f>IF(G2357="","",IF(AND(COUNTIFS($J$18:J2357,J2357)=1,G2357&lt;&gt;""),1,""))</f>
        <v>1</v>
      </c>
      <c r="AI2357" s="28">
        <f t="shared" si="459"/>
        <v>31017966.201968145</v>
      </c>
      <c r="AJ2357" s="28">
        <f t="shared" si="460"/>
        <v>4704250.3347305888</v>
      </c>
      <c r="AK2357" s="29">
        <f t="shared" si="461"/>
        <v>0.15166211427595455</v>
      </c>
      <c r="AL2357" s="25"/>
      <c r="AM2357" s="25"/>
      <c r="AN2357" s="25"/>
      <c r="AO2357" s="25"/>
      <c r="AP2357" s="45" t="str">
        <f t="shared" si="462"/>
        <v>202211</v>
      </c>
      <c r="AQ2357" s="45" t="str">
        <f t="shared" si="463"/>
        <v>202211RMB</v>
      </c>
    </row>
    <row r="2358" spans="1:43" s="15" customFormat="1">
      <c r="A2358" s="16" t="s">
        <v>41</v>
      </c>
      <c r="B2358" s="182">
        <v>2022</v>
      </c>
      <c r="C2358" s="182">
        <v>11</v>
      </c>
      <c r="D2358" s="57" t="str">
        <f t="shared" si="466"/>
        <v>Q3</v>
      </c>
      <c r="E2358" s="16" t="s">
        <v>41</v>
      </c>
      <c r="F2358" s="182">
        <v>2022</v>
      </c>
      <c r="G2358" s="182">
        <v>11</v>
      </c>
      <c r="H2358" s="185"/>
      <c r="I2358" s="57" t="str">
        <f t="shared" si="455"/>
        <v>Q3</v>
      </c>
      <c r="J2358" s="178" t="s">
        <v>2266</v>
      </c>
      <c r="K2358" s="185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56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87" t="str">
        <f t="shared" si="465"/>
        <v>1.13</v>
      </c>
      <c r="Z2358" s="26">
        <f t="shared" si="467"/>
        <v>990000</v>
      </c>
      <c r="AA2358" s="16">
        <v>1.08</v>
      </c>
      <c r="AB2358" s="35">
        <f t="shared" si="464"/>
        <v>946194.69026548683</v>
      </c>
      <c r="AC2358" s="27">
        <f t="shared" si="457"/>
        <v>174194.44247787615</v>
      </c>
      <c r="AD2358" s="184">
        <v>0.18410000000000001</v>
      </c>
      <c r="AE2358" s="183">
        <f t="shared" si="458"/>
        <v>0</v>
      </c>
      <c r="AF2358" s="183" t="str">
        <f>IF(AND(COUNTIFS($J$18:J2358,J2358)=1,AE2358=1),1,"")</f>
        <v/>
      </c>
      <c r="AG2358" s="183">
        <f>IF(C2358="","",IF(AND(COUNTIFS($J$18:J2358,J2358)=1,C2358&lt;&gt;""),1,""))</f>
        <v>1</v>
      </c>
      <c r="AH2358" s="183">
        <f>IF(G2358="","",IF(AND(COUNTIFS($J$18:J2358,J2358)=1,G2358&lt;&gt;""),1,""))</f>
        <v>1</v>
      </c>
      <c r="AI2358" s="28">
        <f t="shared" si="459"/>
        <v>31017966.201968145</v>
      </c>
      <c r="AJ2358" s="28">
        <f t="shared" si="460"/>
        <v>4704250.3347305888</v>
      </c>
      <c r="AK2358" s="29">
        <f t="shared" si="461"/>
        <v>0.15166211427595455</v>
      </c>
      <c r="AL2358" s="25"/>
      <c r="AM2358" s="25"/>
      <c r="AN2358" s="25"/>
      <c r="AO2358" s="25"/>
      <c r="AP2358" s="45" t="str">
        <f t="shared" si="462"/>
        <v>202211</v>
      </c>
      <c r="AQ2358" s="45" t="str">
        <f t="shared" si="463"/>
        <v>202211RMB</v>
      </c>
    </row>
    <row r="2359" spans="1:43" s="15" customFormat="1">
      <c r="A2359" s="16" t="s">
        <v>41</v>
      </c>
      <c r="B2359" s="182">
        <v>2022</v>
      </c>
      <c r="C2359" s="182">
        <v>8</v>
      </c>
      <c r="D2359" s="57" t="str">
        <f t="shared" si="466"/>
        <v>Q2</v>
      </c>
      <c r="E2359" s="16" t="s">
        <v>42</v>
      </c>
      <c r="F2359" s="182">
        <v>2023</v>
      </c>
      <c r="G2359" s="182">
        <v>5</v>
      </c>
      <c r="H2359" s="185"/>
      <c r="I2359" s="57" t="str">
        <f t="shared" si="455"/>
        <v>Q1</v>
      </c>
      <c r="J2359" s="178" t="s">
        <v>2267</v>
      </c>
      <c r="K2359" s="185" t="s">
        <v>2268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56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87" t="str">
        <f t="shared" si="465"/>
        <v>1.13</v>
      </c>
      <c r="Z2359" s="26">
        <f t="shared" si="467"/>
        <v>550000</v>
      </c>
      <c r="AA2359" s="16">
        <v>1.135</v>
      </c>
      <c r="AB2359" s="35">
        <f t="shared" si="464"/>
        <v>552433.62831858406</v>
      </c>
      <c r="AC2359" s="27">
        <f t="shared" si="457"/>
        <v>81152.5</v>
      </c>
      <c r="AD2359" s="184">
        <v>0.1469</v>
      </c>
      <c r="AE2359" s="183">
        <f t="shared" si="458"/>
        <v>1</v>
      </c>
      <c r="AF2359" s="183">
        <f>IF(AND(COUNTIFS($J$18:J2359,J2359)=1,AE2359=1),1,"")</f>
        <v>1</v>
      </c>
      <c r="AG2359" s="183">
        <f>IF(C2359="","",IF(AND(COUNTIFS($J$18:J2359,J2359)=1,C2359&lt;&gt;""),1,""))</f>
        <v>1</v>
      </c>
      <c r="AH2359" s="183">
        <f>IF(G2359="","",IF(AND(COUNTIFS($J$18:J2359,J2359)=1,G2359&lt;&gt;""),1,""))</f>
        <v>1</v>
      </c>
      <c r="AI2359" s="28">
        <f t="shared" si="459"/>
        <v>28177779.013274323</v>
      </c>
      <c r="AJ2359" s="28">
        <f t="shared" si="460"/>
        <v>4727216.637619026</v>
      </c>
      <c r="AK2359" s="29">
        <f t="shared" si="461"/>
        <v>0.16776399003598091</v>
      </c>
      <c r="AL2359" s="25"/>
      <c r="AM2359" s="25"/>
      <c r="AN2359" s="25"/>
      <c r="AO2359" s="25"/>
      <c r="AP2359" s="45" t="str">
        <f t="shared" si="462"/>
        <v>20235</v>
      </c>
      <c r="AQ2359" s="45" t="str">
        <f t="shared" si="463"/>
        <v>20235RMB</v>
      </c>
    </row>
    <row r="2360" spans="1:43" s="15" customFormat="1">
      <c r="A2360" s="16" t="s">
        <v>41</v>
      </c>
      <c r="B2360" s="182">
        <v>2022</v>
      </c>
      <c r="C2360" s="182">
        <v>11</v>
      </c>
      <c r="D2360" s="57" t="str">
        <f t="shared" si="466"/>
        <v>Q3</v>
      </c>
      <c r="E2360" s="16" t="s">
        <v>42</v>
      </c>
      <c r="F2360" s="182">
        <v>2023</v>
      </c>
      <c r="G2360" s="182">
        <v>6</v>
      </c>
      <c r="H2360" s="185"/>
      <c r="I2360" s="57" t="str">
        <f t="shared" si="455"/>
        <v>Q1</v>
      </c>
      <c r="J2360" s="178" t="s">
        <v>2269</v>
      </c>
      <c r="K2360" s="185" t="s">
        <v>2270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56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87" t="str">
        <f t="shared" si="465"/>
        <v>1.13</v>
      </c>
      <c r="Z2360" s="26">
        <f t="shared" si="467"/>
        <v>460000</v>
      </c>
      <c r="AA2360" s="16">
        <v>1.105</v>
      </c>
      <c r="AB2360" s="35">
        <f t="shared" si="464"/>
        <v>449823.00884955755</v>
      </c>
      <c r="AC2360" s="27">
        <f t="shared" si="457"/>
        <v>61760.699115044255</v>
      </c>
      <c r="AD2360" s="184">
        <v>0.13730000000000001</v>
      </c>
      <c r="AE2360" s="183">
        <f t="shared" si="458"/>
        <v>1</v>
      </c>
      <c r="AF2360" s="183">
        <f>IF(AND(COUNTIFS($J$18:J2360,J2360)=1,AE2360=1),1,"")</f>
        <v>1</v>
      </c>
      <c r="AG2360" s="183">
        <f>IF(C2360="","",IF(AND(COUNTIFS($J$18:J2360,J2360)=1,C2360&lt;&gt;""),1,""))</f>
        <v>1</v>
      </c>
      <c r="AH2360" s="183">
        <f>IF(G2360="","",IF(AND(COUNTIFS($J$18:J2360,J2360)=1,G2360&lt;&gt;""),1,""))</f>
        <v>1</v>
      </c>
      <c r="AI2360" s="28">
        <f t="shared" si="459"/>
        <v>13640480.497522123</v>
      </c>
      <c r="AJ2360" s="28">
        <f t="shared" si="460"/>
        <v>1928605.8020906285</v>
      </c>
      <c r="AK2360" s="29">
        <f t="shared" si="461"/>
        <v>0.14138840654777313</v>
      </c>
      <c r="AL2360" s="25"/>
      <c r="AM2360" s="25"/>
      <c r="AN2360" s="25"/>
      <c r="AO2360" s="25"/>
      <c r="AP2360" s="45" t="str">
        <f t="shared" si="462"/>
        <v>20236</v>
      </c>
      <c r="AQ2360" s="45" t="str">
        <f t="shared" si="463"/>
        <v>20236RMB</v>
      </c>
    </row>
    <row r="2361" spans="1:43" s="15" customFormat="1">
      <c r="A2361" s="16" t="s">
        <v>41</v>
      </c>
      <c r="B2361" s="182">
        <v>2022</v>
      </c>
      <c r="C2361" s="182">
        <v>11</v>
      </c>
      <c r="D2361" s="57" t="str">
        <f t="shared" si="466"/>
        <v>Q3</v>
      </c>
      <c r="E2361" s="16" t="s">
        <v>42</v>
      </c>
      <c r="F2361" s="182">
        <v>2023</v>
      </c>
      <c r="G2361" s="182">
        <v>6</v>
      </c>
      <c r="H2361" s="185"/>
      <c r="I2361" s="57" t="str">
        <f t="shared" si="455"/>
        <v>Q1</v>
      </c>
      <c r="J2361" s="178" t="s">
        <v>2271</v>
      </c>
      <c r="K2361" s="185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56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87" t="str">
        <f t="shared" si="465"/>
        <v>1.13</v>
      </c>
      <c r="Z2361" s="26">
        <f t="shared" si="467"/>
        <v>900000</v>
      </c>
      <c r="AA2361" s="16">
        <v>1.105</v>
      </c>
      <c r="AB2361" s="35">
        <f t="shared" si="464"/>
        <v>880088.49557522126</v>
      </c>
      <c r="AC2361" s="27">
        <f t="shared" si="457"/>
        <v>91001.150442477883</v>
      </c>
      <c r="AD2361" s="184">
        <v>0.10340000000000001</v>
      </c>
      <c r="AE2361" s="183">
        <f t="shared" si="458"/>
        <v>0</v>
      </c>
      <c r="AF2361" s="183" t="str">
        <f>IF(AND(COUNTIFS($J$18:J2361,J2361)=1,AE2361=1),1,"")</f>
        <v/>
      </c>
      <c r="AG2361" s="183">
        <f>IF(C2361="","",IF(AND(COUNTIFS($J$18:J2361,J2361)=1,C2361&lt;&gt;""),1,""))</f>
        <v>1</v>
      </c>
      <c r="AH2361" s="183">
        <f>IF(G2361="","",IF(AND(COUNTIFS($J$18:J2361,J2361)=1,G2361&lt;&gt;""),1,""))</f>
        <v>1</v>
      </c>
      <c r="AI2361" s="28">
        <f t="shared" si="459"/>
        <v>13640480.497522123</v>
      </c>
      <c r="AJ2361" s="28">
        <f t="shared" si="460"/>
        <v>1928605.8020906285</v>
      </c>
      <c r="AK2361" s="29">
        <f t="shared" si="461"/>
        <v>0.14138840654777313</v>
      </c>
      <c r="AL2361" s="25"/>
      <c r="AM2361" s="25"/>
      <c r="AN2361" s="25"/>
      <c r="AO2361" s="25"/>
      <c r="AP2361" s="45" t="str">
        <f t="shared" si="462"/>
        <v>20236</v>
      </c>
      <c r="AQ2361" s="45" t="str">
        <f t="shared" si="463"/>
        <v>20236RMB</v>
      </c>
    </row>
    <row r="2362" spans="1:43" s="15" customFormat="1">
      <c r="A2362" s="16" t="s">
        <v>41</v>
      </c>
      <c r="B2362" s="182">
        <v>2022</v>
      </c>
      <c r="C2362" s="182">
        <v>11</v>
      </c>
      <c r="D2362" s="57" t="str">
        <f t="shared" si="466"/>
        <v>Q3</v>
      </c>
      <c r="E2362" s="16" t="s">
        <v>42</v>
      </c>
      <c r="F2362" s="182">
        <v>2023</v>
      </c>
      <c r="G2362" s="182">
        <v>6</v>
      </c>
      <c r="H2362" s="185"/>
      <c r="I2362" s="57" t="str">
        <f t="shared" si="455"/>
        <v>Q1</v>
      </c>
      <c r="J2362" s="178" t="s">
        <v>2271</v>
      </c>
      <c r="K2362" s="185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56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87" t="str">
        <f t="shared" si="465"/>
        <v>1.13</v>
      </c>
      <c r="Z2362" s="26">
        <f t="shared" si="467"/>
        <v>787000</v>
      </c>
      <c r="AA2362" s="16">
        <v>1.105</v>
      </c>
      <c r="AB2362" s="35">
        <f t="shared" si="464"/>
        <v>769588.49557522126</v>
      </c>
      <c r="AC2362" s="27">
        <f t="shared" si="457"/>
        <v>79575.450442477886</v>
      </c>
      <c r="AD2362" s="184">
        <v>0.10340000000000001</v>
      </c>
      <c r="AE2362" s="183">
        <f t="shared" si="458"/>
        <v>0</v>
      </c>
      <c r="AF2362" s="183" t="str">
        <f>IF(AND(COUNTIFS($J$18:J2362,J2362)=1,AE2362=1),1,"")</f>
        <v/>
      </c>
      <c r="AG2362" s="183" t="str">
        <f>IF(C2362="","",IF(AND(COUNTIFS($J$18:J2362,J2362)=1,C2362&lt;&gt;""),1,""))</f>
        <v/>
      </c>
      <c r="AH2362" s="183" t="str">
        <f>IF(G2362="","",IF(AND(COUNTIFS($J$18:J2362,J2362)=1,G2362&lt;&gt;""),1,""))</f>
        <v/>
      </c>
      <c r="AI2362" s="28">
        <f t="shared" si="459"/>
        <v>13640480.497522123</v>
      </c>
      <c r="AJ2362" s="28">
        <f t="shared" si="460"/>
        <v>1928605.8020906285</v>
      </c>
      <c r="AK2362" s="29">
        <f t="shared" si="461"/>
        <v>0.14138840654777313</v>
      </c>
      <c r="AL2362" s="25"/>
      <c r="AM2362" s="25"/>
      <c r="AN2362" s="25"/>
      <c r="AO2362" s="25"/>
      <c r="AP2362" s="45" t="str">
        <f t="shared" si="462"/>
        <v>20236</v>
      </c>
      <c r="AQ2362" s="45" t="str">
        <f t="shared" si="463"/>
        <v>20236RMB</v>
      </c>
    </row>
    <row r="2363" spans="1:43" s="15" customFormat="1">
      <c r="A2363" s="16" t="s">
        <v>41</v>
      </c>
      <c r="B2363" s="182">
        <v>2022</v>
      </c>
      <c r="C2363" s="182">
        <v>4</v>
      </c>
      <c r="D2363" s="57" t="str">
        <f t="shared" si="466"/>
        <v>Q1</v>
      </c>
      <c r="E2363" s="16" t="s">
        <v>42</v>
      </c>
      <c r="F2363" s="182">
        <v>2023</v>
      </c>
      <c r="G2363" s="182">
        <v>8</v>
      </c>
      <c r="H2363" s="185"/>
      <c r="I2363" s="57" t="str">
        <f t="shared" si="455"/>
        <v>Q2</v>
      </c>
      <c r="J2363" s="178" t="s">
        <v>2272</v>
      </c>
      <c r="K2363" s="185" t="s">
        <v>2273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56"/>
        <v>MAIN UNIT</v>
      </c>
      <c r="Q2363" s="16" t="s">
        <v>48</v>
      </c>
      <c r="R2363" s="16" t="s">
        <v>49</v>
      </c>
      <c r="S2363" s="16" t="s">
        <v>39</v>
      </c>
      <c r="T2363" s="16" t="s">
        <v>2274</v>
      </c>
      <c r="U2363" s="16" t="s">
        <v>2275</v>
      </c>
      <c r="V2363" s="16" t="s">
        <v>67</v>
      </c>
      <c r="W2363" s="16" t="s">
        <v>51</v>
      </c>
      <c r="X2363" s="34">
        <v>990000</v>
      </c>
      <c r="Y2363" s="187" t="str">
        <f t="shared" si="465"/>
        <v>1.13</v>
      </c>
      <c r="Z2363" s="26">
        <f t="shared" si="467"/>
        <v>990000</v>
      </c>
      <c r="AA2363" s="16">
        <v>1.0920000000000001</v>
      </c>
      <c r="AB2363" s="35">
        <f t="shared" si="464"/>
        <v>956707.96460177004</v>
      </c>
      <c r="AC2363" s="27">
        <f t="shared" si="457"/>
        <v>217077.0371681416</v>
      </c>
      <c r="AD2363" s="184">
        <v>0.22689999999999999</v>
      </c>
      <c r="AE2363" s="183">
        <f t="shared" si="458"/>
        <v>0</v>
      </c>
      <c r="AF2363" s="183" t="str">
        <f>IF(AND(COUNTIFS($J$18:J2363,J2363)=1,AE2363=1),1,"")</f>
        <v/>
      </c>
      <c r="AG2363" s="183">
        <f>IF(C2363="","",IF(AND(COUNTIFS($J$18:J2363,J2363)=1,C2363&lt;&gt;""),1,""))</f>
        <v>1</v>
      </c>
      <c r="AH2363" s="183">
        <f>IF(G2363="","",IF(AND(COUNTIFS($J$18:J2363,J2363)=1,G2363&lt;&gt;""),1,""))</f>
        <v>1</v>
      </c>
      <c r="AI2363" s="28">
        <f t="shared" si="459"/>
        <v>22953677.784070797</v>
      </c>
      <c r="AJ2363" s="28">
        <f t="shared" si="460"/>
        <v>4168706.6744155749</v>
      </c>
      <c r="AK2363" s="29">
        <f t="shared" si="461"/>
        <v>0.18161388835511752</v>
      </c>
      <c r="AL2363" s="25"/>
      <c r="AM2363" s="25"/>
      <c r="AN2363" s="25"/>
      <c r="AO2363" s="25"/>
      <c r="AP2363" s="45" t="str">
        <f t="shared" si="462"/>
        <v>20238</v>
      </c>
      <c r="AQ2363" s="45" t="str">
        <f t="shared" si="463"/>
        <v>20238RMB</v>
      </c>
    </row>
    <row r="2364" spans="1:43" s="15" customFormat="1">
      <c r="A2364" s="16" t="s">
        <v>41</v>
      </c>
      <c r="B2364" s="182">
        <v>2022</v>
      </c>
      <c r="C2364" s="182">
        <v>4</v>
      </c>
      <c r="D2364" s="57" t="str">
        <f t="shared" si="466"/>
        <v>Q1</v>
      </c>
      <c r="E2364" s="16" t="s">
        <v>42</v>
      </c>
      <c r="F2364" s="182">
        <v>2023</v>
      </c>
      <c r="G2364" s="182">
        <v>8</v>
      </c>
      <c r="H2364" s="185"/>
      <c r="I2364" s="57" t="str">
        <f t="shared" si="455"/>
        <v>Q2</v>
      </c>
      <c r="J2364" s="178" t="s">
        <v>2272</v>
      </c>
      <c r="K2364" s="185" t="s">
        <v>2273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56"/>
        <v>MAIN UNIT</v>
      </c>
      <c r="Q2364" s="16" t="s">
        <v>48</v>
      </c>
      <c r="R2364" s="16" t="s">
        <v>49</v>
      </c>
      <c r="S2364" s="16" t="s">
        <v>39</v>
      </c>
      <c r="T2364" s="16" t="s">
        <v>2274</v>
      </c>
      <c r="U2364" s="16" t="s">
        <v>2275</v>
      </c>
      <c r="V2364" s="16" t="s">
        <v>67</v>
      </c>
      <c r="W2364" s="16" t="s">
        <v>51</v>
      </c>
      <c r="X2364" s="34">
        <v>990000</v>
      </c>
      <c r="Y2364" s="187" t="str">
        <f t="shared" si="465"/>
        <v>1.13</v>
      </c>
      <c r="Z2364" s="26">
        <f t="shared" si="467"/>
        <v>990000</v>
      </c>
      <c r="AA2364" s="16">
        <v>1.0920000000000001</v>
      </c>
      <c r="AB2364" s="35">
        <f t="shared" si="464"/>
        <v>956707.96460177004</v>
      </c>
      <c r="AC2364" s="27">
        <f t="shared" si="457"/>
        <v>217077.0371681416</v>
      </c>
      <c r="AD2364" s="184">
        <v>0.22689999999999999</v>
      </c>
      <c r="AE2364" s="183">
        <f t="shared" si="458"/>
        <v>0</v>
      </c>
      <c r="AF2364" s="183" t="str">
        <f>IF(AND(COUNTIFS($J$18:J2364,J2364)=1,AE2364=1),1,"")</f>
        <v/>
      </c>
      <c r="AG2364" s="183" t="str">
        <f>IF(C2364="","",IF(AND(COUNTIFS($J$18:J2364,J2364)=1,C2364&lt;&gt;""),1,""))</f>
        <v/>
      </c>
      <c r="AH2364" s="183" t="str">
        <f>IF(G2364="","",IF(AND(COUNTIFS($J$18:J2364,J2364)=1,G2364&lt;&gt;""),1,""))</f>
        <v/>
      </c>
      <c r="AI2364" s="28">
        <f t="shared" si="459"/>
        <v>22953677.784070797</v>
      </c>
      <c r="AJ2364" s="28">
        <f t="shared" si="460"/>
        <v>4168706.6744155749</v>
      </c>
      <c r="AK2364" s="29">
        <f t="shared" si="461"/>
        <v>0.18161388835511752</v>
      </c>
      <c r="AL2364" s="25"/>
      <c r="AM2364" s="25"/>
      <c r="AN2364" s="25"/>
      <c r="AO2364" s="25"/>
      <c r="AP2364" s="45" t="str">
        <f t="shared" si="462"/>
        <v>20238</v>
      </c>
      <c r="AQ2364" s="45" t="str">
        <f t="shared" si="463"/>
        <v>20238RMB</v>
      </c>
    </row>
    <row r="2365" spans="1:43" s="15" customFormat="1">
      <c r="A2365" s="16" t="s">
        <v>41</v>
      </c>
      <c r="B2365" s="182">
        <v>2022</v>
      </c>
      <c r="C2365" s="182">
        <v>4</v>
      </c>
      <c r="D2365" s="57" t="str">
        <f t="shared" si="466"/>
        <v>Q1</v>
      </c>
      <c r="E2365" s="16" t="s">
        <v>42</v>
      </c>
      <c r="F2365" s="182">
        <v>2023</v>
      </c>
      <c r="G2365" s="182">
        <v>8</v>
      </c>
      <c r="H2365" s="185"/>
      <c r="I2365" s="57" t="str">
        <f t="shared" si="455"/>
        <v>Q2</v>
      </c>
      <c r="J2365" s="178" t="s">
        <v>2272</v>
      </c>
      <c r="K2365" s="185" t="s">
        <v>2273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56"/>
        <v>MAIN UNIT</v>
      </c>
      <c r="Q2365" s="16" t="s">
        <v>48</v>
      </c>
      <c r="R2365" s="16" t="s">
        <v>49</v>
      </c>
      <c r="S2365" s="16" t="s">
        <v>39</v>
      </c>
      <c r="T2365" s="16" t="s">
        <v>2274</v>
      </c>
      <c r="U2365" s="16" t="s">
        <v>2275</v>
      </c>
      <c r="V2365" s="16" t="s">
        <v>67</v>
      </c>
      <c r="W2365" s="16" t="s">
        <v>51</v>
      </c>
      <c r="X2365" s="34">
        <v>990000</v>
      </c>
      <c r="Y2365" s="187" t="str">
        <f t="shared" si="465"/>
        <v>1.13</v>
      </c>
      <c r="Z2365" s="26">
        <f t="shared" si="467"/>
        <v>990000</v>
      </c>
      <c r="AA2365" s="16">
        <v>1.0920000000000001</v>
      </c>
      <c r="AB2365" s="35">
        <f t="shared" si="464"/>
        <v>956707.96460177004</v>
      </c>
      <c r="AC2365" s="27">
        <f t="shared" si="457"/>
        <v>217077.0371681416</v>
      </c>
      <c r="AD2365" s="184">
        <v>0.22689999999999999</v>
      </c>
      <c r="AE2365" s="183">
        <f t="shared" si="458"/>
        <v>0</v>
      </c>
      <c r="AF2365" s="183" t="str">
        <f>IF(AND(COUNTIFS($J$18:J2365,J2365)=1,AE2365=1),1,"")</f>
        <v/>
      </c>
      <c r="AG2365" s="183" t="str">
        <f>IF(C2365="","",IF(AND(COUNTIFS($J$18:J2365,J2365)=1,C2365&lt;&gt;""),1,""))</f>
        <v/>
      </c>
      <c r="AH2365" s="183" t="str">
        <f>IF(G2365="","",IF(AND(COUNTIFS($J$18:J2365,J2365)=1,G2365&lt;&gt;""),1,""))</f>
        <v/>
      </c>
      <c r="AI2365" s="28">
        <f t="shared" si="459"/>
        <v>22953677.784070797</v>
      </c>
      <c r="AJ2365" s="28">
        <f t="shared" si="460"/>
        <v>4168706.6744155749</v>
      </c>
      <c r="AK2365" s="29">
        <f t="shared" si="461"/>
        <v>0.18161388835511752</v>
      </c>
      <c r="AL2365" s="25"/>
      <c r="AM2365" s="25"/>
      <c r="AN2365" s="25"/>
      <c r="AO2365" s="25"/>
      <c r="AP2365" s="45" t="str">
        <f t="shared" si="462"/>
        <v>20238</v>
      </c>
      <c r="AQ2365" s="45" t="str">
        <f t="shared" si="463"/>
        <v>20238RMB</v>
      </c>
    </row>
    <row r="2366" spans="1:43" s="15" customFormat="1">
      <c r="A2366" s="16" t="s">
        <v>41</v>
      </c>
      <c r="B2366" s="182">
        <v>2022</v>
      </c>
      <c r="C2366" s="182">
        <v>4</v>
      </c>
      <c r="D2366" s="57" t="str">
        <f t="shared" si="466"/>
        <v>Q1</v>
      </c>
      <c r="E2366" s="16" t="s">
        <v>42</v>
      </c>
      <c r="F2366" s="182">
        <v>2023</v>
      </c>
      <c r="G2366" s="182">
        <v>8</v>
      </c>
      <c r="H2366" s="185"/>
      <c r="I2366" s="57" t="str">
        <f t="shared" si="455"/>
        <v>Q2</v>
      </c>
      <c r="J2366" s="178" t="s">
        <v>2272</v>
      </c>
      <c r="K2366" s="185" t="s">
        <v>2273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56"/>
        <v>MAIN UNIT</v>
      </c>
      <c r="Q2366" s="16" t="s">
        <v>48</v>
      </c>
      <c r="R2366" s="16" t="s">
        <v>49</v>
      </c>
      <c r="S2366" s="16" t="s">
        <v>39</v>
      </c>
      <c r="T2366" s="16" t="s">
        <v>2274</v>
      </c>
      <c r="U2366" s="16" t="s">
        <v>2275</v>
      </c>
      <c r="V2366" s="16" t="s">
        <v>67</v>
      </c>
      <c r="W2366" s="16" t="s">
        <v>51</v>
      </c>
      <c r="X2366" s="34">
        <v>990000</v>
      </c>
      <c r="Y2366" s="187" t="str">
        <f t="shared" si="465"/>
        <v>1.13</v>
      </c>
      <c r="Z2366" s="26">
        <f t="shared" si="467"/>
        <v>990000</v>
      </c>
      <c r="AA2366" s="16">
        <v>1.0920000000000001</v>
      </c>
      <c r="AB2366" s="35">
        <f t="shared" si="464"/>
        <v>956707.96460177004</v>
      </c>
      <c r="AC2366" s="27">
        <f t="shared" si="457"/>
        <v>217077.0371681416</v>
      </c>
      <c r="AD2366" s="184">
        <v>0.22689999999999999</v>
      </c>
      <c r="AE2366" s="183">
        <f t="shared" si="458"/>
        <v>0</v>
      </c>
      <c r="AF2366" s="183" t="str">
        <f>IF(AND(COUNTIFS($J$18:J2366,J2366)=1,AE2366=1),1,"")</f>
        <v/>
      </c>
      <c r="AG2366" s="183" t="str">
        <f>IF(C2366="","",IF(AND(COUNTIFS($J$18:J2366,J2366)=1,C2366&lt;&gt;""),1,""))</f>
        <v/>
      </c>
      <c r="AH2366" s="183" t="str">
        <f>IF(G2366="","",IF(AND(COUNTIFS($J$18:J2366,J2366)=1,G2366&lt;&gt;""),1,""))</f>
        <v/>
      </c>
      <c r="AI2366" s="28">
        <f t="shared" si="459"/>
        <v>22953677.784070797</v>
      </c>
      <c r="AJ2366" s="28">
        <f t="shared" si="460"/>
        <v>4168706.6744155749</v>
      </c>
      <c r="AK2366" s="29">
        <f t="shared" si="461"/>
        <v>0.18161388835511752</v>
      </c>
      <c r="AL2366" s="25"/>
      <c r="AM2366" s="25"/>
      <c r="AN2366" s="25"/>
      <c r="AO2366" s="25"/>
      <c r="AP2366" s="45" t="str">
        <f t="shared" si="462"/>
        <v>20238</v>
      </c>
      <c r="AQ2366" s="45" t="str">
        <f t="shared" si="463"/>
        <v>20238RMB</v>
      </c>
    </row>
    <row r="2367" spans="1:43" s="15" customFormat="1">
      <c r="A2367" s="16" t="s">
        <v>41</v>
      </c>
      <c r="B2367" s="182">
        <v>2022</v>
      </c>
      <c r="C2367" s="182">
        <v>4</v>
      </c>
      <c r="D2367" s="57" t="str">
        <f t="shared" si="466"/>
        <v>Q1</v>
      </c>
      <c r="E2367" s="16" t="s">
        <v>42</v>
      </c>
      <c r="F2367" s="182">
        <v>2023</v>
      </c>
      <c r="G2367" s="182">
        <v>8</v>
      </c>
      <c r="H2367" s="185"/>
      <c r="I2367" s="57" t="str">
        <f t="shared" si="455"/>
        <v>Q2</v>
      </c>
      <c r="J2367" s="178" t="s">
        <v>2272</v>
      </c>
      <c r="K2367" s="185" t="s">
        <v>2273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56"/>
        <v>MAIN UNIT</v>
      </c>
      <c r="Q2367" s="16" t="s">
        <v>48</v>
      </c>
      <c r="R2367" s="16" t="s">
        <v>49</v>
      </c>
      <c r="S2367" s="16" t="s">
        <v>39</v>
      </c>
      <c r="T2367" s="16" t="s">
        <v>2274</v>
      </c>
      <c r="U2367" s="16" t="s">
        <v>2275</v>
      </c>
      <c r="V2367" s="16" t="s">
        <v>67</v>
      </c>
      <c r="W2367" s="16" t="s">
        <v>51</v>
      </c>
      <c r="X2367" s="34">
        <v>990000</v>
      </c>
      <c r="Y2367" s="187" t="str">
        <f t="shared" si="465"/>
        <v>1.13</v>
      </c>
      <c r="Z2367" s="26">
        <f t="shared" si="467"/>
        <v>990000</v>
      </c>
      <c r="AA2367" s="16">
        <v>1.0920000000000001</v>
      </c>
      <c r="AB2367" s="35">
        <f t="shared" si="464"/>
        <v>956707.96460177004</v>
      </c>
      <c r="AC2367" s="27">
        <f t="shared" si="457"/>
        <v>217077.0371681416</v>
      </c>
      <c r="AD2367" s="184">
        <v>0.22689999999999999</v>
      </c>
      <c r="AE2367" s="183">
        <f t="shared" si="458"/>
        <v>0</v>
      </c>
      <c r="AF2367" s="183" t="str">
        <f>IF(AND(COUNTIFS($J$18:J2367,J2367)=1,AE2367=1),1,"")</f>
        <v/>
      </c>
      <c r="AG2367" s="183" t="str">
        <f>IF(C2367="","",IF(AND(COUNTIFS($J$18:J2367,J2367)=1,C2367&lt;&gt;""),1,""))</f>
        <v/>
      </c>
      <c r="AH2367" s="183" t="str">
        <f>IF(G2367="","",IF(AND(COUNTIFS($J$18:J2367,J2367)=1,G2367&lt;&gt;""),1,""))</f>
        <v/>
      </c>
      <c r="AI2367" s="28">
        <f t="shared" si="459"/>
        <v>22953677.784070797</v>
      </c>
      <c r="AJ2367" s="28">
        <f t="shared" si="460"/>
        <v>4168706.6744155749</v>
      </c>
      <c r="AK2367" s="29">
        <f t="shared" si="461"/>
        <v>0.18161388835511752</v>
      </c>
      <c r="AL2367" s="25"/>
      <c r="AM2367" s="25"/>
      <c r="AN2367" s="25"/>
      <c r="AO2367" s="25"/>
      <c r="AP2367" s="45" t="str">
        <f t="shared" si="462"/>
        <v>20238</v>
      </c>
      <c r="AQ2367" s="45" t="str">
        <f t="shared" si="463"/>
        <v>20238RMB</v>
      </c>
    </row>
    <row r="2368" spans="1:43" s="15" customFormat="1">
      <c r="A2368" s="16" t="s">
        <v>41</v>
      </c>
      <c r="B2368" s="182">
        <v>2022</v>
      </c>
      <c r="C2368" s="182">
        <v>4</v>
      </c>
      <c r="D2368" s="57" t="str">
        <f t="shared" si="466"/>
        <v>Q1</v>
      </c>
      <c r="E2368" s="16" t="s">
        <v>42</v>
      </c>
      <c r="F2368" s="182">
        <v>2023</v>
      </c>
      <c r="G2368" s="182">
        <v>8</v>
      </c>
      <c r="H2368" s="185"/>
      <c r="I2368" s="57" t="str">
        <f t="shared" si="455"/>
        <v>Q2</v>
      </c>
      <c r="J2368" s="178" t="s">
        <v>2272</v>
      </c>
      <c r="K2368" s="185" t="s">
        <v>2273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56"/>
        <v>MAIN UNIT</v>
      </c>
      <c r="Q2368" s="16" t="s">
        <v>48</v>
      </c>
      <c r="R2368" s="16" t="s">
        <v>49</v>
      </c>
      <c r="S2368" s="16" t="s">
        <v>39</v>
      </c>
      <c r="T2368" s="16" t="s">
        <v>2274</v>
      </c>
      <c r="U2368" s="16" t="s">
        <v>2275</v>
      </c>
      <c r="V2368" s="16" t="s">
        <v>67</v>
      </c>
      <c r="W2368" s="16" t="s">
        <v>51</v>
      </c>
      <c r="X2368" s="34">
        <v>990000</v>
      </c>
      <c r="Y2368" s="187" t="str">
        <f t="shared" si="465"/>
        <v>1.13</v>
      </c>
      <c r="Z2368" s="26">
        <f t="shared" si="467"/>
        <v>990000</v>
      </c>
      <c r="AA2368" s="16">
        <v>1.0920000000000001</v>
      </c>
      <c r="AB2368" s="35">
        <f t="shared" si="464"/>
        <v>956707.96460177004</v>
      </c>
      <c r="AC2368" s="27">
        <f t="shared" si="457"/>
        <v>217077.0371681416</v>
      </c>
      <c r="AD2368" s="184">
        <v>0.22689999999999999</v>
      </c>
      <c r="AE2368" s="183">
        <f t="shared" si="458"/>
        <v>0</v>
      </c>
      <c r="AF2368" s="183" t="str">
        <f>IF(AND(COUNTIFS($J$18:J2368,J2368)=1,AE2368=1),1,"")</f>
        <v/>
      </c>
      <c r="AG2368" s="183" t="str">
        <f>IF(C2368="","",IF(AND(COUNTIFS($J$18:J2368,J2368)=1,C2368&lt;&gt;""),1,""))</f>
        <v/>
      </c>
      <c r="AH2368" s="183" t="str">
        <f>IF(G2368="","",IF(AND(COUNTIFS($J$18:J2368,J2368)=1,G2368&lt;&gt;""),1,""))</f>
        <v/>
      </c>
      <c r="AI2368" s="28">
        <f t="shared" si="459"/>
        <v>22953677.784070797</v>
      </c>
      <c r="AJ2368" s="28">
        <f t="shared" si="460"/>
        <v>4168706.6744155749</v>
      </c>
      <c r="AK2368" s="29">
        <f t="shared" si="461"/>
        <v>0.18161388835511752</v>
      </c>
      <c r="AL2368" s="25"/>
      <c r="AM2368" s="25"/>
      <c r="AN2368" s="25"/>
      <c r="AO2368" s="25"/>
      <c r="AP2368" s="45" t="str">
        <f t="shared" si="462"/>
        <v>20238</v>
      </c>
      <c r="AQ2368" s="45" t="str">
        <f t="shared" si="463"/>
        <v>20238RMB</v>
      </c>
    </row>
    <row r="2369" spans="1:43" s="15" customFormat="1">
      <c r="A2369" s="16" t="s">
        <v>41</v>
      </c>
      <c r="B2369" s="182">
        <v>2022</v>
      </c>
      <c r="C2369" s="182">
        <v>4</v>
      </c>
      <c r="D2369" s="57" t="str">
        <f t="shared" si="466"/>
        <v>Q1</v>
      </c>
      <c r="E2369" s="16" t="s">
        <v>42</v>
      </c>
      <c r="F2369" s="182">
        <v>2023</v>
      </c>
      <c r="G2369" s="182">
        <v>8</v>
      </c>
      <c r="H2369" s="185"/>
      <c r="I2369" s="57" t="str">
        <f t="shared" si="455"/>
        <v>Q2</v>
      </c>
      <c r="J2369" s="178" t="s">
        <v>2272</v>
      </c>
      <c r="K2369" s="185" t="s">
        <v>2273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56"/>
        <v>MAIN UNIT</v>
      </c>
      <c r="Q2369" s="16" t="s">
        <v>48</v>
      </c>
      <c r="R2369" s="16" t="s">
        <v>49</v>
      </c>
      <c r="S2369" s="16" t="s">
        <v>39</v>
      </c>
      <c r="T2369" s="16" t="s">
        <v>2274</v>
      </c>
      <c r="U2369" s="16" t="s">
        <v>2275</v>
      </c>
      <c r="V2369" s="16" t="s">
        <v>67</v>
      </c>
      <c r="W2369" s="16" t="s">
        <v>51</v>
      </c>
      <c r="X2369" s="34">
        <v>650000</v>
      </c>
      <c r="Y2369" s="187" t="str">
        <f t="shared" si="465"/>
        <v>1.13</v>
      </c>
      <c r="Z2369" s="26">
        <f t="shared" si="467"/>
        <v>650000</v>
      </c>
      <c r="AA2369" s="16">
        <v>1.0920000000000001</v>
      </c>
      <c r="AB2369" s="35">
        <f t="shared" si="464"/>
        <v>628141.5929203541</v>
      </c>
      <c r="AC2369" s="27">
        <f t="shared" si="457"/>
        <v>142525.32743362835</v>
      </c>
      <c r="AD2369" s="184">
        <v>0.22689999999999999</v>
      </c>
      <c r="AE2369" s="183">
        <f t="shared" si="458"/>
        <v>0</v>
      </c>
      <c r="AF2369" s="183" t="str">
        <f>IF(AND(COUNTIFS($J$18:J2369,J2369)=1,AE2369=1),1,"")</f>
        <v/>
      </c>
      <c r="AG2369" s="183" t="str">
        <f>IF(C2369="","",IF(AND(COUNTIFS($J$18:J2369,J2369)=1,C2369&lt;&gt;""),1,""))</f>
        <v/>
      </c>
      <c r="AH2369" s="183" t="str">
        <f>IF(G2369="","",IF(AND(COUNTIFS($J$18:J2369,J2369)=1,G2369&lt;&gt;""),1,""))</f>
        <v/>
      </c>
      <c r="AI2369" s="28">
        <f t="shared" si="459"/>
        <v>22953677.784070797</v>
      </c>
      <c r="AJ2369" s="28">
        <f t="shared" si="460"/>
        <v>4168706.6744155749</v>
      </c>
      <c r="AK2369" s="29">
        <f t="shared" si="461"/>
        <v>0.18161388835511752</v>
      </c>
      <c r="AL2369" s="25"/>
      <c r="AM2369" s="25"/>
      <c r="AN2369" s="25"/>
      <c r="AO2369" s="25"/>
      <c r="AP2369" s="45" t="str">
        <f t="shared" si="462"/>
        <v>20238</v>
      </c>
      <c r="AQ2369" s="45" t="str">
        <f t="shared" si="463"/>
        <v>20238RMB</v>
      </c>
    </row>
    <row r="2370" spans="1:43" s="15" customFormat="1">
      <c r="A2370" s="16" t="s">
        <v>41</v>
      </c>
      <c r="B2370" s="182">
        <v>2022</v>
      </c>
      <c r="C2370" s="182">
        <v>4</v>
      </c>
      <c r="D2370" s="57" t="str">
        <f t="shared" si="466"/>
        <v>Q1</v>
      </c>
      <c r="E2370" s="16" t="s">
        <v>42</v>
      </c>
      <c r="F2370" s="182">
        <v>2023</v>
      </c>
      <c r="G2370" s="182">
        <v>8</v>
      </c>
      <c r="H2370" s="185"/>
      <c r="I2370" s="5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78" t="s">
        <v>2272</v>
      </c>
      <c r="K2370" s="185" t="s">
        <v>2273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ref="P2370:P2433" si="469">IF(M2370="","",IF(AND(N2370&gt;0,L2370&lt;&gt;""),"MAIN UNIT",IF(AND(O2370&gt;0,L2370&lt;&gt;""),"SERVICE/ PARTS","C66 SERVICE/OTHERS")))</f>
        <v>MAIN UNIT</v>
      </c>
      <c r="Q2370" s="16" t="s">
        <v>48</v>
      </c>
      <c r="R2370" s="16" t="s">
        <v>49</v>
      </c>
      <c r="S2370" s="16" t="s">
        <v>39</v>
      </c>
      <c r="T2370" s="16" t="s">
        <v>2274</v>
      </c>
      <c r="U2370" s="16" t="s">
        <v>2275</v>
      </c>
      <c r="V2370" s="16" t="s">
        <v>67</v>
      </c>
      <c r="W2370" s="16" t="s">
        <v>51</v>
      </c>
      <c r="X2370" s="34">
        <v>650000</v>
      </c>
      <c r="Y2370" s="187" t="str">
        <f t="shared" si="465"/>
        <v>1.13</v>
      </c>
      <c r="Z2370" s="26">
        <f t="shared" si="467"/>
        <v>650000</v>
      </c>
      <c r="AA2370" s="16">
        <v>1.0920000000000001</v>
      </c>
      <c r="AB2370" s="35">
        <f t="shared" si="464"/>
        <v>628141.5929203541</v>
      </c>
      <c r="AC2370" s="27">
        <f t="shared" ref="AC2370:AC2433" si="470">IF(R2370&lt;&gt;"",AB2370*AD2370,"")</f>
        <v>142525.32743362835</v>
      </c>
      <c r="AD2370" s="184">
        <v>0.22689999999999999</v>
      </c>
      <c r="AE2370" s="183">
        <f t="shared" ref="AE2370:AE2433" si="471">IF(Q2370="","",IF(Q2370="Yes",1,0))</f>
        <v>0</v>
      </c>
      <c r="AF2370" s="183" t="str">
        <f>IF(AND(COUNTIFS($J$18:J2370,J2370)=1,AE2370=1),1,"")</f>
        <v/>
      </c>
      <c r="AG2370" s="183" t="str">
        <f>IF(C2370="","",IF(AND(COUNTIFS($J$18:J2370,J2370)=1,C2370&lt;&gt;""),1,""))</f>
        <v/>
      </c>
      <c r="AH2370" s="183" t="str">
        <f>IF(G2370="","",IF(AND(COUNTIFS($J$18:J2370,J2370)=1,G2370&lt;&gt;""),1,""))</f>
        <v/>
      </c>
      <c r="AI2370" s="28">
        <f t="shared" ref="AI2370:AI2433" si="472">IF(P2370="C66 SERVICE","",SUMIFS(AB:AB,F:F,F2370,G:G,G2370,E:E,E2370))</f>
        <v>22953677.784070797</v>
      </c>
      <c r="AJ2370" s="28">
        <f t="shared" ref="AJ2370:AJ2433" si="473">IF(P2370="C66 SERVICE","",SUMIFS(AC:AC,F:F,F2370,G:G,G2370,E:E,E2370))</f>
        <v>4168706.6744155749</v>
      </c>
      <c r="AK2370" s="29">
        <f t="shared" ref="AK2370:AK2433" si="474">IF(AJ2370&gt;0,AJ2370/AI2370,"")</f>
        <v>0.18161388835511752</v>
      </c>
      <c r="AL2370" s="25"/>
      <c r="AM2370" s="25"/>
      <c r="AN2370" s="25"/>
      <c r="AO2370" s="25"/>
      <c r="AP2370" s="45" t="str">
        <f t="shared" ref="AP2370:AP2433" si="475">IF(F2370="","",F2370&amp;G2370)</f>
        <v>20238</v>
      </c>
      <c r="AQ2370" s="45" t="str">
        <f t="shared" ref="AQ2370:AQ2433" si="476">IF(W2370="","",F2370&amp;G2370&amp;W2370)</f>
        <v>20238RMB</v>
      </c>
    </row>
    <row r="2371" spans="1:43" s="15" customFormat="1">
      <c r="A2371" s="16" t="s">
        <v>41</v>
      </c>
      <c r="B2371" s="182">
        <v>2022</v>
      </c>
      <c r="C2371" s="182">
        <v>10</v>
      </c>
      <c r="D2371" s="57" t="str">
        <f t="shared" si="466"/>
        <v>Q3</v>
      </c>
      <c r="E2371" s="16" t="s">
        <v>42</v>
      </c>
      <c r="F2371" s="182">
        <v>2023</v>
      </c>
      <c r="G2371" s="182">
        <v>9</v>
      </c>
      <c r="H2371" s="185"/>
      <c r="I2371" s="57" t="str">
        <f t="shared" si="468"/>
        <v>Q2</v>
      </c>
      <c r="J2371" s="178" t="s">
        <v>2276</v>
      </c>
      <c r="K2371" s="185" t="s">
        <v>2277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9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87" t="str">
        <f t="shared" si="465"/>
        <v>1.13</v>
      </c>
      <c r="Z2371" s="26">
        <f t="shared" si="467"/>
        <v>1020000</v>
      </c>
      <c r="AA2371" s="16">
        <v>1.077</v>
      </c>
      <c r="AB2371" s="35">
        <f t="shared" si="464"/>
        <v>972159.29203539819</v>
      </c>
      <c r="AC2371" s="27">
        <f t="shared" si="470"/>
        <v>136199.51681415929</v>
      </c>
      <c r="AD2371" s="184">
        <v>0.1401</v>
      </c>
      <c r="AE2371" s="183">
        <f t="shared" si="471"/>
        <v>1</v>
      </c>
      <c r="AF2371" s="183">
        <f>IF(AND(COUNTIFS($J$18:J2371,J2371)=1,AE2371=1),1,"")</f>
        <v>1</v>
      </c>
      <c r="AG2371" s="183">
        <f>IF(C2371="","",IF(AND(COUNTIFS($J$18:J2371,J2371)=1,C2371&lt;&gt;""),1,""))</f>
        <v>1</v>
      </c>
      <c r="AH2371" s="183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82">
        <v>2023</v>
      </c>
      <c r="C2372" s="182">
        <v>9</v>
      </c>
      <c r="D2372" s="57" t="str">
        <f t="shared" si="466"/>
        <v>Q2</v>
      </c>
      <c r="E2372" s="16" t="s">
        <v>42</v>
      </c>
      <c r="F2372" s="182">
        <v>2023</v>
      </c>
      <c r="G2372" s="182">
        <v>10</v>
      </c>
      <c r="H2372" s="185"/>
      <c r="I2372" s="57" t="str">
        <f t="shared" si="468"/>
        <v>Q3</v>
      </c>
      <c r="J2372" s="178" t="s">
        <v>2278</v>
      </c>
      <c r="K2372" s="185" t="s">
        <v>2279</v>
      </c>
      <c r="L2372" s="25" t="s">
        <v>2280</v>
      </c>
      <c r="M2372" s="16" t="s">
        <v>1990</v>
      </c>
      <c r="N2372" s="16">
        <v>1</v>
      </c>
      <c r="O2372" s="16"/>
      <c r="P2372" s="57" t="str">
        <f t="shared" si="469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87" t="str">
        <f>IF(W2372="","",IF(W2372="RMB","1.13", "1"))</f>
        <v>1.13</v>
      </c>
      <c r="Z2372" s="26">
        <f t="shared" si="467"/>
        <v>59605</v>
      </c>
      <c r="AA2372" s="16">
        <v>1.07</v>
      </c>
      <c r="AB2372" s="35">
        <f t="shared" si="464"/>
        <v>56440.132743362839</v>
      </c>
      <c r="AC2372" s="27">
        <f t="shared" si="470"/>
        <v>10119.715800884956</v>
      </c>
      <c r="AD2372" s="184">
        <v>0.17929999999999999</v>
      </c>
      <c r="AE2372" s="183">
        <f t="shared" si="471"/>
        <v>1</v>
      </c>
      <c r="AF2372" s="183">
        <f>IF(AND(COUNTIFS($J$18:J2372,J2372)=1,AE2372=1),1,"")</f>
        <v>1</v>
      </c>
      <c r="AG2372" s="183">
        <f>IF(C2372="","",IF(AND(COUNTIFS($J$18:J2372,J2372)=1,C2372&lt;&gt;""),1,""))</f>
        <v>1</v>
      </c>
      <c r="AH2372" s="183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82">
        <v>2022</v>
      </c>
      <c r="C2373" s="182">
        <v>1</v>
      </c>
      <c r="D2373" s="57" t="str">
        <f t="shared" si="466"/>
        <v>Q4</v>
      </c>
      <c r="E2373" s="16" t="s">
        <v>171</v>
      </c>
      <c r="F2373" s="16" t="s">
        <v>171</v>
      </c>
      <c r="G2373" s="182" t="s">
        <v>171</v>
      </c>
      <c r="H2373" s="185" t="s">
        <v>1553</v>
      </c>
      <c r="I2373" s="57" t="str">
        <f t="shared" si="468"/>
        <v>Cancel</v>
      </c>
      <c r="J2373" s="178" t="s">
        <v>2281</v>
      </c>
      <c r="K2373" s="185" t="s">
        <v>2282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9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87" t="str">
        <f t="shared" ref="Y2373:Y2405" si="477">IF(W2373="RMB","1.13", "1")</f>
        <v>1.13</v>
      </c>
      <c r="Z2373" s="26">
        <f t="shared" si="467"/>
        <v>1300000</v>
      </c>
      <c r="AA2373" s="16">
        <v>1.175</v>
      </c>
      <c r="AB2373" s="35">
        <f t="shared" si="464"/>
        <v>1351769.9115044249</v>
      </c>
      <c r="AC2373" s="27">
        <f t="shared" si="470"/>
        <v>162212.38938053098</v>
      </c>
      <c r="AD2373" s="181">
        <v>0.12</v>
      </c>
      <c r="AE2373" s="183">
        <f t="shared" si="471"/>
        <v>1</v>
      </c>
      <c r="AF2373" s="183">
        <f>IF(AND(COUNTIFS($J$18:J2373,J2373)=1,AE2373=1),1,"")</f>
        <v>1</v>
      </c>
      <c r="AG2373" s="183">
        <f>IF(C2373="","",IF(AND(COUNTIFS($J$18:J2373,J2373)=1,C2373&lt;&gt;""),1,""))</f>
        <v>1</v>
      </c>
      <c r="AH2373" s="183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82">
        <v>2022</v>
      </c>
      <c r="C2374" s="182">
        <v>1</v>
      </c>
      <c r="D2374" s="57" t="str">
        <f t="shared" si="466"/>
        <v>Q4</v>
      </c>
      <c r="E2374" s="16" t="s">
        <v>171</v>
      </c>
      <c r="F2374" s="16" t="s">
        <v>171</v>
      </c>
      <c r="G2374" s="182" t="s">
        <v>171</v>
      </c>
      <c r="H2374" s="185" t="s">
        <v>1553</v>
      </c>
      <c r="I2374" s="57" t="str">
        <f t="shared" si="468"/>
        <v>Cancel</v>
      </c>
      <c r="J2374" s="178" t="s">
        <v>2281</v>
      </c>
      <c r="K2374" s="185" t="s">
        <v>2282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9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87" t="str">
        <f t="shared" si="477"/>
        <v>1.13</v>
      </c>
      <c r="Z2374" s="26">
        <f t="shared" si="467"/>
        <v>1300000</v>
      </c>
      <c r="AA2374" s="16">
        <v>1.175</v>
      </c>
      <c r="AB2374" s="35">
        <f t="shared" si="464"/>
        <v>1351769.9115044249</v>
      </c>
      <c r="AC2374" s="27">
        <f t="shared" si="470"/>
        <v>162212.38938053098</v>
      </c>
      <c r="AD2374" s="181">
        <v>0.12</v>
      </c>
      <c r="AE2374" s="183">
        <f t="shared" si="471"/>
        <v>1</v>
      </c>
      <c r="AF2374" s="183" t="str">
        <f>IF(AND(COUNTIFS($J$18:J2374,J2374)=1,AE2374=1),1,"")</f>
        <v/>
      </c>
      <c r="AG2374" s="183" t="str">
        <f>IF(C2374="","",IF(AND(COUNTIFS($J$18:J2374,J2374)=1,C2374&lt;&gt;""),1,""))</f>
        <v/>
      </c>
      <c r="AH2374" s="183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82">
        <v>2022</v>
      </c>
      <c r="C2375" s="182">
        <v>1</v>
      </c>
      <c r="D2375" s="57" t="str">
        <f t="shared" si="466"/>
        <v>Q4</v>
      </c>
      <c r="E2375" s="16" t="s">
        <v>171</v>
      </c>
      <c r="F2375" s="16" t="s">
        <v>171</v>
      </c>
      <c r="G2375" s="182" t="s">
        <v>1552</v>
      </c>
      <c r="H2375" s="185"/>
      <c r="I2375" s="57" t="str">
        <f t="shared" si="468"/>
        <v>Cancel</v>
      </c>
      <c r="J2375" s="178" t="s">
        <v>2283</v>
      </c>
      <c r="K2375" s="185" t="s">
        <v>2284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9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87" t="str">
        <f t="shared" si="477"/>
        <v>1.13</v>
      </c>
      <c r="Z2375" s="26">
        <f t="shared" si="467"/>
        <v>541700</v>
      </c>
      <c r="AA2375" s="16">
        <v>1.105</v>
      </c>
      <c r="AB2375" s="35">
        <f t="shared" si="464"/>
        <v>529715.48672566377</v>
      </c>
      <c r="AC2375" s="27">
        <f t="shared" si="470"/>
        <v>63565.85840707965</v>
      </c>
      <c r="AD2375" s="184">
        <v>0.12</v>
      </c>
      <c r="AE2375" s="183">
        <f t="shared" si="471"/>
        <v>0</v>
      </c>
      <c r="AF2375" s="183" t="str">
        <f>IF(AND(COUNTIFS($J$18:J2375,J2375)=1,AE2375=1),1,"")</f>
        <v/>
      </c>
      <c r="AG2375" s="183">
        <f>IF(C2375="","",IF(AND(COUNTIFS($J$18:J2375,J2375)=1,C2375&lt;&gt;""),1,""))</f>
        <v>1</v>
      </c>
      <c r="AH2375" s="183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82">
        <v>2022</v>
      </c>
      <c r="C2376" s="182">
        <v>2</v>
      </c>
      <c r="D2376" s="57" t="str">
        <f t="shared" si="466"/>
        <v>Q4</v>
      </c>
      <c r="E2376" s="16" t="s">
        <v>171</v>
      </c>
      <c r="F2376" s="16" t="s">
        <v>171</v>
      </c>
      <c r="G2376" s="182" t="s">
        <v>171</v>
      </c>
      <c r="H2376" s="185" t="s">
        <v>2285</v>
      </c>
      <c r="I2376" s="57" t="str">
        <f t="shared" si="468"/>
        <v>Cancel</v>
      </c>
      <c r="J2376" s="178" t="s">
        <v>2286</v>
      </c>
      <c r="K2376" s="185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9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87" t="str">
        <f t="shared" si="477"/>
        <v>1.13</v>
      </c>
      <c r="Z2376" s="26">
        <f t="shared" si="467"/>
        <v>1300000</v>
      </c>
      <c r="AA2376" s="16">
        <v>1.175</v>
      </c>
      <c r="AB2376" s="35">
        <f t="shared" si="464"/>
        <v>1351769.9115044249</v>
      </c>
      <c r="AC2376" s="27">
        <f t="shared" si="470"/>
        <v>162212.38938053098</v>
      </c>
      <c r="AD2376" s="184">
        <v>0.12</v>
      </c>
      <c r="AE2376" s="183">
        <f t="shared" si="471"/>
        <v>0</v>
      </c>
      <c r="AF2376" s="183" t="str">
        <f>IF(AND(COUNTIFS($J$18:J2376,J2376)=1,AE2376=1),1,"")</f>
        <v/>
      </c>
      <c r="AG2376" s="183">
        <f>IF(C2376="","",IF(AND(COUNTIFS($J$18:J2376,J2376)=1,C2376&lt;&gt;""),1,""))</f>
        <v>1</v>
      </c>
      <c r="AH2376" s="183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2287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82">
        <v>2022</v>
      </c>
      <c r="C2377" s="182">
        <v>3</v>
      </c>
      <c r="D2377" s="57" t="str">
        <f t="shared" si="466"/>
        <v>Q4</v>
      </c>
      <c r="E2377" s="16" t="s">
        <v>171</v>
      </c>
      <c r="F2377" s="16" t="s">
        <v>171</v>
      </c>
      <c r="G2377" s="182" t="s">
        <v>171</v>
      </c>
      <c r="H2377" s="185"/>
      <c r="I2377" s="57" t="str">
        <f t="shared" si="468"/>
        <v>Cancel</v>
      </c>
      <c r="J2377" s="178" t="s">
        <v>2288</v>
      </c>
      <c r="K2377" s="185" t="s">
        <v>2289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9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87" t="str">
        <f t="shared" si="477"/>
        <v>1.13</v>
      </c>
      <c r="Z2377" s="26">
        <f t="shared" si="467"/>
        <v>660000</v>
      </c>
      <c r="AA2377" s="16">
        <v>1.175</v>
      </c>
      <c r="AB2377" s="35">
        <f t="shared" si="464"/>
        <v>686283.18584070809</v>
      </c>
      <c r="AC2377" s="27">
        <f t="shared" si="470"/>
        <v>82353.982300884963</v>
      </c>
      <c r="AD2377" s="184">
        <v>0.12</v>
      </c>
      <c r="AE2377" s="183">
        <f t="shared" si="471"/>
        <v>1</v>
      </c>
      <c r="AF2377" s="183">
        <f>IF(AND(COUNTIFS($J$18:J2377,J2377)=1,AE2377=1),1,"")</f>
        <v>1</v>
      </c>
      <c r="AG2377" s="183">
        <f>IF(C2377="","",IF(AND(COUNTIFS($J$18:J2377,J2377)=1,C2377&lt;&gt;""),1,""))</f>
        <v>1</v>
      </c>
      <c r="AH2377" s="183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82">
        <v>2022</v>
      </c>
      <c r="C2378" s="182">
        <v>3</v>
      </c>
      <c r="D2378" s="57" t="str">
        <f t="shared" si="466"/>
        <v>Q4</v>
      </c>
      <c r="E2378" s="16" t="s">
        <v>171</v>
      </c>
      <c r="F2378" s="16" t="s">
        <v>171</v>
      </c>
      <c r="G2378" s="182" t="s">
        <v>171</v>
      </c>
      <c r="H2378" s="185" t="s">
        <v>1553</v>
      </c>
      <c r="I2378" s="57" t="str">
        <f t="shared" si="468"/>
        <v>Cancel</v>
      </c>
      <c r="J2378" s="178" t="s">
        <v>2290</v>
      </c>
      <c r="K2378" s="185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9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87" t="str">
        <f t="shared" si="477"/>
        <v>1.13</v>
      </c>
      <c r="Z2378" s="26">
        <f t="shared" si="467"/>
        <v>1290000</v>
      </c>
      <c r="AA2378" s="16">
        <v>1.175</v>
      </c>
      <c r="AB2378" s="35">
        <f t="shared" ref="AB2378:AB2441" si="478">IF(AND(R2378&lt;&gt;"C66",R2378&lt;&gt;""),Z2378/Y2378*AA2378,"")</f>
        <v>1341371.6814159292</v>
      </c>
      <c r="AC2378" s="27">
        <f t="shared" si="470"/>
        <v>160964.6017699115</v>
      </c>
      <c r="AD2378" s="181">
        <v>0.12</v>
      </c>
      <c r="AE2378" s="183">
        <f t="shared" si="471"/>
        <v>0</v>
      </c>
      <c r="AF2378" s="183" t="str">
        <f>IF(AND(COUNTIFS($J$18:J2378,J2378)=1,AE2378=1),1,"")</f>
        <v/>
      </c>
      <c r="AG2378" s="183">
        <f>IF(C2378="","",IF(AND(COUNTIFS($J$18:J2378,J2378)=1,C2378&lt;&gt;""),1,""))</f>
        <v>1</v>
      </c>
      <c r="AH2378" s="183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82">
        <v>2022</v>
      </c>
      <c r="C2379" s="182">
        <v>3</v>
      </c>
      <c r="D2379" s="57" t="str">
        <f t="shared" si="466"/>
        <v>Q4</v>
      </c>
      <c r="E2379" s="16" t="s">
        <v>171</v>
      </c>
      <c r="F2379" s="16" t="s">
        <v>171</v>
      </c>
      <c r="G2379" s="182" t="s">
        <v>171</v>
      </c>
      <c r="H2379" s="185"/>
      <c r="I2379" s="57" t="str">
        <f t="shared" si="468"/>
        <v>Cancel</v>
      </c>
      <c r="J2379" s="178" t="s">
        <v>2291</v>
      </c>
      <c r="K2379" s="185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9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87" t="str">
        <f t="shared" si="477"/>
        <v>1</v>
      </c>
      <c r="Z2379" s="26">
        <f t="shared" si="467"/>
        <v>20800000</v>
      </c>
      <c r="AA2379" s="16">
        <v>6.25E-2</v>
      </c>
      <c r="AB2379" s="35">
        <f t="shared" si="478"/>
        <v>1300000</v>
      </c>
      <c r="AC2379" s="27">
        <f t="shared" si="470"/>
        <v>156000</v>
      </c>
      <c r="AD2379" s="181">
        <v>0.12</v>
      </c>
      <c r="AE2379" s="183">
        <f t="shared" si="471"/>
        <v>0</v>
      </c>
      <c r="AF2379" s="183" t="str">
        <f>IF(AND(COUNTIFS($J$18:J2379,J2379)=1,AE2379=1),1,"")</f>
        <v/>
      </c>
      <c r="AG2379" s="183">
        <f>IF(C2379="","",IF(AND(COUNTIFS($J$18:J2379,J2379)=1,C2379&lt;&gt;""),1,""))</f>
        <v>1</v>
      </c>
      <c r="AH2379" s="183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82">
        <v>2022</v>
      </c>
      <c r="C2380" s="182">
        <v>3</v>
      </c>
      <c r="D2380" s="57" t="str">
        <f t="shared" si="466"/>
        <v>Q4</v>
      </c>
      <c r="E2380" s="16" t="s">
        <v>171</v>
      </c>
      <c r="F2380" s="16" t="s">
        <v>171</v>
      </c>
      <c r="G2380" s="182" t="s">
        <v>171</v>
      </c>
      <c r="H2380" s="185"/>
      <c r="I2380" s="57" t="str">
        <f t="shared" si="468"/>
        <v>Cancel</v>
      </c>
      <c r="J2380" s="178" t="s">
        <v>2291</v>
      </c>
      <c r="K2380" s="185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9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87" t="str">
        <f t="shared" si="477"/>
        <v>1</v>
      </c>
      <c r="Z2380" s="26">
        <f t="shared" si="467"/>
        <v>20800000</v>
      </c>
      <c r="AA2380" s="16">
        <v>6.25E-2</v>
      </c>
      <c r="AB2380" s="35">
        <f t="shared" si="478"/>
        <v>1300000</v>
      </c>
      <c r="AC2380" s="27">
        <f t="shared" si="470"/>
        <v>156000</v>
      </c>
      <c r="AD2380" s="181">
        <v>0.12</v>
      </c>
      <c r="AE2380" s="183">
        <f t="shared" si="471"/>
        <v>0</v>
      </c>
      <c r="AF2380" s="183" t="str">
        <f>IF(AND(COUNTIFS($J$18:J2380,J2380)=1,AE2380=1),1,"")</f>
        <v/>
      </c>
      <c r="AG2380" s="183" t="str">
        <f>IF(C2380="","",IF(AND(COUNTIFS($J$18:J2380,J2380)=1,C2380&lt;&gt;""),1,""))</f>
        <v/>
      </c>
      <c r="AH2380" s="183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82">
        <v>2022</v>
      </c>
      <c r="C2381" s="182">
        <v>3</v>
      </c>
      <c r="D2381" s="57" t="str">
        <f t="shared" si="466"/>
        <v>Q4</v>
      </c>
      <c r="E2381" s="16" t="s">
        <v>171</v>
      </c>
      <c r="F2381" s="16" t="s">
        <v>171</v>
      </c>
      <c r="G2381" s="182" t="s">
        <v>171</v>
      </c>
      <c r="H2381" s="185"/>
      <c r="I2381" s="57" t="str">
        <f t="shared" si="468"/>
        <v>Cancel</v>
      </c>
      <c r="J2381" s="178" t="s">
        <v>2291</v>
      </c>
      <c r="K2381" s="185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9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87" t="str">
        <f t="shared" si="477"/>
        <v>1</v>
      </c>
      <c r="Z2381" s="26">
        <f t="shared" si="467"/>
        <v>20800000</v>
      </c>
      <c r="AA2381" s="16">
        <v>6.25E-2</v>
      </c>
      <c r="AB2381" s="35">
        <f t="shared" si="478"/>
        <v>1300000</v>
      </c>
      <c r="AC2381" s="27">
        <f t="shared" si="470"/>
        <v>156000</v>
      </c>
      <c r="AD2381" s="181">
        <v>0.12</v>
      </c>
      <c r="AE2381" s="183">
        <f t="shared" si="471"/>
        <v>0</v>
      </c>
      <c r="AF2381" s="183" t="str">
        <f>IF(AND(COUNTIFS($J$18:J2381,J2381)=1,AE2381=1),1,"")</f>
        <v/>
      </c>
      <c r="AG2381" s="183" t="str">
        <f>IF(C2381="","",IF(AND(COUNTIFS($J$18:J2381,J2381)=1,C2381&lt;&gt;""),1,""))</f>
        <v/>
      </c>
      <c r="AH2381" s="183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82">
        <v>2022</v>
      </c>
      <c r="C2382" s="182">
        <v>3</v>
      </c>
      <c r="D2382" s="57" t="str">
        <f t="shared" si="466"/>
        <v>Q4</v>
      </c>
      <c r="E2382" s="16" t="s">
        <v>171</v>
      </c>
      <c r="F2382" s="16" t="s">
        <v>171</v>
      </c>
      <c r="G2382" s="182" t="s">
        <v>171</v>
      </c>
      <c r="H2382" s="185"/>
      <c r="I2382" s="57" t="str">
        <f t="shared" si="468"/>
        <v>Cancel</v>
      </c>
      <c r="J2382" s="178" t="s">
        <v>2291</v>
      </c>
      <c r="K2382" s="185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9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87" t="str">
        <f t="shared" si="477"/>
        <v>1</v>
      </c>
      <c r="Z2382" s="26">
        <f t="shared" si="467"/>
        <v>20800000</v>
      </c>
      <c r="AA2382" s="16">
        <v>6.25E-2</v>
      </c>
      <c r="AB2382" s="35">
        <f t="shared" si="478"/>
        <v>1300000</v>
      </c>
      <c r="AC2382" s="27">
        <f t="shared" si="470"/>
        <v>156000</v>
      </c>
      <c r="AD2382" s="181">
        <v>0.12</v>
      </c>
      <c r="AE2382" s="183">
        <f t="shared" si="471"/>
        <v>0</v>
      </c>
      <c r="AF2382" s="183" t="str">
        <f>IF(AND(COUNTIFS($J$18:J2382,J2382)=1,AE2382=1),1,"")</f>
        <v/>
      </c>
      <c r="AG2382" s="183" t="str">
        <f>IF(C2382="","",IF(AND(COUNTIFS($J$18:J2382,J2382)=1,C2382&lt;&gt;""),1,""))</f>
        <v/>
      </c>
      <c r="AH2382" s="183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82">
        <v>2022</v>
      </c>
      <c r="C2383" s="182">
        <v>3</v>
      </c>
      <c r="D2383" s="57" t="str">
        <f t="shared" si="466"/>
        <v>Q4</v>
      </c>
      <c r="E2383" s="16" t="s">
        <v>171</v>
      </c>
      <c r="F2383" s="16" t="s">
        <v>171</v>
      </c>
      <c r="G2383" s="182" t="s">
        <v>171</v>
      </c>
      <c r="H2383" s="185"/>
      <c r="I2383" s="57" t="str">
        <f t="shared" si="468"/>
        <v>Cancel</v>
      </c>
      <c r="J2383" s="178" t="s">
        <v>2292</v>
      </c>
      <c r="K2383" s="185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9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87" t="str">
        <f t="shared" si="477"/>
        <v>1.13</v>
      </c>
      <c r="Z2383" s="26">
        <f t="shared" si="467"/>
        <v>490000</v>
      </c>
      <c r="AA2383" s="16">
        <v>1.22</v>
      </c>
      <c r="AB2383" s="35">
        <f t="shared" si="478"/>
        <v>529026.54867256642</v>
      </c>
      <c r="AC2383" s="27">
        <f t="shared" si="470"/>
        <v>63483.185840707971</v>
      </c>
      <c r="AD2383" s="181">
        <v>0.12</v>
      </c>
      <c r="AE2383" s="183">
        <f t="shared" si="471"/>
        <v>0</v>
      </c>
      <c r="AF2383" s="183" t="str">
        <f>IF(AND(COUNTIFS($J$18:J2383,J2383)=1,AE2383=1),1,"")</f>
        <v/>
      </c>
      <c r="AG2383" s="183">
        <f>IF(C2383="","",IF(AND(COUNTIFS($J$18:J2383,J2383)=1,C2383&lt;&gt;""),1,""))</f>
        <v>1</v>
      </c>
      <c r="AH2383" s="183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82">
        <v>2022</v>
      </c>
      <c r="C2384" s="182">
        <v>3</v>
      </c>
      <c r="D2384" s="57" t="str">
        <f t="shared" si="466"/>
        <v>Q4</v>
      </c>
      <c r="E2384" s="16" t="s">
        <v>171</v>
      </c>
      <c r="F2384" s="16" t="s">
        <v>171</v>
      </c>
      <c r="G2384" s="182" t="s">
        <v>171</v>
      </c>
      <c r="H2384" s="185"/>
      <c r="I2384" s="57" t="str">
        <f t="shared" si="468"/>
        <v>Cancel</v>
      </c>
      <c r="J2384" s="178" t="s">
        <v>2292</v>
      </c>
      <c r="K2384" s="185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9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87" t="str">
        <f t="shared" si="477"/>
        <v>1.13</v>
      </c>
      <c r="Z2384" s="26">
        <f t="shared" si="467"/>
        <v>803285</v>
      </c>
      <c r="AA2384" s="16">
        <v>1.22</v>
      </c>
      <c r="AB2384" s="35">
        <f t="shared" si="478"/>
        <v>867263.45132743369</v>
      </c>
      <c r="AC2384" s="27">
        <f t="shared" si="470"/>
        <v>104071.61415929203</v>
      </c>
      <c r="AD2384" s="181">
        <v>0.12</v>
      </c>
      <c r="AE2384" s="183">
        <f t="shared" si="471"/>
        <v>0</v>
      </c>
      <c r="AF2384" s="183" t="str">
        <f>IF(AND(COUNTIFS($J$18:J2384,J2384)=1,AE2384=1),1,"")</f>
        <v/>
      </c>
      <c r="AG2384" s="183" t="str">
        <f>IF(C2384="","",IF(AND(COUNTIFS($J$18:J2384,J2384)=1,C2384&lt;&gt;""),1,""))</f>
        <v/>
      </c>
      <c r="AH2384" s="183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82">
        <v>2022</v>
      </c>
      <c r="C2385" s="182">
        <v>4</v>
      </c>
      <c r="D2385" s="57" t="str">
        <f t="shared" si="466"/>
        <v>Q1</v>
      </c>
      <c r="E2385" s="16" t="s">
        <v>171</v>
      </c>
      <c r="F2385" s="16" t="s">
        <v>171</v>
      </c>
      <c r="G2385" s="182" t="s">
        <v>171</v>
      </c>
      <c r="H2385" s="185"/>
      <c r="I2385" s="57" t="str">
        <f t="shared" si="468"/>
        <v>Cancel</v>
      </c>
      <c r="J2385" s="178" t="s">
        <v>2293</v>
      </c>
      <c r="K2385" s="185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9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87" t="str">
        <f t="shared" si="477"/>
        <v>1</v>
      </c>
      <c r="Z2385" s="26">
        <f t="shared" si="467"/>
        <v>11920000</v>
      </c>
      <c r="AA2385" s="16">
        <v>5.8700000000000002E-2</v>
      </c>
      <c r="AB2385" s="35">
        <f t="shared" si="478"/>
        <v>699704</v>
      </c>
      <c r="AC2385" s="27">
        <f t="shared" si="470"/>
        <v>83964.479999999996</v>
      </c>
      <c r="AD2385" s="184">
        <v>0.12</v>
      </c>
      <c r="AE2385" s="183">
        <f t="shared" si="471"/>
        <v>0</v>
      </c>
      <c r="AF2385" s="183" t="str">
        <f>IF(AND(COUNTIFS($J$18:J2385,J2385)=1,AE2385=1),1,"")</f>
        <v/>
      </c>
      <c r="AG2385" s="183">
        <f>IF(C2385="","",IF(AND(COUNTIFS($J$18:J2385,J2385)=1,C2385&lt;&gt;""),1,""))</f>
        <v>1</v>
      </c>
      <c r="AH2385" s="183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82">
        <v>2022</v>
      </c>
      <c r="C2386" s="182">
        <v>4</v>
      </c>
      <c r="D2386" s="57" t="str">
        <f t="shared" si="466"/>
        <v>Q1</v>
      </c>
      <c r="E2386" s="16" t="s">
        <v>171</v>
      </c>
      <c r="F2386" s="16" t="s">
        <v>171</v>
      </c>
      <c r="G2386" s="182" t="s">
        <v>171</v>
      </c>
      <c r="H2386" s="185"/>
      <c r="I2386" s="57" t="str">
        <f t="shared" si="468"/>
        <v>Cancel</v>
      </c>
      <c r="J2386" s="178" t="s">
        <v>2293</v>
      </c>
      <c r="K2386" s="185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9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87" t="str">
        <f t="shared" si="477"/>
        <v>1</v>
      </c>
      <c r="Z2386" s="26">
        <f t="shared" si="467"/>
        <v>11920000</v>
      </c>
      <c r="AA2386" s="16">
        <v>5.8700000000000002E-2</v>
      </c>
      <c r="AB2386" s="35">
        <f t="shared" si="478"/>
        <v>699704</v>
      </c>
      <c r="AC2386" s="27">
        <f t="shared" si="470"/>
        <v>83964.479999999996</v>
      </c>
      <c r="AD2386" s="184">
        <v>0.12</v>
      </c>
      <c r="AE2386" s="183">
        <f t="shared" si="471"/>
        <v>0</v>
      </c>
      <c r="AF2386" s="183" t="str">
        <f>IF(AND(COUNTIFS($J$18:J2386,J2386)=1,AE2386=1),1,"")</f>
        <v/>
      </c>
      <c r="AG2386" s="183" t="str">
        <f>IF(C2386="","",IF(AND(COUNTIFS($J$18:J2386,J2386)=1,C2386&lt;&gt;""),1,""))</f>
        <v/>
      </c>
      <c r="AH2386" s="183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82">
        <v>2022</v>
      </c>
      <c r="C2387" s="182">
        <v>4</v>
      </c>
      <c r="D2387" s="57" t="str">
        <f t="shared" si="466"/>
        <v>Q1</v>
      </c>
      <c r="E2387" s="16" t="s">
        <v>171</v>
      </c>
      <c r="F2387" s="16" t="s">
        <v>171</v>
      </c>
      <c r="G2387" s="182" t="s">
        <v>171</v>
      </c>
      <c r="H2387" s="185"/>
      <c r="I2387" s="57" t="str">
        <f t="shared" si="468"/>
        <v>Cancel</v>
      </c>
      <c r="J2387" s="178" t="s">
        <v>2293</v>
      </c>
      <c r="K2387" s="185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9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87" t="str">
        <f t="shared" si="477"/>
        <v>1</v>
      </c>
      <c r="Z2387" s="26">
        <f t="shared" si="467"/>
        <v>7920000</v>
      </c>
      <c r="AA2387" s="16">
        <v>5.8700000000000002E-2</v>
      </c>
      <c r="AB2387" s="35">
        <f t="shared" si="478"/>
        <v>464904</v>
      </c>
      <c r="AC2387" s="27">
        <f t="shared" si="470"/>
        <v>55788.479999999996</v>
      </c>
      <c r="AD2387" s="184">
        <v>0.12</v>
      </c>
      <c r="AE2387" s="183">
        <f t="shared" si="471"/>
        <v>0</v>
      </c>
      <c r="AF2387" s="183" t="str">
        <f>IF(AND(COUNTIFS($J$18:J2387,J2387)=1,AE2387=1),1,"")</f>
        <v/>
      </c>
      <c r="AG2387" s="183" t="str">
        <f>IF(C2387="","",IF(AND(COUNTIFS($J$18:J2387,J2387)=1,C2387&lt;&gt;""),1,""))</f>
        <v/>
      </c>
      <c r="AH2387" s="183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82">
        <v>2022</v>
      </c>
      <c r="C2388" s="182">
        <v>4</v>
      </c>
      <c r="D2388" s="57" t="str">
        <f t="shared" si="466"/>
        <v>Q1</v>
      </c>
      <c r="E2388" s="16" t="s">
        <v>171</v>
      </c>
      <c r="F2388" s="16" t="s">
        <v>171</v>
      </c>
      <c r="G2388" s="182" t="s">
        <v>171</v>
      </c>
      <c r="H2388" s="185"/>
      <c r="I2388" s="57" t="str">
        <f t="shared" si="468"/>
        <v>Cancel</v>
      </c>
      <c r="J2388" s="178" t="s">
        <v>2293</v>
      </c>
      <c r="K2388" s="185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9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87" t="str">
        <f t="shared" si="477"/>
        <v>1</v>
      </c>
      <c r="Z2388" s="26">
        <f t="shared" si="467"/>
        <v>7920000</v>
      </c>
      <c r="AA2388" s="16">
        <v>5.8700000000000002E-2</v>
      </c>
      <c r="AB2388" s="35">
        <f t="shared" si="478"/>
        <v>464904</v>
      </c>
      <c r="AC2388" s="27">
        <f t="shared" si="470"/>
        <v>55788.479999999996</v>
      </c>
      <c r="AD2388" s="184">
        <v>0.12</v>
      </c>
      <c r="AE2388" s="183">
        <f t="shared" si="471"/>
        <v>0</v>
      </c>
      <c r="AF2388" s="183" t="str">
        <f>IF(AND(COUNTIFS($J$18:J2388,J2388)=1,AE2388=1),1,"")</f>
        <v/>
      </c>
      <c r="AG2388" s="183" t="str">
        <f>IF(C2388="","",IF(AND(COUNTIFS($J$18:J2388,J2388)=1,C2388&lt;&gt;""),1,""))</f>
        <v/>
      </c>
      <c r="AH2388" s="183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82">
        <v>2022</v>
      </c>
      <c r="C2389" s="182">
        <v>5</v>
      </c>
      <c r="D2389" s="57" t="str">
        <f t="shared" si="466"/>
        <v>Q1</v>
      </c>
      <c r="E2389" s="16" t="s">
        <v>171</v>
      </c>
      <c r="F2389" s="16" t="s">
        <v>171</v>
      </c>
      <c r="G2389" s="182" t="s">
        <v>171</v>
      </c>
      <c r="H2389" s="185"/>
      <c r="I2389" s="57" t="str">
        <f t="shared" si="468"/>
        <v>Cancel</v>
      </c>
      <c r="J2389" s="178" t="s">
        <v>2294</v>
      </c>
      <c r="K2389" s="185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9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87" t="str">
        <f t="shared" si="477"/>
        <v>1.13</v>
      </c>
      <c r="Z2389" s="26">
        <f t="shared" si="467"/>
        <v>900000</v>
      </c>
      <c r="AA2389" s="16">
        <v>1.105</v>
      </c>
      <c r="AB2389" s="35">
        <f t="shared" si="478"/>
        <v>880088.49557522126</v>
      </c>
      <c r="AC2389" s="27">
        <f t="shared" si="470"/>
        <v>105610.61946902654</v>
      </c>
      <c r="AD2389" s="184">
        <v>0.12</v>
      </c>
      <c r="AE2389" s="183">
        <f t="shared" si="471"/>
        <v>0</v>
      </c>
      <c r="AF2389" s="183" t="str">
        <f>IF(AND(COUNTIFS($J$18:J2389,J2389)=1,AE2389=1),1,"")</f>
        <v/>
      </c>
      <c r="AG2389" s="183">
        <f>IF(C2389="","",IF(AND(COUNTIFS($J$18:J2389,J2389)=1,C2389&lt;&gt;""),1,""))</f>
        <v>1</v>
      </c>
      <c r="AH2389" s="183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82">
        <v>2022</v>
      </c>
      <c r="C2390" s="182">
        <v>5</v>
      </c>
      <c r="D2390" s="57" t="str">
        <f t="shared" si="466"/>
        <v>Q1</v>
      </c>
      <c r="E2390" s="16" t="s">
        <v>171</v>
      </c>
      <c r="F2390" s="16" t="s">
        <v>171</v>
      </c>
      <c r="G2390" s="182" t="s">
        <v>171</v>
      </c>
      <c r="H2390" s="185"/>
      <c r="I2390" s="57" t="str">
        <f t="shared" si="468"/>
        <v>Cancel</v>
      </c>
      <c r="J2390" s="178" t="s">
        <v>2294</v>
      </c>
      <c r="K2390" s="185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9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87" t="str">
        <f t="shared" si="477"/>
        <v>1.13</v>
      </c>
      <c r="Z2390" s="26">
        <f t="shared" si="467"/>
        <v>570000</v>
      </c>
      <c r="AA2390" s="16">
        <v>1.105</v>
      </c>
      <c r="AB2390" s="35">
        <f t="shared" si="478"/>
        <v>557389.38053097355</v>
      </c>
      <c r="AC2390" s="27">
        <f t="shared" si="470"/>
        <v>66886.725663716818</v>
      </c>
      <c r="AD2390" s="184">
        <v>0.12</v>
      </c>
      <c r="AE2390" s="183">
        <f t="shared" si="471"/>
        <v>0</v>
      </c>
      <c r="AF2390" s="183" t="str">
        <f>IF(AND(COUNTIFS($J$18:J2390,J2390)=1,AE2390=1),1,"")</f>
        <v/>
      </c>
      <c r="AG2390" s="183" t="str">
        <f>IF(C2390="","",IF(AND(COUNTIFS($J$18:J2390,J2390)=1,C2390&lt;&gt;""),1,""))</f>
        <v/>
      </c>
      <c r="AH2390" s="183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82">
        <v>2022</v>
      </c>
      <c r="C2391" s="182">
        <v>6</v>
      </c>
      <c r="D2391" s="57" t="str">
        <f t="shared" si="466"/>
        <v>Q1</v>
      </c>
      <c r="E2391" s="16" t="s">
        <v>171</v>
      </c>
      <c r="F2391" s="16" t="s">
        <v>171</v>
      </c>
      <c r="G2391" s="182" t="s">
        <v>171</v>
      </c>
      <c r="H2391" s="185"/>
      <c r="I2391" s="57" t="str">
        <f t="shared" si="468"/>
        <v>Cancel</v>
      </c>
      <c r="J2391" s="178" t="s">
        <v>2295</v>
      </c>
      <c r="K2391" s="185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9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87" t="str">
        <f t="shared" si="477"/>
        <v>1.13</v>
      </c>
      <c r="Z2391" s="26">
        <f t="shared" si="467"/>
        <v>584000</v>
      </c>
      <c r="AA2391" s="16">
        <v>1.17</v>
      </c>
      <c r="AB2391" s="35">
        <f t="shared" si="478"/>
        <v>604672.5663716814</v>
      </c>
      <c r="AC2391" s="27">
        <f t="shared" si="470"/>
        <v>72560.707964601766</v>
      </c>
      <c r="AD2391" s="184">
        <v>0.12</v>
      </c>
      <c r="AE2391" s="183">
        <f t="shared" si="471"/>
        <v>0</v>
      </c>
      <c r="AF2391" s="183" t="str">
        <f>IF(AND(COUNTIFS($J$18:J2391,J2391)=1,AE2391=1),1,"")</f>
        <v/>
      </c>
      <c r="AG2391" s="183">
        <f>IF(C2391="","",IF(AND(COUNTIFS($J$18:J2391,J2391)=1,C2391&lt;&gt;""),1,""))</f>
        <v>1</v>
      </c>
      <c r="AH2391" s="183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82">
        <v>2022</v>
      </c>
      <c r="C2392" s="182">
        <v>6</v>
      </c>
      <c r="D2392" s="57" t="str">
        <f t="shared" si="466"/>
        <v>Q1</v>
      </c>
      <c r="E2392" s="16" t="s">
        <v>171</v>
      </c>
      <c r="F2392" s="16" t="s">
        <v>171</v>
      </c>
      <c r="G2392" s="182" t="s">
        <v>171</v>
      </c>
      <c r="H2392" s="185"/>
      <c r="I2392" s="57" t="str">
        <f t="shared" si="468"/>
        <v>Cancel</v>
      </c>
      <c r="J2392" s="178" t="s">
        <v>2295</v>
      </c>
      <c r="K2392" s="185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9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87" t="str">
        <f t="shared" si="477"/>
        <v>1.13</v>
      </c>
      <c r="Z2392" s="26">
        <f t="shared" si="467"/>
        <v>584000</v>
      </c>
      <c r="AA2392" s="16">
        <v>1.17</v>
      </c>
      <c r="AB2392" s="35">
        <f t="shared" si="478"/>
        <v>604672.5663716814</v>
      </c>
      <c r="AC2392" s="27">
        <f t="shared" si="470"/>
        <v>72560.707964601766</v>
      </c>
      <c r="AD2392" s="184">
        <v>0.12</v>
      </c>
      <c r="AE2392" s="183">
        <f t="shared" si="471"/>
        <v>0</v>
      </c>
      <c r="AF2392" s="183" t="str">
        <f>IF(AND(COUNTIFS($J$18:J2392,J2392)=1,AE2392=1),1,"")</f>
        <v/>
      </c>
      <c r="AG2392" s="183" t="str">
        <f>IF(C2392="","",IF(AND(COUNTIFS($J$18:J2392,J2392)=1,C2392&lt;&gt;""),1,""))</f>
        <v/>
      </c>
      <c r="AH2392" s="183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82">
        <v>2022</v>
      </c>
      <c r="C2393" s="182">
        <v>6</v>
      </c>
      <c r="D2393" s="57" t="str">
        <f t="shared" si="466"/>
        <v>Q1</v>
      </c>
      <c r="E2393" s="16" t="s">
        <v>171</v>
      </c>
      <c r="F2393" s="16" t="s">
        <v>171</v>
      </c>
      <c r="G2393" s="182" t="s">
        <v>171</v>
      </c>
      <c r="H2393" s="185" t="s">
        <v>1553</v>
      </c>
      <c r="I2393" s="57" t="str">
        <f t="shared" si="468"/>
        <v>Cancel</v>
      </c>
      <c r="J2393" s="178" t="s">
        <v>2296</v>
      </c>
      <c r="K2393" s="185" t="s">
        <v>2297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si="469"/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87" t="str">
        <f t="shared" si="477"/>
        <v>1</v>
      </c>
      <c r="Z2393" s="26">
        <f t="shared" si="467"/>
        <v>18100000</v>
      </c>
      <c r="AA2393" s="16">
        <v>5.8700000000000002E-2</v>
      </c>
      <c r="AB2393" s="35">
        <f t="shared" si="478"/>
        <v>1062470</v>
      </c>
      <c r="AC2393" s="27">
        <f t="shared" si="470"/>
        <v>127496.4</v>
      </c>
      <c r="AD2393" s="181">
        <v>0.12</v>
      </c>
      <c r="AE2393" s="183">
        <f t="shared" si="471"/>
        <v>1</v>
      </c>
      <c r="AF2393" s="183">
        <f>IF(AND(COUNTIFS($J$18:J2393,J2393)=1,AE2393=1),1,"")</f>
        <v>1</v>
      </c>
      <c r="AG2393" s="183">
        <f>IF(C2393="","",IF(AND(COUNTIFS($J$18:J2393,J2393)=1,C2393&lt;&gt;""),1,""))</f>
        <v>1</v>
      </c>
      <c r="AH2393" s="183">
        <f>IF(G2393="","",IF(AND(COUNTIFS($J$18:J2393,J2393)=1,G2393&lt;&gt;""),1,""))</f>
        <v>1</v>
      </c>
      <c r="AI2393" s="28">
        <f t="shared" si="472"/>
        <v>468573419.10712183</v>
      </c>
      <c r="AJ2393" s="28">
        <f t="shared" si="473"/>
        <v>55829466.862621114</v>
      </c>
      <c r="AK2393" s="29">
        <f t="shared" si="474"/>
        <v>0.11914774629983395</v>
      </c>
      <c r="AL2393" s="25"/>
      <c r="AM2393" s="25"/>
      <c r="AN2393" s="25"/>
      <c r="AO2393" s="25"/>
      <c r="AP2393" s="45" t="str">
        <f t="shared" si="475"/>
        <v>CancelCancel</v>
      </c>
      <c r="AQ2393" s="45" t="str">
        <f t="shared" si="476"/>
        <v>CancelCancelJPY</v>
      </c>
    </row>
    <row r="2394" spans="1:43" s="15" customFormat="1">
      <c r="A2394" s="16" t="s">
        <v>41</v>
      </c>
      <c r="B2394" s="182">
        <v>2022</v>
      </c>
      <c r="C2394" s="182">
        <v>6</v>
      </c>
      <c r="D2394" s="57" t="str">
        <f t="shared" si="466"/>
        <v>Q1</v>
      </c>
      <c r="E2394" s="16" t="s">
        <v>171</v>
      </c>
      <c r="F2394" s="16" t="s">
        <v>171</v>
      </c>
      <c r="G2394" s="182" t="s">
        <v>171</v>
      </c>
      <c r="H2394" s="185" t="s">
        <v>1553</v>
      </c>
      <c r="I2394" s="57" t="str">
        <f t="shared" si="468"/>
        <v>Cancel</v>
      </c>
      <c r="J2394" s="178" t="s">
        <v>2296</v>
      </c>
      <c r="K2394" s="185" t="s">
        <v>2297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69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87" t="str">
        <f t="shared" si="477"/>
        <v>1</v>
      </c>
      <c r="Z2394" s="26">
        <f t="shared" si="467"/>
        <v>18100000</v>
      </c>
      <c r="AA2394" s="16">
        <v>5.8700000000000002E-2</v>
      </c>
      <c r="AB2394" s="35">
        <f t="shared" si="478"/>
        <v>1062470</v>
      </c>
      <c r="AC2394" s="27">
        <f t="shared" si="470"/>
        <v>127496.4</v>
      </c>
      <c r="AD2394" s="181">
        <v>0.12</v>
      </c>
      <c r="AE2394" s="183">
        <f t="shared" si="471"/>
        <v>1</v>
      </c>
      <c r="AF2394" s="183" t="str">
        <f>IF(AND(COUNTIFS($J$18:J2394,J2394)=1,AE2394=1),1,"")</f>
        <v/>
      </c>
      <c r="AG2394" s="183" t="str">
        <f>IF(C2394="","",IF(AND(COUNTIFS($J$18:J2394,J2394)=1,C2394&lt;&gt;""),1,""))</f>
        <v/>
      </c>
      <c r="AH2394" s="183" t="str">
        <f>IF(G2394="","",IF(AND(COUNTIFS($J$18:J2394,J2394)=1,G2394&lt;&gt;""),1,""))</f>
        <v/>
      </c>
      <c r="AI2394" s="28">
        <f t="shared" si="472"/>
        <v>468573419.10712183</v>
      </c>
      <c r="AJ2394" s="28">
        <f t="shared" si="473"/>
        <v>55829466.862621114</v>
      </c>
      <c r="AK2394" s="29">
        <f t="shared" si="474"/>
        <v>0.11914774629983395</v>
      </c>
      <c r="AL2394" s="25"/>
      <c r="AM2394" s="25"/>
      <c r="AN2394" s="25"/>
      <c r="AO2394" s="25"/>
      <c r="AP2394" s="45" t="str">
        <f t="shared" si="475"/>
        <v>CancelCancel</v>
      </c>
      <c r="AQ2394" s="45" t="str">
        <f t="shared" si="476"/>
        <v>CancelCancelJPY</v>
      </c>
    </row>
    <row r="2395" spans="1:43" s="15" customFormat="1">
      <c r="A2395" s="16" t="s">
        <v>41</v>
      </c>
      <c r="B2395" s="182">
        <v>2022</v>
      </c>
      <c r="C2395" s="182">
        <v>4</v>
      </c>
      <c r="D2395" s="57" t="str">
        <f t="shared" si="466"/>
        <v>Q1</v>
      </c>
      <c r="E2395" s="16" t="s">
        <v>171</v>
      </c>
      <c r="F2395" s="16" t="s">
        <v>171</v>
      </c>
      <c r="G2395" s="182" t="s">
        <v>171</v>
      </c>
      <c r="H2395" s="185"/>
      <c r="I2395" s="57" t="str">
        <f t="shared" si="468"/>
        <v>Cancel</v>
      </c>
      <c r="J2395" s="178" t="s">
        <v>2293</v>
      </c>
      <c r="K2395" s="185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69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87" t="str">
        <f t="shared" si="477"/>
        <v>1</v>
      </c>
      <c r="Z2395" s="26">
        <f t="shared" si="467"/>
        <v>11920000</v>
      </c>
      <c r="AA2395" s="16">
        <v>5.4100000000000002E-2</v>
      </c>
      <c r="AB2395" s="35">
        <f t="shared" si="478"/>
        <v>644872</v>
      </c>
      <c r="AC2395" s="27">
        <f t="shared" si="470"/>
        <v>77384.639999999999</v>
      </c>
      <c r="AD2395" s="184">
        <v>0.12</v>
      </c>
      <c r="AE2395" s="183">
        <f t="shared" si="471"/>
        <v>0</v>
      </c>
      <c r="AF2395" s="183" t="str">
        <f>IF(AND(COUNTIFS($J$18:J2395,J2395)=1,AE2395=1),1,"")</f>
        <v/>
      </c>
      <c r="AG2395" s="183" t="str">
        <f>IF(C2395="","",IF(AND(COUNTIFS($J$18:J2395,J2395)=1,C2395&lt;&gt;""),1,""))</f>
        <v/>
      </c>
      <c r="AH2395" s="183" t="str">
        <f>IF(G2395="","",IF(AND(COUNTIFS($J$18:J2395,J2395)=1,G2395&lt;&gt;""),1,""))</f>
        <v/>
      </c>
      <c r="AI2395" s="28">
        <f t="shared" si="472"/>
        <v>468573419.10712183</v>
      </c>
      <c r="AJ2395" s="28">
        <f t="shared" si="473"/>
        <v>55829466.862621114</v>
      </c>
      <c r="AK2395" s="29">
        <f t="shared" si="474"/>
        <v>0.11914774629983395</v>
      </c>
      <c r="AL2395" s="25"/>
      <c r="AM2395" s="25"/>
      <c r="AN2395" s="25"/>
      <c r="AO2395" s="25"/>
      <c r="AP2395" s="45" t="str">
        <f t="shared" si="475"/>
        <v>CancelCancel</v>
      </c>
      <c r="AQ2395" s="45" t="str">
        <f t="shared" si="476"/>
        <v>CancelCancelJPY</v>
      </c>
    </row>
    <row r="2396" spans="1:43" s="15" customFormat="1">
      <c r="A2396" s="16" t="s">
        <v>41</v>
      </c>
      <c r="B2396" s="182">
        <v>2022</v>
      </c>
      <c r="C2396" s="182">
        <v>4</v>
      </c>
      <c r="D2396" s="57" t="str">
        <f t="shared" si="466"/>
        <v>Q1</v>
      </c>
      <c r="E2396" s="16" t="s">
        <v>171</v>
      </c>
      <c r="F2396" s="16" t="s">
        <v>171</v>
      </c>
      <c r="G2396" s="182" t="s">
        <v>171</v>
      </c>
      <c r="H2396" s="185"/>
      <c r="I2396" s="57" t="str">
        <f t="shared" si="468"/>
        <v>Cancel</v>
      </c>
      <c r="J2396" s="178" t="s">
        <v>2293</v>
      </c>
      <c r="K2396" s="185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69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87" t="str">
        <f t="shared" si="477"/>
        <v>1</v>
      </c>
      <c r="Z2396" s="26">
        <f t="shared" si="467"/>
        <v>7920000</v>
      </c>
      <c r="AA2396" s="16">
        <v>5.4100000000000002E-2</v>
      </c>
      <c r="AB2396" s="35">
        <f t="shared" si="478"/>
        <v>428472</v>
      </c>
      <c r="AC2396" s="27">
        <f t="shared" si="470"/>
        <v>51416.639999999999</v>
      </c>
      <c r="AD2396" s="184">
        <v>0.12</v>
      </c>
      <c r="AE2396" s="183">
        <f t="shared" si="471"/>
        <v>0</v>
      </c>
      <c r="AF2396" s="183" t="str">
        <f>IF(AND(COUNTIFS($J$18:J2396,J2396)=1,AE2396=1),1,"")</f>
        <v/>
      </c>
      <c r="AG2396" s="183" t="str">
        <f>IF(C2396="","",IF(AND(COUNTIFS($J$18:J2396,J2396)=1,C2396&lt;&gt;""),1,""))</f>
        <v/>
      </c>
      <c r="AH2396" s="183" t="str">
        <f>IF(G2396="","",IF(AND(COUNTIFS($J$18:J2396,J2396)=1,G2396&lt;&gt;""),1,""))</f>
        <v/>
      </c>
      <c r="AI2396" s="28">
        <f t="shared" si="472"/>
        <v>468573419.10712183</v>
      </c>
      <c r="AJ2396" s="28">
        <f t="shared" si="473"/>
        <v>55829466.862621114</v>
      </c>
      <c r="AK2396" s="29">
        <f t="shared" si="474"/>
        <v>0.11914774629983395</v>
      </c>
      <c r="AL2396" s="25"/>
      <c r="AM2396" s="25"/>
      <c r="AN2396" s="25"/>
      <c r="AO2396" s="25"/>
      <c r="AP2396" s="45" t="str">
        <f t="shared" si="475"/>
        <v>CancelCancel</v>
      </c>
      <c r="AQ2396" s="45" t="str">
        <f t="shared" si="476"/>
        <v>CancelCancelJPY</v>
      </c>
    </row>
    <row r="2397" spans="1:43" s="15" customFormat="1">
      <c r="A2397" s="16" t="s">
        <v>41</v>
      </c>
      <c r="B2397" s="182">
        <v>2022</v>
      </c>
      <c r="C2397" s="182">
        <v>10</v>
      </c>
      <c r="D2397" s="57" t="str">
        <f t="shared" si="466"/>
        <v>Q3</v>
      </c>
      <c r="E2397" s="16" t="s">
        <v>171</v>
      </c>
      <c r="F2397" s="16" t="s">
        <v>171</v>
      </c>
      <c r="G2397" s="182" t="s">
        <v>171</v>
      </c>
      <c r="H2397" s="185"/>
      <c r="I2397" s="57" t="str">
        <f t="shared" si="468"/>
        <v>Cancel</v>
      </c>
      <c r="J2397" s="178" t="s">
        <v>2298</v>
      </c>
      <c r="K2397" s="185" t="s">
        <v>2299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69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87" t="str">
        <f t="shared" si="477"/>
        <v>1.13</v>
      </c>
      <c r="Z2397" s="26">
        <f t="shared" si="467"/>
        <v>800000</v>
      </c>
      <c r="AA2397" s="16">
        <v>1.105</v>
      </c>
      <c r="AB2397" s="35">
        <f t="shared" si="478"/>
        <v>782300.88495575229</v>
      </c>
      <c r="AC2397" s="27">
        <f t="shared" si="470"/>
        <v>93876.106194690277</v>
      </c>
      <c r="AD2397" s="184">
        <v>0.12</v>
      </c>
      <c r="AE2397" s="183">
        <f t="shared" si="471"/>
        <v>1</v>
      </c>
      <c r="AF2397" s="183">
        <f>IF(AND(COUNTIFS($J$18:J2397,J2397)=1,AE2397=1),1,"")</f>
        <v>1</v>
      </c>
      <c r="AG2397" s="183">
        <f>IF(C2397="","",IF(AND(COUNTIFS($J$18:J2397,J2397)=1,C2397&lt;&gt;""),1,""))</f>
        <v>1</v>
      </c>
      <c r="AH2397" s="183">
        <f>IF(G2397="","",IF(AND(COUNTIFS($J$18:J2397,J2397)=1,G2397&lt;&gt;""),1,""))</f>
        <v>1</v>
      </c>
      <c r="AI2397" s="28">
        <f t="shared" si="472"/>
        <v>468573419.10712183</v>
      </c>
      <c r="AJ2397" s="28">
        <f t="shared" si="473"/>
        <v>55829466.862621114</v>
      </c>
      <c r="AK2397" s="29">
        <f t="shared" si="474"/>
        <v>0.11914774629983395</v>
      </c>
      <c r="AL2397" s="25"/>
      <c r="AM2397" s="25"/>
      <c r="AN2397" s="25"/>
      <c r="AO2397" s="25"/>
      <c r="AP2397" s="45" t="str">
        <f t="shared" si="475"/>
        <v>CancelCancel</v>
      </c>
      <c r="AQ2397" s="45" t="str">
        <f t="shared" si="476"/>
        <v>CancelCancelRMB</v>
      </c>
    </row>
    <row r="2398" spans="1:43" s="15" customFormat="1">
      <c r="A2398" s="16" t="s">
        <v>41</v>
      </c>
      <c r="B2398" s="182">
        <v>2022</v>
      </c>
      <c r="C2398" s="182">
        <v>10</v>
      </c>
      <c r="D2398" s="57" t="str">
        <f t="shared" si="466"/>
        <v>Q3</v>
      </c>
      <c r="E2398" s="16" t="s">
        <v>171</v>
      </c>
      <c r="F2398" s="16" t="s">
        <v>171</v>
      </c>
      <c r="G2398" s="182" t="s">
        <v>171</v>
      </c>
      <c r="H2398" s="185"/>
      <c r="I2398" s="57" t="str">
        <f t="shared" si="468"/>
        <v>Cancel</v>
      </c>
      <c r="J2398" s="178" t="s">
        <v>2298</v>
      </c>
      <c r="K2398" s="185" t="s">
        <v>2299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69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87" t="str">
        <f t="shared" si="477"/>
        <v>1.13</v>
      </c>
      <c r="Z2398" s="26">
        <f t="shared" si="467"/>
        <v>525000</v>
      </c>
      <c r="AA2398" s="16">
        <v>1.105</v>
      </c>
      <c r="AB2398" s="35">
        <f t="shared" si="478"/>
        <v>513384.95575221244</v>
      </c>
      <c r="AC2398" s="27">
        <f t="shared" si="470"/>
        <v>61606.194690265489</v>
      </c>
      <c r="AD2398" s="184">
        <v>0.12</v>
      </c>
      <c r="AE2398" s="183">
        <f t="shared" si="471"/>
        <v>1</v>
      </c>
      <c r="AF2398" s="183" t="str">
        <f>IF(AND(COUNTIFS($J$18:J2398,J2398)=1,AE2398=1),1,"")</f>
        <v/>
      </c>
      <c r="AG2398" s="183" t="str">
        <f>IF(C2398="","",IF(AND(COUNTIFS($J$18:J2398,J2398)=1,C2398&lt;&gt;""),1,""))</f>
        <v/>
      </c>
      <c r="AH2398" s="183" t="str">
        <f>IF(G2398="","",IF(AND(COUNTIFS($J$18:J2398,J2398)=1,G2398&lt;&gt;""),1,""))</f>
        <v/>
      </c>
      <c r="AI2398" s="28">
        <f t="shared" si="472"/>
        <v>468573419.10712183</v>
      </c>
      <c r="AJ2398" s="28">
        <f t="shared" si="473"/>
        <v>55829466.862621114</v>
      </c>
      <c r="AK2398" s="29">
        <f t="shared" si="474"/>
        <v>0.11914774629983395</v>
      </c>
      <c r="AL2398" s="25"/>
      <c r="AM2398" s="25"/>
      <c r="AN2398" s="25"/>
      <c r="AO2398" s="25"/>
      <c r="AP2398" s="45" t="str">
        <f t="shared" si="475"/>
        <v>CancelCancel</v>
      </c>
      <c r="AQ2398" s="45" t="str">
        <f t="shared" si="476"/>
        <v>CancelCancelRMB</v>
      </c>
    </row>
    <row r="2399" spans="1:43" s="15" customFormat="1">
      <c r="A2399" s="16" t="s">
        <v>41</v>
      </c>
      <c r="B2399" s="182">
        <v>2022</v>
      </c>
      <c r="C2399" s="182">
        <v>12</v>
      </c>
      <c r="D2399" s="57" t="str">
        <f t="shared" si="466"/>
        <v>Q3</v>
      </c>
      <c r="E2399" s="16" t="s">
        <v>171</v>
      </c>
      <c r="F2399" s="16" t="s">
        <v>171</v>
      </c>
      <c r="G2399" s="182" t="s">
        <v>1552</v>
      </c>
      <c r="H2399" s="185"/>
      <c r="I2399" s="57" t="str">
        <f t="shared" si="468"/>
        <v>Cancel</v>
      </c>
      <c r="J2399" s="178" t="s">
        <v>2300</v>
      </c>
      <c r="K2399" s="185" t="s">
        <v>2301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69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87" t="str">
        <f t="shared" si="477"/>
        <v>1.13</v>
      </c>
      <c r="Z2399" s="26">
        <f t="shared" si="467"/>
        <v>1040000</v>
      </c>
      <c r="AA2399" s="16">
        <v>1.105</v>
      </c>
      <c r="AB2399" s="35">
        <f t="shared" si="478"/>
        <v>1016991.1504424779</v>
      </c>
      <c r="AC2399" s="27">
        <f t="shared" si="470"/>
        <v>122038.93805309734</v>
      </c>
      <c r="AD2399" s="184">
        <v>0.12</v>
      </c>
      <c r="AE2399" s="183">
        <f t="shared" si="471"/>
        <v>1</v>
      </c>
      <c r="AF2399" s="183">
        <f>IF(AND(COUNTIFS($J$18:J2399,J2399)=1,AE2399=1),1,"")</f>
        <v>1</v>
      </c>
      <c r="AG2399" s="183">
        <f>IF(C2399="","",IF(AND(COUNTIFS($J$18:J2399,J2399)=1,C2399&lt;&gt;""),1,""))</f>
        <v>1</v>
      </c>
      <c r="AH2399" s="183">
        <f>IF(G2399="","",IF(AND(COUNTIFS($J$18:J2399,J2399)=1,G2399&lt;&gt;""),1,""))</f>
        <v>1</v>
      </c>
      <c r="AI2399" s="28">
        <f t="shared" si="472"/>
        <v>468573419.10712183</v>
      </c>
      <c r="AJ2399" s="28">
        <f t="shared" si="473"/>
        <v>55829466.862621114</v>
      </c>
      <c r="AK2399" s="29">
        <f t="shared" si="474"/>
        <v>0.11914774629983395</v>
      </c>
      <c r="AL2399" s="25"/>
      <c r="AM2399" s="25"/>
      <c r="AN2399" s="25"/>
      <c r="AO2399" s="25"/>
      <c r="AP2399" s="45" t="str">
        <f t="shared" si="475"/>
        <v>CancelCANCEL</v>
      </c>
      <c r="AQ2399" s="45" t="str">
        <f t="shared" si="476"/>
        <v>CancelCANCELRMB</v>
      </c>
    </row>
    <row r="2400" spans="1:43" s="15" customFormat="1">
      <c r="A2400" s="16" t="s">
        <v>41</v>
      </c>
      <c r="B2400" s="182">
        <v>2022</v>
      </c>
      <c r="C2400" s="182">
        <v>12</v>
      </c>
      <c r="D2400" s="57" t="str">
        <f t="shared" si="466"/>
        <v>Q3</v>
      </c>
      <c r="E2400" s="16" t="s">
        <v>171</v>
      </c>
      <c r="F2400" s="16" t="s">
        <v>171</v>
      </c>
      <c r="G2400" s="182" t="s">
        <v>1552</v>
      </c>
      <c r="H2400" s="185"/>
      <c r="I2400" s="57" t="str">
        <f t="shared" si="468"/>
        <v>Cancel</v>
      </c>
      <c r="J2400" s="178" t="s">
        <v>2300</v>
      </c>
      <c r="K2400" s="185" t="s">
        <v>2301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69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87" t="str">
        <f t="shared" si="477"/>
        <v>1.13</v>
      </c>
      <c r="Z2400" s="26">
        <f t="shared" si="467"/>
        <v>900000</v>
      </c>
      <c r="AA2400" s="16">
        <v>1.105</v>
      </c>
      <c r="AB2400" s="35">
        <f t="shared" si="478"/>
        <v>880088.49557522126</v>
      </c>
      <c r="AC2400" s="27">
        <f t="shared" si="470"/>
        <v>105610.61946902654</v>
      </c>
      <c r="AD2400" s="184">
        <v>0.12</v>
      </c>
      <c r="AE2400" s="183">
        <f t="shared" si="471"/>
        <v>1</v>
      </c>
      <c r="AF2400" s="183" t="str">
        <f>IF(AND(COUNTIFS($J$18:J2400,J2400)=1,AE2400=1),1,"")</f>
        <v/>
      </c>
      <c r="AG2400" s="183" t="str">
        <f>IF(C2400="","",IF(AND(COUNTIFS($J$18:J2400,J2400)=1,C2400&lt;&gt;""),1,""))</f>
        <v/>
      </c>
      <c r="AH2400" s="183" t="str">
        <f>IF(G2400="","",IF(AND(COUNTIFS($J$18:J2400,J2400)=1,G2400&lt;&gt;""),1,""))</f>
        <v/>
      </c>
      <c r="AI2400" s="28">
        <f t="shared" si="472"/>
        <v>468573419.10712183</v>
      </c>
      <c r="AJ2400" s="28">
        <f t="shared" si="473"/>
        <v>55829466.862621114</v>
      </c>
      <c r="AK2400" s="29">
        <f t="shared" si="474"/>
        <v>0.11914774629983395</v>
      </c>
      <c r="AL2400" s="25"/>
      <c r="AM2400" s="25"/>
      <c r="AN2400" s="25"/>
      <c r="AO2400" s="25"/>
      <c r="AP2400" s="45" t="str">
        <f t="shared" si="475"/>
        <v>CancelCANCEL</v>
      </c>
      <c r="AQ2400" s="45" t="str">
        <f t="shared" si="476"/>
        <v>CancelCANCELRMB</v>
      </c>
    </row>
    <row r="2401" spans="1:43" s="15" customFormat="1">
      <c r="A2401" s="16" t="s">
        <v>41</v>
      </c>
      <c r="B2401" s="182">
        <v>2022</v>
      </c>
      <c r="C2401" s="182">
        <v>12</v>
      </c>
      <c r="D2401" s="57" t="str">
        <f t="shared" si="466"/>
        <v>Q3</v>
      </c>
      <c r="E2401" s="16" t="s">
        <v>171</v>
      </c>
      <c r="F2401" s="16" t="s">
        <v>171</v>
      </c>
      <c r="G2401" s="182" t="s">
        <v>1552</v>
      </c>
      <c r="H2401" s="185"/>
      <c r="I2401" s="57" t="str">
        <f t="shared" si="468"/>
        <v>Cancel</v>
      </c>
      <c r="J2401" s="178" t="s">
        <v>2302</v>
      </c>
      <c r="K2401" s="185" t="s">
        <v>2106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69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87" t="str">
        <f t="shared" si="477"/>
        <v>1.13</v>
      </c>
      <c r="Z2401" s="26">
        <f t="shared" si="467"/>
        <v>598000</v>
      </c>
      <c r="AA2401" s="16">
        <v>1.105</v>
      </c>
      <c r="AB2401" s="35">
        <f t="shared" si="478"/>
        <v>584769.91150442488</v>
      </c>
      <c r="AC2401" s="27">
        <f t="shared" si="470"/>
        <v>70172.389380530978</v>
      </c>
      <c r="AD2401" s="184">
        <v>0.12</v>
      </c>
      <c r="AE2401" s="183">
        <f t="shared" si="471"/>
        <v>0</v>
      </c>
      <c r="AF2401" s="183" t="str">
        <f>IF(AND(COUNTIFS($J$18:J2401,J2401)=1,AE2401=1),1,"")</f>
        <v/>
      </c>
      <c r="AG2401" s="183">
        <f>IF(C2401="","",IF(AND(COUNTIFS($J$18:J2401,J2401)=1,C2401&lt;&gt;""),1,""))</f>
        <v>1</v>
      </c>
      <c r="AH2401" s="183">
        <f>IF(G2401="","",IF(AND(COUNTIFS($J$18:J2401,J2401)=1,G2401&lt;&gt;""),1,""))</f>
        <v>1</v>
      </c>
      <c r="AI2401" s="28">
        <f t="shared" si="472"/>
        <v>468573419.10712183</v>
      </c>
      <c r="AJ2401" s="28">
        <f t="shared" si="473"/>
        <v>55829466.862621114</v>
      </c>
      <c r="AK2401" s="29">
        <f t="shared" si="474"/>
        <v>0.11914774629983395</v>
      </c>
      <c r="AL2401" s="25"/>
      <c r="AM2401" s="25"/>
      <c r="AN2401" s="25"/>
      <c r="AO2401" s="25"/>
      <c r="AP2401" s="45" t="str">
        <f t="shared" si="475"/>
        <v>CancelCANCEL</v>
      </c>
      <c r="AQ2401" s="45" t="str">
        <f t="shared" si="476"/>
        <v>CancelCANCELRMB</v>
      </c>
    </row>
    <row r="2402" spans="1:43" s="15" customFormat="1">
      <c r="A2402" s="16" t="s">
        <v>41</v>
      </c>
      <c r="B2402" s="182">
        <v>2022</v>
      </c>
      <c r="C2402" s="182">
        <v>12</v>
      </c>
      <c r="D2402" s="5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16" t="s">
        <v>171</v>
      </c>
      <c r="F2402" s="16" t="s">
        <v>171</v>
      </c>
      <c r="G2402" s="182" t="s">
        <v>1552</v>
      </c>
      <c r="H2402" s="185"/>
      <c r="I2402" s="57" t="str">
        <f t="shared" si="468"/>
        <v>Cancel</v>
      </c>
      <c r="J2402" s="178" t="s">
        <v>2302</v>
      </c>
      <c r="K2402" s="185" t="s">
        <v>2106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69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87" t="str">
        <f t="shared" si="477"/>
        <v>1.13</v>
      </c>
      <c r="Z2402" s="26">
        <f t="shared" ref="Z2402:Z2465" si="480">IF(X2402="","",X2402*MAX(O2402,N2402))</f>
        <v>600000</v>
      </c>
      <c r="AA2402" s="16">
        <v>1.105</v>
      </c>
      <c r="AB2402" s="35">
        <f t="shared" si="478"/>
        <v>586725.66371681425</v>
      </c>
      <c r="AC2402" s="27">
        <f t="shared" si="470"/>
        <v>70407.079646017708</v>
      </c>
      <c r="AD2402" s="184">
        <v>0.12</v>
      </c>
      <c r="AE2402" s="183">
        <f t="shared" si="471"/>
        <v>0</v>
      </c>
      <c r="AF2402" s="183" t="str">
        <f>IF(AND(COUNTIFS($J$18:J2402,J2402)=1,AE2402=1),1,"")</f>
        <v/>
      </c>
      <c r="AG2402" s="183" t="str">
        <f>IF(C2402="","",IF(AND(COUNTIFS($J$18:J2402,J2402)=1,C2402&lt;&gt;""),1,""))</f>
        <v/>
      </c>
      <c r="AH2402" s="183" t="str">
        <f>IF(G2402="","",IF(AND(COUNTIFS($J$18:J2402,J2402)=1,G2402&lt;&gt;""),1,""))</f>
        <v/>
      </c>
      <c r="AI2402" s="28">
        <f t="shared" si="472"/>
        <v>468573419.10712183</v>
      </c>
      <c r="AJ2402" s="28">
        <f t="shared" si="473"/>
        <v>55829466.862621114</v>
      </c>
      <c r="AK2402" s="29">
        <f t="shared" si="474"/>
        <v>0.11914774629983395</v>
      </c>
      <c r="AL2402" s="25"/>
      <c r="AM2402" s="25"/>
      <c r="AN2402" s="25"/>
      <c r="AO2402" s="25"/>
      <c r="AP2402" s="45" t="str">
        <f t="shared" si="475"/>
        <v>CancelCANCEL</v>
      </c>
      <c r="AQ2402" s="45" t="str">
        <f t="shared" si="476"/>
        <v>CancelCANCELRMB</v>
      </c>
    </row>
    <row r="2403" spans="1:43" s="15" customFormat="1">
      <c r="A2403" s="16" t="s">
        <v>42</v>
      </c>
      <c r="B2403" s="182">
        <v>2023</v>
      </c>
      <c r="C2403" s="182">
        <v>8</v>
      </c>
      <c r="D2403" s="57" t="str">
        <f t="shared" si="479"/>
        <v>Q2</v>
      </c>
      <c r="E2403" s="16" t="s">
        <v>42</v>
      </c>
      <c r="F2403" s="182">
        <v>2023</v>
      </c>
      <c r="G2403" s="182">
        <v>10</v>
      </c>
      <c r="H2403" s="185"/>
      <c r="I2403" s="57" t="str">
        <f t="shared" si="468"/>
        <v>Q3</v>
      </c>
      <c r="J2403" s="178" t="s">
        <v>2303</v>
      </c>
      <c r="K2403" s="185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69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87" t="str">
        <f t="shared" si="477"/>
        <v>1.13</v>
      </c>
      <c r="Z2403" s="26">
        <f t="shared" si="480"/>
        <v>460000</v>
      </c>
      <c r="AA2403" s="16">
        <v>1.07</v>
      </c>
      <c r="AB2403" s="35">
        <f t="shared" si="478"/>
        <v>435575.2212389381</v>
      </c>
      <c r="AC2403" s="27">
        <f t="shared" si="470"/>
        <v>54969.592920353993</v>
      </c>
      <c r="AD2403" s="184">
        <v>0.12620000000000001</v>
      </c>
      <c r="AE2403" s="183">
        <f t="shared" si="471"/>
        <v>0</v>
      </c>
      <c r="AF2403" s="183" t="str">
        <f>IF(AND(COUNTIFS($J$18:J2403,J2403)=1,AE2403=1),1,"")</f>
        <v/>
      </c>
      <c r="AG2403" s="183">
        <f>IF(C2403="","",IF(AND(COUNTIFS($J$18:J2403,J2403)=1,C2403&lt;&gt;""),1,""))</f>
        <v>1</v>
      </c>
      <c r="AH2403" s="183">
        <f>IF(G2403="","",IF(AND(COUNTIFS($J$18:J2403,J2403)=1,G2403&lt;&gt;""),1,""))</f>
        <v>1</v>
      </c>
      <c r="AI2403" s="28">
        <f t="shared" si="472"/>
        <v>5219988.5752212387</v>
      </c>
      <c r="AJ2403" s="28">
        <f t="shared" si="473"/>
        <v>631627.0013460177</v>
      </c>
      <c r="AK2403" s="29">
        <f t="shared" si="474"/>
        <v>0.12100160608478869</v>
      </c>
      <c r="AL2403" s="25"/>
      <c r="AM2403" s="25"/>
      <c r="AN2403" s="25"/>
      <c r="AO2403" s="25"/>
      <c r="AP2403" s="45" t="str">
        <f t="shared" si="475"/>
        <v>202310</v>
      </c>
      <c r="AQ2403" s="45" t="str">
        <f t="shared" si="476"/>
        <v>202310RMB</v>
      </c>
    </row>
    <row r="2404" spans="1:43" s="15" customFormat="1">
      <c r="A2404" s="16" t="s">
        <v>42</v>
      </c>
      <c r="B2404" s="182">
        <v>2023</v>
      </c>
      <c r="C2404" s="182">
        <v>9</v>
      </c>
      <c r="D2404" s="57" t="str">
        <f t="shared" si="479"/>
        <v>Q2</v>
      </c>
      <c r="E2404" s="16" t="s">
        <v>42</v>
      </c>
      <c r="F2404" s="182">
        <v>2023</v>
      </c>
      <c r="G2404" s="182">
        <v>10</v>
      </c>
      <c r="H2404" s="185"/>
      <c r="I2404" s="57" t="str">
        <f t="shared" si="468"/>
        <v>Q3</v>
      </c>
      <c r="J2404" s="178" t="s">
        <v>2304</v>
      </c>
      <c r="K2404" s="185" t="s">
        <v>2305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69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2306</v>
      </c>
      <c r="V2404" s="16" t="s">
        <v>1343</v>
      </c>
      <c r="W2404" s="16" t="s">
        <v>51</v>
      </c>
      <c r="X2404" s="34">
        <v>730000</v>
      </c>
      <c r="Y2404" s="187" t="str">
        <f t="shared" si="477"/>
        <v>1.13</v>
      </c>
      <c r="Z2404" s="26">
        <f t="shared" si="480"/>
        <v>730000</v>
      </c>
      <c r="AA2404" s="16">
        <v>1.07</v>
      </c>
      <c r="AB2404" s="35">
        <f t="shared" si="478"/>
        <v>691238.93805309746</v>
      </c>
      <c r="AC2404" s="27">
        <f t="shared" si="470"/>
        <v>50806.061946902657</v>
      </c>
      <c r="AD2404" s="184">
        <v>7.3499999999999996E-2</v>
      </c>
      <c r="AE2404" s="183">
        <f t="shared" si="471"/>
        <v>0</v>
      </c>
      <c r="AF2404" s="183" t="str">
        <f>IF(AND(COUNTIFS($J$18:J2404,J2404)=1,AE2404=1),1,"")</f>
        <v/>
      </c>
      <c r="AG2404" s="183">
        <f>IF(C2404="","",IF(AND(COUNTIFS($J$18:J2404,J2404)=1,C2404&lt;&gt;""),1,""))</f>
        <v>1</v>
      </c>
      <c r="AH2404" s="183">
        <f>IF(G2404="","",IF(AND(COUNTIFS($J$18:J2404,J2404)=1,G2404&lt;&gt;""),1,""))</f>
        <v>1</v>
      </c>
      <c r="AI2404" s="28">
        <f t="shared" si="472"/>
        <v>5219988.5752212387</v>
      </c>
      <c r="AJ2404" s="28">
        <f t="shared" si="473"/>
        <v>631627.0013460177</v>
      </c>
      <c r="AK2404" s="29">
        <f t="shared" si="474"/>
        <v>0.12100160608478869</v>
      </c>
      <c r="AL2404" s="25"/>
      <c r="AM2404" s="25"/>
      <c r="AN2404" s="25"/>
      <c r="AO2404" s="25"/>
      <c r="AP2404" s="45" t="str">
        <f t="shared" si="475"/>
        <v>202310</v>
      </c>
      <c r="AQ2404" s="45" t="str">
        <f t="shared" si="476"/>
        <v>202310RMB</v>
      </c>
    </row>
    <row r="2405" spans="1:43" s="15" customFormat="1" ht="26.4">
      <c r="A2405" s="16" t="s">
        <v>41</v>
      </c>
      <c r="B2405" s="182">
        <v>2022</v>
      </c>
      <c r="C2405" s="182">
        <v>6</v>
      </c>
      <c r="D2405" s="57" t="str">
        <f t="shared" si="479"/>
        <v>Q1</v>
      </c>
      <c r="E2405" s="16" t="s">
        <v>41</v>
      </c>
      <c r="F2405" s="182">
        <v>2022</v>
      </c>
      <c r="G2405" s="182">
        <v>6</v>
      </c>
      <c r="H2405" s="185"/>
      <c r="I2405" s="57" t="str">
        <f t="shared" si="468"/>
        <v>Q1</v>
      </c>
      <c r="J2405" s="178" t="s">
        <v>2307</v>
      </c>
      <c r="K2405" s="185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69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87" t="str">
        <f t="shared" si="477"/>
        <v>1.13</v>
      </c>
      <c r="Z2405" s="26">
        <f t="shared" si="480"/>
        <v>5600</v>
      </c>
      <c r="AA2405" s="16">
        <v>1.105</v>
      </c>
      <c r="AB2405" s="35">
        <f t="shared" si="478"/>
        <v>5476.1061946902664</v>
      </c>
      <c r="AC2405" s="27">
        <f t="shared" si="470"/>
        <v>657.132743362832</v>
      </c>
      <c r="AD2405" s="184">
        <v>0.12</v>
      </c>
      <c r="AE2405" s="183">
        <f t="shared" si="471"/>
        <v>0</v>
      </c>
      <c r="AF2405" s="183" t="str">
        <f>IF(AND(COUNTIFS($J$18:J2405,J2405)=1,AE2405=1),1,"")</f>
        <v/>
      </c>
      <c r="AG2405" s="183">
        <f>IF(C2405="","",IF(AND(COUNTIFS($J$18:J2405,J2405)=1,C2405&lt;&gt;""),1,""))</f>
        <v>1</v>
      </c>
      <c r="AH2405" s="183">
        <f>IF(G2405="","",IF(AND(COUNTIFS($J$18:J2405,J2405)=1,G2405&lt;&gt;""),1,""))</f>
        <v>1</v>
      </c>
      <c r="AI2405" s="28">
        <f t="shared" si="472"/>
        <v>35682787.057522133</v>
      </c>
      <c r="AJ2405" s="28">
        <f t="shared" si="473"/>
        <v>5833368.3789623892</v>
      </c>
      <c r="AK2405" s="29">
        <f t="shared" si="474"/>
        <v>0.16347849649632909</v>
      </c>
      <c r="AL2405" s="25"/>
      <c r="AM2405" s="25"/>
      <c r="AN2405" s="25"/>
      <c r="AO2405" s="25"/>
      <c r="AP2405" s="45" t="str">
        <f t="shared" si="475"/>
        <v>20226</v>
      </c>
      <c r="AQ2405" s="45" t="str">
        <f t="shared" si="476"/>
        <v>20226RMB</v>
      </c>
    </row>
    <row r="2406" spans="1:43" s="15" customFormat="1">
      <c r="A2406" s="16" t="s">
        <v>42</v>
      </c>
      <c r="B2406" s="182">
        <v>2023</v>
      </c>
      <c r="C2406" s="182">
        <v>10</v>
      </c>
      <c r="D2406" s="57" t="str">
        <f t="shared" si="479"/>
        <v>Q3</v>
      </c>
      <c r="E2406" s="16" t="s">
        <v>42</v>
      </c>
      <c r="F2406" s="182">
        <v>2023</v>
      </c>
      <c r="G2406" s="182">
        <v>10</v>
      </c>
      <c r="H2406" s="185"/>
      <c r="I2406" s="57" t="str">
        <f t="shared" si="468"/>
        <v>Q3</v>
      </c>
      <c r="J2406" s="178" t="s">
        <v>2308</v>
      </c>
      <c r="K2406" s="185" t="s">
        <v>2309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69"/>
        <v>MAIN UNIT</v>
      </c>
      <c r="Q2406" s="16" t="s">
        <v>48</v>
      </c>
      <c r="R2406" s="16" t="s">
        <v>49</v>
      </c>
      <c r="S2406" s="16" t="s">
        <v>37</v>
      </c>
      <c r="T2406" s="16" t="s">
        <v>2310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87" t="str">
        <f>IF(W2406="","",IF(W2406="RMB","1.13", "1"))</f>
        <v>1.13</v>
      </c>
      <c r="Z2406" s="26">
        <f t="shared" si="480"/>
        <v>390000</v>
      </c>
      <c r="AA2406" s="16">
        <v>1.07</v>
      </c>
      <c r="AB2406" s="35">
        <f t="shared" si="478"/>
        <v>369292.03539823013</v>
      </c>
      <c r="AC2406" s="27">
        <f t="shared" si="470"/>
        <v>34713.451327433635</v>
      </c>
      <c r="AD2406" s="184">
        <v>9.4E-2</v>
      </c>
      <c r="AE2406" s="183">
        <f t="shared" si="471"/>
        <v>0</v>
      </c>
      <c r="AF2406" s="183" t="str">
        <f>IF(AND(COUNTIFS($J$18:J2406,J2406)=1,AE2406=1),1,"")</f>
        <v/>
      </c>
      <c r="AG2406" s="183">
        <f>IF(C2406="","",IF(AND(COUNTIFS($J$18:J2406,J2406)=1,C2406&lt;&gt;""),1,""))</f>
        <v>1</v>
      </c>
      <c r="AH2406" s="183">
        <f>IF(G2406="","",IF(AND(COUNTIFS($J$18:J2406,J2406)=1,G2406&lt;&gt;""),1,""))</f>
        <v>1</v>
      </c>
      <c r="AI2406" s="28">
        <f t="shared" si="472"/>
        <v>5219988.5752212387</v>
      </c>
      <c r="AJ2406" s="28">
        <f t="shared" si="473"/>
        <v>631627.0013460177</v>
      </c>
      <c r="AK2406" s="29">
        <f t="shared" si="474"/>
        <v>0.12100160608478869</v>
      </c>
      <c r="AL2406" s="25"/>
      <c r="AM2406" s="25"/>
      <c r="AN2406" s="25"/>
      <c r="AO2406" s="25"/>
      <c r="AP2406" s="45" t="str">
        <f t="shared" si="475"/>
        <v>202310</v>
      </c>
      <c r="AQ2406" s="45" t="str">
        <f t="shared" si="476"/>
        <v>202310RMB</v>
      </c>
    </row>
    <row r="2407" spans="1:43" s="15" customFormat="1">
      <c r="A2407" s="16" t="s">
        <v>42</v>
      </c>
      <c r="B2407" s="182">
        <v>2023</v>
      </c>
      <c r="C2407" s="182">
        <v>5</v>
      </c>
      <c r="D2407" s="57" t="str">
        <f t="shared" si="479"/>
        <v>Q1</v>
      </c>
      <c r="E2407" s="16" t="s">
        <v>42</v>
      </c>
      <c r="F2407" s="182">
        <v>2023</v>
      </c>
      <c r="G2407" s="182">
        <v>6</v>
      </c>
      <c r="H2407" s="185"/>
      <c r="I2407" s="57" t="str">
        <f t="shared" si="468"/>
        <v>Q1</v>
      </c>
      <c r="J2407" s="178" t="s">
        <v>2311</v>
      </c>
      <c r="K2407" s="185" t="s">
        <v>2312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69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87" t="str">
        <f>IF(W2407="RMB","1.13", "1")</f>
        <v>1.13</v>
      </c>
      <c r="Z2407" s="26">
        <f t="shared" si="480"/>
        <v>285000</v>
      </c>
      <c r="AA2407" s="16">
        <v>1.105</v>
      </c>
      <c r="AB2407" s="35">
        <f t="shared" si="478"/>
        <v>278694.69026548677</v>
      </c>
      <c r="AC2407" s="27">
        <f t="shared" si="470"/>
        <v>31771.194690265493</v>
      </c>
      <c r="AD2407" s="184">
        <v>0.114</v>
      </c>
      <c r="AE2407" s="183">
        <f t="shared" si="471"/>
        <v>1</v>
      </c>
      <c r="AF2407" s="183">
        <f>IF(AND(COUNTIFS($J$18:J2407,J2407)=1,AE2407=1),1,"")</f>
        <v>1</v>
      </c>
      <c r="AG2407" s="183">
        <f>IF(C2407="","",IF(AND(COUNTIFS($J$18:J2407,J2407)=1,C2407&lt;&gt;""),1,""))</f>
        <v>1</v>
      </c>
      <c r="AH2407" s="183">
        <f>IF(G2407="","",IF(AND(COUNTIFS($J$18:J2407,J2407)=1,G2407&lt;&gt;""),1,""))</f>
        <v>1</v>
      </c>
      <c r="AI2407" s="28">
        <f t="shared" si="472"/>
        <v>13640480.497522123</v>
      </c>
      <c r="AJ2407" s="28">
        <f t="shared" si="473"/>
        <v>1928605.8020906285</v>
      </c>
      <c r="AK2407" s="29">
        <f t="shared" si="474"/>
        <v>0.14138840654777313</v>
      </c>
      <c r="AL2407" s="25"/>
      <c r="AM2407" s="25"/>
      <c r="AN2407" s="25"/>
      <c r="AO2407" s="25"/>
      <c r="AP2407" s="45" t="str">
        <f t="shared" si="475"/>
        <v>20236</v>
      </c>
      <c r="AQ2407" s="45" t="str">
        <f t="shared" si="476"/>
        <v>20236RMB</v>
      </c>
    </row>
    <row r="2408" spans="1:43" s="15" customFormat="1">
      <c r="A2408" s="16" t="s">
        <v>42</v>
      </c>
      <c r="B2408" s="182">
        <v>2023</v>
      </c>
      <c r="C2408" s="182">
        <v>9</v>
      </c>
      <c r="D2408" s="57" t="str">
        <f t="shared" si="479"/>
        <v>Q2</v>
      </c>
      <c r="E2408" s="16" t="s">
        <v>42</v>
      </c>
      <c r="F2408" s="182">
        <v>2023</v>
      </c>
      <c r="G2408" s="182">
        <v>12</v>
      </c>
      <c r="H2408" s="185"/>
      <c r="I2408" s="57" t="str">
        <f t="shared" si="468"/>
        <v>Q3</v>
      </c>
      <c r="J2408" s="178" t="s">
        <v>2313</v>
      </c>
      <c r="K2408" s="185" t="s">
        <v>2314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69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87" t="str">
        <f>IF(W2408="","",IF(W2408="RMB","1.13", "1"))</f>
        <v>1.13</v>
      </c>
      <c r="Z2408" s="26">
        <f t="shared" si="480"/>
        <v>435000</v>
      </c>
      <c r="AA2408" s="16">
        <v>1.095</v>
      </c>
      <c r="AB2408" s="35">
        <f t="shared" si="478"/>
        <v>421526.54867256642</v>
      </c>
      <c r="AC2408" s="27">
        <f t="shared" si="470"/>
        <v>70521.391592920365</v>
      </c>
      <c r="AD2408" s="188">
        <v>0.1673</v>
      </c>
      <c r="AE2408" s="183">
        <f t="shared" si="471"/>
        <v>1</v>
      </c>
      <c r="AF2408" s="183">
        <f>IF(AND(COUNTIFS($J$18:J2408,J2408)=1,AE2408=1),1,"")</f>
        <v>1</v>
      </c>
      <c r="AG2408" s="183">
        <f>IF(C2408="","",IF(AND(COUNTIFS($J$18:J2408,J2408)=1,C2408&lt;&gt;""),1,""))</f>
        <v>1</v>
      </c>
      <c r="AH2408" s="183">
        <f>IF(G2408="","",IF(AND(COUNTIFS($J$18:J2408,J2408)=1,G2408&lt;&gt;""),1,""))</f>
        <v>1</v>
      </c>
      <c r="AI2408" s="28">
        <f t="shared" si="472"/>
        <v>10271727.486725662</v>
      </c>
      <c r="AJ2408" s="28">
        <f t="shared" si="473"/>
        <v>1227228.7260761061</v>
      </c>
      <c r="AK2408" s="29">
        <f t="shared" si="474"/>
        <v>0.11947637120066472</v>
      </c>
      <c r="AL2408" s="25"/>
      <c r="AM2408" s="25"/>
      <c r="AN2408" s="25"/>
      <c r="AO2408" s="25"/>
      <c r="AP2408" s="45" t="str">
        <f t="shared" si="475"/>
        <v>202312</v>
      </c>
      <c r="AQ2408" s="45" t="str">
        <f t="shared" si="476"/>
        <v>202312RMB</v>
      </c>
    </row>
    <row r="2409" spans="1:43" s="15" customFormat="1">
      <c r="A2409" s="16" t="s">
        <v>42</v>
      </c>
      <c r="B2409" s="182">
        <v>2023</v>
      </c>
      <c r="C2409" s="182">
        <v>10</v>
      </c>
      <c r="D2409" s="57" t="str">
        <f t="shared" si="479"/>
        <v>Q3</v>
      </c>
      <c r="E2409" s="16" t="s">
        <v>42</v>
      </c>
      <c r="F2409" s="182">
        <v>2024</v>
      </c>
      <c r="G2409" s="182">
        <v>2</v>
      </c>
      <c r="H2409" s="185"/>
      <c r="I2409" s="57" t="str">
        <f t="shared" si="468"/>
        <v>Q4</v>
      </c>
      <c r="J2409" s="178" t="s">
        <v>2315</v>
      </c>
      <c r="K2409" s="185" t="s">
        <v>2186</v>
      </c>
      <c r="L2409" s="25" t="s">
        <v>55</v>
      </c>
      <c r="M2409" s="16" t="s">
        <v>47</v>
      </c>
      <c r="N2409" s="16">
        <v>1</v>
      </c>
      <c r="O2409" s="16"/>
      <c r="P2409" s="57" t="str">
        <f t="shared" si="469"/>
        <v>MAIN UNIT</v>
      </c>
      <c r="Q2409" s="16" t="s">
        <v>48</v>
      </c>
      <c r="R2409" s="16" t="s">
        <v>49</v>
      </c>
      <c r="S2409" s="16" t="s">
        <v>37</v>
      </c>
      <c r="T2409" s="16" t="s">
        <v>155</v>
      </c>
      <c r="U2409" s="16" t="s">
        <v>76</v>
      </c>
      <c r="V2409" s="16" t="s">
        <v>71</v>
      </c>
      <c r="W2409" s="16" t="s">
        <v>51</v>
      </c>
      <c r="X2409" s="34">
        <v>430000</v>
      </c>
      <c r="Y2409" s="187" t="str">
        <f>IF(W2409="","",IF(W2409="RMB","1.13", "1"))</f>
        <v>1.13</v>
      </c>
      <c r="Z2409" s="26">
        <f t="shared" si="480"/>
        <v>430000</v>
      </c>
      <c r="AA2409" s="16">
        <v>1.1000000000000001</v>
      </c>
      <c r="AB2409" s="35">
        <f t="shared" si="478"/>
        <v>418584.07079646026</v>
      </c>
      <c r="AC2409" s="27">
        <f t="shared" si="470"/>
        <v>50230.088495575226</v>
      </c>
      <c r="AD2409" s="184">
        <v>0.12</v>
      </c>
      <c r="AE2409" s="183">
        <f t="shared" si="471"/>
        <v>0</v>
      </c>
      <c r="AF2409" s="183" t="str">
        <f>IF(AND(COUNTIFS($J$18:J2409,J2409)=1,AE2409=1),1,"")</f>
        <v/>
      </c>
      <c r="AG2409" s="183">
        <f>IF(C2409="","",IF(AND(COUNTIFS($J$18:J2409,J2409)=1,C2409&lt;&gt;""),1,""))</f>
        <v>1</v>
      </c>
      <c r="AH2409" s="183">
        <f>IF(G2409="","",IF(AND(COUNTIFS($J$18:J2409,J2409)=1,G2409&lt;&gt;""),1,""))</f>
        <v>1</v>
      </c>
      <c r="AI2409" s="28">
        <f t="shared" si="472"/>
        <v>16000190.159292037</v>
      </c>
      <c r="AJ2409" s="28">
        <f t="shared" si="473"/>
        <v>1920022.8191150443</v>
      </c>
      <c r="AK2409" s="29">
        <f t="shared" si="474"/>
        <v>0.12</v>
      </c>
      <c r="AL2409" s="25"/>
      <c r="AM2409" s="25"/>
      <c r="AN2409" s="25"/>
      <c r="AO2409" s="25"/>
      <c r="AP2409" s="45" t="str">
        <f t="shared" si="475"/>
        <v>20242</v>
      </c>
      <c r="AQ2409" s="45" t="str">
        <f t="shared" si="476"/>
        <v>20242RMB</v>
      </c>
    </row>
    <row r="2410" spans="1:43" s="15" customFormat="1" ht="26.4">
      <c r="A2410" s="16" t="s">
        <v>42</v>
      </c>
      <c r="B2410" s="182">
        <v>2023</v>
      </c>
      <c r="C2410" s="182">
        <v>8</v>
      </c>
      <c r="D2410" s="57" t="str">
        <f t="shared" si="479"/>
        <v>Q2</v>
      </c>
      <c r="E2410" s="16" t="s">
        <v>42</v>
      </c>
      <c r="F2410" s="182">
        <v>2023</v>
      </c>
      <c r="G2410" s="182">
        <v>10</v>
      </c>
      <c r="H2410" s="185"/>
      <c r="I2410" s="57" t="str">
        <f t="shared" si="468"/>
        <v>Q3</v>
      </c>
      <c r="J2410" s="178" t="s">
        <v>2316</v>
      </c>
      <c r="K2410" s="185" t="s">
        <v>2317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69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87" t="str">
        <f>IF(W2410="","",IF(W2410="RMB","1.13", "1"))</f>
        <v>1.13</v>
      </c>
      <c r="Z2410" s="26">
        <f t="shared" si="480"/>
        <v>101250</v>
      </c>
      <c r="AA2410" s="16">
        <v>1.07</v>
      </c>
      <c r="AB2410" s="35">
        <f t="shared" si="478"/>
        <v>95873.893805309752</v>
      </c>
      <c r="AC2410" s="27">
        <f t="shared" si="470"/>
        <v>40765.579646017708</v>
      </c>
      <c r="AD2410" s="184">
        <v>0.42520000000000002</v>
      </c>
      <c r="AE2410" s="183">
        <f t="shared" si="471"/>
        <v>0</v>
      </c>
      <c r="AF2410" s="183" t="str">
        <f>IF(AND(COUNTIFS($J$18:J2410,J2410)=1,AE2410=1),1,"")</f>
        <v/>
      </c>
      <c r="AG2410" s="183">
        <f>IF(C2410="","",IF(AND(COUNTIFS($J$18:J2410,J2410)=1,C2410&lt;&gt;""),1,""))</f>
        <v>1</v>
      </c>
      <c r="AH2410" s="183">
        <f>IF(G2410="","",IF(AND(COUNTIFS($J$18:J2410,J2410)=1,G2410&lt;&gt;""),1,""))</f>
        <v>1</v>
      </c>
      <c r="AI2410" s="28">
        <f t="shared" si="472"/>
        <v>5219988.5752212387</v>
      </c>
      <c r="AJ2410" s="28">
        <f t="shared" si="473"/>
        <v>631627.0013460177</v>
      </c>
      <c r="AK2410" s="29">
        <f t="shared" si="474"/>
        <v>0.12100160608478869</v>
      </c>
      <c r="AL2410" s="25"/>
      <c r="AM2410" s="25"/>
      <c r="AN2410" s="25"/>
      <c r="AO2410" s="25"/>
      <c r="AP2410" s="45" t="str">
        <f t="shared" si="475"/>
        <v>202310</v>
      </c>
      <c r="AQ2410" s="45" t="str">
        <f t="shared" si="476"/>
        <v>202310RMB</v>
      </c>
    </row>
    <row r="2411" spans="1:43" s="15" customFormat="1">
      <c r="A2411" s="16" t="s">
        <v>42</v>
      </c>
      <c r="B2411" s="182">
        <v>2023</v>
      </c>
      <c r="C2411" s="182">
        <v>5</v>
      </c>
      <c r="D2411" s="57" t="str">
        <f t="shared" si="479"/>
        <v>Q1</v>
      </c>
      <c r="E2411" s="16" t="s">
        <v>42</v>
      </c>
      <c r="F2411" s="182">
        <v>2023</v>
      </c>
      <c r="G2411" s="182">
        <v>11</v>
      </c>
      <c r="H2411" s="185"/>
      <c r="I2411" s="57" t="str">
        <f t="shared" si="468"/>
        <v>Q3</v>
      </c>
      <c r="J2411" s="178" t="s">
        <v>2311</v>
      </c>
      <c r="K2411" s="185" t="s">
        <v>2312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69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87" t="str">
        <f t="shared" ref="Y2411:Y2474" si="481">IF(W2411="RMB","1.13", "1")</f>
        <v>1.13</v>
      </c>
      <c r="Z2411" s="26">
        <f t="shared" si="480"/>
        <v>285000</v>
      </c>
      <c r="AA2411" s="16">
        <v>1.07</v>
      </c>
      <c r="AB2411" s="35">
        <f t="shared" si="478"/>
        <v>269867.25663716818</v>
      </c>
      <c r="AC2411" s="27">
        <f t="shared" si="470"/>
        <v>30764.867256637172</v>
      </c>
      <c r="AD2411" s="184">
        <v>0.114</v>
      </c>
      <c r="AE2411" s="183">
        <f t="shared" si="471"/>
        <v>1</v>
      </c>
      <c r="AF2411" s="183" t="str">
        <f>IF(AND(COUNTIFS($J$18:J2411,J2411)=1,AE2411=1),1,"")</f>
        <v/>
      </c>
      <c r="AG2411" s="183" t="str">
        <f>IF(C2411="","",IF(AND(COUNTIFS($J$18:J2411,J2411)=1,C2411&lt;&gt;""),1,""))</f>
        <v/>
      </c>
      <c r="AH2411" s="183" t="str">
        <f>IF(G2411="","",IF(AND(COUNTIFS($J$18:J2411,J2411)=1,G2411&lt;&gt;""),1,""))</f>
        <v/>
      </c>
      <c r="AI2411" s="28">
        <f t="shared" si="472"/>
        <v>11730565.00042478</v>
      </c>
      <c r="AJ2411" s="28">
        <f t="shared" si="473"/>
        <v>1971465.2465810829</v>
      </c>
      <c r="AK2411" s="29">
        <f t="shared" si="474"/>
        <v>0.16806225842571892</v>
      </c>
      <c r="AL2411" s="25"/>
      <c r="AM2411" s="25"/>
      <c r="AN2411" s="25"/>
      <c r="AO2411" s="25"/>
      <c r="AP2411" s="45" t="str">
        <f t="shared" si="475"/>
        <v>202311</v>
      </c>
      <c r="AQ2411" s="45" t="str">
        <f t="shared" si="476"/>
        <v>202311RMB</v>
      </c>
    </row>
    <row r="2412" spans="1:43" s="15" customFormat="1">
      <c r="A2412" s="16" t="s">
        <v>41</v>
      </c>
      <c r="B2412" s="182">
        <v>2022</v>
      </c>
      <c r="C2412" s="182">
        <v>11</v>
      </c>
      <c r="D2412" s="57" t="str">
        <f t="shared" si="479"/>
        <v>Q3</v>
      </c>
      <c r="E2412" s="16" t="s">
        <v>41</v>
      </c>
      <c r="F2412" s="182">
        <v>2022</v>
      </c>
      <c r="G2412" s="182">
        <v>11</v>
      </c>
      <c r="H2412" s="185"/>
      <c r="I2412" s="57" t="str">
        <f t="shared" si="468"/>
        <v>Q3</v>
      </c>
      <c r="J2412" s="178" t="s">
        <v>2266</v>
      </c>
      <c r="K2412" s="185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69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87" t="str">
        <f t="shared" si="481"/>
        <v>1.13</v>
      </c>
      <c r="Z2412" s="26">
        <f t="shared" si="480"/>
        <v>990000</v>
      </c>
      <c r="AA2412" s="16">
        <v>1.08</v>
      </c>
      <c r="AB2412" s="35">
        <f t="shared" si="478"/>
        <v>946194.69026548683</v>
      </c>
      <c r="AC2412" s="27">
        <f t="shared" si="470"/>
        <v>174194.44247787615</v>
      </c>
      <c r="AD2412" s="184">
        <v>0.18410000000000001</v>
      </c>
      <c r="AE2412" s="183">
        <f t="shared" si="471"/>
        <v>0</v>
      </c>
      <c r="AF2412" s="183" t="str">
        <f>IF(AND(COUNTIFS($J$18:J2412,J2412)=1,AE2412=1),1,"")</f>
        <v/>
      </c>
      <c r="AG2412" s="183" t="str">
        <f>IF(C2412="","",IF(AND(COUNTIFS($J$18:J2412,J2412)=1,C2412&lt;&gt;""),1,""))</f>
        <v/>
      </c>
      <c r="AH2412" s="183" t="str">
        <f>IF(G2412="","",IF(AND(COUNTIFS($J$18:J2412,J2412)=1,G2412&lt;&gt;""),1,""))</f>
        <v/>
      </c>
      <c r="AI2412" s="28">
        <f t="shared" si="472"/>
        <v>31017966.201968145</v>
      </c>
      <c r="AJ2412" s="28">
        <f t="shared" si="473"/>
        <v>4704250.3347305888</v>
      </c>
      <c r="AK2412" s="29">
        <f t="shared" si="474"/>
        <v>0.15166211427595455</v>
      </c>
      <c r="AL2412" s="25"/>
      <c r="AM2412" s="25"/>
      <c r="AN2412" s="25"/>
      <c r="AO2412" s="25"/>
      <c r="AP2412" s="45" t="str">
        <f t="shared" si="475"/>
        <v>202211</v>
      </c>
      <c r="AQ2412" s="45" t="str">
        <f t="shared" si="476"/>
        <v>202211RMB</v>
      </c>
    </row>
    <row r="2413" spans="1:43" s="15" customFormat="1">
      <c r="A2413" s="16" t="s">
        <v>41</v>
      </c>
      <c r="B2413" s="182">
        <v>2022</v>
      </c>
      <c r="C2413" s="182">
        <v>11</v>
      </c>
      <c r="D2413" s="57" t="str">
        <f t="shared" si="479"/>
        <v>Q3</v>
      </c>
      <c r="E2413" s="16" t="s">
        <v>41</v>
      </c>
      <c r="F2413" s="182">
        <v>2022</v>
      </c>
      <c r="G2413" s="182">
        <v>11</v>
      </c>
      <c r="H2413" s="185"/>
      <c r="I2413" s="57" t="str">
        <f t="shared" si="468"/>
        <v>Q3</v>
      </c>
      <c r="J2413" s="178" t="s">
        <v>2266</v>
      </c>
      <c r="K2413" s="185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69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87" t="str">
        <f t="shared" si="481"/>
        <v>1.13</v>
      </c>
      <c r="Z2413" s="26">
        <f t="shared" si="480"/>
        <v>990000</v>
      </c>
      <c r="AA2413" s="16">
        <v>1.08</v>
      </c>
      <c r="AB2413" s="35">
        <f t="shared" si="478"/>
        <v>946194.69026548683</v>
      </c>
      <c r="AC2413" s="27">
        <f t="shared" si="470"/>
        <v>174194.44247787615</v>
      </c>
      <c r="AD2413" s="184">
        <v>0.18410000000000001</v>
      </c>
      <c r="AE2413" s="183">
        <f t="shared" si="471"/>
        <v>0</v>
      </c>
      <c r="AF2413" s="183" t="str">
        <f>IF(AND(COUNTIFS($J$18:J2413,J2413)=1,AE2413=1),1,"")</f>
        <v/>
      </c>
      <c r="AG2413" s="183" t="str">
        <f>IF(C2413="","",IF(AND(COUNTIFS($J$18:J2413,J2413)=1,C2413&lt;&gt;""),1,""))</f>
        <v/>
      </c>
      <c r="AH2413" s="183" t="str">
        <f>IF(G2413="","",IF(AND(COUNTIFS($J$18:J2413,J2413)=1,G2413&lt;&gt;""),1,""))</f>
        <v/>
      </c>
      <c r="AI2413" s="28">
        <f t="shared" si="472"/>
        <v>31017966.201968145</v>
      </c>
      <c r="AJ2413" s="28">
        <f t="shared" si="473"/>
        <v>4704250.3347305888</v>
      </c>
      <c r="AK2413" s="29">
        <f t="shared" si="474"/>
        <v>0.15166211427595455</v>
      </c>
      <c r="AL2413" s="25"/>
      <c r="AM2413" s="25"/>
      <c r="AN2413" s="25"/>
      <c r="AO2413" s="25"/>
      <c r="AP2413" s="45" t="str">
        <f t="shared" si="475"/>
        <v>202211</v>
      </c>
      <c r="AQ2413" s="45" t="str">
        <f t="shared" si="476"/>
        <v>202211RMB</v>
      </c>
    </row>
    <row r="2414" spans="1:43" s="15" customFormat="1">
      <c r="A2414" s="16" t="s">
        <v>41</v>
      </c>
      <c r="B2414" s="182">
        <v>2022</v>
      </c>
      <c r="C2414" s="182">
        <v>11</v>
      </c>
      <c r="D2414" s="57" t="str">
        <f t="shared" si="479"/>
        <v>Q3</v>
      </c>
      <c r="E2414" s="16" t="s">
        <v>41</v>
      </c>
      <c r="F2414" s="182">
        <v>2022</v>
      </c>
      <c r="G2414" s="182">
        <v>11</v>
      </c>
      <c r="H2414" s="185"/>
      <c r="I2414" s="57" t="str">
        <f t="shared" si="468"/>
        <v>Q3</v>
      </c>
      <c r="J2414" s="178" t="s">
        <v>2266</v>
      </c>
      <c r="K2414" s="185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69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87" t="str">
        <f t="shared" si="481"/>
        <v>1.13</v>
      </c>
      <c r="Z2414" s="26">
        <f t="shared" si="480"/>
        <v>990000</v>
      </c>
      <c r="AA2414" s="16">
        <v>1.08</v>
      </c>
      <c r="AB2414" s="35">
        <f t="shared" si="478"/>
        <v>946194.69026548683</v>
      </c>
      <c r="AC2414" s="27">
        <f t="shared" si="470"/>
        <v>174194.44247787615</v>
      </c>
      <c r="AD2414" s="184">
        <v>0.18410000000000001</v>
      </c>
      <c r="AE2414" s="183">
        <f t="shared" si="471"/>
        <v>0</v>
      </c>
      <c r="AF2414" s="183" t="str">
        <f>IF(AND(COUNTIFS($J$18:J2414,J2414)=1,AE2414=1),1,"")</f>
        <v/>
      </c>
      <c r="AG2414" s="183" t="str">
        <f>IF(C2414="","",IF(AND(COUNTIFS($J$18:J2414,J2414)=1,C2414&lt;&gt;""),1,""))</f>
        <v/>
      </c>
      <c r="AH2414" s="183" t="str">
        <f>IF(G2414="","",IF(AND(COUNTIFS($J$18:J2414,J2414)=1,G2414&lt;&gt;""),1,""))</f>
        <v/>
      </c>
      <c r="AI2414" s="28">
        <f t="shared" si="472"/>
        <v>31017966.201968145</v>
      </c>
      <c r="AJ2414" s="28">
        <f t="shared" si="473"/>
        <v>4704250.3347305888</v>
      </c>
      <c r="AK2414" s="29">
        <f t="shared" si="474"/>
        <v>0.15166211427595455</v>
      </c>
      <c r="AL2414" s="25"/>
      <c r="AM2414" s="25"/>
      <c r="AN2414" s="25"/>
      <c r="AO2414" s="25"/>
      <c r="AP2414" s="45" t="str">
        <f t="shared" si="475"/>
        <v>202211</v>
      </c>
      <c r="AQ2414" s="45" t="str">
        <f t="shared" si="476"/>
        <v>202211RMB</v>
      </c>
    </row>
    <row r="2415" spans="1:43" s="15" customFormat="1">
      <c r="A2415" s="16" t="s">
        <v>41</v>
      </c>
      <c r="B2415" s="182">
        <v>2022</v>
      </c>
      <c r="C2415" s="182">
        <v>11</v>
      </c>
      <c r="D2415" s="57" t="str">
        <f t="shared" si="479"/>
        <v>Q3</v>
      </c>
      <c r="E2415" s="16" t="s">
        <v>41</v>
      </c>
      <c r="F2415" s="182">
        <v>2022</v>
      </c>
      <c r="G2415" s="182">
        <v>11</v>
      </c>
      <c r="H2415" s="185"/>
      <c r="I2415" s="57" t="str">
        <f t="shared" si="468"/>
        <v>Q3</v>
      </c>
      <c r="J2415" s="178" t="s">
        <v>2266</v>
      </c>
      <c r="K2415" s="185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69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87" t="str">
        <f t="shared" si="481"/>
        <v>1.13</v>
      </c>
      <c r="Z2415" s="26">
        <f t="shared" si="480"/>
        <v>851000</v>
      </c>
      <c r="AA2415" s="16">
        <v>1.08</v>
      </c>
      <c r="AB2415" s="35">
        <f t="shared" si="478"/>
        <v>813345.13274336304</v>
      </c>
      <c r="AC2415" s="27">
        <f t="shared" si="470"/>
        <v>149736.83893805314</v>
      </c>
      <c r="AD2415" s="184">
        <v>0.18410000000000001</v>
      </c>
      <c r="AE2415" s="183">
        <f t="shared" si="471"/>
        <v>0</v>
      </c>
      <c r="AF2415" s="183" t="str">
        <f>IF(AND(COUNTIFS($J$18:J2415,J2415)=1,AE2415=1),1,"")</f>
        <v/>
      </c>
      <c r="AG2415" s="183" t="str">
        <f>IF(C2415="","",IF(AND(COUNTIFS($J$18:J2415,J2415)=1,C2415&lt;&gt;""),1,""))</f>
        <v/>
      </c>
      <c r="AH2415" s="183" t="str">
        <f>IF(G2415="","",IF(AND(COUNTIFS($J$18:J2415,J2415)=1,G2415&lt;&gt;""),1,""))</f>
        <v/>
      </c>
      <c r="AI2415" s="28">
        <f t="shared" si="472"/>
        <v>31017966.201968145</v>
      </c>
      <c r="AJ2415" s="28">
        <f t="shared" si="473"/>
        <v>4704250.3347305888</v>
      </c>
      <c r="AK2415" s="29">
        <f t="shared" si="474"/>
        <v>0.15166211427595455</v>
      </c>
      <c r="AL2415" s="25"/>
      <c r="AM2415" s="25"/>
      <c r="AN2415" s="25"/>
      <c r="AO2415" s="25"/>
      <c r="AP2415" s="45" t="str">
        <f t="shared" si="475"/>
        <v>202211</v>
      </c>
      <c r="AQ2415" s="45" t="str">
        <f t="shared" si="476"/>
        <v>202211RMB</v>
      </c>
    </row>
    <row r="2416" spans="1:43" s="15" customFormat="1">
      <c r="A2416" s="16" t="s">
        <v>41</v>
      </c>
      <c r="B2416" s="182">
        <v>2022</v>
      </c>
      <c r="C2416" s="182">
        <v>11</v>
      </c>
      <c r="D2416" s="57" t="str">
        <f t="shared" si="479"/>
        <v>Q3</v>
      </c>
      <c r="E2416" s="16" t="s">
        <v>41</v>
      </c>
      <c r="F2416" s="182">
        <v>2022</v>
      </c>
      <c r="G2416" s="182">
        <v>11</v>
      </c>
      <c r="H2416" s="185"/>
      <c r="I2416" s="57" t="str">
        <f t="shared" si="468"/>
        <v>Q3</v>
      </c>
      <c r="J2416" s="178" t="s">
        <v>2266</v>
      </c>
      <c r="K2416" s="185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69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87" t="str">
        <f t="shared" si="481"/>
        <v>1.13</v>
      </c>
      <c r="Z2416" s="26">
        <f t="shared" si="480"/>
        <v>851000</v>
      </c>
      <c r="AA2416" s="16">
        <v>1.08</v>
      </c>
      <c r="AB2416" s="35">
        <f t="shared" si="478"/>
        <v>813345.13274336304</v>
      </c>
      <c r="AC2416" s="27">
        <f t="shared" si="470"/>
        <v>149736.83893805314</v>
      </c>
      <c r="AD2416" s="184">
        <v>0.18410000000000001</v>
      </c>
      <c r="AE2416" s="183">
        <f t="shared" si="471"/>
        <v>0</v>
      </c>
      <c r="AF2416" s="183" t="str">
        <f>IF(AND(COUNTIFS($J$18:J2416,J2416)=1,AE2416=1),1,"")</f>
        <v/>
      </c>
      <c r="AG2416" s="183" t="str">
        <f>IF(C2416="","",IF(AND(COUNTIFS($J$18:J2416,J2416)=1,C2416&lt;&gt;""),1,""))</f>
        <v/>
      </c>
      <c r="AH2416" s="183" t="str">
        <f>IF(G2416="","",IF(AND(COUNTIFS($J$18:J2416,J2416)=1,G2416&lt;&gt;""),1,""))</f>
        <v/>
      </c>
      <c r="AI2416" s="28">
        <f t="shared" si="472"/>
        <v>31017966.201968145</v>
      </c>
      <c r="AJ2416" s="28">
        <f t="shared" si="473"/>
        <v>4704250.3347305888</v>
      </c>
      <c r="AK2416" s="29">
        <f t="shared" si="474"/>
        <v>0.15166211427595455</v>
      </c>
      <c r="AL2416" s="25"/>
      <c r="AM2416" s="25"/>
      <c r="AN2416" s="25"/>
      <c r="AO2416" s="25"/>
      <c r="AP2416" s="45" t="str">
        <f t="shared" si="475"/>
        <v>202211</v>
      </c>
      <c r="AQ2416" s="45" t="str">
        <f t="shared" si="476"/>
        <v>202211RMB</v>
      </c>
    </row>
    <row r="2417" spans="1:43" s="15" customFormat="1">
      <c r="A2417" s="16" t="s">
        <v>41</v>
      </c>
      <c r="B2417" s="182">
        <v>2022</v>
      </c>
      <c r="C2417" s="182">
        <v>11</v>
      </c>
      <c r="D2417" s="57" t="str">
        <f t="shared" si="479"/>
        <v>Q3</v>
      </c>
      <c r="E2417" s="16" t="s">
        <v>41</v>
      </c>
      <c r="F2417" s="182">
        <v>2022</v>
      </c>
      <c r="G2417" s="182">
        <v>11</v>
      </c>
      <c r="H2417" s="185"/>
      <c r="I2417" s="57" t="str">
        <f t="shared" si="468"/>
        <v>Q3</v>
      </c>
      <c r="J2417" s="178" t="s">
        <v>2266</v>
      </c>
      <c r="K2417" s="185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69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87" t="str">
        <f t="shared" si="481"/>
        <v>1.13</v>
      </c>
      <c r="Z2417" s="26">
        <f t="shared" si="480"/>
        <v>851000</v>
      </c>
      <c r="AA2417" s="16">
        <v>1.08</v>
      </c>
      <c r="AB2417" s="35">
        <f t="shared" si="478"/>
        <v>813345.13274336304</v>
      </c>
      <c r="AC2417" s="27">
        <f t="shared" si="470"/>
        <v>149736.83893805314</v>
      </c>
      <c r="AD2417" s="184">
        <v>0.18410000000000001</v>
      </c>
      <c r="AE2417" s="183">
        <f t="shared" si="471"/>
        <v>0</v>
      </c>
      <c r="AF2417" s="183" t="str">
        <f>IF(AND(COUNTIFS($J$18:J2417,J2417)=1,AE2417=1),1,"")</f>
        <v/>
      </c>
      <c r="AG2417" s="183" t="str">
        <f>IF(C2417="","",IF(AND(COUNTIFS($J$18:J2417,J2417)=1,C2417&lt;&gt;""),1,""))</f>
        <v/>
      </c>
      <c r="AH2417" s="183" t="str">
        <f>IF(G2417="","",IF(AND(COUNTIFS($J$18:J2417,J2417)=1,G2417&lt;&gt;""),1,""))</f>
        <v/>
      </c>
      <c r="AI2417" s="28">
        <f t="shared" si="472"/>
        <v>31017966.201968145</v>
      </c>
      <c r="AJ2417" s="28">
        <f t="shared" si="473"/>
        <v>4704250.3347305888</v>
      </c>
      <c r="AK2417" s="29">
        <f t="shared" si="474"/>
        <v>0.15166211427595455</v>
      </c>
      <c r="AL2417" s="25"/>
      <c r="AM2417" s="25"/>
      <c r="AN2417" s="25"/>
      <c r="AO2417" s="25"/>
      <c r="AP2417" s="45" t="str">
        <f t="shared" si="475"/>
        <v>202211</v>
      </c>
      <c r="AQ2417" s="45" t="str">
        <f t="shared" si="476"/>
        <v>202211RMB</v>
      </c>
    </row>
    <row r="2418" spans="1:43" s="15" customFormat="1">
      <c r="A2418" s="16" t="s">
        <v>41</v>
      </c>
      <c r="B2418" s="182">
        <v>2022</v>
      </c>
      <c r="C2418" s="182">
        <v>11</v>
      </c>
      <c r="D2418" s="57" t="str">
        <f t="shared" si="479"/>
        <v>Q3</v>
      </c>
      <c r="E2418" s="16" t="s">
        <v>41</v>
      </c>
      <c r="F2418" s="182">
        <v>2022</v>
      </c>
      <c r="G2418" s="182">
        <v>11</v>
      </c>
      <c r="H2418" s="185"/>
      <c r="I2418" s="57" t="str">
        <f t="shared" si="468"/>
        <v>Q3</v>
      </c>
      <c r="J2418" s="178" t="s">
        <v>2266</v>
      </c>
      <c r="K2418" s="185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69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87" t="str">
        <f t="shared" si="481"/>
        <v>1.13</v>
      </c>
      <c r="Z2418" s="26">
        <f t="shared" si="480"/>
        <v>851000</v>
      </c>
      <c r="AA2418" s="16">
        <v>1.08</v>
      </c>
      <c r="AB2418" s="35">
        <f t="shared" si="478"/>
        <v>813345.13274336304</v>
      </c>
      <c r="AC2418" s="27">
        <f t="shared" si="470"/>
        <v>149736.83893805314</v>
      </c>
      <c r="AD2418" s="184">
        <v>0.18410000000000001</v>
      </c>
      <c r="AE2418" s="183">
        <f t="shared" si="471"/>
        <v>0</v>
      </c>
      <c r="AF2418" s="183" t="str">
        <f>IF(AND(COUNTIFS($J$18:J2418,J2418)=1,AE2418=1),1,"")</f>
        <v/>
      </c>
      <c r="AG2418" s="183" t="str">
        <f>IF(C2418="","",IF(AND(COUNTIFS($J$18:J2418,J2418)=1,C2418&lt;&gt;""),1,""))</f>
        <v/>
      </c>
      <c r="AH2418" s="183" t="str">
        <f>IF(G2418="","",IF(AND(COUNTIFS($J$18:J2418,J2418)=1,G2418&lt;&gt;""),1,""))</f>
        <v/>
      </c>
      <c r="AI2418" s="28">
        <f t="shared" si="472"/>
        <v>31017966.201968145</v>
      </c>
      <c r="AJ2418" s="28">
        <f t="shared" si="473"/>
        <v>4704250.3347305888</v>
      </c>
      <c r="AK2418" s="29">
        <f t="shared" si="474"/>
        <v>0.15166211427595455</v>
      </c>
      <c r="AL2418" s="25"/>
      <c r="AM2418" s="25"/>
      <c r="AN2418" s="25"/>
      <c r="AO2418" s="25"/>
      <c r="AP2418" s="45" t="str">
        <f t="shared" si="475"/>
        <v>202211</v>
      </c>
      <c r="AQ2418" s="45" t="str">
        <f t="shared" si="476"/>
        <v>202211RMB</v>
      </c>
    </row>
    <row r="2419" spans="1:43" s="15" customFormat="1">
      <c r="A2419" s="16" t="s">
        <v>41</v>
      </c>
      <c r="B2419" s="182">
        <v>2022</v>
      </c>
      <c r="C2419" s="182">
        <v>11</v>
      </c>
      <c r="D2419" s="57" t="str">
        <f t="shared" si="479"/>
        <v>Q3</v>
      </c>
      <c r="E2419" s="16" t="s">
        <v>41</v>
      </c>
      <c r="F2419" s="182">
        <v>2022</v>
      </c>
      <c r="G2419" s="182">
        <v>11</v>
      </c>
      <c r="H2419" s="185"/>
      <c r="I2419" s="57" t="str">
        <f t="shared" si="468"/>
        <v>Q3</v>
      </c>
      <c r="J2419" s="178" t="s">
        <v>2318</v>
      </c>
      <c r="K2419" s="185" t="s">
        <v>2319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69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87" t="str">
        <f t="shared" si="481"/>
        <v>1.13</v>
      </c>
      <c r="Z2419" s="26">
        <f t="shared" si="480"/>
        <v>430000</v>
      </c>
      <c r="AA2419" s="16">
        <v>1.08</v>
      </c>
      <c r="AB2419" s="35">
        <f t="shared" si="478"/>
        <v>410973.45132743369</v>
      </c>
      <c r="AC2419" s="27">
        <f t="shared" si="470"/>
        <v>62015.893805309744</v>
      </c>
      <c r="AD2419" s="184">
        <v>0.15090000000000001</v>
      </c>
      <c r="AE2419" s="183">
        <f t="shared" si="471"/>
        <v>0</v>
      </c>
      <c r="AF2419" s="183" t="str">
        <f>IF(AND(COUNTIFS($J$18:J2419,J2419)=1,AE2419=1),1,"")</f>
        <v/>
      </c>
      <c r="AG2419" s="183">
        <f>IF(C2419="","",IF(AND(COUNTIFS($J$18:J2419,J2419)=1,C2419&lt;&gt;""),1,""))</f>
        <v>1</v>
      </c>
      <c r="AH2419" s="183">
        <f>IF(G2419="","",IF(AND(COUNTIFS($J$18:J2419,J2419)=1,G2419&lt;&gt;""),1,""))</f>
        <v>1</v>
      </c>
      <c r="AI2419" s="28">
        <f t="shared" si="472"/>
        <v>31017966.201968145</v>
      </c>
      <c r="AJ2419" s="28">
        <f t="shared" si="473"/>
        <v>4704250.3347305888</v>
      </c>
      <c r="AK2419" s="29">
        <f t="shared" si="474"/>
        <v>0.15166211427595455</v>
      </c>
      <c r="AL2419" s="25"/>
      <c r="AM2419" s="25"/>
      <c r="AN2419" s="25"/>
      <c r="AO2419" s="25"/>
      <c r="AP2419" s="45" t="str">
        <f t="shared" si="475"/>
        <v>202211</v>
      </c>
      <c r="AQ2419" s="45" t="str">
        <f t="shared" si="476"/>
        <v>202211RMB</v>
      </c>
    </row>
    <row r="2420" spans="1:43" s="15" customFormat="1" ht="26.4">
      <c r="A2420" s="16" t="s">
        <v>41</v>
      </c>
      <c r="B2420" s="182">
        <v>2022</v>
      </c>
      <c r="C2420" s="182">
        <v>11</v>
      </c>
      <c r="D2420" s="57" t="str">
        <f t="shared" si="479"/>
        <v>Q3</v>
      </c>
      <c r="E2420" s="16" t="s">
        <v>41</v>
      </c>
      <c r="F2420" s="182">
        <v>2022</v>
      </c>
      <c r="G2420" s="182">
        <v>11</v>
      </c>
      <c r="H2420" s="185"/>
      <c r="I2420" s="57" t="str">
        <f t="shared" si="468"/>
        <v>Q3</v>
      </c>
      <c r="J2420" s="178" t="s">
        <v>2320</v>
      </c>
      <c r="K2420" s="185" t="s">
        <v>2321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69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87" t="str">
        <f t="shared" si="481"/>
        <v>1.13</v>
      </c>
      <c r="Z2420" s="26">
        <f t="shared" si="480"/>
        <v>36000</v>
      </c>
      <c r="AA2420" s="16">
        <v>1.08</v>
      </c>
      <c r="AB2420" s="35">
        <f t="shared" si="478"/>
        <v>34407.079646017708</v>
      </c>
      <c r="AC2420" s="27">
        <f t="shared" si="470"/>
        <v>7314.9451327433653</v>
      </c>
      <c r="AD2420" s="184">
        <v>0.21260000000000001</v>
      </c>
      <c r="AE2420" s="183">
        <f t="shared" si="471"/>
        <v>0</v>
      </c>
      <c r="AF2420" s="183" t="str">
        <f>IF(AND(COUNTIFS($J$18:J2420,J2420)=1,AE2420=1),1,"")</f>
        <v/>
      </c>
      <c r="AG2420" s="183">
        <f>IF(C2420="","",IF(AND(COUNTIFS($J$18:J2420,J2420)=1,C2420&lt;&gt;""),1,""))</f>
        <v>1</v>
      </c>
      <c r="AH2420" s="183">
        <f>IF(G2420="","",IF(AND(COUNTIFS($J$18:J2420,J2420)=1,G2420&lt;&gt;""),1,""))</f>
        <v>1</v>
      </c>
      <c r="AI2420" s="28">
        <f t="shared" si="472"/>
        <v>31017966.201968145</v>
      </c>
      <c r="AJ2420" s="28">
        <f t="shared" si="473"/>
        <v>4704250.3347305888</v>
      </c>
      <c r="AK2420" s="29">
        <f t="shared" si="474"/>
        <v>0.15166211427595455</v>
      </c>
      <c r="AL2420" s="25"/>
      <c r="AM2420" s="25"/>
      <c r="AN2420" s="25"/>
      <c r="AO2420" s="25"/>
      <c r="AP2420" s="45" t="str">
        <f t="shared" si="475"/>
        <v>202211</v>
      </c>
      <c r="AQ2420" s="45" t="str">
        <f t="shared" si="476"/>
        <v>202211RMB</v>
      </c>
    </row>
    <row r="2421" spans="1:43" s="15" customFormat="1">
      <c r="A2421" s="16" t="s">
        <v>41</v>
      </c>
      <c r="B2421" s="182">
        <v>2022</v>
      </c>
      <c r="C2421" s="182">
        <v>11</v>
      </c>
      <c r="D2421" s="57" t="str">
        <f t="shared" si="479"/>
        <v>Q3</v>
      </c>
      <c r="E2421" s="16" t="s">
        <v>41</v>
      </c>
      <c r="F2421" s="182">
        <v>2022</v>
      </c>
      <c r="G2421" s="182">
        <v>11</v>
      </c>
      <c r="H2421" s="185"/>
      <c r="I2421" s="57" t="str">
        <f t="shared" si="468"/>
        <v>Q3</v>
      </c>
      <c r="J2421" s="178" t="s">
        <v>2322</v>
      </c>
      <c r="K2421" s="185" t="s">
        <v>2323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69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87" t="str">
        <f t="shared" si="481"/>
        <v>1.13</v>
      </c>
      <c r="Z2421" s="26">
        <f t="shared" si="480"/>
        <v>550000</v>
      </c>
      <c r="AA2421" s="16">
        <v>1.08</v>
      </c>
      <c r="AB2421" s="35">
        <f t="shared" si="478"/>
        <v>525663.71681415942</v>
      </c>
      <c r="AC2421" s="27">
        <f t="shared" si="470"/>
        <v>103292.92035398234</v>
      </c>
      <c r="AD2421" s="184">
        <v>0.19650000000000001</v>
      </c>
      <c r="AE2421" s="183">
        <f t="shared" si="471"/>
        <v>0</v>
      </c>
      <c r="AF2421" s="183" t="str">
        <f>IF(AND(COUNTIFS($J$18:J2421,J2421)=1,AE2421=1),1,"")</f>
        <v/>
      </c>
      <c r="AG2421" s="183">
        <f>IF(C2421="","",IF(AND(COUNTIFS($J$18:J2421,J2421)=1,C2421&lt;&gt;""),1,""))</f>
        <v>1</v>
      </c>
      <c r="AH2421" s="183">
        <f>IF(G2421="","",IF(AND(COUNTIFS($J$18:J2421,J2421)=1,G2421&lt;&gt;""),1,""))</f>
        <v>1</v>
      </c>
      <c r="AI2421" s="28">
        <f t="shared" si="472"/>
        <v>31017966.201968145</v>
      </c>
      <c r="AJ2421" s="28">
        <f t="shared" si="473"/>
        <v>4704250.3347305888</v>
      </c>
      <c r="AK2421" s="29">
        <f t="shared" si="474"/>
        <v>0.15166211427595455</v>
      </c>
      <c r="AL2421" s="25"/>
      <c r="AM2421" s="25"/>
      <c r="AN2421" s="25"/>
      <c r="AO2421" s="25"/>
      <c r="AP2421" s="45" t="str">
        <f t="shared" si="475"/>
        <v>202211</v>
      </c>
      <c r="AQ2421" s="45" t="str">
        <f t="shared" si="476"/>
        <v>202211RMB</v>
      </c>
    </row>
    <row r="2422" spans="1:43" s="15" customFormat="1">
      <c r="A2422" s="16" t="s">
        <v>41</v>
      </c>
      <c r="B2422" s="182">
        <v>2022</v>
      </c>
      <c r="C2422" s="182">
        <v>6</v>
      </c>
      <c r="D2422" s="57" t="str">
        <f t="shared" si="479"/>
        <v>Q1</v>
      </c>
      <c r="E2422" s="16" t="s">
        <v>41</v>
      </c>
      <c r="F2422" s="182">
        <v>2022</v>
      </c>
      <c r="G2422" s="182">
        <v>12</v>
      </c>
      <c r="H2422" s="185"/>
      <c r="I2422" s="57" t="str">
        <f t="shared" si="468"/>
        <v>Q3</v>
      </c>
      <c r="J2422" s="178" t="s">
        <v>2324</v>
      </c>
      <c r="K2422" s="185" t="s">
        <v>2325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69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87" t="str">
        <f t="shared" si="481"/>
        <v>1</v>
      </c>
      <c r="Z2422" s="26">
        <f t="shared" si="480"/>
        <v>8300000</v>
      </c>
      <c r="AA2422" s="16">
        <v>5.7500000000000002E-2</v>
      </c>
      <c r="AB2422" s="35">
        <f t="shared" si="478"/>
        <v>477250</v>
      </c>
      <c r="AC2422" s="27">
        <f t="shared" si="470"/>
        <v>123416.84999999999</v>
      </c>
      <c r="AD2422" s="184">
        <v>0.2586</v>
      </c>
      <c r="AE2422" s="183">
        <f t="shared" si="471"/>
        <v>1</v>
      </c>
      <c r="AF2422" s="183">
        <f>IF(AND(COUNTIFS($J$18:J2422,J2422)=1,AE2422=1),1,"")</f>
        <v>1</v>
      </c>
      <c r="AG2422" s="183">
        <f>IF(C2422="","",IF(AND(COUNTIFS($J$18:J2422,J2422)=1,C2422&lt;&gt;""),1,""))</f>
        <v>1</v>
      </c>
      <c r="AH2422" s="183">
        <f>IF(G2422="","",IF(AND(COUNTIFS($J$18:J2422,J2422)=1,G2422&lt;&gt;""),1,""))</f>
        <v>1</v>
      </c>
      <c r="AI2422" s="28">
        <f t="shared" si="472"/>
        <v>17329060.066371687</v>
      </c>
      <c r="AJ2422" s="28">
        <f t="shared" si="473"/>
        <v>2472600.2142256647</v>
      </c>
      <c r="AK2422" s="29">
        <f t="shared" si="474"/>
        <v>0.14268518919984166</v>
      </c>
      <c r="AL2422" s="25"/>
      <c r="AM2422" s="25"/>
      <c r="AN2422" s="25"/>
      <c r="AO2422" s="25"/>
      <c r="AP2422" s="45" t="str">
        <f t="shared" si="475"/>
        <v>202212</v>
      </c>
      <c r="AQ2422" s="45" t="str">
        <f t="shared" si="476"/>
        <v>202212JPY</v>
      </c>
    </row>
    <row r="2423" spans="1:43" s="15" customFormat="1">
      <c r="A2423" s="16" t="s">
        <v>41</v>
      </c>
      <c r="B2423" s="182">
        <v>2022</v>
      </c>
      <c r="C2423" s="182">
        <v>6</v>
      </c>
      <c r="D2423" s="57" t="str">
        <f t="shared" si="479"/>
        <v>Q1</v>
      </c>
      <c r="E2423" s="16" t="s">
        <v>41</v>
      </c>
      <c r="F2423" s="182">
        <v>2022</v>
      </c>
      <c r="G2423" s="182">
        <v>12</v>
      </c>
      <c r="H2423" s="185"/>
      <c r="I2423" s="57" t="str">
        <f t="shared" si="468"/>
        <v>Q3</v>
      </c>
      <c r="J2423" s="178" t="s">
        <v>2324</v>
      </c>
      <c r="K2423" s="185" t="s">
        <v>2325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69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87" t="str">
        <f t="shared" si="481"/>
        <v>1</v>
      </c>
      <c r="Z2423" s="26">
        <f t="shared" si="480"/>
        <v>8300000</v>
      </c>
      <c r="AA2423" s="16">
        <v>5.7500000000000002E-2</v>
      </c>
      <c r="AB2423" s="35">
        <f t="shared" si="478"/>
        <v>477250</v>
      </c>
      <c r="AC2423" s="27">
        <f t="shared" si="470"/>
        <v>123416.84999999999</v>
      </c>
      <c r="AD2423" s="184">
        <v>0.2586</v>
      </c>
      <c r="AE2423" s="183">
        <f t="shared" si="471"/>
        <v>1</v>
      </c>
      <c r="AF2423" s="183" t="str">
        <f>IF(AND(COUNTIFS($J$18:J2423,J2423)=1,AE2423=1),1,"")</f>
        <v/>
      </c>
      <c r="AG2423" s="183" t="str">
        <f>IF(C2423="","",IF(AND(COUNTIFS($J$18:J2423,J2423)=1,C2423&lt;&gt;""),1,""))</f>
        <v/>
      </c>
      <c r="AH2423" s="183" t="str">
        <f>IF(G2423="","",IF(AND(COUNTIFS($J$18:J2423,J2423)=1,G2423&lt;&gt;""),1,""))</f>
        <v/>
      </c>
      <c r="AI2423" s="28">
        <f t="shared" si="472"/>
        <v>17329060.066371687</v>
      </c>
      <c r="AJ2423" s="28">
        <f t="shared" si="473"/>
        <v>2472600.2142256647</v>
      </c>
      <c r="AK2423" s="29">
        <f t="shared" si="474"/>
        <v>0.14268518919984166</v>
      </c>
      <c r="AL2423" s="25"/>
      <c r="AM2423" s="25"/>
      <c r="AN2423" s="25"/>
      <c r="AO2423" s="25"/>
      <c r="AP2423" s="45" t="str">
        <f t="shared" si="475"/>
        <v>202212</v>
      </c>
      <c r="AQ2423" s="45" t="str">
        <f t="shared" si="476"/>
        <v>202212JPY</v>
      </c>
    </row>
    <row r="2424" spans="1:43" s="15" customFormat="1">
      <c r="A2424" s="16" t="s">
        <v>41</v>
      </c>
      <c r="B2424" s="182">
        <v>2022</v>
      </c>
      <c r="C2424" s="182">
        <v>9</v>
      </c>
      <c r="D2424" s="57" t="str">
        <f t="shared" si="479"/>
        <v>Q2</v>
      </c>
      <c r="E2424" s="16" t="s">
        <v>41</v>
      </c>
      <c r="F2424" s="182">
        <v>2022</v>
      </c>
      <c r="G2424" s="182">
        <v>12</v>
      </c>
      <c r="H2424" s="185"/>
      <c r="I2424" s="57" t="str">
        <f t="shared" si="468"/>
        <v>Q3</v>
      </c>
      <c r="J2424" s="178" t="s">
        <v>2326</v>
      </c>
      <c r="K2424" s="185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69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87" t="str">
        <f t="shared" si="481"/>
        <v>1</v>
      </c>
      <c r="Z2424" s="26">
        <f t="shared" si="480"/>
        <v>12669000</v>
      </c>
      <c r="AA2424" s="16">
        <v>5.7500000000000002E-2</v>
      </c>
      <c r="AB2424" s="35">
        <f t="shared" si="478"/>
        <v>728467.5</v>
      </c>
      <c r="AC2424" s="27">
        <f t="shared" si="470"/>
        <v>119614.36350000001</v>
      </c>
      <c r="AD2424" s="184">
        <v>0.16420000000000001</v>
      </c>
      <c r="AE2424" s="183">
        <f t="shared" si="471"/>
        <v>0</v>
      </c>
      <c r="AF2424" s="183" t="str">
        <f>IF(AND(COUNTIFS($J$18:J2424,J2424)=1,AE2424=1),1,"")</f>
        <v/>
      </c>
      <c r="AG2424" s="183">
        <f>IF(C2424="","",IF(AND(COUNTIFS($J$18:J2424,J2424)=1,C2424&lt;&gt;""),1,""))</f>
        <v>1</v>
      </c>
      <c r="AH2424" s="183">
        <f>IF(G2424="","",IF(AND(COUNTIFS($J$18:J2424,J2424)=1,G2424&lt;&gt;""),1,""))</f>
        <v>1</v>
      </c>
      <c r="AI2424" s="28">
        <f t="shared" si="472"/>
        <v>17329060.066371687</v>
      </c>
      <c r="AJ2424" s="28">
        <f t="shared" si="473"/>
        <v>2472600.2142256647</v>
      </c>
      <c r="AK2424" s="29">
        <f t="shared" si="474"/>
        <v>0.14268518919984166</v>
      </c>
      <c r="AL2424" s="25"/>
      <c r="AM2424" s="25"/>
      <c r="AN2424" s="25"/>
      <c r="AO2424" s="25"/>
      <c r="AP2424" s="45" t="str">
        <f t="shared" si="475"/>
        <v>202212</v>
      </c>
      <c r="AQ2424" s="45" t="str">
        <f t="shared" si="476"/>
        <v>202212JPY</v>
      </c>
    </row>
    <row r="2425" spans="1:43" s="15" customFormat="1">
      <c r="A2425" s="16" t="s">
        <v>41</v>
      </c>
      <c r="B2425" s="182">
        <v>2022</v>
      </c>
      <c r="C2425" s="182">
        <v>9</v>
      </c>
      <c r="D2425" s="57" t="str">
        <f t="shared" si="479"/>
        <v>Q2</v>
      </c>
      <c r="E2425" s="16" t="s">
        <v>41</v>
      </c>
      <c r="F2425" s="182">
        <v>2022</v>
      </c>
      <c r="G2425" s="182">
        <v>12</v>
      </c>
      <c r="H2425" s="185"/>
      <c r="I2425" s="57" t="str">
        <f t="shared" si="468"/>
        <v>Q3</v>
      </c>
      <c r="J2425" s="178" t="s">
        <v>2326</v>
      </c>
      <c r="K2425" s="185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69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87" t="str">
        <f t="shared" si="481"/>
        <v>1</v>
      </c>
      <c r="Z2425" s="26">
        <f t="shared" si="480"/>
        <v>7416000</v>
      </c>
      <c r="AA2425" s="16">
        <v>5.7500000000000002E-2</v>
      </c>
      <c r="AB2425" s="35">
        <f t="shared" si="478"/>
        <v>426420</v>
      </c>
      <c r="AC2425" s="27">
        <f t="shared" si="470"/>
        <v>70018.164000000004</v>
      </c>
      <c r="AD2425" s="184">
        <v>0.16420000000000001</v>
      </c>
      <c r="AE2425" s="183">
        <f t="shared" si="471"/>
        <v>0</v>
      </c>
      <c r="AF2425" s="183" t="str">
        <f>IF(AND(COUNTIFS($J$18:J2425,J2425)=1,AE2425=1),1,"")</f>
        <v/>
      </c>
      <c r="AG2425" s="183" t="str">
        <f>IF(C2425="","",IF(AND(COUNTIFS($J$18:J2425,J2425)=1,C2425&lt;&gt;""),1,""))</f>
        <v/>
      </c>
      <c r="AH2425" s="183" t="str">
        <f>IF(G2425="","",IF(AND(COUNTIFS($J$18:J2425,J2425)=1,G2425&lt;&gt;""),1,""))</f>
        <v/>
      </c>
      <c r="AI2425" s="28">
        <f t="shared" si="472"/>
        <v>17329060.066371687</v>
      </c>
      <c r="AJ2425" s="28">
        <f t="shared" si="473"/>
        <v>2472600.2142256647</v>
      </c>
      <c r="AK2425" s="29">
        <f t="shared" si="474"/>
        <v>0.14268518919984166</v>
      </c>
      <c r="AL2425" s="25"/>
      <c r="AM2425" s="25"/>
      <c r="AN2425" s="25"/>
      <c r="AO2425" s="25"/>
      <c r="AP2425" s="45" t="str">
        <f t="shared" si="475"/>
        <v>202212</v>
      </c>
      <c r="AQ2425" s="45" t="str">
        <f t="shared" si="476"/>
        <v>202212JPY</v>
      </c>
    </row>
    <row r="2426" spans="1:43" s="15" customFormat="1">
      <c r="A2426" s="16" t="s">
        <v>41</v>
      </c>
      <c r="B2426" s="182">
        <v>2022</v>
      </c>
      <c r="C2426" s="182">
        <v>10</v>
      </c>
      <c r="D2426" s="57" t="str">
        <f t="shared" si="479"/>
        <v>Q3</v>
      </c>
      <c r="E2426" s="16" t="s">
        <v>41</v>
      </c>
      <c r="F2426" s="182">
        <v>2022</v>
      </c>
      <c r="G2426" s="182">
        <v>12</v>
      </c>
      <c r="H2426" s="185"/>
      <c r="I2426" s="57" t="str">
        <f t="shared" si="468"/>
        <v>Q3</v>
      </c>
      <c r="J2426" s="178" t="s">
        <v>2327</v>
      </c>
      <c r="K2426" s="185" t="s">
        <v>2328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69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87" t="str">
        <f t="shared" si="481"/>
        <v>1.13</v>
      </c>
      <c r="Z2426" s="26">
        <f t="shared" si="480"/>
        <v>660000</v>
      </c>
      <c r="AA2426" s="16">
        <v>1.0900000000000001</v>
      </c>
      <c r="AB2426" s="35">
        <f t="shared" si="478"/>
        <v>636637.16814159299</v>
      </c>
      <c r="AC2426" s="27">
        <f t="shared" si="470"/>
        <v>48639.079646017701</v>
      </c>
      <c r="AD2426" s="184">
        <v>7.6399999999999996E-2</v>
      </c>
      <c r="AE2426" s="183">
        <f t="shared" si="471"/>
        <v>1</v>
      </c>
      <c r="AF2426" s="183">
        <f>IF(AND(COUNTIFS($J$18:J2426,J2426)=1,AE2426=1),1,"")</f>
        <v>1</v>
      </c>
      <c r="AG2426" s="183">
        <f>IF(C2426="","",IF(AND(COUNTIFS($J$18:J2426,J2426)=1,C2426&lt;&gt;""),1,""))</f>
        <v>1</v>
      </c>
      <c r="AH2426" s="183">
        <f>IF(G2426="","",IF(AND(COUNTIFS($J$18:J2426,J2426)=1,G2426&lt;&gt;""),1,""))</f>
        <v>1</v>
      </c>
      <c r="AI2426" s="28">
        <f t="shared" si="472"/>
        <v>17329060.066371687</v>
      </c>
      <c r="AJ2426" s="28">
        <f t="shared" si="473"/>
        <v>2472600.2142256647</v>
      </c>
      <c r="AK2426" s="29">
        <f t="shared" si="474"/>
        <v>0.14268518919984166</v>
      </c>
      <c r="AL2426" s="25"/>
      <c r="AM2426" s="25"/>
      <c r="AN2426" s="25"/>
      <c r="AO2426" s="25"/>
      <c r="AP2426" s="45" t="str">
        <f t="shared" si="475"/>
        <v>202212</v>
      </c>
      <c r="AQ2426" s="45" t="str">
        <f t="shared" si="476"/>
        <v>202212RMB</v>
      </c>
    </row>
    <row r="2427" spans="1:43" s="15" customFormat="1">
      <c r="A2427" s="16" t="s">
        <v>41</v>
      </c>
      <c r="B2427" s="182">
        <v>2022</v>
      </c>
      <c r="C2427" s="182">
        <v>10</v>
      </c>
      <c r="D2427" s="57" t="str">
        <f t="shared" si="479"/>
        <v>Q3</v>
      </c>
      <c r="E2427" s="16" t="s">
        <v>41</v>
      </c>
      <c r="F2427" s="182">
        <v>2022</v>
      </c>
      <c r="G2427" s="182">
        <v>12</v>
      </c>
      <c r="H2427" s="185"/>
      <c r="I2427" s="57" t="str">
        <f t="shared" si="468"/>
        <v>Q3</v>
      </c>
      <c r="J2427" s="178" t="s">
        <v>2327</v>
      </c>
      <c r="K2427" s="185" t="s">
        <v>2328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69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87" t="str">
        <f t="shared" si="481"/>
        <v>1.13</v>
      </c>
      <c r="Z2427" s="26">
        <f t="shared" si="480"/>
        <v>660000</v>
      </c>
      <c r="AA2427" s="16">
        <v>1.0900000000000001</v>
      </c>
      <c r="AB2427" s="35">
        <f t="shared" si="478"/>
        <v>636637.16814159299</v>
      </c>
      <c r="AC2427" s="27">
        <f t="shared" si="470"/>
        <v>48639.079646017701</v>
      </c>
      <c r="AD2427" s="184">
        <v>7.6399999999999996E-2</v>
      </c>
      <c r="AE2427" s="183">
        <f t="shared" si="471"/>
        <v>1</v>
      </c>
      <c r="AF2427" s="183" t="str">
        <f>IF(AND(COUNTIFS($J$18:J2427,J2427)=1,AE2427=1),1,"")</f>
        <v/>
      </c>
      <c r="AG2427" s="183" t="str">
        <f>IF(C2427="","",IF(AND(COUNTIFS($J$18:J2427,J2427)=1,C2427&lt;&gt;""),1,""))</f>
        <v/>
      </c>
      <c r="AH2427" s="183" t="str">
        <f>IF(G2427="","",IF(AND(COUNTIFS($J$18:J2427,J2427)=1,G2427&lt;&gt;""),1,""))</f>
        <v/>
      </c>
      <c r="AI2427" s="28">
        <f t="shared" si="472"/>
        <v>17329060.066371687</v>
      </c>
      <c r="AJ2427" s="28">
        <f t="shared" si="473"/>
        <v>2472600.2142256647</v>
      </c>
      <c r="AK2427" s="29">
        <f t="shared" si="474"/>
        <v>0.14268518919984166</v>
      </c>
      <c r="AL2427" s="25"/>
      <c r="AM2427" s="25"/>
      <c r="AN2427" s="25"/>
      <c r="AO2427" s="25"/>
      <c r="AP2427" s="45" t="str">
        <f t="shared" si="475"/>
        <v>202212</v>
      </c>
      <c r="AQ2427" s="45" t="str">
        <f t="shared" si="476"/>
        <v>202212RMB</v>
      </c>
    </row>
    <row r="2428" spans="1:43" s="15" customFormat="1">
      <c r="A2428" s="16" t="s">
        <v>41</v>
      </c>
      <c r="B2428" s="182">
        <v>2022</v>
      </c>
      <c r="C2428" s="182">
        <v>11</v>
      </c>
      <c r="D2428" s="57" t="str">
        <f t="shared" si="479"/>
        <v>Q3</v>
      </c>
      <c r="E2428" s="16" t="s">
        <v>41</v>
      </c>
      <c r="F2428" s="182">
        <v>2022</v>
      </c>
      <c r="G2428" s="182">
        <v>12</v>
      </c>
      <c r="H2428" s="185"/>
      <c r="I2428" s="57" t="str">
        <f t="shared" si="468"/>
        <v>Q3</v>
      </c>
      <c r="J2428" s="178" t="s">
        <v>2329</v>
      </c>
      <c r="K2428" s="185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69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87" t="str">
        <f t="shared" si="481"/>
        <v>1.13</v>
      </c>
      <c r="Z2428" s="26">
        <f t="shared" si="480"/>
        <v>600000</v>
      </c>
      <c r="AA2428" s="16">
        <v>1.0900000000000001</v>
      </c>
      <c r="AB2428" s="35">
        <f t="shared" si="478"/>
        <v>578761.06194690277</v>
      </c>
      <c r="AC2428" s="27">
        <f t="shared" si="470"/>
        <v>104119.11504424781</v>
      </c>
      <c r="AD2428" s="184">
        <v>0.1799</v>
      </c>
      <c r="AE2428" s="183">
        <f t="shared" si="471"/>
        <v>0</v>
      </c>
      <c r="AF2428" s="183" t="str">
        <f>IF(AND(COUNTIFS($J$18:J2428,J2428)=1,AE2428=1),1,"")</f>
        <v/>
      </c>
      <c r="AG2428" s="183">
        <f>IF(C2428="","",IF(AND(COUNTIFS($J$18:J2428,J2428)=1,C2428&lt;&gt;""),1,""))</f>
        <v>1</v>
      </c>
      <c r="AH2428" s="183">
        <f>IF(G2428="","",IF(AND(COUNTIFS($J$18:J2428,J2428)=1,G2428&lt;&gt;""),1,""))</f>
        <v>1</v>
      </c>
      <c r="AI2428" s="28">
        <f t="shared" si="472"/>
        <v>17329060.066371687</v>
      </c>
      <c r="AJ2428" s="28">
        <f t="shared" si="473"/>
        <v>2472600.2142256647</v>
      </c>
      <c r="AK2428" s="29">
        <f t="shared" si="474"/>
        <v>0.14268518919984166</v>
      </c>
      <c r="AL2428" s="25"/>
      <c r="AM2428" s="25"/>
      <c r="AN2428" s="25"/>
      <c r="AO2428" s="25"/>
      <c r="AP2428" s="45" t="str">
        <f t="shared" si="475"/>
        <v>202212</v>
      </c>
      <c r="AQ2428" s="45" t="str">
        <f t="shared" si="476"/>
        <v>202212RMB</v>
      </c>
    </row>
    <row r="2429" spans="1:43" s="15" customFormat="1">
      <c r="A2429" s="16" t="s">
        <v>41</v>
      </c>
      <c r="B2429" s="182">
        <v>2022</v>
      </c>
      <c r="C2429" s="182">
        <v>11</v>
      </c>
      <c r="D2429" s="57" t="str">
        <f t="shared" si="479"/>
        <v>Q3</v>
      </c>
      <c r="E2429" s="16" t="s">
        <v>41</v>
      </c>
      <c r="F2429" s="182">
        <v>2022</v>
      </c>
      <c r="G2429" s="182">
        <v>12</v>
      </c>
      <c r="H2429" s="185"/>
      <c r="I2429" s="57" t="str">
        <f t="shared" si="468"/>
        <v>Q3</v>
      </c>
      <c r="J2429" s="178" t="s">
        <v>2330</v>
      </c>
      <c r="K2429" s="185" t="s">
        <v>2331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69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87" t="str">
        <f t="shared" si="481"/>
        <v>1.13</v>
      </c>
      <c r="Z2429" s="26">
        <f t="shared" si="480"/>
        <v>766000</v>
      </c>
      <c r="AA2429" s="16">
        <v>1.0900000000000001</v>
      </c>
      <c r="AB2429" s="35">
        <f t="shared" si="478"/>
        <v>738884.95575221255</v>
      </c>
      <c r="AC2429" s="27">
        <f t="shared" si="470"/>
        <v>94060.054867256651</v>
      </c>
      <c r="AD2429" s="184">
        <v>0.1273</v>
      </c>
      <c r="AE2429" s="183">
        <f t="shared" si="471"/>
        <v>1</v>
      </c>
      <c r="AF2429" s="183">
        <f>IF(AND(COUNTIFS($J$18:J2429,J2429)=1,AE2429=1),1,"")</f>
        <v>1</v>
      </c>
      <c r="AG2429" s="183">
        <f>IF(C2429="","",IF(AND(COUNTIFS($J$18:J2429,J2429)=1,C2429&lt;&gt;""),1,""))</f>
        <v>1</v>
      </c>
      <c r="AH2429" s="183">
        <f>IF(G2429="","",IF(AND(COUNTIFS($J$18:J2429,J2429)=1,G2429&lt;&gt;""),1,""))</f>
        <v>1</v>
      </c>
      <c r="AI2429" s="28">
        <f t="shared" si="472"/>
        <v>17329060.066371687</v>
      </c>
      <c r="AJ2429" s="28">
        <f t="shared" si="473"/>
        <v>2472600.2142256647</v>
      </c>
      <c r="AK2429" s="29">
        <f t="shared" si="474"/>
        <v>0.14268518919984166</v>
      </c>
      <c r="AL2429" s="25"/>
      <c r="AM2429" s="25"/>
      <c r="AN2429" s="25"/>
      <c r="AO2429" s="25"/>
      <c r="AP2429" s="45" t="str">
        <f t="shared" si="475"/>
        <v>202212</v>
      </c>
      <c r="AQ2429" s="45" t="str">
        <f t="shared" si="476"/>
        <v>202212RMB</v>
      </c>
    </row>
    <row r="2430" spans="1:43" s="15" customFormat="1">
      <c r="A2430" s="16" t="s">
        <v>41</v>
      </c>
      <c r="B2430" s="182">
        <v>2022</v>
      </c>
      <c r="C2430" s="182">
        <v>11</v>
      </c>
      <c r="D2430" s="57" t="str">
        <f t="shared" si="479"/>
        <v>Q3</v>
      </c>
      <c r="E2430" s="16" t="s">
        <v>41</v>
      </c>
      <c r="F2430" s="182">
        <v>2022</v>
      </c>
      <c r="G2430" s="182">
        <v>12</v>
      </c>
      <c r="H2430" s="185"/>
      <c r="I2430" s="57" t="str">
        <f t="shared" si="468"/>
        <v>Q3</v>
      </c>
      <c r="J2430" s="178" t="s">
        <v>2332</v>
      </c>
      <c r="K2430" s="185" t="s">
        <v>2333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69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2334</v>
      </c>
      <c r="W2430" s="16" t="s">
        <v>51</v>
      </c>
      <c r="X2430" s="34">
        <v>513000</v>
      </c>
      <c r="Y2430" s="187" t="str">
        <f t="shared" si="481"/>
        <v>1.13</v>
      </c>
      <c r="Z2430" s="26">
        <f t="shared" si="480"/>
        <v>513000</v>
      </c>
      <c r="AA2430" s="16">
        <v>1.0900000000000001</v>
      </c>
      <c r="AB2430" s="35">
        <f t="shared" si="478"/>
        <v>494840.70796460187</v>
      </c>
      <c r="AC2430" s="27">
        <f t="shared" si="470"/>
        <v>63883.935398230096</v>
      </c>
      <c r="AD2430" s="184">
        <v>0.12909999999999999</v>
      </c>
      <c r="AE2430" s="183">
        <f t="shared" si="471"/>
        <v>1</v>
      </c>
      <c r="AF2430" s="183">
        <f>IF(AND(COUNTIFS($J$18:J2430,J2430)=1,AE2430=1),1,"")</f>
        <v>1</v>
      </c>
      <c r="AG2430" s="183">
        <f>IF(C2430="","",IF(AND(COUNTIFS($J$18:J2430,J2430)=1,C2430&lt;&gt;""),1,""))</f>
        <v>1</v>
      </c>
      <c r="AH2430" s="183">
        <f>IF(G2430="","",IF(AND(COUNTIFS($J$18:J2430,J2430)=1,G2430&lt;&gt;""),1,""))</f>
        <v>1</v>
      </c>
      <c r="AI2430" s="28">
        <f t="shared" si="472"/>
        <v>17329060.066371687</v>
      </c>
      <c r="AJ2430" s="28">
        <f t="shared" si="473"/>
        <v>2472600.2142256647</v>
      </c>
      <c r="AK2430" s="29">
        <f t="shared" si="474"/>
        <v>0.14268518919984166</v>
      </c>
      <c r="AL2430" s="25"/>
      <c r="AM2430" s="25"/>
      <c r="AN2430" s="25"/>
      <c r="AO2430" s="25"/>
      <c r="AP2430" s="45" t="str">
        <f t="shared" si="475"/>
        <v>202212</v>
      </c>
      <c r="AQ2430" s="45" t="str">
        <f t="shared" si="476"/>
        <v>202212RMB</v>
      </c>
    </row>
    <row r="2431" spans="1:43" s="15" customFormat="1">
      <c r="A2431" s="16" t="s">
        <v>41</v>
      </c>
      <c r="B2431" s="182">
        <v>2022</v>
      </c>
      <c r="C2431" s="182">
        <v>12</v>
      </c>
      <c r="D2431" s="57" t="str">
        <f t="shared" si="479"/>
        <v>Q3</v>
      </c>
      <c r="E2431" s="16" t="s">
        <v>41</v>
      </c>
      <c r="F2431" s="182">
        <v>2022</v>
      </c>
      <c r="G2431" s="182">
        <v>12</v>
      </c>
      <c r="H2431" s="185"/>
      <c r="I2431" s="57" t="str">
        <f t="shared" si="468"/>
        <v>Q3</v>
      </c>
      <c r="J2431" s="178" t="s">
        <v>2335</v>
      </c>
      <c r="K2431" s="185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69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87" t="str">
        <f t="shared" si="481"/>
        <v>1.13</v>
      </c>
      <c r="Z2431" s="26">
        <f t="shared" si="480"/>
        <v>1140000</v>
      </c>
      <c r="AA2431" s="16">
        <v>1.0900000000000001</v>
      </c>
      <c r="AB2431" s="35">
        <f t="shared" si="478"/>
        <v>1099646.0176991152</v>
      </c>
      <c r="AC2431" s="27">
        <f t="shared" si="470"/>
        <v>191668.3008849558</v>
      </c>
      <c r="AD2431" s="184">
        <v>0.17430000000000001</v>
      </c>
      <c r="AE2431" s="183">
        <f t="shared" si="471"/>
        <v>0</v>
      </c>
      <c r="AF2431" s="183" t="str">
        <f>IF(AND(COUNTIFS($J$18:J2431,J2431)=1,AE2431=1),1,"")</f>
        <v/>
      </c>
      <c r="AG2431" s="183">
        <f>IF(C2431="","",IF(AND(COUNTIFS($J$18:J2431,J2431)=1,C2431&lt;&gt;""),1,""))</f>
        <v>1</v>
      </c>
      <c r="AH2431" s="183">
        <f>IF(G2431="","",IF(AND(COUNTIFS($J$18:J2431,J2431)=1,G2431&lt;&gt;""),1,""))</f>
        <v>1</v>
      </c>
      <c r="AI2431" s="28">
        <f t="shared" si="472"/>
        <v>17329060.066371687</v>
      </c>
      <c r="AJ2431" s="28">
        <f t="shared" si="473"/>
        <v>2472600.2142256647</v>
      </c>
      <c r="AK2431" s="29">
        <f t="shared" si="474"/>
        <v>0.14268518919984166</v>
      </c>
      <c r="AL2431" s="25"/>
      <c r="AM2431" s="25"/>
      <c r="AN2431" s="25"/>
      <c r="AO2431" s="25"/>
      <c r="AP2431" s="45" t="str">
        <f t="shared" si="475"/>
        <v>202212</v>
      </c>
      <c r="AQ2431" s="45" t="str">
        <f t="shared" si="476"/>
        <v>202212RMB</v>
      </c>
    </row>
    <row r="2432" spans="1:43" s="15" customFormat="1">
      <c r="A2432" s="16" t="s">
        <v>41</v>
      </c>
      <c r="B2432" s="182">
        <v>2022</v>
      </c>
      <c r="C2432" s="182">
        <v>12</v>
      </c>
      <c r="D2432" s="57" t="str">
        <f t="shared" si="479"/>
        <v>Q3</v>
      </c>
      <c r="E2432" s="16" t="s">
        <v>41</v>
      </c>
      <c r="F2432" s="182">
        <v>2022</v>
      </c>
      <c r="G2432" s="182">
        <v>12</v>
      </c>
      <c r="H2432" s="185"/>
      <c r="I2432" s="57" t="str">
        <f t="shared" si="468"/>
        <v>Q3</v>
      </c>
      <c r="J2432" s="178" t="s">
        <v>2335</v>
      </c>
      <c r="K2432" s="185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69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87" t="str">
        <f t="shared" si="481"/>
        <v>1.13</v>
      </c>
      <c r="Z2432" s="26">
        <f t="shared" si="480"/>
        <v>1140000</v>
      </c>
      <c r="AA2432" s="16">
        <v>1.0900000000000001</v>
      </c>
      <c r="AB2432" s="35">
        <f t="shared" si="478"/>
        <v>1099646.0176991152</v>
      </c>
      <c r="AC2432" s="27">
        <f t="shared" si="470"/>
        <v>191668.3008849558</v>
      </c>
      <c r="AD2432" s="184">
        <v>0.17430000000000001</v>
      </c>
      <c r="AE2432" s="183">
        <f t="shared" si="471"/>
        <v>0</v>
      </c>
      <c r="AF2432" s="183" t="str">
        <f>IF(AND(COUNTIFS($J$18:J2432,J2432)=1,AE2432=1),1,"")</f>
        <v/>
      </c>
      <c r="AG2432" s="183" t="str">
        <f>IF(C2432="","",IF(AND(COUNTIFS($J$18:J2432,J2432)=1,C2432&lt;&gt;""),1,""))</f>
        <v/>
      </c>
      <c r="AH2432" s="183" t="str">
        <f>IF(G2432="","",IF(AND(COUNTIFS($J$18:J2432,J2432)=1,G2432&lt;&gt;""),1,""))</f>
        <v/>
      </c>
      <c r="AI2432" s="28">
        <f t="shared" si="472"/>
        <v>17329060.066371687</v>
      </c>
      <c r="AJ2432" s="28">
        <f t="shared" si="473"/>
        <v>2472600.2142256647</v>
      </c>
      <c r="AK2432" s="29">
        <f t="shared" si="474"/>
        <v>0.14268518919984166</v>
      </c>
      <c r="AL2432" s="25"/>
      <c r="AM2432" s="25"/>
      <c r="AN2432" s="25"/>
      <c r="AO2432" s="25"/>
      <c r="AP2432" s="45" t="str">
        <f t="shared" si="475"/>
        <v>202212</v>
      </c>
      <c r="AQ2432" s="45" t="str">
        <f t="shared" si="476"/>
        <v>202212RMB</v>
      </c>
    </row>
    <row r="2433" spans="1:43" s="15" customFormat="1">
      <c r="A2433" s="16" t="s">
        <v>41</v>
      </c>
      <c r="B2433" s="182">
        <v>2022</v>
      </c>
      <c r="C2433" s="182">
        <v>12</v>
      </c>
      <c r="D2433" s="57" t="str">
        <f t="shared" si="479"/>
        <v>Q3</v>
      </c>
      <c r="E2433" s="16" t="s">
        <v>41</v>
      </c>
      <c r="F2433" s="182">
        <v>2022</v>
      </c>
      <c r="G2433" s="182">
        <v>12</v>
      </c>
      <c r="H2433" s="185"/>
      <c r="I2433" s="57" t="str">
        <f t="shared" si="468"/>
        <v>Q3</v>
      </c>
      <c r="J2433" s="178" t="s">
        <v>2335</v>
      </c>
      <c r="K2433" s="185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69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87" t="str">
        <f t="shared" si="481"/>
        <v>1.13</v>
      </c>
      <c r="Z2433" s="26">
        <f t="shared" si="480"/>
        <v>1140000</v>
      </c>
      <c r="AA2433" s="16">
        <v>1.0900000000000001</v>
      </c>
      <c r="AB2433" s="35">
        <f t="shared" si="478"/>
        <v>1099646.0176991152</v>
      </c>
      <c r="AC2433" s="27">
        <f t="shared" si="470"/>
        <v>191668.3008849558</v>
      </c>
      <c r="AD2433" s="184">
        <v>0.17430000000000001</v>
      </c>
      <c r="AE2433" s="183">
        <f t="shared" si="471"/>
        <v>0</v>
      </c>
      <c r="AF2433" s="183" t="str">
        <f>IF(AND(COUNTIFS($J$18:J2433,J2433)=1,AE2433=1),1,"")</f>
        <v/>
      </c>
      <c r="AG2433" s="183" t="str">
        <f>IF(C2433="","",IF(AND(COUNTIFS($J$18:J2433,J2433)=1,C2433&lt;&gt;""),1,""))</f>
        <v/>
      </c>
      <c r="AH2433" s="183" t="str">
        <f>IF(G2433="","",IF(AND(COUNTIFS($J$18:J2433,J2433)=1,G2433&lt;&gt;""),1,""))</f>
        <v/>
      </c>
      <c r="AI2433" s="28">
        <f t="shared" si="472"/>
        <v>17329060.066371687</v>
      </c>
      <c r="AJ2433" s="28">
        <f t="shared" si="473"/>
        <v>2472600.2142256647</v>
      </c>
      <c r="AK2433" s="29">
        <f t="shared" si="474"/>
        <v>0.14268518919984166</v>
      </c>
      <c r="AL2433" s="25"/>
      <c r="AM2433" s="25"/>
      <c r="AN2433" s="25"/>
      <c r="AO2433" s="25"/>
      <c r="AP2433" s="45" t="str">
        <f t="shared" si="475"/>
        <v>202212</v>
      </c>
      <c r="AQ2433" s="45" t="str">
        <f t="shared" si="476"/>
        <v>202212RMB</v>
      </c>
    </row>
    <row r="2434" spans="1:43" s="15" customFormat="1">
      <c r="A2434" s="16" t="s">
        <v>41</v>
      </c>
      <c r="B2434" s="182">
        <v>2022</v>
      </c>
      <c r="C2434" s="182">
        <v>12</v>
      </c>
      <c r="D2434" s="57" t="str">
        <f t="shared" si="479"/>
        <v>Q3</v>
      </c>
      <c r="E2434" s="16" t="s">
        <v>41</v>
      </c>
      <c r="F2434" s="182">
        <v>2022</v>
      </c>
      <c r="G2434" s="182">
        <v>12</v>
      </c>
      <c r="H2434" s="185"/>
      <c r="I2434" s="5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78" t="s">
        <v>2336</v>
      </c>
      <c r="K2434" s="185" t="s">
        <v>2337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ref="P2434:P2497" si="483">IF(M2434="","",IF(AND(N2434&gt;0,L2434&lt;&gt;""),"MAIN UNIT",IF(AND(O2434&gt;0,L2434&lt;&gt;""),"SERVICE/ PARTS","C66 SERVICE/OTHERS")))</f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87" t="str">
        <f t="shared" si="481"/>
        <v>1.13</v>
      </c>
      <c r="Z2434" s="26">
        <f t="shared" si="480"/>
        <v>600000</v>
      </c>
      <c r="AA2434" s="16">
        <v>1.0900000000000001</v>
      </c>
      <c r="AB2434" s="35">
        <f t="shared" si="478"/>
        <v>578761.06194690277</v>
      </c>
      <c r="AC2434" s="27">
        <f t="shared" ref="AC2434:AC2497" si="484">IF(R2434&lt;&gt;"",AB2434*AD2434,"")</f>
        <v>95553.45132743365</v>
      </c>
      <c r="AD2434" s="184">
        <v>0.1651</v>
      </c>
      <c r="AE2434" s="183">
        <f t="shared" ref="AE2434:AE2497" si="485">IF(Q2434="","",IF(Q2434="Yes",1,0))</f>
        <v>1</v>
      </c>
      <c r="AF2434" s="183">
        <f>IF(AND(COUNTIFS($J$18:J2434,J2434)=1,AE2434=1),1,"")</f>
        <v>1</v>
      </c>
      <c r="AG2434" s="183">
        <f>IF(C2434="","",IF(AND(COUNTIFS($J$18:J2434,J2434)=1,C2434&lt;&gt;""),1,""))</f>
        <v>1</v>
      </c>
      <c r="AH2434" s="183">
        <f>IF(G2434="","",IF(AND(COUNTIFS($J$18:J2434,J2434)=1,G2434&lt;&gt;""),1,""))</f>
        <v>1</v>
      </c>
      <c r="AI2434" s="28">
        <f t="shared" ref="AI2434:AI2497" si="486">IF(P2434="C66 SERVICE","",SUMIFS(AB:AB,F:F,F2434,G:G,G2434,E:E,E2434))</f>
        <v>17329060.066371687</v>
      </c>
      <c r="AJ2434" s="28">
        <f t="shared" ref="AJ2434:AJ2497" si="487">IF(P2434="C66 SERVICE","",SUMIFS(AC:AC,F:F,F2434,G:G,G2434,E:E,E2434))</f>
        <v>2472600.2142256647</v>
      </c>
      <c r="AK2434" s="29">
        <f t="shared" ref="AK2434:AK2497" si="488">IF(AJ2434&gt;0,AJ2434/AI2434,"")</f>
        <v>0.14268518919984166</v>
      </c>
      <c r="AL2434" s="25"/>
      <c r="AM2434" s="25"/>
      <c r="AN2434" s="25"/>
      <c r="AO2434" s="25"/>
      <c r="AP2434" s="45" t="str">
        <f t="shared" ref="AP2434:AP2497" si="489">IF(F2434="","",F2434&amp;G2434)</f>
        <v>202212</v>
      </c>
      <c r="AQ2434" s="45" t="str">
        <f t="shared" ref="AQ2434:AQ2497" si="490">IF(W2434="","",F2434&amp;G2434&amp;W2434)</f>
        <v>202212RMB</v>
      </c>
    </row>
    <row r="2435" spans="1:43" s="15" customFormat="1">
      <c r="A2435" s="16" t="s">
        <v>41</v>
      </c>
      <c r="B2435" s="182">
        <v>2022</v>
      </c>
      <c r="C2435" s="182">
        <v>12</v>
      </c>
      <c r="D2435" s="57" t="str">
        <f t="shared" si="479"/>
        <v>Q3</v>
      </c>
      <c r="E2435" s="16" t="s">
        <v>41</v>
      </c>
      <c r="F2435" s="182">
        <v>2022</v>
      </c>
      <c r="G2435" s="182">
        <v>12</v>
      </c>
      <c r="H2435" s="185"/>
      <c r="I2435" s="57" t="str">
        <f t="shared" si="482"/>
        <v>Q3</v>
      </c>
      <c r="J2435" s="178" t="s">
        <v>2338</v>
      </c>
      <c r="K2435" s="185" t="s">
        <v>2339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3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87" t="str">
        <f t="shared" si="481"/>
        <v>1.13</v>
      </c>
      <c r="Z2435" s="26">
        <f t="shared" si="480"/>
        <v>500000</v>
      </c>
      <c r="AA2435" s="16">
        <v>1.0900000000000001</v>
      </c>
      <c r="AB2435" s="35">
        <f t="shared" si="478"/>
        <v>482300.88495575229</v>
      </c>
      <c r="AC2435" s="27">
        <f t="shared" si="484"/>
        <v>66268.141592920365</v>
      </c>
      <c r="AD2435" s="184">
        <v>0.13739999999999999</v>
      </c>
      <c r="AE2435" s="183">
        <f t="shared" si="485"/>
        <v>1</v>
      </c>
      <c r="AF2435" s="183">
        <f>IF(AND(COUNTIFS($J$18:J2435,J2435)=1,AE2435=1),1,"")</f>
        <v>1</v>
      </c>
      <c r="AG2435" s="183">
        <f>IF(C2435="","",IF(AND(COUNTIFS($J$18:J2435,J2435)=1,C2435&lt;&gt;""),1,""))</f>
        <v>1</v>
      </c>
      <c r="AH2435" s="183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82">
        <v>2022</v>
      </c>
      <c r="C2436" s="182">
        <v>12</v>
      </c>
      <c r="D2436" s="57" t="str">
        <f t="shared" si="479"/>
        <v>Q3</v>
      </c>
      <c r="E2436" s="16" t="s">
        <v>41</v>
      </c>
      <c r="F2436" s="182">
        <v>2022</v>
      </c>
      <c r="G2436" s="182">
        <v>12</v>
      </c>
      <c r="H2436" s="185"/>
      <c r="I2436" s="57" t="str">
        <f t="shared" si="482"/>
        <v>Q3</v>
      </c>
      <c r="J2436" s="178" t="s">
        <v>2338</v>
      </c>
      <c r="K2436" s="185" t="s">
        <v>2339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3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87" t="str">
        <f t="shared" si="481"/>
        <v>1.13</v>
      </c>
      <c r="Z2436" s="26">
        <f t="shared" si="480"/>
        <v>750000</v>
      </c>
      <c r="AA2436" s="16">
        <v>1.0900000000000001</v>
      </c>
      <c r="AB2436" s="35">
        <f t="shared" si="478"/>
        <v>723451.3274336285</v>
      </c>
      <c r="AC2436" s="27">
        <f t="shared" si="484"/>
        <v>99402.212389380555</v>
      </c>
      <c r="AD2436" s="184">
        <v>0.13739999999999999</v>
      </c>
      <c r="AE2436" s="183">
        <f t="shared" si="485"/>
        <v>1</v>
      </c>
      <c r="AF2436" s="183" t="str">
        <f>IF(AND(COUNTIFS($J$18:J2436,J2436)=1,AE2436=1),1,"")</f>
        <v/>
      </c>
      <c r="AG2436" s="183" t="str">
        <f>IF(C2436="","",IF(AND(COUNTIFS($J$18:J2436,J2436)=1,C2436&lt;&gt;""),1,""))</f>
        <v/>
      </c>
      <c r="AH2436" s="183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82">
        <v>2022</v>
      </c>
      <c r="C2437" s="182">
        <v>12</v>
      </c>
      <c r="D2437" s="57" t="str">
        <f t="shared" si="479"/>
        <v>Q3</v>
      </c>
      <c r="E2437" s="16" t="s">
        <v>41</v>
      </c>
      <c r="F2437" s="182">
        <v>2022</v>
      </c>
      <c r="G2437" s="182">
        <v>12</v>
      </c>
      <c r="H2437" s="185"/>
      <c r="I2437" s="57" t="str">
        <f t="shared" si="482"/>
        <v>Q3</v>
      </c>
      <c r="J2437" s="178" t="s">
        <v>2340</v>
      </c>
      <c r="K2437" s="185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3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87" t="str">
        <f t="shared" si="481"/>
        <v>1.13</v>
      </c>
      <c r="Z2437" s="26">
        <f t="shared" si="480"/>
        <v>450000</v>
      </c>
      <c r="AA2437" s="16">
        <v>1.0900000000000001</v>
      </c>
      <c r="AB2437" s="35">
        <f t="shared" si="478"/>
        <v>434070.79646017705</v>
      </c>
      <c r="AC2437" s="27">
        <f t="shared" si="484"/>
        <v>54779.73451327435</v>
      </c>
      <c r="AD2437" s="184">
        <v>0.12620000000000001</v>
      </c>
      <c r="AE2437" s="183">
        <f t="shared" si="485"/>
        <v>0</v>
      </c>
      <c r="AF2437" s="183" t="str">
        <f>IF(AND(COUNTIFS($J$18:J2437,J2437)=1,AE2437=1),1,"")</f>
        <v/>
      </c>
      <c r="AG2437" s="183">
        <f>IF(C2437="","",IF(AND(COUNTIFS($J$18:J2437,J2437)=1,C2437&lt;&gt;""),1,""))</f>
        <v>1</v>
      </c>
      <c r="AH2437" s="183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82">
        <v>2022</v>
      </c>
      <c r="C2438" s="182">
        <v>12</v>
      </c>
      <c r="D2438" s="57" t="str">
        <f t="shared" si="479"/>
        <v>Q3</v>
      </c>
      <c r="E2438" s="16" t="s">
        <v>41</v>
      </c>
      <c r="F2438" s="182">
        <v>2022</v>
      </c>
      <c r="G2438" s="182">
        <v>12</v>
      </c>
      <c r="H2438" s="185"/>
      <c r="I2438" s="57" t="str">
        <f t="shared" si="482"/>
        <v>Q3</v>
      </c>
      <c r="J2438" s="178" t="s">
        <v>2341</v>
      </c>
      <c r="K2438" s="185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3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87" t="str">
        <f t="shared" si="481"/>
        <v>1.13</v>
      </c>
      <c r="Z2438" s="26">
        <f t="shared" si="480"/>
        <v>990000</v>
      </c>
      <c r="AA2438" s="16">
        <v>1.0900000000000001</v>
      </c>
      <c r="AB2438" s="35">
        <f t="shared" si="478"/>
        <v>954955.75221238961</v>
      </c>
      <c r="AC2438" s="27">
        <f t="shared" si="484"/>
        <v>140569.48672566374</v>
      </c>
      <c r="AD2438" s="184">
        <v>0.1472</v>
      </c>
      <c r="AE2438" s="183">
        <f t="shared" si="485"/>
        <v>0</v>
      </c>
      <c r="AF2438" s="183" t="str">
        <f>IF(AND(COUNTIFS($J$18:J2438,J2438)=1,AE2438=1),1,"")</f>
        <v/>
      </c>
      <c r="AG2438" s="183">
        <f>IF(C2438="","",IF(AND(COUNTIFS($J$18:J2438,J2438)=1,C2438&lt;&gt;""),1,""))</f>
        <v>1</v>
      </c>
      <c r="AH2438" s="183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82">
        <v>2022</v>
      </c>
      <c r="C2439" s="182">
        <v>12</v>
      </c>
      <c r="D2439" s="57" t="str">
        <f t="shared" si="479"/>
        <v>Q3</v>
      </c>
      <c r="E2439" s="16" t="s">
        <v>41</v>
      </c>
      <c r="F2439" s="182">
        <v>2022</v>
      </c>
      <c r="G2439" s="182">
        <v>12</v>
      </c>
      <c r="H2439" s="185"/>
      <c r="I2439" s="57" t="str">
        <f t="shared" si="482"/>
        <v>Q3</v>
      </c>
      <c r="J2439" s="178" t="s">
        <v>2341</v>
      </c>
      <c r="K2439" s="185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3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87" t="str">
        <f t="shared" si="481"/>
        <v>1.13</v>
      </c>
      <c r="Z2439" s="26">
        <f t="shared" si="480"/>
        <v>990000</v>
      </c>
      <c r="AA2439" s="16">
        <v>1.0900000000000001</v>
      </c>
      <c r="AB2439" s="35">
        <f t="shared" si="478"/>
        <v>954955.75221238961</v>
      </c>
      <c r="AC2439" s="27">
        <f t="shared" si="484"/>
        <v>140569.48672566374</v>
      </c>
      <c r="AD2439" s="184">
        <v>0.1472</v>
      </c>
      <c r="AE2439" s="183">
        <f t="shared" si="485"/>
        <v>0</v>
      </c>
      <c r="AF2439" s="183" t="str">
        <f>IF(AND(COUNTIFS($J$18:J2439,J2439)=1,AE2439=1),1,"")</f>
        <v/>
      </c>
      <c r="AG2439" s="183" t="str">
        <f>IF(C2439="","",IF(AND(COUNTIFS($J$18:J2439,J2439)=1,C2439&lt;&gt;""),1,""))</f>
        <v/>
      </c>
      <c r="AH2439" s="183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82">
        <v>2022</v>
      </c>
      <c r="C2440" s="182">
        <v>12</v>
      </c>
      <c r="D2440" s="57" t="str">
        <f t="shared" si="479"/>
        <v>Q3</v>
      </c>
      <c r="E2440" s="16" t="s">
        <v>41</v>
      </c>
      <c r="F2440" s="182">
        <v>2022</v>
      </c>
      <c r="G2440" s="182">
        <v>12</v>
      </c>
      <c r="H2440" s="185"/>
      <c r="I2440" s="57" t="str">
        <f t="shared" si="482"/>
        <v>Q3</v>
      </c>
      <c r="J2440" s="178" t="s">
        <v>2341</v>
      </c>
      <c r="K2440" s="185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3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87" t="str">
        <f t="shared" si="481"/>
        <v>1.13</v>
      </c>
      <c r="Z2440" s="26">
        <f t="shared" si="480"/>
        <v>756000</v>
      </c>
      <c r="AA2440" s="16">
        <v>1.0900000000000001</v>
      </c>
      <c r="AB2440" s="35">
        <f t="shared" si="478"/>
        <v>729238.93805309746</v>
      </c>
      <c r="AC2440" s="27">
        <f t="shared" si="484"/>
        <v>107343.97168141595</v>
      </c>
      <c r="AD2440" s="184">
        <v>0.1472</v>
      </c>
      <c r="AE2440" s="183">
        <f t="shared" si="485"/>
        <v>0</v>
      </c>
      <c r="AF2440" s="183" t="str">
        <f>IF(AND(COUNTIFS($J$18:J2440,J2440)=1,AE2440=1),1,"")</f>
        <v/>
      </c>
      <c r="AG2440" s="183" t="str">
        <f>IF(C2440="","",IF(AND(COUNTIFS($J$18:J2440,J2440)=1,C2440&lt;&gt;""),1,""))</f>
        <v/>
      </c>
      <c r="AH2440" s="183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82">
        <v>2022</v>
      </c>
      <c r="C2441" s="182">
        <v>12</v>
      </c>
      <c r="D2441" s="57" t="str">
        <f t="shared" si="479"/>
        <v>Q3</v>
      </c>
      <c r="E2441" s="16" t="s">
        <v>41</v>
      </c>
      <c r="F2441" s="182">
        <v>2022</v>
      </c>
      <c r="G2441" s="182">
        <v>12</v>
      </c>
      <c r="H2441" s="185"/>
      <c r="I2441" s="57" t="str">
        <f t="shared" si="482"/>
        <v>Q3</v>
      </c>
      <c r="J2441" s="178" t="s">
        <v>2341</v>
      </c>
      <c r="K2441" s="185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3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87" t="str">
        <f t="shared" si="481"/>
        <v>1.13</v>
      </c>
      <c r="Z2441" s="26">
        <f t="shared" si="480"/>
        <v>756000</v>
      </c>
      <c r="AA2441" s="16">
        <v>1.0900000000000001</v>
      </c>
      <c r="AB2441" s="35">
        <f t="shared" si="478"/>
        <v>729238.93805309746</v>
      </c>
      <c r="AC2441" s="27">
        <f t="shared" si="484"/>
        <v>107343.97168141595</v>
      </c>
      <c r="AD2441" s="184">
        <v>0.1472</v>
      </c>
      <c r="AE2441" s="183">
        <f t="shared" si="485"/>
        <v>0</v>
      </c>
      <c r="AF2441" s="183" t="str">
        <f>IF(AND(COUNTIFS($J$18:J2441,J2441)=1,AE2441=1),1,"")</f>
        <v/>
      </c>
      <c r="AG2441" s="183" t="str">
        <f>IF(C2441="","",IF(AND(COUNTIFS($J$18:J2441,J2441)=1,C2441&lt;&gt;""),1,""))</f>
        <v/>
      </c>
      <c r="AH2441" s="183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82">
        <v>2022</v>
      </c>
      <c r="C2442" s="182">
        <v>12</v>
      </c>
      <c r="D2442" s="57" t="str">
        <f t="shared" si="479"/>
        <v>Q3</v>
      </c>
      <c r="E2442" s="16" t="s">
        <v>41</v>
      </c>
      <c r="F2442" s="182">
        <v>2022</v>
      </c>
      <c r="G2442" s="182">
        <v>12</v>
      </c>
      <c r="H2442" s="185"/>
      <c r="I2442" s="57" t="str">
        <f t="shared" si="482"/>
        <v>Q3</v>
      </c>
      <c r="J2442" s="178" t="s">
        <v>2342</v>
      </c>
      <c r="K2442" s="185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3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87" t="str">
        <f t="shared" si="481"/>
        <v>1.13</v>
      </c>
      <c r="Z2442" s="26">
        <f t="shared" si="480"/>
        <v>840000</v>
      </c>
      <c r="AA2442" s="16">
        <v>1.0900000000000001</v>
      </c>
      <c r="AB2442" s="35">
        <f t="shared" ref="AB2442:AB2505" si="491">IF(AND(R2442&lt;&gt;"C66",R2442&lt;&gt;""),Z2442/Y2442*AA2442,"")</f>
        <v>810265.48672566388</v>
      </c>
      <c r="AC2442" s="27">
        <f t="shared" si="484"/>
        <v>66765.876106194701</v>
      </c>
      <c r="AD2442" s="184">
        <v>8.2400000000000001E-2</v>
      </c>
      <c r="AE2442" s="183">
        <f t="shared" si="485"/>
        <v>0</v>
      </c>
      <c r="AF2442" s="183" t="str">
        <f>IF(AND(COUNTIFS($J$18:J2442,J2442)=1,AE2442=1),1,"")</f>
        <v/>
      </c>
      <c r="AG2442" s="183">
        <f>IF(C2442="","",IF(AND(COUNTIFS($J$18:J2442,J2442)=1,C2442&lt;&gt;""),1,""))</f>
        <v>1</v>
      </c>
      <c r="AH2442" s="183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82">
        <v>2022</v>
      </c>
      <c r="C2443" s="182">
        <v>12</v>
      </c>
      <c r="D2443" s="57" t="str">
        <f t="shared" si="479"/>
        <v>Q3</v>
      </c>
      <c r="E2443" s="16" t="s">
        <v>41</v>
      </c>
      <c r="F2443" s="182">
        <v>2022</v>
      </c>
      <c r="G2443" s="182">
        <v>12</v>
      </c>
      <c r="H2443" s="185"/>
      <c r="I2443" s="57" t="str">
        <f t="shared" si="482"/>
        <v>Q3</v>
      </c>
      <c r="J2443" s="178" t="s">
        <v>2343</v>
      </c>
      <c r="K2443" s="185" t="s">
        <v>2344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3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87" t="str">
        <f t="shared" si="481"/>
        <v>1.13</v>
      </c>
      <c r="Z2443" s="26">
        <f t="shared" si="480"/>
        <v>550000</v>
      </c>
      <c r="AA2443" s="16">
        <v>1.0900000000000001</v>
      </c>
      <c r="AB2443" s="35">
        <f t="shared" si="491"/>
        <v>530530.97345132753</v>
      </c>
      <c r="AC2443" s="27">
        <f t="shared" si="484"/>
        <v>82921.991150442496</v>
      </c>
      <c r="AD2443" s="184">
        <v>0.15629999999999999</v>
      </c>
      <c r="AE2443" s="183">
        <f t="shared" si="485"/>
        <v>0</v>
      </c>
      <c r="AF2443" s="183" t="str">
        <f>IF(AND(COUNTIFS($J$18:J2443,J2443)=1,AE2443=1),1,"")</f>
        <v/>
      </c>
      <c r="AG2443" s="183">
        <f>IF(C2443="","",IF(AND(COUNTIFS($J$18:J2443,J2443)=1,C2443&lt;&gt;""),1,""))</f>
        <v>1</v>
      </c>
      <c r="AH2443" s="183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82">
        <v>2022</v>
      </c>
      <c r="C2444" s="182">
        <v>12</v>
      </c>
      <c r="D2444" s="57" t="str">
        <f t="shared" si="479"/>
        <v>Q3</v>
      </c>
      <c r="E2444" s="16" t="s">
        <v>41</v>
      </c>
      <c r="F2444" s="182">
        <v>2022</v>
      </c>
      <c r="G2444" s="182">
        <v>12</v>
      </c>
      <c r="H2444" s="185"/>
      <c r="I2444" s="57" t="str">
        <f t="shared" si="482"/>
        <v>Q3</v>
      </c>
      <c r="J2444" s="178" t="s">
        <v>2343</v>
      </c>
      <c r="K2444" s="185" t="s">
        <v>2344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3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87" t="str">
        <f t="shared" si="481"/>
        <v>1.13</v>
      </c>
      <c r="Z2444" s="26">
        <f t="shared" si="480"/>
        <v>800000</v>
      </c>
      <c r="AA2444" s="16">
        <v>1.0900000000000001</v>
      </c>
      <c r="AB2444" s="35">
        <f t="shared" si="491"/>
        <v>771681.41592920374</v>
      </c>
      <c r="AC2444" s="27">
        <f t="shared" si="484"/>
        <v>120613.80530973454</v>
      </c>
      <c r="AD2444" s="184">
        <v>0.15629999999999999</v>
      </c>
      <c r="AE2444" s="183">
        <f t="shared" si="485"/>
        <v>0</v>
      </c>
      <c r="AF2444" s="183" t="str">
        <f>IF(AND(COUNTIFS($J$18:J2444,J2444)=1,AE2444=1),1,"")</f>
        <v/>
      </c>
      <c r="AG2444" s="183" t="str">
        <f>IF(C2444="","",IF(AND(COUNTIFS($J$18:J2444,J2444)=1,C2444&lt;&gt;""),1,""))</f>
        <v/>
      </c>
      <c r="AH2444" s="183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82">
        <v>2023</v>
      </c>
      <c r="C2445" s="182">
        <v>1</v>
      </c>
      <c r="D2445" s="57" t="str">
        <f t="shared" si="479"/>
        <v>Q4</v>
      </c>
      <c r="E2445" s="16" t="s">
        <v>41</v>
      </c>
      <c r="F2445" s="182">
        <v>2023</v>
      </c>
      <c r="G2445" s="182">
        <v>1</v>
      </c>
      <c r="H2445" s="185"/>
      <c r="I2445" s="57" t="str">
        <f t="shared" si="482"/>
        <v>Q4</v>
      </c>
      <c r="J2445" s="178" t="s">
        <v>2345</v>
      </c>
      <c r="K2445" s="185" t="s">
        <v>2346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3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87" t="str">
        <f t="shared" si="481"/>
        <v>1.13</v>
      </c>
      <c r="Z2445" s="26">
        <f t="shared" si="480"/>
        <v>675500</v>
      </c>
      <c r="AA2445" s="16">
        <v>1.1200000000000001</v>
      </c>
      <c r="AB2445" s="35">
        <f t="shared" si="491"/>
        <v>669522.12389380543</v>
      </c>
      <c r="AC2445" s="27">
        <f t="shared" si="484"/>
        <v>53628.722123893815</v>
      </c>
      <c r="AD2445" s="184">
        <v>8.0100000000000005E-2</v>
      </c>
      <c r="AE2445" s="183">
        <f t="shared" si="485"/>
        <v>0</v>
      </c>
      <c r="AF2445" s="183" t="str">
        <f>IF(AND(COUNTIFS($J$18:J2445,J2445)=1,AE2445=1),1,"")</f>
        <v/>
      </c>
      <c r="AG2445" s="183">
        <f>IF(C2445="","",IF(AND(COUNTIFS($J$18:J2445,J2445)=1,C2445&lt;&gt;""),1,""))</f>
        <v>1</v>
      </c>
      <c r="AH2445" s="183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82">
        <v>2023</v>
      </c>
      <c r="C2446" s="182">
        <v>1</v>
      </c>
      <c r="D2446" s="57" t="str">
        <f t="shared" si="479"/>
        <v>Q4</v>
      </c>
      <c r="E2446" s="16" t="s">
        <v>41</v>
      </c>
      <c r="F2446" s="182">
        <v>2023</v>
      </c>
      <c r="G2446" s="182">
        <v>1</v>
      </c>
      <c r="H2446" s="185"/>
      <c r="I2446" s="57" t="str">
        <f t="shared" si="482"/>
        <v>Q4</v>
      </c>
      <c r="J2446" s="178" t="s">
        <v>2347</v>
      </c>
      <c r="K2446" s="185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3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87" t="str">
        <f t="shared" si="481"/>
        <v>1.13</v>
      </c>
      <c r="Z2446" s="26">
        <f t="shared" si="480"/>
        <v>600000</v>
      </c>
      <c r="AA2446" s="16">
        <v>1.1200000000000001</v>
      </c>
      <c r="AB2446" s="35">
        <f t="shared" si="491"/>
        <v>594690.26548672584</v>
      </c>
      <c r="AC2446" s="27">
        <f t="shared" si="484"/>
        <v>77844.955752212409</v>
      </c>
      <c r="AD2446" s="184">
        <v>0.13089999999999999</v>
      </c>
      <c r="AE2446" s="183">
        <f t="shared" si="485"/>
        <v>0</v>
      </c>
      <c r="AF2446" s="183" t="str">
        <f>IF(AND(COUNTIFS($J$18:J2446,J2446)=1,AE2446=1),1,"")</f>
        <v/>
      </c>
      <c r="AG2446" s="183">
        <f>IF(C2446="","",IF(AND(COUNTIFS($J$18:J2446,J2446)=1,C2446&lt;&gt;""),1,""))</f>
        <v>1</v>
      </c>
      <c r="AH2446" s="183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82">
        <v>2023</v>
      </c>
      <c r="C2447" s="182">
        <v>1</v>
      </c>
      <c r="D2447" s="57" t="str">
        <f t="shared" si="479"/>
        <v>Q4</v>
      </c>
      <c r="E2447" s="16" t="s">
        <v>41</v>
      </c>
      <c r="F2447" s="182">
        <v>2023</v>
      </c>
      <c r="G2447" s="182">
        <v>1</v>
      </c>
      <c r="H2447" s="185"/>
      <c r="I2447" s="57" t="str">
        <f t="shared" si="482"/>
        <v>Q4</v>
      </c>
      <c r="J2447" s="178" t="s">
        <v>2347</v>
      </c>
      <c r="K2447" s="185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3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87" t="str">
        <f t="shared" si="481"/>
        <v>1.13</v>
      </c>
      <c r="Z2447" s="26">
        <f t="shared" si="480"/>
        <v>800000</v>
      </c>
      <c r="AA2447" s="16">
        <v>1.1200000000000001</v>
      </c>
      <c r="AB2447" s="35">
        <f t="shared" si="491"/>
        <v>792920.35398230108</v>
      </c>
      <c r="AC2447" s="27">
        <f t="shared" si="484"/>
        <v>103793.2743362832</v>
      </c>
      <c r="AD2447" s="184">
        <v>0.13089999999999999</v>
      </c>
      <c r="AE2447" s="183">
        <f t="shared" si="485"/>
        <v>0</v>
      </c>
      <c r="AF2447" s="183" t="str">
        <f>IF(AND(COUNTIFS($J$18:J2447,J2447)=1,AE2447=1),1,"")</f>
        <v/>
      </c>
      <c r="AG2447" s="183" t="str">
        <f>IF(C2447="","",IF(AND(COUNTIFS($J$18:J2447,J2447)=1,C2447&lt;&gt;""),1,""))</f>
        <v/>
      </c>
      <c r="AH2447" s="183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82">
        <v>2023</v>
      </c>
      <c r="C2448" s="182">
        <v>1</v>
      </c>
      <c r="D2448" s="57" t="str">
        <f t="shared" si="479"/>
        <v>Q4</v>
      </c>
      <c r="E2448" s="16" t="s">
        <v>41</v>
      </c>
      <c r="F2448" s="182">
        <v>2023</v>
      </c>
      <c r="G2448" s="182">
        <v>2</v>
      </c>
      <c r="H2448" s="185"/>
      <c r="I2448" s="57" t="str">
        <f t="shared" si="482"/>
        <v>Q4</v>
      </c>
      <c r="J2448" s="178" t="s">
        <v>2348</v>
      </c>
      <c r="K2448" s="185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3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87" t="str">
        <f t="shared" si="481"/>
        <v>1.13</v>
      </c>
      <c r="Z2448" s="26">
        <f t="shared" si="480"/>
        <v>776666</v>
      </c>
      <c r="AA2448" s="16">
        <v>1.1599999999999999</v>
      </c>
      <c r="AB2448" s="35">
        <f t="shared" si="491"/>
        <v>797285.45132743369</v>
      </c>
      <c r="AC2448" s="27">
        <f t="shared" si="484"/>
        <v>72313.790435398245</v>
      </c>
      <c r="AD2448" s="184">
        <v>9.0700000000000003E-2</v>
      </c>
      <c r="AE2448" s="183">
        <f t="shared" si="485"/>
        <v>0</v>
      </c>
      <c r="AF2448" s="183" t="str">
        <f>IF(AND(COUNTIFS($J$18:J2448,J2448)=1,AE2448=1),1,"")</f>
        <v/>
      </c>
      <c r="AG2448" s="183">
        <f>IF(C2448="","",IF(AND(COUNTIFS($J$18:J2448,J2448)=1,C2448&lt;&gt;""),1,""))</f>
        <v>1</v>
      </c>
      <c r="AH2448" s="183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2349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82">
        <v>2023</v>
      </c>
      <c r="C2449" s="182">
        <v>1</v>
      </c>
      <c r="D2449" s="57" t="str">
        <f t="shared" si="479"/>
        <v>Q4</v>
      </c>
      <c r="E2449" s="16" t="s">
        <v>41</v>
      </c>
      <c r="F2449" s="182">
        <v>2023</v>
      </c>
      <c r="G2449" s="182">
        <v>2</v>
      </c>
      <c r="H2449" s="185"/>
      <c r="I2449" s="57" t="str">
        <f t="shared" si="482"/>
        <v>Q4</v>
      </c>
      <c r="J2449" s="178" t="s">
        <v>2348</v>
      </c>
      <c r="K2449" s="185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3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87" t="str">
        <f t="shared" si="481"/>
        <v>1.13</v>
      </c>
      <c r="Z2449" s="26">
        <f t="shared" si="480"/>
        <v>776666</v>
      </c>
      <c r="AA2449" s="16">
        <v>1.1599999999999999</v>
      </c>
      <c r="AB2449" s="35">
        <f t="shared" si="491"/>
        <v>797285.45132743369</v>
      </c>
      <c r="AC2449" s="27">
        <f t="shared" si="484"/>
        <v>72313.790435398245</v>
      </c>
      <c r="AD2449" s="184">
        <v>9.0700000000000003E-2</v>
      </c>
      <c r="AE2449" s="183">
        <f t="shared" si="485"/>
        <v>0</v>
      </c>
      <c r="AF2449" s="183" t="str">
        <f>IF(AND(COUNTIFS($J$18:J2449,J2449)=1,AE2449=1),1,"")</f>
        <v/>
      </c>
      <c r="AG2449" s="183" t="str">
        <f>IF(C2449="","",IF(AND(COUNTIFS($J$18:J2449,J2449)=1,C2449&lt;&gt;""),1,""))</f>
        <v/>
      </c>
      <c r="AH2449" s="183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2349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82">
        <v>2023</v>
      </c>
      <c r="C2450" s="182">
        <v>1</v>
      </c>
      <c r="D2450" s="57" t="str">
        <f t="shared" si="479"/>
        <v>Q4</v>
      </c>
      <c r="E2450" s="16" t="s">
        <v>41</v>
      </c>
      <c r="F2450" s="182">
        <v>2023</v>
      </c>
      <c r="G2450" s="182">
        <v>2</v>
      </c>
      <c r="H2450" s="185"/>
      <c r="I2450" s="57" t="str">
        <f t="shared" si="482"/>
        <v>Q4</v>
      </c>
      <c r="J2450" s="178" t="s">
        <v>2348</v>
      </c>
      <c r="K2450" s="185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3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87" t="str">
        <f t="shared" si="481"/>
        <v>1.13</v>
      </c>
      <c r="Z2450" s="26">
        <f t="shared" si="480"/>
        <v>776666</v>
      </c>
      <c r="AA2450" s="16">
        <v>1.1599999999999999</v>
      </c>
      <c r="AB2450" s="35">
        <f t="shared" si="491"/>
        <v>797285.45132743369</v>
      </c>
      <c r="AC2450" s="27">
        <f t="shared" si="484"/>
        <v>72313.790435398245</v>
      </c>
      <c r="AD2450" s="184">
        <v>9.0700000000000003E-2</v>
      </c>
      <c r="AE2450" s="183">
        <f t="shared" si="485"/>
        <v>0</v>
      </c>
      <c r="AF2450" s="183" t="str">
        <f>IF(AND(COUNTIFS($J$18:J2450,J2450)=1,AE2450=1),1,"")</f>
        <v/>
      </c>
      <c r="AG2450" s="183" t="str">
        <f>IF(C2450="","",IF(AND(COUNTIFS($J$18:J2450,J2450)=1,C2450&lt;&gt;""),1,""))</f>
        <v/>
      </c>
      <c r="AH2450" s="183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2349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82">
        <v>2023</v>
      </c>
      <c r="C2451" s="182">
        <v>2</v>
      </c>
      <c r="D2451" s="57" t="str">
        <f t="shared" si="479"/>
        <v>Q4</v>
      </c>
      <c r="E2451" s="16" t="s">
        <v>41</v>
      </c>
      <c r="F2451" s="182">
        <v>2023</v>
      </c>
      <c r="G2451" s="182">
        <v>2</v>
      </c>
      <c r="H2451" s="185"/>
      <c r="I2451" s="57" t="str">
        <f t="shared" si="482"/>
        <v>Q4</v>
      </c>
      <c r="J2451" s="178" t="s">
        <v>2350</v>
      </c>
      <c r="K2451" s="185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3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87" t="str">
        <f t="shared" si="481"/>
        <v>1.13</v>
      </c>
      <c r="Z2451" s="26">
        <f t="shared" si="480"/>
        <v>470000</v>
      </c>
      <c r="AA2451" s="16">
        <v>1.1599999999999999</v>
      </c>
      <c r="AB2451" s="35">
        <f t="shared" si="491"/>
        <v>482477.87610619474</v>
      </c>
      <c r="AC2451" s="27">
        <f t="shared" si="484"/>
        <v>65038.017699115051</v>
      </c>
      <c r="AD2451" s="184">
        <v>0.1348</v>
      </c>
      <c r="AE2451" s="183">
        <f t="shared" si="485"/>
        <v>0</v>
      </c>
      <c r="AF2451" s="183" t="str">
        <f>IF(AND(COUNTIFS($J$18:J2451,J2451)=1,AE2451=1),1,"")</f>
        <v/>
      </c>
      <c r="AG2451" s="183">
        <f>IF(C2451="","",IF(AND(COUNTIFS($J$18:J2451,J2451)=1,C2451&lt;&gt;""),1,""))</f>
        <v>1</v>
      </c>
      <c r="AH2451" s="183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82">
        <v>2023</v>
      </c>
      <c r="C2452" s="182">
        <v>2</v>
      </c>
      <c r="D2452" s="57" t="str">
        <f t="shared" si="479"/>
        <v>Q4</v>
      </c>
      <c r="E2452" s="16" t="s">
        <v>41</v>
      </c>
      <c r="F2452" s="182">
        <v>2023</v>
      </c>
      <c r="G2452" s="182">
        <v>2</v>
      </c>
      <c r="H2452" s="185"/>
      <c r="I2452" s="57" t="str">
        <f t="shared" si="482"/>
        <v>Q4</v>
      </c>
      <c r="J2452" s="178" t="s">
        <v>2351</v>
      </c>
      <c r="K2452" s="185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3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87" t="str">
        <f t="shared" si="481"/>
        <v>1.13</v>
      </c>
      <c r="Z2452" s="26">
        <f t="shared" si="480"/>
        <v>500000</v>
      </c>
      <c r="AA2452" s="16">
        <v>1.1599999999999999</v>
      </c>
      <c r="AB2452" s="35">
        <f t="shared" si="491"/>
        <v>513274.33628318587</v>
      </c>
      <c r="AC2452" s="27">
        <f t="shared" si="484"/>
        <v>73962.83185840708</v>
      </c>
      <c r="AD2452" s="184">
        <v>0.14410000000000001</v>
      </c>
      <c r="AE2452" s="183">
        <f t="shared" si="485"/>
        <v>0</v>
      </c>
      <c r="AF2452" s="183" t="str">
        <f>IF(AND(COUNTIFS($J$18:J2452,J2452)=1,AE2452=1),1,"")</f>
        <v/>
      </c>
      <c r="AG2452" s="183">
        <f>IF(C2452="","",IF(AND(COUNTIFS($J$18:J2452,J2452)=1,C2452&lt;&gt;""),1,""))</f>
        <v>1</v>
      </c>
      <c r="AH2452" s="183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82">
        <v>2023</v>
      </c>
      <c r="C2453" s="182">
        <v>2</v>
      </c>
      <c r="D2453" s="57" t="str">
        <f t="shared" si="479"/>
        <v>Q4</v>
      </c>
      <c r="E2453" s="16" t="s">
        <v>41</v>
      </c>
      <c r="F2453" s="182">
        <v>2023</v>
      </c>
      <c r="G2453" s="182">
        <v>2</v>
      </c>
      <c r="H2453" s="185"/>
      <c r="I2453" s="57" t="str">
        <f t="shared" si="482"/>
        <v>Q4</v>
      </c>
      <c r="J2453" s="178" t="s">
        <v>2351</v>
      </c>
      <c r="K2453" s="185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3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87" t="str">
        <f t="shared" si="481"/>
        <v>1.13</v>
      </c>
      <c r="Z2453" s="26">
        <f t="shared" si="480"/>
        <v>500000</v>
      </c>
      <c r="AA2453" s="16">
        <v>1.1599999999999999</v>
      </c>
      <c r="AB2453" s="35">
        <f t="shared" si="491"/>
        <v>513274.33628318587</v>
      </c>
      <c r="AC2453" s="27">
        <f t="shared" si="484"/>
        <v>73962.83185840708</v>
      </c>
      <c r="AD2453" s="184">
        <v>0.14410000000000001</v>
      </c>
      <c r="AE2453" s="183">
        <f t="shared" si="485"/>
        <v>0</v>
      </c>
      <c r="AF2453" s="183" t="str">
        <f>IF(AND(COUNTIFS($J$18:J2453,J2453)=1,AE2453=1),1,"")</f>
        <v/>
      </c>
      <c r="AG2453" s="183" t="str">
        <f>IF(C2453="","",IF(AND(COUNTIFS($J$18:J2453,J2453)=1,C2453&lt;&gt;""),1,""))</f>
        <v/>
      </c>
      <c r="AH2453" s="183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82">
        <v>2023</v>
      </c>
      <c r="C2454" s="182">
        <v>2</v>
      </c>
      <c r="D2454" s="57" t="str">
        <f t="shared" si="479"/>
        <v>Q4</v>
      </c>
      <c r="E2454" s="16" t="s">
        <v>41</v>
      </c>
      <c r="F2454" s="182">
        <v>2023</v>
      </c>
      <c r="G2454" s="182">
        <v>2</v>
      </c>
      <c r="H2454" s="185"/>
      <c r="I2454" s="57" t="str">
        <f t="shared" si="482"/>
        <v>Q4</v>
      </c>
      <c r="J2454" s="178" t="s">
        <v>2351</v>
      </c>
      <c r="K2454" s="185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3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87" t="str">
        <f t="shared" si="481"/>
        <v>1.13</v>
      </c>
      <c r="Z2454" s="26">
        <f t="shared" si="480"/>
        <v>746812.5</v>
      </c>
      <c r="AA2454" s="16">
        <v>1.1599999999999999</v>
      </c>
      <c r="AB2454" s="35">
        <f t="shared" si="491"/>
        <v>766639.38053097343</v>
      </c>
      <c r="AC2454" s="27">
        <f t="shared" si="484"/>
        <v>110472.73473451327</v>
      </c>
      <c r="AD2454" s="184">
        <v>0.14410000000000001</v>
      </c>
      <c r="AE2454" s="183">
        <f t="shared" si="485"/>
        <v>0</v>
      </c>
      <c r="AF2454" s="183" t="str">
        <f>IF(AND(COUNTIFS($J$18:J2454,J2454)=1,AE2454=1),1,"")</f>
        <v/>
      </c>
      <c r="AG2454" s="183" t="str">
        <f>IF(C2454="","",IF(AND(COUNTIFS($J$18:J2454,J2454)=1,C2454&lt;&gt;""),1,""))</f>
        <v/>
      </c>
      <c r="AH2454" s="183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82">
        <v>2023</v>
      </c>
      <c r="C2455" s="182">
        <v>2</v>
      </c>
      <c r="D2455" s="57" t="str">
        <f t="shared" si="479"/>
        <v>Q4</v>
      </c>
      <c r="E2455" s="16" t="s">
        <v>41</v>
      </c>
      <c r="F2455" s="182">
        <v>2023</v>
      </c>
      <c r="G2455" s="182">
        <v>2</v>
      </c>
      <c r="H2455" s="185"/>
      <c r="I2455" s="57" t="str">
        <f t="shared" si="482"/>
        <v>Q4</v>
      </c>
      <c r="J2455" s="178" t="s">
        <v>2351</v>
      </c>
      <c r="K2455" s="185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3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87" t="str">
        <f t="shared" si="481"/>
        <v>1.13</v>
      </c>
      <c r="Z2455" s="26">
        <f t="shared" si="480"/>
        <v>746812.5</v>
      </c>
      <c r="AA2455" s="16">
        <v>1.1599999999999999</v>
      </c>
      <c r="AB2455" s="35">
        <f t="shared" si="491"/>
        <v>766639.38053097343</v>
      </c>
      <c r="AC2455" s="27">
        <f t="shared" si="484"/>
        <v>110472.73473451327</v>
      </c>
      <c r="AD2455" s="184">
        <v>0.14410000000000001</v>
      </c>
      <c r="AE2455" s="183">
        <f t="shared" si="485"/>
        <v>0</v>
      </c>
      <c r="AF2455" s="183" t="str">
        <f>IF(AND(COUNTIFS($J$18:J2455,J2455)=1,AE2455=1),1,"")</f>
        <v/>
      </c>
      <c r="AG2455" s="183" t="str">
        <f>IF(C2455="","",IF(AND(COUNTIFS($J$18:J2455,J2455)=1,C2455&lt;&gt;""),1,""))</f>
        <v/>
      </c>
      <c r="AH2455" s="183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82">
        <v>2023</v>
      </c>
      <c r="C2456" s="182">
        <v>2</v>
      </c>
      <c r="D2456" s="57" t="str">
        <f t="shared" si="479"/>
        <v>Q4</v>
      </c>
      <c r="E2456" s="16" t="s">
        <v>41</v>
      </c>
      <c r="F2456" s="182">
        <v>2023</v>
      </c>
      <c r="G2456" s="182">
        <v>2</v>
      </c>
      <c r="H2456" s="185"/>
      <c r="I2456" s="57" t="str">
        <f t="shared" si="482"/>
        <v>Q4</v>
      </c>
      <c r="J2456" s="178" t="s">
        <v>2351</v>
      </c>
      <c r="K2456" s="185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3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87" t="str">
        <f t="shared" si="481"/>
        <v>1.13</v>
      </c>
      <c r="Z2456" s="26">
        <f t="shared" si="480"/>
        <v>746812.5</v>
      </c>
      <c r="AA2456" s="16">
        <v>1.1599999999999999</v>
      </c>
      <c r="AB2456" s="35">
        <f t="shared" si="491"/>
        <v>766639.38053097343</v>
      </c>
      <c r="AC2456" s="27">
        <f t="shared" si="484"/>
        <v>110472.73473451327</v>
      </c>
      <c r="AD2456" s="184">
        <v>0.14410000000000001</v>
      </c>
      <c r="AE2456" s="183">
        <f t="shared" si="485"/>
        <v>0</v>
      </c>
      <c r="AF2456" s="183" t="str">
        <f>IF(AND(COUNTIFS($J$18:J2456,J2456)=1,AE2456=1),1,"")</f>
        <v/>
      </c>
      <c r="AG2456" s="183" t="str">
        <f>IF(C2456="","",IF(AND(COUNTIFS($J$18:J2456,J2456)=1,C2456&lt;&gt;""),1,""))</f>
        <v/>
      </c>
      <c r="AH2456" s="183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82">
        <v>2023</v>
      </c>
      <c r="C2457" s="182">
        <v>2</v>
      </c>
      <c r="D2457" s="57" t="str">
        <f t="shared" si="479"/>
        <v>Q4</v>
      </c>
      <c r="E2457" s="16" t="s">
        <v>41</v>
      </c>
      <c r="F2457" s="182">
        <v>2023</v>
      </c>
      <c r="G2457" s="182">
        <v>2</v>
      </c>
      <c r="H2457" s="185"/>
      <c r="I2457" s="57" t="str">
        <f t="shared" si="482"/>
        <v>Q4</v>
      </c>
      <c r="J2457" s="178" t="s">
        <v>2351</v>
      </c>
      <c r="K2457" s="185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si="483"/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87" t="str">
        <f t="shared" si="481"/>
        <v>1.13</v>
      </c>
      <c r="Z2457" s="26">
        <f t="shared" si="480"/>
        <v>746812.5</v>
      </c>
      <c r="AA2457" s="16">
        <v>1.1599999999999999</v>
      </c>
      <c r="AB2457" s="35">
        <f t="shared" si="491"/>
        <v>766639.38053097343</v>
      </c>
      <c r="AC2457" s="27">
        <f t="shared" si="484"/>
        <v>110472.73473451327</v>
      </c>
      <c r="AD2457" s="184">
        <v>0.14410000000000001</v>
      </c>
      <c r="AE2457" s="183">
        <f t="shared" si="485"/>
        <v>0</v>
      </c>
      <c r="AF2457" s="183" t="str">
        <f>IF(AND(COUNTIFS($J$18:J2457,J2457)=1,AE2457=1),1,"")</f>
        <v/>
      </c>
      <c r="AG2457" s="183" t="str">
        <f>IF(C2457="","",IF(AND(COUNTIFS($J$18:J2457,J2457)=1,C2457&lt;&gt;""),1,""))</f>
        <v/>
      </c>
      <c r="AH2457" s="183" t="str">
        <f>IF(G2457="","",IF(AND(COUNTIFS($J$18:J2457,J2457)=1,G2457&lt;&gt;""),1,""))</f>
        <v/>
      </c>
      <c r="AI2457" s="28">
        <f t="shared" si="486"/>
        <v>21045012.884955756</v>
      </c>
      <c r="AJ2457" s="28">
        <f t="shared" si="487"/>
        <v>2650260.9603327434</v>
      </c>
      <c r="AK2457" s="29">
        <f t="shared" si="488"/>
        <v>0.12593296924172043</v>
      </c>
      <c r="AL2457" s="25"/>
      <c r="AM2457" s="25"/>
      <c r="AN2457" s="25"/>
      <c r="AO2457" s="25"/>
      <c r="AP2457" s="45" t="str">
        <f t="shared" si="489"/>
        <v>20232</v>
      </c>
      <c r="AQ2457" s="45" t="str">
        <f t="shared" si="490"/>
        <v>20232RMB</v>
      </c>
    </row>
    <row r="2458" spans="1:43" s="15" customFormat="1">
      <c r="A2458" s="16" t="s">
        <v>41</v>
      </c>
      <c r="B2458" s="182">
        <v>2023</v>
      </c>
      <c r="C2458" s="182">
        <v>2</v>
      </c>
      <c r="D2458" s="57" t="str">
        <f t="shared" si="479"/>
        <v>Q4</v>
      </c>
      <c r="E2458" s="16" t="s">
        <v>41</v>
      </c>
      <c r="F2458" s="182">
        <v>2023</v>
      </c>
      <c r="G2458" s="182">
        <v>2</v>
      </c>
      <c r="H2458" s="185"/>
      <c r="I2458" s="57" t="str">
        <f t="shared" si="482"/>
        <v>Q4</v>
      </c>
      <c r="J2458" s="178" t="s">
        <v>2351</v>
      </c>
      <c r="K2458" s="185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83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87" t="str">
        <f t="shared" si="481"/>
        <v>1.13</v>
      </c>
      <c r="Z2458" s="26">
        <f t="shared" si="480"/>
        <v>746812.5</v>
      </c>
      <c r="AA2458" s="16">
        <v>1.1599999999999999</v>
      </c>
      <c r="AB2458" s="35">
        <f t="shared" si="491"/>
        <v>766639.38053097343</v>
      </c>
      <c r="AC2458" s="27">
        <f t="shared" si="484"/>
        <v>110472.73473451327</v>
      </c>
      <c r="AD2458" s="184">
        <v>0.14410000000000001</v>
      </c>
      <c r="AE2458" s="183">
        <f t="shared" si="485"/>
        <v>0</v>
      </c>
      <c r="AF2458" s="183" t="str">
        <f>IF(AND(COUNTIFS($J$18:J2458,J2458)=1,AE2458=1),1,"")</f>
        <v/>
      </c>
      <c r="AG2458" s="183" t="str">
        <f>IF(C2458="","",IF(AND(COUNTIFS($J$18:J2458,J2458)=1,C2458&lt;&gt;""),1,""))</f>
        <v/>
      </c>
      <c r="AH2458" s="183" t="str">
        <f>IF(G2458="","",IF(AND(COUNTIFS($J$18:J2458,J2458)=1,G2458&lt;&gt;""),1,""))</f>
        <v/>
      </c>
      <c r="AI2458" s="28">
        <f t="shared" si="486"/>
        <v>21045012.884955756</v>
      </c>
      <c r="AJ2458" s="28">
        <f t="shared" si="487"/>
        <v>2650260.9603327434</v>
      </c>
      <c r="AK2458" s="29">
        <f t="shared" si="488"/>
        <v>0.12593296924172043</v>
      </c>
      <c r="AL2458" s="25"/>
      <c r="AM2458" s="25"/>
      <c r="AN2458" s="25"/>
      <c r="AO2458" s="25"/>
      <c r="AP2458" s="45" t="str">
        <f t="shared" si="489"/>
        <v>20232</v>
      </c>
      <c r="AQ2458" s="45" t="str">
        <f t="shared" si="490"/>
        <v>20232RMB</v>
      </c>
    </row>
    <row r="2459" spans="1:43" s="15" customFormat="1">
      <c r="A2459" s="16" t="s">
        <v>41</v>
      </c>
      <c r="B2459" s="182">
        <v>2023</v>
      </c>
      <c r="C2459" s="182">
        <v>2</v>
      </c>
      <c r="D2459" s="57" t="str">
        <f t="shared" si="479"/>
        <v>Q4</v>
      </c>
      <c r="E2459" s="16" t="s">
        <v>41</v>
      </c>
      <c r="F2459" s="182">
        <v>2023</v>
      </c>
      <c r="G2459" s="182">
        <v>2</v>
      </c>
      <c r="H2459" s="185"/>
      <c r="I2459" s="57" t="str">
        <f t="shared" si="482"/>
        <v>Q4</v>
      </c>
      <c r="J2459" s="178" t="s">
        <v>2351</v>
      </c>
      <c r="K2459" s="185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83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87" t="str">
        <f t="shared" si="481"/>
        <v>1.13</v>
      </c>
      <c r="Z2459" s="26">
        <f t="shared" si="480"/>
        <v>746812.5</v>
      </c>
      <c r="AA2459" s="16">
        <v>1.1599999999999999</v>
      </c>
      <c r="AB2459" s="35">
        <f t="shared" si="491"/>
        <v>766639.38053097343</v>
      </c>
      <c r="AC2459" s="27">
        <f t="shared" si="484"/>
        <v>110472.73473451327</v>
      </c>
      <c r="AD2459" s="184">
        <v>0.14410000000000001</v>
      </c>
      <c r="AE2459" s="183">
        <f t="shared" si="485"/>
        <v>0</v>
      </c>
      <c r="AF2459" s="183" t="str">
        <f>IF(AND(COUNTIFS($J$18:J2459,J2459)=1,AE2459=1),1,"")</f>
        <v/>
      </c>
      <c r="AG2459" s="183" t="str">
        <f>IF(C2459="","",IF(AND(COUNTIFS($J$18:J2459,J2459)=1,C2459&lt;&gt;""),1,""))</f>
        <v/>
      </c>
      <c r="AH2459" s="183" t="str">
        <f>IF(G2459="","",IF(AND(COUNTIFS($J$18:J2459,J2459)=1,G2459&lt;&gt;""),1,""))</f>
        <v/>
      </c>
      <c r="AI2459" s="28">
        <f t="shared" si="486"/>
        <v>21045012.884955756</v>
      </c>
      <c r="AJ2459" s="28">
        <f t="shared" si="487"/>
        <v>2650260.9603327434</v>
      </c>
      <c r="AK2459" s="29">
        <f t="shared" si="488"/>
        <v>0.12593296924172043</v>
      </c>
      <c r="AL2459" s="25"/>
      <c r="AM2459" s="25"/>
      <c r="AN2459" s="25"/>
      <c r="AO2459" s="25"/>
      <c r="AP2459" s="45" t="str">
        <f t="shared" si="489"/>
        <v>20232</v>
      </c>
      <c r="AQ2459" s="45" t="str">
        <f t="shared" si="490"/>
        <v>20232RMB</v>
      </c>
    </row>
    <row r="2460" spans="1:43" s="15" customFormat="1">
      <c r="A2460" s="16" t="s">
        <v>41</v>
      </c>
      <c r="B2460" s="182">
        <v>2023</v>
      </c>
      <c r="C2460" s="182">
        <v>2</v>
      </c>
      <c r="D2460" s="57" t="str">
        <f t="shared" si="479"/>
        <v>Q4</v>
      </c>
      <c r="E2460" s="16" t="s">
        <v>41</v>
      </c>
      <c r="F2460" s="182">
        <v>2023</v>
      </c>
      <c r="G2460" s="182">
        <v>2</v>
      </c>
      <c r="H2460" s="185"/>
      <c r="I2460" s="57" t="str">
        <f t="shared" si="482"/>
        <v>Q4</v>
      </c>
      <c r="J2460" s="178" t="s">
        <v>2351</v>
      </c>
      <c r="K2460" s="185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83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87" t="str">
        <f t="shared" si="481"/>
        <v>1.13</v>
      </c>
      <c r="Z2460" s="26">
        <f t="shared" si="480"/>
        <v>746812.5</v>
      </c>
      <c r="AA2460" s="16">
        <v>1.1599999999999999</v>
      </c>
      <c r="AB2460" s="35">
        <f t="shared" si="491"/>
        <v>766639.38053097343</v>
      </c>
      <c r="AC2460" s="27">
        <f t="shared" si="484"/>
        <v>110472.73473451327</v>
      </c>
      <c r="AD2460" s="184">
        <v>0.14410000000000001</v>
      </c>
      <c r="AE2460" s="183">
        <f t="shared" si="485"/>
        <v>0</v>
      </c>
      <c r="AF2460" s="183" t="str">
        <f>IF(AND(COUNTIFS($J$18:J2460,J2460)=1,AE2460=1),1,"")</f>
        <v/>
      </c>
      <c r="AG2460" s="183" t="str">
        <f>IF(C2460="","",IF(AND(COUNTIFS($J$18:J2460,J2460)=1,C2460&lt;&gt;""),1,""))</f>
        <v/>
      </c>
      <c r="AH2460" s="183" t="str">
        <f>IF(G2460="","",IF(AND(COUNTIFS($J$18:J2460,J2460)=1,G2460&lt;&gt;""),1,""))</f>
        <v/>
      </c>
      <c r="AI2460" s="28">
        <f t="shared" si="486"/>
        <v>21045012.884955756</v>
      </c>
      <c r="AJ2460" s="28">
        <f t="shared" si="487"/>
        <v>2650260.9603327434</v>
      </c>
      <c r="AK2460" s="29">
        <f t="shared" si="488"/>
        <v>0.12593296924172043</v>
      </c>
      <c r="AL2460" s="25"/>
      <c r="AM2460" s="25"/>
      <c r="AN2460" s="25"/>
      <c r="AO2460" s="25"/>
      <c r="AP2460" s="45" t="str">
        <f t="shared" si="489"/>
        <v>20232</v>
      </c>
      <c r="AQ2460" s="45" t="str">
        <f t="shared" si="490"/>
        <v>20232RMB</v>
      </c>
    </row>
    <row r="2461" spans="1:43" s="15" customFormat="1">
      <c r="A2461" s="16" t="s">
        <v>41</v>
      </c>
      <c r="B2461" s="182">
        <v>2023</v>
      </c>
      <c r="C2461" s="182">
        <v>2</v>
      </c>
      <c r="D2461" s="57" t="str">
        <f t="shared" si="479"/>
        <v>Q4</v>
      </c>
      <c r="E2461" s="16" t="s">
        <v>41</v>
      </c>
      <c r="F2461" s="182">
        <v>2023</v>
      </c>
      <c r="G2461" s="182">
        <v>2</v>
      </c>
      <c r="H2461" s="185"/>
      <c r="I2461" s="57" t="str">
        <f t="shared" si="482"/>
        <v>Q4</v>
      </c>
      <c r="J2461" s="178" t="s">
        <v>2351</v>
      </c>
      <c r="K2461" s="185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83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87" t="str">
        <f t="shared" si="481"/>
        <v>1.13</v>
      </c>
      <c r="Z2461" s="26">
        <f t="shared" si="480"/>
        <v>746812.5</v>
      </c>
      <c r="AA2461" s="16">
        <v>1.1599999999999999</v>
      </c>
      <c r="AB2461" s="35">
        <f t="shared" si="491"/>
        <v>766639.38053097343</v>
      </c>
      <c r="AC2461" s="27">
        <f t="shared" si="484"/>
        <v>110472.73473451327</v>
      </c>
      <c r="AD2461" s="184">
        <v>0.14410000000000001</v>
      </c>
      <c r="AE2461" s="183">
        <f t="shared" si="485"/>
        <v>0</v>
      </c>
      <c r="AF2461" s="183" t="str">
        <f>IF(AND(COUNTIFS($J$18:J2461,J2461)=1,AE2461=1),1,"")</f>
        <v/>
      </c>
      <c r="AG2461" s="183" t="str">
        <f>IF(C2461="","",IF(AND(COUNTIFS($J$18:J2461,J2461)=1,C2461&lt;&gt;""),1,""))</f>
        <v/>
      </c>
      <c r="AH2461" s="183" t="str">
        <f>IF(G2461="","",IF(AND(COUNTIFS($J$18:J2461,J2461)=1,G2461&lt;&gt;""),1,""))</f>
        <v/>
      </c>
      <c r="AI2461" s="28">
        <f t="shared" si="486"/>
        <v>21045012.884955756</v>
      </c>
      <c r="AJ2461" s="28">
        <f t="shared" si="487"/>
        <v>2650260.9603327434</v>
      </c>
      <c r="AK2461" s="29">
        <f t="shared" si="488"/>
        <v>0.12593296924172043</v>
      </c>
      <c r="AL2461" s="25"/>
      <c r="AM2461" s="25"/>
      <c r="AN2461" s="25"/>
      <c r="AO2461" s="25"/>
      <c r="AP2461" s="45" t="str">
        <f t="shared" si="489"/>
        <v>20232</v>
      </c>
      <c r="AQ2461" s="45" t="str">
        <f t="shared" si="490"/>
        <v>20232RMB</v>
      </c>
    </row>
    <row r="2462" spans="1:43" s="15" customFormat="1">
      <c r="A2462" s="16" t="s">
        <v>41</v>
      </c>
      <c r="B2462" s="182">
        <v>2023</v>
      </c>
      <c r="C2462" s="182">
        <v>2</v>
      </c>
      <c r="D2462" s="57" t="str">
        <f t="shared" si="479"/>
        <v>Q4</v>
      </c>
      <c r="E2462" s="16" t="s">
        <v>41</v>
      </c>
      <c r="F2462" s="182">
        <v>2023</v>
      </c>
      <c r="G2462" s="182">
        <v>2</v>
      </c>
      <c r="H2462" s="185"/>
      <c r="I2462" s="57" t="str">
        <f t="shared" si="482"/>
        <v>Q4</v>
      </c>
      <c r="J2462" s="178" t="s">
        <v>2352</v>
      </c>
      <c r="K2462" s="185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83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87" t="str">
        <f t="shared" si="481"/>
        <v>1.13</v>
      </c>
      <c r="Z2462" s="26">
        <f t="shared" si="480"/>
        <v>850000</v>
      </c>
      <c r="AA2462" s="16">
        <v>1.1599999999999999</v>
      </c>
      <c r="AB2462" s="35">
        <f t="shared" si="491"/>
        <v>872566.37168141594</v>
      </c>
      <c r="AC2462" s="27">
        <f t="shared" si="484"/>
        <v>194320.53097345133</v>
      </c>
      <c r="AD2462" s="184">
        <v>0.22270000000000001</v>
      </c>
      <c r="AE2462" s="183">
        <f t="shared" si="485"/>
        <v>0</v>
      </c>
      <c r="AF2462" s="183" t="str">
        <f>IF(AND(COUNTIFS($J$18:J2462,J2462)=1,AE2462=1),1,"")</f>
        <v/>
      </c>
      <c r="AG2462" s="183">
        <f>IF(C2462="","",IF(AND(COUNTIFS($J$18:J2462,J2462)=1,C2462&lt;&gt;""),1,""))</f>
        <v>1</v>
      </c>
      <c r="AH2462" s="183">
        <f>IF(G2462="","",IF(AND(COUNTIFS($J$18:J2462,J2462)=1,G2462&lt;&gt;""),1,""))</f>
        <v>1</v>
      </c>
      <c r="AI2462" s="28">
        <f t="shared" si="486"/>
        <v>21045012.884955756</v>
      </c>
      <c r="AJ2462" s="28">
        <f t="shared" si="487"/>
        <v>2650260.9603327434</v>
      </c>
      <c r="AK2462" s="29">
        <f t="shared" si="488"/>
        <v>0.12593296924172043</v>
      </c>
      <c r="AL2462" s="25"/>
      <c r="AM2462" s="25"/>
      <c r="AN2462" s="25"/>
      <c r="AO2462" s="25"/>
      <c r="AP2462" s="45" t="str">
        <f t="shared" si="489"/>
        <v>20232</v>
      </c>
      <c r="AQ2462" s="45" t="str">
        <f t="shared" si="490"/>
        <v>20232RMB</v>
      </c>
    </row>
    <row r="2463" spans="1:43" s="15" customFormat="1">
      <c r="A2463" s="16" t="s">
        <v>41</v>
      </c>
      <c r="B2463" s="182">
        <v>2023</v>
      </c>
      <c r="C2463" s="182">
        <v>2</v>
      </c>
      <c r="D2463" s="57" t="str">
        <f t="shared" si="479"/>
        <v>Q4</v>
      </c>
      <c r="E2463" s="16" t="s">
        <v>41</v>
      </c>
      <c r="F2463" s="182">
        <v>2023</v>
      </c>
      <c r="G2463" s="182">
        <v>2</v>
      </c>
      <c r="H2463" s="185"/>
      <c r="I2463" s="57" t="str">
        <f t="shared" si="482"/>
        <v>Q4</v>
      </c>
      <c r="J2463" s="178" t="s">
        <v>2353</v>
      </c>
      <c r="K2463" s="185" t="s">
        <v>2227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83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87" t="str">
        <f t="shared" si="481"/>
        <v>1.13</v>
      </c>
      <c r="Z2463" s="26">
        <f t="shared" si="480"/>
        <v>771000</v>
      </c>
      <c r="AA2463" s="16">
        <v>1.1599999999999999</v>
      </c>
      <c r="AB2463" s="35">
        <f t="shared" si="491"/>
        <v>791469.02654867258</v>
      </c>
      <c r="AC2463" s="27">
        <f t="shared" si="484"/>
        <v>98696.187610619469</v>
      </c>
      <c r="AD2463" s="184">
        <v>0.12470000000000001</v>
      </c>
      <c r="AE2463" s="183">
        <f t="shared" si="485"/>
        <v>0</v>
      </c>
      <c r="AF2463" s="183" t="str">
        <f>IF(AND(COUNTIFS($J$18:J2463,J2463)=1,AE2463=1),1,"")</f>
        <v/>
      </c>
      <c r="AG2463" s="183">
        <f>IF(C2463="","",IF(AND(COUNTIFS($J$18:J2463,J2463)=1,C2463&lt;&gt;""),1,""))</f>
        <v>1</v>
      </c>
      <c r="AH2463" s="183">
        <f>IF(G2463="","",IF(AND(COUNTIFS($J$18:J2463,J2463)=1,G2463&lt;&gt;""),1,""))</f>
        <v>1</v>
      </c>
      <c r="AI2463" s="28">
        <f t="shared" si="486"/>
        <v>21045012.884955756</v>
      </c>
      <c r="AJ2463" s="28">
        <f t="shared" si="487"/>
        <v>2650260.9603327434</v>
      </c>
      <c r="AK2463" s="29">
        <f t="shared" si="488"/>
        <v>0.12593296924172043</v>
      </c>
      <c r="AL2463" s="25"/>
      <c r="AM2463" s="25"/>
      <c r="AN2463" s="25"/>
      <c r="AO2463" s="25"/>
      <c r="AP2463" s="45" t="str">
        <f t="shared" si="489"/>
        <v>20232</v>
      </c>
      <c r="AQ2463" s="45" t="str">
        <f t="shared" si="490"/>
        <v>20232RMB</v>
      </c>
    </row>
    <row r="2464" spans="1:43" s="15" customFormat="1">
      <c r="A2464" s="16" t="s">
        <v>41</v>
      </c>
      <c r="B2464" s="182">
        <v>2023</v>
      </c>
      <c r="C2464" s="182">
        <v>1</v>
      </c>
      <c r="D2464" s="57" t="str">
        <f t="shared" si="479"/>
        <v>Q4</v>
      </c>
      <c r="E2464" s="16" t="s">
        <v>41</v>
      </c>
      <c r="F2464" s="182">
        <v>2023</v>
      </c>
      <c r="G2464" s="182">
        <v>3</v>
      </c>
      <c r="H2464" s="185"/>
      <c r="I2464" s="57" t="str">
        <f t="shared" si="482"/>
        <v>Q4</v>
      </c>
      <c r="J2464" s="178" t="s">
        <v>2354</v>
      </c>
      <c r="K2464" s="185" t="s">
        <v>2355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83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87" t="str">
        <f t="shared" si="481"/>
        <v>1.13</v>
      </c>
      <c r="Z2464" s="26">
        <f t="shared" si="480"/>
        <v>900000</v>
      </c>
      <c r="AA2464" s="16">
        <v>1.1299999999999999</v>
      </c>
      <c r="AB2464" s="35">
        <f t="shared" si="491"/>
        <v>900000</v>
      </c>
      <c r="AC2464" s="27">
        <f t="shared" si="484"/>
        <v>176220</v>
      </c>
      <c r="AD2464" s="184">
        <v>0.1958</v>
      </c>
      <c r="AE2464" s="183">
        <f t="shared" si="485"/>
        <v>1</v>
      </c>
      <c r="AF2464" s="183">
        <f>IF(AND(COUNTIFS($J$18:J2464,J2464)=1,AE2464=1),1,"")</f>
        <v>1</v>
      </c>
      <c r="AG2464" s="183">
        <f>IF(C2464="","",IF(AND(COUNTIFS($J$18:J2464,J2464)=1,C2464&lt;&gt;""),1,""))</f>
        <v>1</v>
      </c>
      <c r="AH2464" s="183">
        <f>IF(G2464="","",IF(AND(COUNTIFS($J$18:J2464,J2464)=1,G2464&lt;&gt;""),1,""))</f>
        <v>1</v>
      </c>
      <c r="AI2464" s="28">
        <f t="shared" si="486"/>
        <v>33543315.897345133</v>
      </c>
      <c r="AJ2464" s="28">
        <f t="shared" si="487"/>
        <v>4706169.325298408</v>
      </c>
      <c r="AK2464" s="29">
        <f t="shared" si="488"/>
        <v>0.14030125523967321</v>
      </c>
      <c r="AL2464" s="25"/>
      <c r="AM2464" s="25"/>
      <c r="AN2464" s="25"/>
      <c r="AO2464" s="25"/>
      <c r="AP2464" s="45" t="str">
        <f t="shared" si="489"/>
        <v>20233</v>
      </c>
      <c r="AQ2464" s="45" t="str">
        <f t="shared" si="490"/>
        <v>20233RMB</v>
      </c>
    </row>
    <row r="2465" spans="1:43" s="15" customFormat="1">
      <c r="A2465" s="16" t="s">
        <v>41</v>
      </c>
      <c r="B2465" s="182">
        <v>2023</v>
      </c>
      <c r="C2465" s="182">
        <v>1</v>
      </c>
      <c r="D2465" s="57" t="str">
        <f t="shared" si="479"/>
        <v>Q4</v>
      </c>
      <c r="E2465" s="16" t="s">
        <v>41</v>
      </c>
      <c r="F2465" s="182">
        <v>2023</v>
      </c>
      <c r="G2465" s="182">
        <v>3</v>
      </c>
      <c r="H2465" s="185"/>
      <c r="I2465" s="57" t="str">
        <f t="shared" si="482"/>
        <v>Q4</v>
      </c>
      <c r="J2465" s="178" t="s">
        <v>2356</v>
      </c>
      <c r="K2465" s="185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83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87" t="str">
        <f t="shared" si="481"/>
        <v>1.13</v>
      </c>
      <c r="Z2465" s="26">
        <f t="shared" si="480"/>
        <v>458000</v>
      </c>
      <c r="AA2465" s="16">
        <v>1.1299999999999999</v>
      </c>
      <c r="AB2465" s="35">
        <f t="shared" si="491"/>
        <v>458000</v>
      </c>
      <c r="AC2465" s="27">
        <f t="shared" si="484"/>
        <v>54593.599999999999</v>
      </c>
      <c r="AD2465" s="184">
        <v>0.1192</v>
      </c>
      <c r="AE2465" s="183">
        <f t="shared" si="485"/>
        <v>0</v>
      </c>
      <c r="AF2465" s="183" t="str">
        <f>IF(AND(COUNTIFS($J$18:J2465,J2465)=1,AE2465=1),1,"")</f>
        <v/>
      </c>
      <c r="AG2465" s="183">
        <f>IF(C2465="","",IF(AND(COUNTIFS($J$18:J2465,J2465)=1,C2465&lt;&gt;""),1,""))</f>
        <v>1</v>
      </c>
      <c r="AH2465" s="183">
        <f>IF(G2465="","",IF(AND(COUNTIFS($J$18:J2465,J2465)=1,G2465&lt;&gt;""),1,""))</f>
        <v>1</v>
      </c>
      <c r="AI2465" s="28">
        <f t="shared" si="486"/>
        <v>33543315.897345133</v>
      </c>
      <c r="AJ2465" s="28">
        <f t="shared" si="487"/>
        <v>4706169.325298408</v>
      </c>
      <c r="AK2465" s="29">
        <f t="shared" si="488"/>
        <v>0.14030125523967321</v>
      </c>
      <c r="AL2465" s="25"/>
      <c r="AM2465" s="25"/>
      <c r="AN2465" s="25"/>
      <c r="AO2465" s="25"/>
      <c r="AP2465" s="45" t="str">
        <f t="shared" si="489"/>
        <v>20233</v>
      </c>
      <c r="AQ2465" s="45" t="str">
        <f t="shared" si="490"/>
        <v>20233RMB</v>
      </c>
    </row>
    <row r="2466" spans="1:43" s="15" customFormat="1">
      <c r="A2466" s="16" t="s">
        <v>41</v>
      </c>
      <c r="B2466" s="182">
        <v>2023</v>
      </c>
      <c r="C2466" s="182">
        <v>1</v>
      </c>
      <c r="D2466" s="5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16" t="s">
        <v>41</v>
      </c>
      <c r="F2466" s="182">
        <v>2023</v>
      </c>
      <c r="G2466" s="182">
        <v>3</v>
      </c>
      <c r="H2466" s="185"/>
      <c r="I2466" s="57" t="str">
        <f t="shared" si="482"/>
        <v>Q4</v>
      </c>
      <c r="J2466" s="178" t="s">
        <v>2357</v>
      </c>
      <c r="K2466" s="185" t="s">
        <v>2358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83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87" t="str">
        <f t="shared" si="481"/>
        <v>1.13</v>
      </c>
      <c r="Z2466" s="26">
        <f t="shared" ref="Z2466:Z2529" si="493">IF(X2466="","",X2466*MAX(O2466,N2466))</f>
        <v>1225000</v>
      </c>
      <c r="AA2466" s="16">
        <v>1.1299999999999999</v>
      </c>
      <c r="AB2466" s="35">
        <f t="shared" si="491"/>
        <v>1225000</v>
      </c>
      <c r="AC2466" s="27">
        <f t="shared" si="484"/>
        <v>124460</v>
      </c>
      <c r="AD2466" s="184">
        <v>0.1016</v>
      </c>
      <c r="AE2466" s="183">
        <f t="shared" si="485"/>
        <v>1</v>
      </c>
      <c r="AF2466" s="183">
        <f>IF(AND(COUNTIFS($J$18:J2466,J2466)=1,AE2466=1),1,"")</f>
        <v>1</v>
      </c>
      <c r="AG2466" s="183">
        <f>IF(C2466="","",IF(AND(COUNTIFS($J$18:J2466,J2466)=1,C2466&lt;&gt;""),1,""))</f>
        <v>1</v>
      </c>
      <c r="AH2466" s="183">
        <f>IF(G2466="","",IF(AND(COUNTIFS($J$18:J2466,J2466)=1,G2466&lt;&gt;""),1,""))</f>
        <v>1</v>
      </c>
      <c r="AI2466" s="28">
        <f t="shared" si="486"/>
        <v>33543315.897345133</v>
      </c>
      <c r="AJ2466" s="28">
        <f t="shared" si="487"/>
        <v>4706169.325298408</v>
      </c>
      <c r="AK2466" s="29">
        <f t="shared" si="488"/>
        <v>0.14030125523967321</v>
      </c>
      <c r="AL2466" s="25"/>
      <c r="AM2466" s="25"/>
      <c r="AN2466" s="25"/>
      <c r="AO2466" s="25"/>
      <c r="AP2466" s="45" t="str">
        <f t="shared" si="489"/>
        <v>20233</v>
      </c>
      <c r="AQ2466" s="45" t="str">
        <f t="shared" si="490"/>
        <v>20233RMB</v>
      </c>
    </row>
    <row r="2467" spans="1:43" s="15" customFormat="1">
      <c r="A2467" s="16" t="s">
        <v>41</v>
      </c>
      <c r="B2467" s="182">
        <v>2023</v>
      </c>
      <c r="C2467" s="182">
        <v>1</v>
      </c>
      <c r="D2467" s="57" t="str">
        <f t="shared" si="492"/>
        <v>Q4</v>
      </c>
      <c r="E2467" s="16" t="s">
        <v>41</v>
      </c>
      <c r="F2467" s="182">
        <v>2023</v>
      </c>
      <c r="G2467" s="182">
        <v>3</v>
      </c>
      <c r="H2467" s="185"/>
      <c r="I2467" s="57" t="str">
        <f t="shared" si="482"/>
        <v>Q4</v>
      </c>
      <c r="J2467" s="178" t="s">
        <v>2357</v>
      </c>
      <c r="K2467" s="185" t="s">
        <v>2358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83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87" t="str">
        <f t="shared" si="481"/>
        <v>1.13</v>
      </c>
      <c r="Z2467" s="26">
        <f t="shared" si="493"/>
        <v>1225000</v>
      </c>
      <c r="AA2467" s="16">
        <v>1.1299999999999999</v>
      </c>
      <c r="AB2467" s="35">
        <f t="shared" si="491"/>
        <v>1225000</v>
      </c>
      <c r="AC2467" s="27">
        <f t="shared" si="484"/>
        <v>124460</v>
      </c>
      <c r="AD2467" s="184">
        <v>0.1016</v>
      </c>
      <c r="AE2467" s="183">
        <f t="shared" si="485"/>
        <v>1</v>
      </c>
      <c r="AF2467" s="183" t="str">
        <f>IF(AND(COUNTIFS($J$18:J2467,J2467)=1,AE2467=1),1,"")</f>
        <v/>
      </c>
      <c r="AG2467" s="183" t="str">
        <f>IF(C2467="","",IF(AND(COUNTIFS($J$18:J2467,J2467)=1,C2467&lt;&gt;""),1,""))</f>
        <v/>
      </c>
      <c r="AH2467" s="183" t="str">
        <f>IF(G2467="","",IF(AND(COUNTIFS($J$18:J2467,J2467)=1,G2467&lt;&gt;""),1,""))</f>
        <v/>
      </c>
      <c r="AI2467" s="28">
        <f t="shared" si="486"/>
        <v>33543315.897345133</v>
      </c>
      <c r="AJ2467" s="28">
        <f t="shared" si="487"/>
        <v>4706169.325298408</v>
      </c>
      <c r="AK2467" s="29">
        <f t="shared" si="488"/>
        <v>0.14030125523967321</v>
      </c>
      <c r="AL2467" s="25"/>
      <c r="AM2467" s="25"/>
      <c r="AN2467" s="25"/>
      <c r="AO2467" s="25"/>
      <c r="AP2467" s="45" t="str">
        <f t="shared" si="489"/>
        <v>20233</v>
      </c>
      <c r="AQ2467" s="45" t="str">
        <f t="shared" si="490"/>
        <v>20233RMB</v>
      </c>
    </row>
    <row r="2468" spans="1:43" s="15" customFormat="1">
      <c r="A2468" s="16" t="s">
        <v>41</v>
      </c>
      <c r="B2468" s="182">
        <v>2023</v>
      </c>
      <c r="C2468" s="182">
        <v>1</v>
      </c>
      <c r="D2468" s="57" t="str">
        <f t="shared" si="492"/>
        <v>Q4</v>
      </c>
      <c r="E2468" s="16" t="s">
        <v>41</v>
      </c>
      <c r="F2468" s="182">
        <v>2023</v>
      </c>
      <c r="G2468" s="182">
        <v>3</v>
      </c>
      <c r="H2468" s="185"/>
      <c r="I2468" s="57" t="str">
        <f t="shared" si="482"/>
        <v>Q4</v>
      </c>
      <c r="J2468" s="178" t="s">
        <v>2357</v>
      </c>
      <c r="K2468" s="185" t="s">
        <v>2358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83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87" t="str">
        <f t="shared" si="481"/>
        <v>1.13</v>
      </c>
      <c r="Z2468" s="26">
        <f t="shared" si="493"/>
        <v>1225000</v>
      </c>
      <c r="AA2468" s="16">
        <v>1.1299999999999999</v>
      </c>
      <c r="AB2468" s="35">
        <f t="shared" si="491"/>
        <v>1225000</v>
      </c>
      <c r="AC2468" s="27">
        <f t="shared" si="484"/>
        <v>124460</v>
      </c>
      <c r="AD2468" s="184">
        <v>0.1016</v>
      </c>
      <c r="AE2468" s="183">
        <f t="shared" si="485"/>
        <v>1</v>
      </c>
      <c r="AF2468" s="183" t="str">
        <f>IF(AND(COUNTIFS($J$18:J2468,J2468)=1,AE2468=1),1,"")</f>
        <v/>
      </c>
      <c r="AG2468" s="183" t="str">
        <f>IF(C2468="","",IF(AND(COUNTIFS($J$18:J2468,J2468)=1,C2468&lt;&gt;""),1,""))</f>
        <v/>
      </c>
      <c r="AH2468" s="183" t="str">
        <f>IF(G2468="","",IF(AND(COUNTIFS($J$18:J2468,J2468)=1,G2468&lt;&gt;""),1,""))</f>
        <v/>
      </c>
      <c r="AI2468" s="28">
        <f t="shared" si="486"/>
        <v>33543315.897345133</v>
      </c>
      <c r="AJ2468" s="28">
        <f t="shared" si="487"/>
        <v>4706169.325298408</v>
      </c>
      <c r="AK2468" s="29">
        <f t="shared" si="488"/>
        <v>0.14030125523967321</v>
      </c>
      <c r="AL2468" s="25"/>
      <c r="AM2468" s="25"/>
      <c r="AN2468" s="25"/>
      <c r="AO2468" s="25"/>
      <c r="AP2468" s="45" t="str">
        <f t="shared" si="489"/>
        <v>20233</v>
      </c>
      <c r="AQ2468" s="45" t="str">
        <f t="shared" si="490"/>
        <v>20233RMB</v>
      </c>
    </row>
    <row r="2469" spans="1:43" s="15" customFormat="1">
      <c r="A2469" s="16" t="s">
        <v>41</v>
      </c>
      <c r="B2469" s="182">
        <v>2023</v>
      </c>
      <c r="C2469" s="182">
        <v>2</v>
      </c>
      <c r="D2469" s="57" t="str">
        <f t="shared" si="492"/>
        <v>Q4</v>
      </c>
      <c r="E2469" s="16" t="s">
        <v>41</v>
      </c>
      <c r="F2469" s="182">
        <v>2023</v>
      </c>
      <c r="G2469" s="182">
        <v>3</v>
      </c>
      <c r="H2469" s="185"/>
      <c r="I2469" s="57" t="str">
        <f t="shared" si="482"/>
        <v>Q4</v>
      </c>
      <c r="J2469" s="178" t="s">
        <v>2359</v>
      </c>
      <c r="K2469" s="185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83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87" t="str">
        <f t="shared" si="481"/>
        <v>1.13</v>
      </c>
      <c r="Z2469" s="26">
        <f t="shared" si="493"/>
        <v>415000</v>
      </c>
      <c r="AA2469" s="16">
        <v>1.1299999999999999</v>
      </c>
      <c r="AB2469" s="35">
        <f t="shared" si="491"/>
        <v>415000</v>
      </c>
      <c r="AC2469" s="27">
        <f t="shared" si="484"/>
        <v>29921.5</v>
      </c>
      <c r="AD2469" s="184">
        <v>7.2099999999999997E-2</v>
      </c>
      <c r="AE2469" s="183">
        <f t="shared" si="485"/>
        <v>0</v>
      </c>
      <c r="AF2469" s="183" t="str">
        <f>IF(AND(COUNTIFS($J$18:J2469,J2469)=1,AE2469=1),1,"")</f>
        <v/>
      </c>
      <c r="AG2469" s="183">
        <f>IF(C2469="","",IF(AND(COUNTIFS($J$18:J2469,J2469)=1,C2469&lt;&gt;""),1,""))</f>
        <v>1</v>
      </c>
      <c r="AH2469" s="183">
        <f>IF(G2469="","",IF(AND(COUNTIFS($J$18:J2469,J2469)=1,G2469&lt;&gt;""),1,""))</f>
        <v>1</v>
      </c>
      <c r="AI2469" s="28">
        <f t="shared" si="486"/>
        <v>33543315.897345133</v>
      </c>
      <c r="AJ2469" s="28">
        <f t="shared" si="487"/>
        <v>4706169.325298408</v>
      </c>
      <c r="AK2469" s="29">
        <f t="shared" si="488"/>
        <v>0.14030125523967321</v>
      </c>
      <c r="AL2469" s="25"/>
      <c r="AM2469" s="25"/>
      <c r="AN2469" s="25"/>
      <c r="AO2469" s="25"/>
      <c r="AP2469" s="45" t="str">
        <f t="shared" si="489"/>
        <v>20233</v>
      </c>
      <c r="AQ2469" s="45" t="str">
        <f t="shared" si="490"/>
        <v>20233RMB</v>
      </c>
    </row>
    <row r="2470" spans="1:43" s="15" customFormat="1">
      <c r="A2470" s="16" t="s">
        <v>41</v>
      </c>
      <c r="B2470" s="182">
        <v>2023</v>
      </c>
      <c r="C2470" s="182">
        <v>2</v>
      </c>
      <c r="D2470" s="57" t="str">
        <f t="shared" si="492"/>
        <v>Q4</v>
      </c>
      <c r="E2470" s="16" t="s">
        <v>41</v>
      </c>
      <c r="F2470" s="182">
        <v>2023</v>
      </c>
      <c r="G2470" s="182">
        <v>3</v>
      </c>
      <c r="H2470" s="185"/>
      <c r="I2470" s="57" t="str">
        <f t="shared" si="482"/>
        <v>Q4</v>
      </c>
      <c r="J2470" s="178" t="s">
        <v>2359</v>
      </c>
      <c r="K2470" s="185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83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87" t="str">
        <f t="shared" si="481"/>
        <v>1.13</v>
      </c>
      <c r="Z2470" s="26">
        <f t="shared" si="493"/>
        <v>415000</v>
      </c>
      <c r="AA2470" s="16">
        <v>1.1299999999999999</v>
      </c>
      <c r="AB2470" s="35">
        <f t="shared" si="491"/>
        <v>415000</v>
      </c>
      <c r="AC2470" s="27">
        <f t="shared" si="484"/>
        <v>29921.5</v>
      </c>
      <c r="AD2470" s="184">
        <v>7.2099999999999997E-2</v>
      </c>
      <c r="AE2470" s="183">
        <f t="shared" si="485"/>
        <v>0</v>
      </c>
      <c r="AF2470" s="183" t="str">
        <f>IF(AND(COUNTIFS($J$18:J2470,J2470)=1,AE2470=1),1,"")</f>
        <v/>
      </c>
      <c r="AG2470" s="183" t="str">
        <f>IF(C2470="","",IF(AND(COUNTIFS($J$18:J2470,J2470)=1,C2470&lt;&gt;""),1,""))</f>
        <v/>
      </c>
      <c r="AH2470" s="183" t="str">
        <f>IF(G2470="","",IF(AND(COUNTIFS($J$18:J2470,J2470)=1,G2470&lt;&gt;""),1,""))</f>
        <v/>
      </c>
      <c r="AI2470" s="28">
        <f t="shared" si="486"/>
        <v>33543315.897345133</v>
      </c>
      <c r="AJ2470" s="28">
        <f t="shared" si="487"/>
        <v>4706169.325298408</v>
      </c>
      <c r="AK2470" s="29">
        <f t="shared" si="488"/>
        <v>0.14030125523967321</v>
      </c>
      <c r="AL2470" s="25"/>
      <c r="AM2470" s="25"/>
      <c r="AN2470" s="25"/>
      <c r="AO2470" s="25"/>
      <c r="AP2470" s="45" t="str">
        <f t="shared" si="489"/>
        <v>20233</v>
      </c>
      <c r="AQ2470" s="45" t="str">
        <f t="shared" si="490"/>
        <v>20233RMB</v>
      </c>
    </row>
    <row r="2471" spans="1:43" s="15" customFormat="1">
      <c r="A2471" s="16" t="s">
        <v>41</v>
      </c>
      <c r="B2471" s="182">
        <v>2023</v>
      </c>
      <c r="C2471" s="182">
        <v>2</v>
      </c>
      <c r="D2471" s="57" t="str">
        <f t="shared" si="492"/>
        <v>Q4</v>
      </c>
      <c r="E2471" s="16" t="s">
        <v>41</v>
      </c>
      <c r="F2471" s="182">
        <v>2023</v>
      </c>
      <c r="G2471" s="182">
        <v>3</v>
      </c>
      <c r="H2471" s="185"/>
      <c r="I2471" s="57" t="str">
        <f t="shared" si="482"/>
        <v>Q4</v>
      </c>
      <c r="J2471" s="178" t="s">
        <v>2359</v>
      </c>
      <c r="K2471" s="185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83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87" t="str">
        <f t="shared" si="481"/>
        <v>1.13</v>
      </c>
      <c r="Z2471" s="26">
        <f t="shared" si="493"/>
        <v>415000</v>
      </c>
      <c r="AA2471" s="16">
        <v>1.1299999999999999</v>
      </c>
      <c r="AB2471" s="35">
        <f t="shared" si="491"/>
        <v>415000</v>
      </c>
      <c r="AC2471" s="27">
        <f t="shared" si="484"/>
        <v>29921.5</v>
      </c>
      <c r="AD2471" s="184">
        <v>7.2099999999999997E-2</v>
      </c>
      <c r="AE2471" s="183">
        <f t="shared" si="485"/>
        <v>0</v>
      </c>
      <c r="AF2471" s="183" t="str">
        <f>IF(AND(COUNTIFS($J$18:J2471,J2471)=1,AE2471=1),1,"")</f>
        <v/>
      </c>
      <c r="AG2471" s="183" t="str">
        <f>IF(C2471="","",IF(AND(COUNTIFS($J$18:J2471,J2471)=1,C2471&lt;&gt;""),1,""))</f>
        <v/>
      </c>
      <c r="AH2471" s="183" t="str">
        <f>IF(G2471="","",IF(AND(COUNTIFS($J$18:J2471,J2471)=1,G2471&lt;&gt;""),1,""))</f>
        <v/>
      </c>
      <c r="AI2471" s="28">
        <f t="shared" si="486"/>
        <v>33543315.897345133</v>
      </c>
      <c r="AJ2471" s="28">
        <f t="shared" si="487"/>
        <v>4706169.325298408</v>
      </c>
      <c r="AK2471" s="29">
        <f t="shared" si="488"/>
        <v>0.14030125523967321</v>
      </c>
      <c r="AL2471" s="25"/>
      <c r="AM2471" s="25"/>
      <c r="AN2471" s="25"/>
      <c r="AO2471" s="25"/>
      <c r="AP2471" s="45" t="str">
        <f t="shared" si="489"/>
        <v>20233</v>
      </c>
      <c r="AQ2471" s="45" t="str">
        <f t="shared" si="490"/>
        <v>20233RMB</v>
      </c>
    </row>
    <row r="2472" spans="1:43" s="15" customFormat="1">
      <c r="A2472" s="16" t="s">
        <v>41</v>
      </c>
      <c r="B2472" s="182">
        <v>2023</v>
      </c>
      <c r="C2472" s="182">
        <v>2</v>
      </c>
      <c r="D2472" s="57" t="str">
        <f t="shared" si="492"/>
        <v>Q4</v>
      </c>
      <c r="E2472" s="16" t="s">
        <v>41</v>
      </c>
      <c r="F2472" s="182">
        <v>2023</v>
      </c>
      <c r="G2472" s="182">
        <v>3</v>
      </c>
      <c r="H2472" s="185"/>
      <c r="I2472" s="57" t="str">
        <f t="shared" si="482"/>
        <v>Q4</v>
      </c>
      <c r="J2472" s="178" t="s">
        <v>2360</v>
      </c>
      <c r="K2472" s="185" t="s">
        <v>2361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83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87" t="str">
        <f t="shared" si="481"/>
        <v>1</v>
      </c>
      <c r="Z2472" s="26">
        <f t="shared" si="493"/>
        <v>91263</v>
      </c>
      <c r="AA2472" s="16">
        <v>7.8</v>
      </c>
      <c r="AB2472" s="35">
        <f t="shared" si="491"/>
        <v>711851.4</v>
      </c>
      <c r="AC2472" s="27">
        <f t="shared" si="484"/>
        <v>152905.68072</v>
      </c>
      <c r="AD2472" s="184">
        <v>0.21479999999999999</v>
      </c>
      <c r="AE2472" s="183">
        <f t="shared" si="485"/>
        <v>1</v>
      </c>
      <c r="AF2472" s="183">
        <f>IF(AND(COUNTIFS($J$18:J2472,J2472)=1,AE2472=1),1,"")</f>
        <v>1</v>
      </c>
      <c r="AG2472" s="183">
        <f>IF(C2472="","",IF(AND(COUNTIFS($J$18:J2472,J2472)=1,C2472&lt;&gt;""),1,""))</f>
        <v>1</v>
      </c>
      <c r="AH2472" s="183">
        <f>IF(G2472="","",IF(AND(COUNTIFS($J$18:J2472,J2472)=1,G2472&lt;&gt;""),1,""))</f>
        <v>1</v>
      </c>
      <c r="AI2472" s="28">
        <f t="shared" si="486"/>
        <v>33543315.897345133</v>
      </c>
      <c r="AJ2472" s="28">
        <f t="shared" si="487"/>
        <v>4706169.325298408</v>
      </c>
      <c r="AK2472" s="29">
        <f t="shared" si="488"/>
        <v>0.14030125523967321</v>
      </c>
      <c r="AL2472" s="25"/>
      <c r="AM2472" s="25"/>
      <c r="AN2472" s="25"/>
      <c r="AO2472" s="25"/>
      <c r="AP2472" s="45" t="str">
        <f t="shared" si="489"/>
        <v>20233</v>
      </c>
      <c r="AQ2472" s="45" t="str">
        <f t="shared" si="490"/>
        <v>20233USD</v>
      </c>
    </row>
    <row r="2473" spans="1:43" s="15" customFormat="1">
      <c r="A2473" s="16" t="s">
        <v>41</v>
      </c>
      <c r="B2473" s="182">
        <v>2023</v>
      </c>
      <c r="C2473" s="182">
        <v>2</v>
      </c>
      <c r="D2473" s="57" t="str">
        <f t="shared" si="492"/>
        <v>Q4</v>
      </c>
      <c r="E2473" s="16" t="s">
        <v>41</v>
      </c>
      <c r="F2473" s="182">
        <v>2023</v>
      </c>
      <c r="G2473" s="182">
        <v>3</v>
      </c>
      <c r="H2473" s="185"/>
      <c r="I2473" s="57" t="str">
        <f t="shared" si="482"/>
        <v>Q4</v>
      </c>
      <c r="J2473" s="178" t="s">
        <v>2360</v>
      </c>
      <c r="K2473" s="185" t="s">
        <v>2361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83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87" t="str">
        <f t="shared" si="481"/>
        <v>1</v>
      </c>
      <c r="Z2473" s="26">
        <f t="shared" si="493"/>
        <v>91263</v>
      </c>
      <c r="AA2473" s="16">
        <v>7.8</v>
      </c>
      <c r="AB2473" s="35">
        <f t="shared" si="491"/>
        <v>711851.4</v>
      </c>
      <c r="AC2473" s="27">
        <f t="shared" si="484"/>
        <v>152905.68072</v>
      </c>
      <c r="AD2473" s="184">
        <v>0.21479999999999999</v>
      </c>
      <c r="AE2473" s="183">
        <f t="shared" si="485"/>
        <v>1</v>
      </c>
      <c r="AF2473" s="183" t="str">
        <f>IF(AND(COUNTIFS($J$18:J2473,J2473)=1,AE2473=1),1,"")</f>
        <v/>
      </c>
      <c r="AG2473" s="183" t="str">
        <f>IF(C2473="","",IF(AND(COUNTIFS($J$18:J2473,J2473)=1,C2473&lt;&gt;""),1,""))</f>
        <v/>
      </c>
      <c r="AH2473" s="183" t="str">
        <f>IF(G2473="","",IF(AND(COUNTIFS($J$18:J2473,J2473)=1,G2473&lt;&gt;""),1,""))</f>
        <v/>
      </c>
      <c r="AI2473" s="28">
        <f t="shared" si="486"/>
        <v>33543315.897345133</v>
      </c>
      <c r="AJ2473" s="28">
        <f t="shared" si="487"/>
        <v>4706169.325298408</v>
      </c>
      <c r="AK2473" s="29">
        <f t="shared" si="488"/>
        <v>0.14030125523967321</v>
      </c>
      <c r="AL2473" s="25"/>
      <c r="AM2473" s="25"/>
      <c r="AN2473" s="25"/>
      <c r="AO2473" s="25"/>
      <c r="AP2473" s="45" t="str">
        <f t="shared" si="489"/>
        <v>20233</v>
      </c>
      <c r="AQ2473" s="45" t="str">
        <f t="shared" si="490"/>
        <v>20233USD</v>
      </c>
    </row>
    <row r="2474" spans="1:43" s="15" customFormat="1">
      <c r="A2474" s="16" t="s">
        <v>41</v>
      </c>
      <c r="B2474" s="182">
        <v>2023</v>
      </c>
      <c r="C2474" s="182">
        <v>2</v>
      </c>
      <c r="D2474" s="57" t="str">
        <f t="shared" si="492"/>
        <v>Q4</v>
      </c>
      <c r="E2474" s="16" t="s">
        <v>41</v>
      </c>
      <c r="F2474" s="182">
        <v>2023</v>
      </c>
      <c r="G2474" s="182">
        <v>3</v>
      </c>
      <c r="H2474" s="185"/>
      <c r="I2474" s="57" t="str">
        <f t="shared" si="482"/>
        <v>Q4</v>
      </c>
      <c r="J2474" s="178" t="s">
        <v>2362</v>
      </c>
      <c r="K2474" s="185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83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87" t="str">
        <f t="shared" si="481"/>
        <v>1.13</v>
      </c>
      <c r="Z2474" s="26">
        <f t="shared" si="493"/>
        <v>415000</v>
      </c>
      <c r="AA2474" s="16">
        <v>1.1299999999999999</v>
      </c>
      <c r="AB2474" s="35">
        <f t="shared" si="491"/>
        <v>415000</v>
      </c>
      <c r="AC2474" s="27">
        <f t="shared" si="484"/>
        <v>30212</v>
      </c>
      <c r="AD2474" s="184">
        <v>7.2800000000000004E-2</v>
      </c>
      <c r="AE2474" s="183">
        <f t="shared" si="485"/>
        <v>0</v>
      </c>
      <c r="AF2474" s="183" t="str">
        <f>IF(AND(COUNTIFS($J$18:J2474,J2474)=1,AE2474=1),1,"")</f>
        <v/>
      </c>
      <c r="AG2474" s="183">
        <f>IF(C2474="","",IF(AND(COUNTIFS($J$18:J2474,J2474)=1,C2474&lt;&gt;""),1,""))</f>
        <v>1</v>
      </c>
      <c r="AH2474" s="183">
        <f>IF(G2474="","",IF(AND(COUNTIFS($J$18:J2474,J2474)=1,G2474&lt;&gt;""),1,""))</f>
        <v>1</v>
      </c>
      <c r="AI2474" s="28">
        <f t="shared" si="486"/>
        <v>33543315.897345133</v>
      </c>
      <c r="AJ2474" s="28">
        <f t="shared" si="487"/>
        <v>4706169.325298408</v>
      </c>
      <c r="AK2474" s="29">
        <f t="shared" si="488"/>
        <v>0.14030125523967321</v>
      </c>
      <c r="AL2474" s="25"/>
      <c r="AM2474" s="25"/>
      <c r="AN2474" s="25"/>
      <c r="AO2474" s="25"/>
      <c r="AP2474" s="45" t="str">
        <f t="shared" si="489"/>
        <v>20233</v>
      </c>
      <c r="AQ2474" s="45" t="str">
        <f t="shared" si="490"/>
        <v>20233RMB</v>
      </c>
    </row>
    <row r="2475" spans="1:43" s="15" customFormat="1">
      <c r="A2475" s="16" t="s">
        <v>41</v>
      </c>
      <c r="B2475" s="182">
        <v>2023</v>
      </c>
      <c r="C2475" s="182">
        <v>2</v>
      </c>
      <c r="D2475" s="57" t="str">
        <f t="shared" si="492"/>
        <v>Q4</v>
      </c>
      <c r="E2475" s="16" t="s">
        <v>41</v>
      </c>
      <c r="F2475" s="182">
        <v>2023</v>
      </c>
      <c r="G2475" s="182">
        <v>3</v>
      </c>
      <c r="H2475" s="185"/>
      <c r="I2475" s="57" t="str">
        <f t="shared" si="482"/>
        <v>Q4</v>
      </c>
      <c r="J2475" s="178" t="s">
        <v>2363</v>
      </c>
      <c r="K2475" s="185" t="s">
        <v>2364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83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87" t="str">
        <f t="shared" ref="Y2475:Y2538" si="494">IF(W2475="RMB","1.13", "1")</f>
        <v>1.13</v>
      </c>
      <c r="Z2475" s="26">
        <f t="shared" si="493"/>
        <v>400000</v>
      </c>
      <c r="AA2475" s="16">
        <v>1.1299999999999999</v>
      </c>
      <c r="AB2475" s="35">
        <f t="shared" si="491"/>
        <v>400000</v>
      </c>
      <c r="AC2475" s="27">
        <f t="shared" si="484"/>
        <v>41360</v>
      </c>
      <c r="AD2475" s="184">
        <v>0.10340000000000001</v>
      </c>
      <c r="AE2475" s="183">
        <f t="shared" si="485"/>
        <v>0</v>
      </c>
      <c r="AF2475" s="183" t="str">
        <f>IF(AND(COUNTIFS($J$18:J2475,J2475)=1,AE2475=1),1,"")</f>
        <v/>
      </c>
      <c r="AG2475" s="183">
        <f>IF(C2475="","",IF(AND(COUNTIFS($J$18:J2475,J2475)=1,C2475&lt;&gt;""),1,""))</f>
        <v>1</v>
      </c>
      <c r="AH2475" s="183">
        <f>IF(G2475="","",IF(AND(COUNTIFS($J$18:J2475,J2475)=1,G2475&lt;&gt;""),1,""))</f>
        <v>1</v>
      </c>
      <c r="AI2475" s="28">
        <f t="shared" si="486"/>
        <v>33543315.897345133</v>
      </c>
      <c r="AJ2475" s="28">
        <f t="shared" si="487"/>
        <v>4706169.325298408</v>
      </c>
      <c r="AK2475" s="29">
        <f t="shared" si="488"/>
        <v>0.14030125523967321</v>
      </c>
      <c r="AL2475" s="25"/>
      <c r="AM2475" s="25"/>
      <c r="AN2475" s="25"/>
      <c r="AO2475" s="25"/>
      <c r="AP2475" s="45" t="str">
        <f t="shared" si="489"/>
        <v>20233</v>
      </c>
      <c r="AQ2475" s="45" t="str">
        <f t="shared" si="490"/>
        <v>20233RMB</v>
      </c>
    </row>
    <row r="2476" spans="1:43" s="15" customFormat="1">
      <c r="A2476" s="16" t="s">
        <v>41</v>
      </c>
      <c r="B2476" s="182">
        <v>2023</v>
      </c>
      <c r="C2476" s="182">
        <v>2</v>
      </c>
      <c r="D2476" s="57" t="str">
        <f t="shared" si="492"/>
        <v>Q4</v>
      </c>
      <c r="E2476" s="16" t="s">
        <v>41</v>
      </c>
      <c r="F2476" s="182">
        <v>2023</v>
      </c>
      <c r="G2476" s="182">
        <v>3</v>
      </c>
      <c r="H2476" s="185"/>
      <c r="I2476" s="57" t="str">
        <f t="shared" si="482"/>
        <v>Q4</v>
      </c>
      <c r="J2476" s="178" t="s">
        <v>2363</v>
      </c>
      <c r="K2476" s="185" t="s">
        <v>2364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83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87" t="str">
        <f t="shared" si="494"/>
        <v>1.13</v>
      </c>
      <c r="Z2476" s="26">
        <f t="shared" si="493"/>
        <v>700000</v>
      </c>
      <c r="AA2476" s="16">
        <v>1.1299999999999999</v>
      </c>
      <c r="AB2476" s="35">
        <f t="shared" si="491"/>
        <v>700000</v>
      </c>
      <c r="AC2476" s="27">
        <f t="shared" si="484"/>
        <v>72380</v>
      </c>
      <c r="AD2476" s="184">
        <v>0.10340000000000001</v>
      </c>
      <c r="AE2476" s="183">
        <f t="shared" si="485"/>
        <v>0</v>
      </c>
      <c r="AF2476" s="183" t="str">
        <f>IF(AND(COUNTIFS($J$18:J2476,J2476)=1,AE2476=1),1,"")</f>
        <v/>
      </c>
      <c r="AG2476" s="183" t="str">
        <f>IF(C2476="","",IF(AND(COUNTIFS($J$18:J2476,J2476)=1,C2476&lt;&gt;""),1,""))</f>
        <v/>
      </c>
      <c r="AH2476" s="183" t="str">
        <f>IF(G2476="","",IF(AND(COUNTIFS($J$18:J2476,J2476)=1,G2476&lt;&gt;""),1,""))</f>
        <v/>
      </c>
      <c r="AI2476" s="28">
        <f t="shared" si="486"/>
        <v>33543315.897345133</v>
      </c>
      <c r="AJ2476" s="28">
        <f t="shared" si="487"/>
        <v>4706169.325298408</v>
      </c>
      <c r="AK2476" s="29">
        <f t="shared" si="488"/>
        <v>0.14030125523967321</v>
      </c>
      <c r="AL2476" s="25"/>
      <c r="AM2476" s="25"/>
      <c r="AN2476" s="25"/>
      <c r="AO2476" s="25"/>
      <c r="AP2476" s="45" t="str">
        <f t="shared" si="489"/>
        <v>20233</v>
      </c>
      <c r="AQ2476" s="45" t="str">
        <f t="shared" si="490"/>
        <v>20233RMB</v>
      </c>
    </row>
    <row r="2477" spans="1:43" s="15" customFormat="1">
      <c r="A2477" s="16" t="s">
        <v>41</v>
      </c>
      <c r="B2477" s="182">
        <v>2023</v>
      </c>
      <c r="C2477" s="182">
        <v>2</v>
      </c>
      <c r="D2477" s="57" t="str">
        <f t="shared" si="492"/>
        <v>Q4</v>
      </c>
      <c r="E2477" s="16" t="s">
        <v>41</v>
      </c>
      <c r="F2477" s="182">
        <v>2023</v>
      </c>
      <c r="G2477" s="182">
        <v>3</v>
      </c>
      <c r="H2477" s="185"/>
      <c r="I2477" s="57" t="str">
        <f t="shared" si="482"/>
        <v>Q4</v>
      </c>
      <c r="J2477" s="178" t="s">
        <v>2365</v>
      </c>
      <c r="K2477" s="185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83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87" t="str">
        <f t="shared" si="494"/>
        <v>1.13</v>
      </c>
      <c r="Z2477" s="26">
        <f t="shared" si="493"/>
        <v>720000</v>
      </c>
      <c r="AA2477" s="16">
        <v>1.1299999999999999</v>
      </c>
      <c r="AB2477" s="35">
        <f t="shared" si="491"/>
        <v>720000</v>
      </c>
      <c r="AC2477" s="27">
        <f t="shared" si="484"/>
        <v>131328</v>
      </c>
      <c r="AD2477" s="184">
        <v>0.18240000000000001</v>
      </c>
      <c r="AE2477" s="183">
        <f t="shared" si="485"/>
        <v>0</v>
      </c>
      <c r="AF2477" s="183" t="str">
        <f>IF(AND(COUNTIFS($J$18:J2477,J2477)=1,AE2477=1),1,"")</f>
        <v/>
      </c>
      <c r="AG2477" s="183">
        <f>IF(C2477="","",IF(AND(COUNTIFS($J$18:J2477,J2477)=1,C2477&lt;&gt;""),1,""))</f>
        <v>1</v>
      </c>
      <c r="AH2477" s="183">
        <f>IF(G2477="","",IF(AND(COUNTIFS($J$18:J2477,J2477)=1,G2477&lt;&gt;""),1,""))</f>
        <v>1</v>
      </c>
      <c r="AI2477" s="28">
        <f t="shared" si="486"/>
        <v>33543315.897345133</v>
      </c>
      <c r="AJ2477" s="28">
        <f t="shared" si="487"/>
        <v>4706169.325298408</v>
      </c>
      <c r="AK2477" s="29">
        <f t="shared" si="488"/>
        <v>0.14030125523967321</v>
      </c>
      <c r="AL2477" s="25"/>
      <c r="AM2477" s="25"/>
      <c r="AN2477" s="25"/>
      <c r="AO2477" s="25"/>
      <c r="AP2477" s="45" t="str">
        <f t="shared" si="489"/>
        <v>20233</v>
      </c>
      <c r="AQ2477" s="45" t="str">
        <f t="shared" si="490"/>
        <v>20233RMB</v>
      </c>
    </row>
    <row r="2478" spans="1:43" s="15" customFormat="1">
      <c r="A2478" s="16" t="s">
        <v>41</v>
      </c>
      <c r="B2478" s="182">
        <v>2023</v>
      </c>
      <c r="C2478" s="182">
        <v>2</v>
      </c>
      <c r="D2478" s="57" t="str">
        <f t="shared" si="492"/>
        <v>Q4</v>
      </c>
      <c r="E2478" s="16" t="s">
        <v>41</v>
      </c>
      <c r="F2478" s="182">
        <v>2023</v>
      </c>
      <c r="G2478" s="182">
        <v>3</v>
      </c>
      <c r="H2478" s="185"/>
      <c r="I2478" s="57" t="str">
        <f t="shared" si="482"/>
        <v>Q4</v>
      </c>
      <c r="J2478" s="178" t="s">
        <v>2365</v>
      </c>
      <c r="K2478" s="185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83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87" t="str">
        <f t="shared" si="494"/>
        <v>1.13</v>
      </c>
      <c r="Z2478" s="26">
        <f t="shared" si="493"/>
        <v>430000</v>
      </c>
      <c r="AA2478" s="16">
        <v>1.1299999999999999</v>
      </c>
      <c r="AB2478" s="35">
        <f t="shared" si="491"/>
        <v>430000</v>
      </c>
      <c r="AC2478" s="27">
        <f t="shared" si="484"/>
        <v>78432</v>
      </c>
      <c r="AD2478" s="184">
        <v>0.18240000000000001</v>
      </c>
      <c r="AE2478" s="183">
        <f t="shared" si="485"/>
        <v>0</v>
      </c>
      <c r="AF2478" s="183" t="str">
        <f>IF(AND(COUNTIFS($J$18:J2478,J2478)=1,AE2478=1),1,"")</f>
        <v/>
      </c>
      <c r="AG2478" s="183" t="str">
        <f>IF(C2478="","",IF(AND(COUNTIFS($J$18:J2478,J2478)=1,C2478&lt;&gt;""),1,""))</f>
        <v/>
      </c>
      <c r="AH2478" s="183" t="str">
        <f>IF(G2478="","",IF(AND(COUNTIFS($J$18:J2478,J2478)=1,G2478&lt;&gt;""),1,""))</f>
        <v/>
      </c>
      <c r="AI2478" s="28">
        <f t="shared" si="486"/>
        <v>33543315.897345133</v>
      </c>
      <c r="AJ2478" s="28">
        <f t="shared" si="487"/>
        <v>4706169.325298408</v>
      </c>
      <c r="AK2478" s="29">
        <f t="shared" si="488"/>
        <v>0.14030125523967321</v>
      </c>
      <c r="AL2478" s="25"/>
      <c r="AM2478" s="25"/>
      <c r="AN2478" s="25"/>
      <c r="AO2478" s="25"/>
      <c r="AP2478" s="45" t="str">
        <f t="shared" si="489"/>
        <v>20233</v>
      </c>
      <c r="AQ2478" s="45" t="str">
        <f t="shared" si="490"/>
        <v>20233RMB</v>
      </c>
    </row>
    <row r="2479" spans="1:43" s="15" customFormat="1">
      <c r="A2479" s="16" t="s">
        <v>41</v>
      </c>
      <c r="B2479" s="182">
        <v>2023</v>
      </c>
      <c r="C2479" s="182">
        <v>2</v>
      </c>
      <c r="D2479" s="57" t="str">
        <f t="shared" si="492"/>
        <v>Q4</v>
      </c>
      <c r="E2479" s="16" t="s">
        <v>41</v>
      </c>
      <c r="F2479" s="182">
        <v>2023</v>
      </c>
      <c r="G2479" s="182">
        <v>3</v>
      </c>
      <c r="H2479" s="185"/>
      <c r="I2479" s="57" t="str">
        <f t="shared" si="482"/>
        <v>Q4</v>
      </c>
      <c r="J2479" s="178" t="s">
        <v>2366</v>
      </c>
      <c r="K2479" s="185" t="s">
        <v>2367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83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87" t="str">
        <f t="shared" si="494"/>
        <v>1.13</v>
      </c>
      <c r="Z2479" s="26">
        <f t="shared" si="493"/>
        <v>520000</v>
      </c>
      <c r="AA2479" s="16">
        <v>1.1299999999999999</v>
      </c>
      <c r="AB2479" s="35">
        <f t="shared" si="491"/>
        <v>520000</v>
      </c>
      <c r="AC2479" s="27">
        <f t="shared" si="484"/>
        <v>71240</v>
      </c>
      <c r="AD2479" s="184">
        <v>0.13700000000000001</v>
      </c>
      <c r="AE2479" s="183">
        <f t="shared" si="485"/>
        <v>0</v>
      </c>
      <c r="AF2479" s="183" t="str">
        <f>IF(AND(COUNTIFS($J$18:J2479,J2479)=1,AE2479=1),1,"")</f>
        <v/>
      </c>
      <c r="AG2479" s="183">
        <f>IF(C2479="","",IF(AND(COUNTIFS($J$18:J2479,J2479)=1,C2479&lt;&gt;""),1,""))</f>
        <v>1</v>
      </c>
      <c r="AH2479" s="183">
        <f>IF(G2479="","",IF(AND(COUNTIFS($J$18:J2479,J2479)=1,G2479&lt;&gt;""),1,""))</f>
        <v>1</v>
      </c>
      <c r="AI2479" s="28">
        <f t="shared" si="486"/>
        <v>33543315.897345133</v>
      </c>
      <c r="AJ2479" s="28">
        <f t="shared" si="487"/>
        <v>4706169.325298408</v>
      </c>
      <c r="AK2479" s="29">
        <f t="shared" si="488"/>
        <v>0.14030125523967321</v>
      </c>
      <c r="AL2479" s="25"/>
      <c r="AM2479" s="25"/>
      <c r="AN2479" s="25"/>
      <c r="AO2479" s="25"/>
      <c r="AP2479" s="45" t="str">
        <f t="shared" si="489"/>
        <v>20233</v>
      </c>
      <c r="AQ2479" s="45" t="str">
        <f t="shared" si="490"/>
        <v>20233RMB</v>
      </c>
    </row>
    <row r="2480" spans="1:43" s="15" customFormat="1">
      <c r="A2480" s="16" t="s">
        <v>41</v>
      </c>
      <c r="B2480" s="182">
        <v>2023</v>
      </c>
      <c r="C2480" s="182">
        <v>2</v>
      </c>
      <c r="D2480" s="57" t="str">
        <f t="shared" si="492"/>
        <v>Q4</v>
      </c>
      <c r="E2480" s="16" t="s">
        <v>41</v>
      </c>
      <c r="F2480" s="182">
        <v>2023</v>
      </c>
      <c r="G2480" s="182">
        <v>3</v>
      </c>
      <c r="H2480" s="185"/>
      <c r="I2480" s="57" t="str">
        <f t="shared" si="482"/>
        <v>Q4</v>
      </c>
      <c r="J2480" s="178" t="s">
        <v>2368</v>
      </c>
      <c r="K2480" s="185" t="s">
        <v>2369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83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87" t="str">
        <f t="shared" si="494"/>
        <v>1.13</v>
      </c>
      <c r="Z2480" s="26">
        <f t="shared" si="493"/>
        <v>700000</v>
      </c>
      <c r="AA2480" s="16">
        <v>1.1299999999999999</v>
      </c>
      <c r="AB2480" s="35">
        <f t="shared" si="491"/>
        <v>700000</v>
      </c>
      <c r="AC2480" s="27">
        <f t="shared" si="484"/>
        <v>107590</v>
      </c>
      <c r="AD2480" s="184">
        <v>0.1537</v>
      </c>
      <c r="AE2480" s="183">
        <f t="shared" si="485"/>
        <v>0</v>
      </c>
      <c r="AF2480" s="183" t="str">
        <f>IF(AND(COUNTIFS($J$18:J2480,J2480)=1,AE2480=1),1,"")</f>
        <v/>
      </c>
      <c r="AG2480" s="183">
        <f>IF(C2480="","",IF(AND(COUNTIFS($J$18:J2480,J2480)=1,C2480&lt;&gt;""),1,""))</f>
        <v>1</v>
      </c>
      <c r="AH2480" s="183">
        <f>IF(G2480="","",IF(AND(COUNTIFS($J$18:J2480,J2480)=1,G2480&lt;&gt;""),1,""))</f>
        <v>1</v>
      </c>
      <c r="AI2480" s="28">
        <f t="shared" si="486"/>
        <v>33543315.897345133</v>
      </c>
      <c r="AJ2480" s="28">
        <f t="shared" si="487"/>
        <v>4706169.325298408</v>
      </c>
      <c r="AK2480" s="29">
        <f t="shared" si="488"/>
        <v>0.14030125523967321</v>
      </c>
      <c r="AL2480" s="25"/>
      <c r="AM2480" s="25"/>
      <c r="AN2480" s="25"/>
      <c r="AO2480" s="25"/>
      <c r="AP2480" s="45" t="str">
        <f t="shared" si="489"/>
        <v>20233</v>
      </c>
      <c r="AQ2480" s="45" t="str">
        <f t="shared" si="490"/>
        <v>20233RMB</v>
      </c>
    </row>
    <row r="2481" spans="1:43" s="15" customFormat="1">
      <c r="A2481" s="16" t="s">
        <v>41</v>
      </c>
      <c r="B2481" s="182">
        <v>2023</v>
      </c>
      <c r="C2481" s="182">
        <v>3</v>
      </c>
      <c r="D2481" s="57" t="str">
        <f t="shared" si="492"/>
        <v>Q4</v>
      </c>
      <c r="E2481" s="16" t="s">
        <v>41</v>
      </c>
      <c r="F2481" s="182">
        <v>2023</v>
      </c>
      <c r="G2481" s="182">
        <v>3</v>
      </c>
      <c r="H2481" s="185"/>
      <c r="I2481" s="57" t="str">
        <f t="shared" si="482"/>
        <v>Q4</v>
      </c>
      <c r="J2481" s="178" t="s">
        <v>2370</v>
      </c>
      <c r="K2481" s="185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83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87" t="str">
        <f t="shared" si="494"/>
        <v>1.13</v>
      </c>
      <c r="Z2481" s="26">
        <f t="shared" si="493"/>
        <v>430000</v>
      </c>
      <c r="AA2481" s="16">
        <v>1.1299999999999999</v>
      </c>
      <c r="AB2481" s="35">
        <f t="shared" si="491"/>
        <v>430000</v>
      </c>
      <c r="AC2481" s="27">
        <f t="shared" si="484"/>
        <v>60243</v>
      </c>
      <c r="AD2481" s="184">
        <v>0.1401</v>
      </c>
      <c r="AE2481" s="183">
        <f t="shared" si="485"/>
        <v>0</v>
      </c>
      <c r="AF2481" s="183" t="str">
        <f>IF(AND(COUNTIFS($J$18:J2481,J2481)=1,AE2481=1),1,"")</f>
        <v/>
      </c>
      <c r="AG2481" s="183">
        <f>IF(C2481="","",IF(AND(COUNTIFS($J$18:J2481,J2481)=1,C2481&lt;&gt;""),1,""))</f>
        <v>1</v>
      </c>
      <c r="AH2481" s="183">
        <f>IF(G2481="","",IF(AND(COUNTIFS($J$18:J2481,J2481)=1,G2481&lt;&gt;""),1,""))</f>
        <v>1</v>
      </c>
      <c r="AI2481" s="28">
        <f t="shared" si="486"/>
        <v>33543315.897345133</v>
      </c>
      <c r="AJ2481" s="28">
        <f t="shared" si="487"/>
        <v>4706169.325298408</v>
      </c>
      <c r="AK2481" s="29">
        <f t="shared" si="488"/>
        <v>0.14030125523967321</v>
      </c>
      <c r="AL2481" s="25"/>
      <c r="AM2481" s="25"/>
      <c r="AN2481" s="25"/>
      <c r="AO2481" s="25"/>
      <c r="AP2481" s="45" t="str">
        <f t="shared" si="489"/>
        <v>20233</v>
      </c>
      <c r="AQ2481" s="45" t="str">
        <f t="shared" si="490"/>
        <v>20233RMB</v>
      </c>
    </row>
    <row r="2482" spans="1:43" s="15" customFormat="1">
      <c r="A2482" s="16" t="s">
        <v>41</v>
      </c>
      <c r="B2482" s="182">
        <v>2023</v>
      </c>
      <c r="C2482" s="182">
        <v>3</v>
      </c>
      <c r="D2482" s="57" t="str">
        <f t="shared" si="492"/>
        <v>Q4</v>
      </c>
      <c r="E2482" s="16" t="s">
        <v>41</v>
      </c>
      <c r="F2482" s="182">
        <v>2023</v>
      </c>
      <c r="G2482" s="182">
        <v>3</v>
      </c>
      <c r="H2482" s="185"/>
      <c r="I2482" s="57" t="str">
        <f t="shared" si="482"/>
        <v>Q4</v>
      </c>
      <c r="J2482" s="178" t="s">
        <v>2370</v>
      </c>
      <c r="K2482" s="185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83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87" t="str">
        <f t="shared" si="494"/>
        <v>1.13</v>
      </c>
      <c r="Z2482" s="26">
        <f t="shared" si="493"/>
        <v>430000</v>
      </c>
      <c r="AA2482" s="16">
        <v>1.1299999999999999</v>
      </c>
      <c r="AB2482" s="35">
        <f t="shared" si="491"/>
        <v>430000</v>
      </c>
      <c r="AC2482" s="27">
        <f t="shared" si="484"/>
        <v>60243</v>
      </c>
      <c r="AD2482" s="184">
        <v>0.1401</v>
      </c>
      <c r="AE2482" s="183">
        <f t="shared" si="485"/>
        <v>0</v>
      </c>
      <c r="AF2482" s="183" t="str">
        <f>IF(AND(COUNTIFS($J$18:J2482,J2482)=1,AE2482=1),1,"")</f>
        <v/>
      </c>
      <c r="AG2482" s="183" t="str">
        <f>IF(C2482="","",IF(AND(COUNTIFS($J$18:J2482,J2482)=1,C2482&lt;&gt;""),1,""))</f>
        <v/>
      </c>
      <c r="AH2482" s="183" t="str">
        <f>IF(G2482="","",IF(AND(COUNTIFS($J$18:J2482,J2482)=1,G2482&lt;&gt;""),1,""))</f>
        <v/>
      </c>
      <c r="AI2482" s="28">
        <f t="shared" si="486"/>
        <v>33543315.897345133</v>
      </c>
      <c r="AJ2482" s="28">
        <f t="shared" si="487"/>
        <v>4706169.325298408</v>
      </c>
      <c r="AK2482" s="29">
        <f t="shared" si="488"/>
        <v>0.14030125523967321</v>
      </c>
      <c r="AL2482" s="25"/>
      <c r="AM2482" s="25"/>
      <c r="AN2482" s="25"/>
      <c r="AO2482" s="25"/>
      <c r="AP2482" s="45" t="str">
        <f t="shared" si="489"/>
        <v>20233</v>
      </c>
      <c r="AQ2482" s="45" t="str">
        <f t="shared" si="490"/>
        <v>20233RMB</v>
      </c>
    </row>
    <row r="2483" spans="1:43" s="15" customFormat="1">
      <c r="A2483" s="16" t="s">
        <v>41</v>
      </c>
      <c r="B2483" s="182">
        <v>2023</v>
      </c>
      <c r="C2483" s="182">
        <v>3</v>
      </c>
      <c r="D2483" s="57" t="str">
        <f t="shared" si="492"/>
        <v>Q4</v>
      </c>
      <c r="E2483" s="16" t="s">
        <v>41</v>
      </c>
      <c r="F2483" s="182">
        <v>2023</v>
      </c>
      <c r="G2483" s="182">
        <v>3</v>
      </c>
      <c r="H2483" s="185"/>
      <c r="I2483" s="57" t="str">
        <f t="shared" si="482"/>
        <v>Q4</v>
      </c>
      <c r="J2483" s="178" t="s">
        <v>2371</v>
      </c>
      <c r="K2483" s="185" t="s">
        <v>2372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83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87" t="str">
        <f t="shared" si="494"/>
        <v>1.13</v>
      </c>
      <c r="Z2483" s="26">
        <f t="shared" si="493"/>
        <v>900000</v>
      </c>
      <c r="AA2483" s="16">
        <v>1.1299999999999999</v>
      </c>
      <c r="AB2483" s="35">
        <f t="shared" si="491"/>
        <v>900000</v>
      </c>
      <c r="AC2483" s="27">
        <f t="shared" si="484"/>
        <v>153090</v>
      </c>
      <c r="AD2483" s="184">
        <v>0.1701</v>
      </c>
      <c r="AE2483" s="183">
        <f t="shared" si="485"/>
        <v>1</v>
      </c>
      <c r="AF2483" s="183">
        <f>IF(AND(COUNTIFS($J$18:J2483,J2483)=1,AE2483=1),1,"")</f>
        <v>1</v>
      </c>
      <c r="AG2483" s="183">
        <f>IF(C2483="","",IF(AND(COUNTIFS($J$18:J2483,J2483)=1,C2483&lt;&gt;""),1,""))</f>
        <v>1</v>
      </c>
      <c r="AH2483" s="183">
        <f>IF(G2483="","",IF(AND(COUNTIFS($J$18:J2483,J2483)=1,G2483&lt;&gt;""),1,""))</f>
        <v>1</v>
      </c>
      <c r="AI2483" s="28">
        <f t="shared" si="486"/>
        <v>33543315.897345133</v>
      </c>
      <c r="AJ2483" s="28">
        <f t="shared" si="487"/>
        <v>4706169.325298408</v>
      </c>
      <c r="AK2483" s="29">
        <f t="shared" si="488"/>
        <v>0.14030125523967321</v>
      </c>
      <c r="AL2483" s="25"/>
      <c r="AM2483" s="25"/>
      <c r="AN2483" s="25"/>
      <c r="AO2483" s="25"/>
      <c r="AP2483" s="45" t="str">
        <f t="shared" si="489"/>
        <v>20233</v>
      </c>
      <c r="AQ2483" s="45" t="str">
        <f t="shared" si="490"/>
        <v>20233RMB</v>
      </c>
    </row>
    <row r="2484" spans="1:43" s="15" customFormat="1">
      <c r="A2484" s="16" t="s">
        <v>41</v>
      </c>
      <c r="B2484" s="182">
        <v>2023</v>
      </c>
      <c r="C2484" s="182">
        <v>3</v>
      </c>
      <c r="D2484" s="57" t="str">
        <f t="shared" si="492"/>
        <v>Q4</v>
      </c>
      <c r="E2484" s="16" t="s">
        <v>41</v>
      </c>
      <c r="F2484" s="182">
        <v>2023</v>
      </c>
      <c r="G2484" s="182">
        <v>3</v>
      </c>
      <c r="H2484" s="185"/>
      <c r="I2484" s="57" t="str">
        <f t="shared" si="482"/>
        <v>Q4</v>
      </c>
      <c r="J2484" s="178" t="s">
        <v>2371</v>
      </c>
      <c r="K2484" s="185" t="s">
        <v>2372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83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87" t="str">
        <f t="shared" si="494"/>
        <v>1.13</v>
      </c>
      <c r="Z2484" s="26">
        <f t="shared" si="493"/>
        <v>690000</v>
      </c>
      <c r="AA2484" s="16">
        <v>1.135</v>
      </c>
      <c r="AB2484" s="35">
        <f t="shared" si="491"/>
        <v>693053.09734513285</v>
      </c>
      <c r="AC2484" s="27">
        <f t="shared" si="484"/>
        <v>117888.33185840709</v>
      </c>
      <c r="AD2484" s="184">
        <v>0.1701</v>
      </c>
      <c r="AE2484" s="183">
        <f t="shared" si="485"/>
        <v>1</v>
      </c>
      <c r="AF2484" s="183" t="str">
        <f>IF(AND(COUNTIFS($J$18:J2484,J2484)=1,AE2484=1),1,"")</f>
        <v/>
      </c>
      <c r="AG2484" s="183" t="str">
        <f>IF(C2484="","",IF(AND(COUNTIFS($J$18:J2484,J2484)=1,C2484&lt;&gt;""),1,""))</f>
        <v/>
      </c>
      <c r="AH2484" s="183" t="str">
        <f>IF(G2484="","",IF(AND(COUNTIFS($J$18:J2484,J2484)=1,G2484&lt;&gt;""),1,""))</f>
        <v/>
      </c>
      <c r="AI2484" s="28">
        <f t="shared" si="486"/>
        <v>33543315.897345133</v>
      </c>
      <c r="AJ2484" s="28">
        <f t="shared" si="487"/>
        <v>4706169.325298408</v>
      </c>
      <c r="AK2484" s="29">
        <f t="shared" si="488"/>
        <v>0.14030125523967321</v>
      </c>
      <c r="AL2484" s="25"/>
      <c r="AM2484" s="25"/>
      <c r="AN2484" s="25"/>
      <c r="AO2484" s="25"/>
      <c r="AP2484" s="45" t="str">
        <f t="shared" si="489"/>
        <v>20233</v>
      </c>
      <c r="AQ2484" s="45" t="str">
        <f t="shared" si="490"/>
        <v>20233RMB</v>
      </c>
    </row>
    <row r="2485" spans="1:43" s="15" customFormat="1">
      <c r="A2485" s="16" t="s">
        <v>41</v>
      </c>
      <c r="B2485" s="182">
        <v>2023</v>
      </c>
      <c r="C2485" s="182">
        <v>2</v>
      </c>
      <c r="D2485" s="57" t="str">
        <f t="shared" si="492"/>
        <v>Q4</v>
      </c>
      <c r="E2485" s="16" t="s">
        <v>41</v>
      </c>
      <c r="F2485" s="182">
        <v>2023</v>
      </c>
      <c r="G2485" s="182">
        <v>3</v>
      </c>
      <c r="H2485" s="185"/>
      <c r="I2485" s="57" t="str">
        <f t="shared" si="482"/>
        <v>Q4</v>
      </c>
      <c r="J2485" s="178" t="s">
        <v>2373</v>
      </c>
      <c r="K2485" s="185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83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87" t="str">
        <f t="shared" si="494"/>
        <v>1.13</v>
      </c>
      <c r="Z2485" s="26">
        <f t="shared" si="493"/>
        <v>680000</v>
      </c>
      <c r="AA2485" s="16">
        <v>1.1299999999999999</v>
      </c>
      <c r="AB2485" s="35">
        <f t="shared" si="491"/>
        <v>680000</v>
      </c>
      <c r="AC2485" s="27">
        <f t="shared" si="484"/>
        <v>93568</v>
      </c>
      <c r="AD2485" s="184">
        <v>0.1376</v>
      </c>
      <c r="AE2485" s="183">
        <f t="shared" si="485"/>
        <v>0</v>
      </c>
      <c r="AF2485" s="183" t="str">
        <f>IF(AND(COUNTIFS($J$18:J2485,J2485)=1,AE2485=1),1,"")</f>
        <v/>
      </c>
      <c r="AG2485" s="183">
        <f>IF(C2485="","",IF(AND(COUNTIFS($J$18:J2485,J2485)=1,C2485&lt;&gt;""),1,""))</f>
        <v>1</v>
      </c>
      <c r="AH2485" s="183">
        <f>IF(G2485="","",IF(AND(COUNTIFS($J$18:J2485,J2485)=1,G2485&lt;&gt;""),1,""))</f>
        <v>1</v>
      </c>
      <c r="AI2485" s="28">
        <f t="shared" si="486"/>
        <v>33543315.897345133</v>
      </c>
      <c r="AJ2485" s="28">
        <f t="shared" si="487"/>
        <v>4706169.325298408</v>
      </c>
      <c r="AK2485" s="29">
        <f t="shared" si="488"/>
        <v>0.14030125523967321</v>
      </c>
      <c r="AL2485" s="25"/>
      <c r="AM2485" s="25"/>
      <c r="AN2485" s="25"/>
      <c r="AO2485" s="25"/>
      <c r="AP2485" s="45" t="str">
        <f t="shared" si="489"/>
        <v>20233</v>
      </c>
      <c r="AQ2485" s="45" t="str">
        <f t="shared" si="490"/>
        <v>20233RMB</v>
      </c>
    </row>
    <row r="2486" spans="1:43" s="15" customFormat="1">
      <c r="A2486" s="16" t="s">
        <v>41</v>
      </c>
      <c r="B2486" s="182">
        <v>2023</v>
      </c>
      <c r="C2486" s="182">
        <v>2</v>
      </c>
      <c r="D2486" s="57" t="str">
        <f t="shared" si="492"/>
        <v>Q4</v>
      </c>
      <c r="E2486" s="16" t="s">
        <v>41</v>
      </c>
      <c r="F2486" s="182">
        <v>2023</v>
      </c>
      <c r="G2486" s="182">
        <v>3</v>
      </c>
      <c r="H2486" s="185"/>
      <c r="I2486" s="57" t="str">
        <f t="shared" si="482"/>
        <v>Q4</v>
      </c>
      <c r="J2486" s="178" t="s">
        <v>2374</v>
      </c>
      <c r="K2486" s="185" t="s">
        <v>2186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83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87" t="str">
        <f t="shared" si="494"/>
        <v>1.13</v>
      </c>
      <c r="Z2486" s="26">
        <f t="shared" si="493"/>
        <v>550000</v>
      </c>
      <c r="AA2486" s="16">
        <v>1.1299999999999999</v>
      </c>
      <c r="AB2486" s="35">
        <f t="shared" si="491"/>
        <v>550000</v>
      </c>
      <c r="AC2486" s="27">
        <f t="shared" si="484"/>
        <v>68145</v>
      </c>
      <c r="AD2486" s="184">
        <v>0.1239</v>
      </c>
      <c r="AE2486" s="183">
        <f t="shared" si="485"/>
        <v>0</v>
      </c>
      <c r="AF2486" s="183" t="str">
        <f>IF(AND(COUNTIFS($J$18:J2486,J2486)=1,AE2486=1),1,"")</f>
        <v/>
      </c>
      <c r="AG2486" s="183">
        <f>IF(C2486="","",IF(AND(COUNTIFS($J$18:J2486,J2486)=1,C2486&lt;&gt;""),1,""))</f>
        <v>1</v>
      </c>
      <c r="AH2486" s="183">
        <f>IF(G2486="","",IF(AND(COUNTIFS($J$18:J2486,J2486)=1,G2486&lt;&gt;""),1,""))</f>
        <v>1</v>
      </c>
      <c r="AI2486" s="28">
        <f t="shared" si="486"/>
        <v>33543315.897345133</v>
      </c>
      <c r="AJ2486" s="28">
        <f t="shared" si="487"/>
        <v>4706169.325298408</v>
      </c>
      <c r="AK2486" s="29">
        <f t="shared" si="488"/>
        <v>0.14030125523967321</v>
      </c>
      <c r="AL2486" s="25"/>
      <c r="AM2486" s="25"/>
      <c r="AN2486" s="25"/>
      <c r="AO2486" s="25"/>
      <c r="AP2486" s="45" t="str">
        <f t="shared" si="489"/>
        <v>20233</v>
      </c>
      <c r="AQ2486" s="45" t="str">
        <f t="shared" si="490"/>
        <v>20233RMB</v>
      </c>
    </row>
    <row r="2487" spans="1:43" s="15" customFormat="1">
      <c r="A2487" s="16" t="s">
        <v>41</v>
      </c>
      <c r="B2487" s="182">
        <v>2023</v>
      </c>
      <c r="C2487" s="182">
        <v>2</v>
      </c>
      <c r="D2487" s="57" t="str">
        <f t="shared" si="492"/>
        <v>Q4</v>
      </c>
      <c r="E2487" s="16" t="s">
        <v>41</v>
      </c>
      <c r="F2487" s="182">
        <v>2023</v>
      </c>
      <c r="G2487" s="182">
        <v>3</v>
      </c>
      <c r="H2487" s="185"/>
      <c r="I2487" s="57" t="str">
        <f t="shared" si="482"/>
        <v>Q4</v>
      </c>
      <c r="J2487" s="178" t="s">
        <v>2374</v>
      </c>
      <c r="K2487" s="185" t="s">
        <v>2186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83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87" t="str">
        <f t="shared" si="494"/>
        <v>1.13</v>
      </c>
      <c r="Z2487" s="26">
        <f t="shared" si="493"/>
        <v>800000</v>
      </c>
      <c r="AA2487" s="16">
        <v>1.1299999999999999</v>
      </c>
      <c r="AB2487" s="35">
        <f t="shared" si="491"/>
        <v>800000</v>
      </c>
      <c r="AC2487" s="27">
        <f t="shared" si="484"/>
        <v>99120</v>
      </c>
      <c r="AD2487" s="184">
        <v>0.1239</v>
      </c>
      <c r="AE2487" s="183">
        <f t="shared" si="485"/>
        <v>0</v>
      </c>
      <c r="AF2487" s="183" t="str">
        <f>IF(AND(COUNTIFS($J$18:J2487,J2487)=1,AE2487=1),1,"")</f>
        <v/>
      </c>
      <c r="AG2487" s="183" t="str">
        <f>IF(C2487="","",IF(AND(COUNTIFS($J$18:J2487,J2487)=1,C2487&lt;&gt;""),1,""))</f>
        <v/>
      </c>
      <c r="AH2487" s="183" t="str">
        <f>IF(G2487="","",IF(AND(COUNTIFS($J$18:J2487,J2487)=1,G2487&lt;&gt;""),1,""))</f>
        <v/>
      </c>
      <c r="AI2487" s="28">
        <f t="shared" si="486"/>
        <v>33543315.897345133</v>
      </c>
      <c r="AJ2487" s="28">
        <f t="shared" si="487"/>
        <v>4706169.325298408</v>
      </c>
      <c r="AK2487" s="29">
        <f t="shared" si="488"/>
        <v>0.14030125523967321</v>
      </c>
      <c r="AL2487" s="25"/>
      <c r="AM2487" s="25"/>
      <c r="AN2487" s="25"/>
      <c r="AO2487" s="25"/>
      <c r="AP2487" s="45" t="str">
        <f t="shared" si="489"/>
        <v>20233</v>
      </c>
      <c r="AQ2487" s="45" t="str">
        <f t="shared" si="490"/>
        <v>20233RMB</v>
      </c>
    </row>
    <row r="2488" spans="1:43" s="15" customFormat="1">
      <c r="A2488" s="16" t="s">
        <v>41</v>
      </c>
      <c r="B2488" s="182">
        <v>2023</v>
      </c>
      <c r="C2488" s="182">
        <v>2</v>
      </c>
      <c r="D2488" s="57" t="str">
        <f t="shared" si="492"/>
        <v>Q4</v>
      </c>
      <c r="E2488" s="16" t="s">
        <v>41</v>
      </c>
      <c r="F2488" s="182">
        <v>2023</v>
      </c>
      <c r="G2488" s="182">
        <v>3</v>
      </c>
      <c r="H2488" s="185"/>
      <c r="I2488" s="57" t="str">
        <f t="shared" si="482"/>
        <v>Q4</v>
      </c>
      <c r="J2488" s="178" t="s">
        <v>2375</v>
      </c>
      <c r="K2488" s="185" t="s">
        <v>2376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83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87" t="str">
        <f t="shared" si="494"/>
        <v>1.13</v>
      </c>
      <c r="Z2488" s="26">
        <f t="shared" si="493"/>
        <v>487000</v>
      </c>
      <c r="AA2488" s="16">
        <v>1.1299999999999999</v>
      </c>
      <c r="AB2488" s="35">
        <f t="shared" si="491"/>
        <v>487000</v>
      </c>
      <c r="AC2488" s="27">
        <f t="shared" si="484"/>
        <v>63699.6</v>
      </c>
      <c r="AD2488" s="184">
        <v>0.1308</v>
      </c>
      <c r="AE2488" s="183">
        <f t="shared" si="485"/>
        <v>1</v>
      </c>
      <c r="AF2488" s="183">
        <f>IF(AND(COUNTIFS($J$18:J2488,J2488)=1,AE2488=1),1,"")</f>
        <v>1</v>
      </c>
      <c r="AG2488" s="183">
        <f>IF(C2488="","",IF(AND(COUNTIFS($J$18:J2488,J2488)=1,C2488&lt;&gt;""),1,""))</f>
        <v>1</v>
      </c>
      <c r="AH2488" s="183">
        <f>IF(G2488="","",IF(AND(COUNTIFS($J$18:J2488,J2488)=1,G2488&lt;&gt;""),1,""))</f>
        <v>1</v>
      </c>
      <c r="AI2488" s="28">
        <f t="shared" si="486"/>
        <v>33543315.897345133</v>
      </c>
      <c r="AJ2488" s="28">
        <f t="shared" si="487"/>
        <v>4706169.325298408</v>
      </c>
      <c r="AK2488" s="29">
        <f t="shared" si="488"/>
        <v>0.14030125523967321</v>
      </c>
      <c r="AL2488" s="25"/>
      <c r="AM2488" s="25"/>
      <c r="AN2488" s="25"/>
      <c r="AO2488" s="25"/>
      <c r="AP2488" s="45" t="str">
        <f t="shared" si="489"/>
        <v>20233</v>
      </c>
      <c r="AQ2488" s="45" t="str">
        <f t="shared" si="490"/>
        <v>20233RMB</v>
      </c>
    </row>
    <row r="2489" spans="1:43" s="15" customFormat="1">
      <c r="A2489" s="16" t="s">
        <v>41</v>
      </c>
      <c r="B2489" s="182">
        <v>2023</v>
      </c>
      <c r="C2489" s="182">
        <v>2</v>
      </c>
      <c r="D2489" s="57" t="str">
        <f t="shared" si="492"/>
        <v>Q4</v>
      </c>
      <c r="E2489" s="16" t="s">
        <v>41</v>
      </c>
      <c r="F2489" s="182">
        <v>2023</v>
      </c>
      <c r="G2489" s="182">
        <v>3</v>
      </c>
      <c r="H2489" s="185"/>
      <c r="I2489" s="57" t="str">
        <f t="shared" si="482"/>
        <v>Q4</v>
      </c>
      <c r="J2489" s="178" t="s">
        <v>2377</v>
      </c>
      <c r="K2489" s="185" t="s">
        <v>2378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83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87" t="str">
        <f t="shared" si="494"/>
        <v>1.13</v>
      </c>
      <c r="Z2489" s="26">
        <f t="shared" si="493"/>
        <v>785800</v>
      </c>
      <c r="AA2489" s="16">
        <v>1.1299999999999999</v>
      </c>
      <c r="AB2489" s="35">
        <f t="shared" si="491"/>
        <v>785800</v>
      </c>
      <c r="AC2489" s="27">
        <f t="shared" si="484"/>
        <v>114098.16</v>
      </c>
      <c r="AD2489" s="184">
        <v>0.1452</v>
      </c>
      <c r="AE2489" s="183">
        <f t="shared" si="485"/>
        <v>1</v>
      </c>
      <c r="AF2489" s="183">
        <f>IF(AND(COUNTIFS($J$18:J2489,J2489)=1,AE2489=1),1,"")</f>
        <v>1</v>
      </c>
      <c r="AG2489" s="183">
        <f>IF(C2489="","",IF(AND(COUNTIFS($J$18:J2489,J2489)=1,C2489&lt;&gt;""),1,""))</f>
        <v>1</v>
      </c>
      <c r="AH2489" s="183">
        <f>IF(G2489="","",IF(AND(COUNTIFS($J$18:J2489,J2489)=1,G2489&lt;&gt;""),1,""))</f>
        <v>1</v>
      </c>
      <c r="AI2489" s="28">
        <f t="shared" si="486"/>
        <v>33543315.897345133</v>
      </c>
      <c r="AJ2489" s="28">
        <f t="shared" si="487"/>
        <v>4706169.325298408</v>
      </c>
      <c r="AK2489" s="29">
        <f t="shared" si="488"/>
        <v>0.14030125523967321</v>
      </c>
      <c r="AL2489" s="25"/>
      <c r="AM2489" s="25"/>
      <c r="AN2489" s="25"/>
      <c r="AO2489" s="25"/>
      <c r="AP2489" s="45" t="str">
        <f t="shared" si="489"/>
        <v>20233</v>
      </c>
      <c r="AQ2489" s="45" t="str">
        <f t="shared" si="490"/>
        <v>20233RMB</v>
      </c>
    </row>
    <row r="2490" spans="1:43" s="15" customFormat="1">
      <c r="A2490" s="16" t="s">
        <v>41</v>
      </c>
      <c r="B2490" s="182">
        <v>2023</v>
      </c>
      <c r="C2490" s="182">
        <v>3</v>
      </c>
      <c r="D2490" s="57" t="str">
        <f t="shared" si="492"/>
        <v>Q4</v>
      </c>
      <c r="E2490" s="16" t="s">
        <v>41</v>
      </c>
      <c r="F2490" s="182">
        <v>2023</v>
      </c>
      <c r="G2490" s="182">
        <v>3</v>
      </c>
      <c r="H2490" s="185"/>
      <c r="I2490" s="57" t="str">
        <f t="shared" si="482"/>
        <v>Q4</v>
      </c>
      <c r="J2490" s="178" t="s">
        <v>2379</v>
      </c>
      <c r="K2490" s="185" t="s">
        <v>2380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83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87" t="str">
        <f t="shared" si="494"/>
        <v>1.13</v>
      </c>
      <c r="Z2490" s="26">
        <f t="shared" si="493"/>
        <v>490000</v>
      </c>
      <c r="AA2490" s="16">
        <v>1.1299999999999999</v>
      </c>
      <c r="AB2490" s="35">
        <f t="shared" si="491"/>
        <v>490000</v>
      </c>
      <c r="AC2490" s="27">
        <f t="shared" si="484"/>
        <v>57036</v>
      </c>
      <c r="AD2490" s="184">
        <v>0.1164</v>
      </c>
      <c r="AE2490" s="183">
        <f t="shared" si="485"/>
        <v>1</v>
      </c>
      <c r="AF2490" s="183">
        <f>IF(AND(COUNTIFS($J$18:J2490,J2490)=1,AE2490=1),1,"")</f>
        <v>1</v>
      </c>
      <c r="AG2490" s="183">
        <f>IF(C2490="","",IF(AND(COUNTIFS($J$18:J2490,J2490)=1,C2490&lt;&gt;""),1,""))</f>
        <v>1</v>
      </c>
      <c r="AH2490" s="183">
        <f>IF(G2490="","",IF(AND(COUNTIFS($J$18:J2490,J2490)=1,G2490&lt;&gt;""),1,""))</f>
        <v>1</v>
      </c>
      <c r="AI2490" s="28">
        <f t="shared" si="486"/>
        <v>33543315.897345133</v>
      </c>
      <c r="AJ2490" s="28">
        <f t="shared" si="487"/>
        <v>4706169.325298408</v>
      </c>
      <c r="AK2490" s="29">
        <f t="shared" si="488"/>
        <v>0.14030125523967321</v>
      </c>
      <c r="AL2490" s="25"/>
      <c r="AM2490" s="25"/>
      <c r="AN2490" s="25"/>
      <c r="AO2490" s="25"/>
      <c r="AP2490" s="45" t="str">
        <f t="shared" si="489"/>
        <v>20233</v>
      </c>
      <c r="AQ2490" s="45" t="str">
        <f t="shared" si="490"/>
        <v>20233RMB</v>
      </c>
    </row>
    <row r="2491" spans="1:43" s="15" customFormat="1">
      <c r="A2491" s="16" t="s">
        <v>41</v>
      </c>
      <c r="B2491" s="182">
        <v>2023</v>
      </c>
      <c r="C2491" s="182">
        <v>3</v>
      </c>
      <c r="D2491" s="57" t="str">
        <f t="shared" si="492"/>
        <v>Q4</v>
      </c>
      <c r="E2491" s="16" t="s">
        <v>41</v>
      </c>
      <c r="F2491" s="182">
        <v>2023</v>
      </c>
      <c r="G2491" s="182">
        <v>3</v>
      </c>
      <c r="H2491" s="185"/>
      <c r="I2491" s="57" t="str">
        <f t="shared" si="482"/>
        <v>Q4</v>
      </c>
      <c r="J2491" s="178" t="s">
        <v>2381</v>
      </c>
      <c r="K2491" s="185" t="s">
        <v>2382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83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87" t="str">
        <f t="shared" si="494"/>
        <v>1.13</v>
      </c>
      <c r="Z2491" s="26">
        <f t="shared" si="493"/>
        <v>510000</v>
      </c>
      <c r="AA2491" s="16">
        <v>1.1299999999999999</v>
      </c>
      <c r="AB2491" s="35">
        <f t="shared" si="491"/>
        <v>509999.99999999994</v>
      </c>
      <c r="AC2491" s="27">
        <f t="shared" si="484"/>
        <v>55232.999999999993</v>
      </c>
      <c r="AD2491" s="184">
        <v>0.10829999999999999</v>
      </c>
      <c r="AE2491" s="183">
        <f t="shared" si="485"/>
        <v>0</v>
      </c>
      <c r="AF2491" s="183" t="str">
        <f>IF(AND(COUNTIFS($J$18:J2491,J2491)=1,AE2491=1),1,"")</f>
        <v/>
      </c>
      <c r="AG2491" s="183">
        <f>IF(C2491="","",IF(AND(COUNTIFS($J$18:J2491,J2491)=1,C2491&lt;&gt;""),1,""))</f>
        <v>1</v>
      </c>
      <c r="AH2491" s="183">
        <f>IF(G2491="","",IF(AND(COUNTIFS($J$18:J2491,J2491)=1,G2491&lt;&gt;""),1,""))</f>
        <v>1</v>
      </c>
      <c r="AI2491" s="28">
        <f t="shared" si="486"/>
        <v>33543315.897345133</v>
      </c>
      <c r="AJ2491" s="28">
        <f t="shared" si="487"/>
        <v>4706169.325298408</v>
      </c>
      <c r="AK2491" s="29">
        <f t="shared" si="488"/>
        <v>0.14030125523967321</v>
      </c>
      <c r="AL2491" s="25"/>
      <c r="AM2491" s="25"/>
      <c r="AN2491" s="25"/>
      <c r="AO2491" s="25"/>
      <c r="AP2491" s="45" t="str">
        <f t="shared" si="489"/>
        <v>20233</v>
      </c>
      <c r="AQ2491" s="45" t="str">
        <f t="shared" si="490"/>
        <v>20233RMB</v>
      </c>
    </row>
    <row r="2492" spans="1:43" s="15" customFormat="1">
      <c r="A2492" s="16" t="s">
        <v>41</v>
      </c>
      <c r="B2492" s="182">
        <v>2023</v>
      </c>
      <c r="C2492" s="182">
        <v>3</v>
      </c>
      <c r="D2492" s="57" t="str">
        <f t="shared" si="492"/>
        <v>Q4</v>
      </c>
      <c r="E2492" s="16" t="s">
        <v>41</v>
      </c>
      <c r="F2492" s="182">
        <v>2023</v>
      </c>
      <c r="G2492" s="182">
        <v>3</v>
      </c>
      <c r="H2492" s="185"/>
      <c r="I2492" s="57" t="str">
        <f t="shared" si="482"/>
        <v>Q4</v>
      </c>
      <c r="J2492" s="178" t="s">
        <v>2383</v>
      </c>
      <c r="K2492" s="185" t="s">
        <v>2384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83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87" t="str">
        <f t="shared" si="494"/>
        <v>1.13</v>
      </c>
      <c r="Z2492" s="26">
        <f t="shared" si="493"/>
        <v>460000</v>
      </c>
      <c r="AA2492" s="16">
        <v>1.1299999999999999</v>
      </c>
      <c r="AB2492" s="35">
        <f t="shared" si="491"/>
        <v>460000</v>
      </c>
      <c r="AC2492" s="27">
        <f t="shared" si="484"/>
        <v>51060</v>
      </c>
      <c r="AD2492" s="184">
        <v>0.111</v>
      </c>
      <c r="AE2492" s="183">
        <f t="shared" si="485"/>
        <v>1</v>
      </c>
      <c r="AF2492" s="183">
        <f>IF(AND(COUNTIFS($J$18:J2492,J2492)=1,AE2492=1),1,"")</f>
        <v>1</v>
      </c>
      <c r="AG2492" s="183">
        <f>IF(C2492="","",IF(AND(COUNTIFS($J$18:J2492,J2492)=1,C2492&lt;&gt;""),1,""))</f>
        <v>1</v>
      </c>
      <c r="AH2492" s="183">
        <f>IF(G2492="","",IF(AND(COUNTIFS($J$18:J2492,J2492)=1,G2492&lt;&gt;""),1,""))</f>
        <v>1</v>
      </c>
      <c r="AI2492" s="28">
        <f t="shared" si="486"/>
        <v>33543315.897345133</v>
      </c>
      <c r="AJ2492" s="28">
        <f t="shared" si="487"/>
        <v>4706169.325298408</v>
      </c>
      <c r="AK2492" s="29">
        <f t="shared" si="488"/>
        <v>0.14030125523967321</v>
      </c>
      <c r="AL2492" s="25"/>
      <c r="AM2492" s="25"/>
      <c r="AN2492" s="25"/>
      <c r="AO2492" s="25"/>
      <c r="AP2492" s="45" t="str">
        <f t="shared" si="489"/>
        <v>20233</v>
      </c>
      <c r="AQ2492" s="45" t="str">
        <f t="shared" si="490"/>
        <v>20233RMB</v>
      </c>
    </row>
    <row r="2493" spans="1:43" s="15" customFormat="1">
      <c r="A2493" s="16" t="s">
        <v>41</v>
      </c>
      <c r="B2493" s="182">
        <v>2023</v>
      </c>
      <c r="C2493" s="182">
        <v>3</v>
      </c>
      <c r="D2493" s="57" t="str">
        <f t="shared" si="492"/>
        <v>Q4</v>
      </c>
      <c r="E2493" s="16" t="s">
        <v>41</v>
      </c>
      <c r="F2493" s="182">
        <v>2023</v>
      </c>
      <c r="G2493" s="182">
        <v>3</v>
      </c>
      <c r="H2493" s="185"/>
      <c r="I2493" s="57" t="str">
        <f t="shared" si="482"/>
        <v>Q4</v>
      </c>
      <c r="J2493" s="178" t="s">
        <v>2385</v>
      </c>
      <c r="K2493" s="185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83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87" t="str">
        <f t="shared" si="494"/>
        <v>1.13</v>
      </c>
      <c r="Z2493" s="26">
        <f t="shared" si="493"/>
        <v>846000</v>
      </c>
      <c r="AA2493" s="16">
        <v>1.1299999999999999</v>
      </c>
      <c r="AB2493" s="35">
        <f t="shared" si="491"/>
        <v>846000</v>
      </c>
      <c r="AC2493" s="27">
        <f t="shared" si="484"/>
        <v>91452.6</v>
      </c>
      <c r="AD2493" s="184">
        <v>0.1081</v>
      </c>
      <c r="AE2493" s="183">
        <f t="shared" si="485"/>
        <v>0</v>
      </c>
      <c r="AF2493" s="183" t="str">
        <f>IF(AND(COUNTIFS($J$18:J2493,J2493)=1,AE2493=1),1,"")</f>
        <v/>
      </c>
      <c r="AG2493" s="183">
        <f>IF(C2493="","",IF(AND(COUNTIFS($J$18:J2493,J2493)=1,C2493&lt;&gt;""),1,""))</f>
        <v>1</v>
      </c>
      <c r="AH2493" s="183">
        <f>IF(G2493="","",IF(AND(COUNTIFS($J$18:J2493,J2493)=1,G2493&lt;&gt;""),1,""))</f>
        <v>1</v>
      </c>
      <c r="AI2493" s="28">
        <f t="shared" si="486"/>
        <v>33543315.897345133</v>
      </c>
      <c r="AJ2493" s="28">
        <f t="shared" si="487"/>
        <v>4706169.325298408</v>
      </c>
      <c r="AK2493" s="29">
        <f t="shared" si="488"/>
        <v>0.14030125523967321</v>
      </c>
      <c r="AL2493" s="25"/>
      <c r="AM2493" s="25"/>
      <c r="AN2493" s="25"/>
      <c r="AO2493" s="25"/>
      <c r="AP2493" s="45" t="str">
        <f t="shared" si="489"/>
        <v>20233</v>
      </c>
      <c r="AQ2493" s="45" t="str">
        <f t="shared" si="490"/>
        <v>20233RMB</v>
      </c>
    </row>
    <row r="2494" spans="1:43" s="15" customFormat="1">
      <c r="A2494" s="16" t="s">
        <v>41</v>
      </c>
      <c r="B2494" s="182">
        <v>2023</v>
      </c>
      <c r="C2494" s="182">
        <v>3</v>
      </c>
      <c r="D2494" s="57" t="str">
        <f t="shared" si="492"/>
        <v>Q4</v>
      </c>
      <c r="E2494" s="16" t="s">
        <v>41</v>
      </c>
      <c r="F2494" s="182">
        <v>2023</v>
      </c>
      <c r="G2494" s="182">
        <v>3</v>
      </c>
      <c r="H2494" s="185"/>
      <c r="I2494" s="57" t="str">
        <f t="shared" si="482"/>
        <v>Q4</v>
      </c>
      <c r="J2494" s="178" t="s">
        <v>2385</v>
      </c>
      <c r="K2494" s="185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83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87" t="str">
        <f t="shared" si="494"/>
        <v>1.13</v>
      </c>
      <c r="Z2494" s="26">
        <f t="shared" si="493"/>
        <v>846000</v>
      </c>
      <c r="AA2494" s="16">
        <v>1.1299999999999999</v>
      </c>
      <c r="AB2494" s="35">
        <f t="shared" si="491"/>
        <v>846000</v>
      </c>
      <c r="AC2494" s="27">
        <f t="shared" si="484"/>
        <v>91452.6</v>
      </c>
      <c r="AD2494" s="184">
        <v>0.1081</v>
      </c>
      <c r="AE2494" s="183">
        <f t="shared" si="485"/>
        <v>0</v>
      </c>
      <c r="AF2494" s="183" t="str">
        <f>IF(AND(COUNTIFS($J$18:J2494,J2494)=1,AE2494=1),1,"")</f>
        <v/>
      </c>
      <c r="AG2494" s="183" t="str">
        <f>IF(C2494="","",IF(AND(COUNTIFS($J$18:J2494,J2494)=1,C2494&lt;&gt;""),1,""))</f>
        <v/>
      </c>
      <c r="AH2494" s="183" t="str">
        <f>IF(G2494="","",IF(AND(COUNTIFS($J$18:J2494,J2494)=1,G2494&lt;&gt;""),1,""))</f>
        <v/>
      </c>
      <c r="AI2494" s="28">
        <f t="shared" si="486"/>
        <v>33543315.897345133</v>
      </c>
      <c r="AJ2494" s="28">
        <f t="shared" si="487"/>
        <v>4706169.325298408</v>
      </c>
      <c r="AK2494" s="29">
        <f t="shared" si="488"/>
        <v>0.14030125523967321</v>
      </c>
      <c r="AL2494" s="25"/>
      <c r="AM2494" s="25"/>
      <c r="AN2494" s="25"/>
      <c r="AO2494" s="25"/>
      <c r="AP2494" s="45" t="str">
        <f t="shared" si="489"/>
        <v>20233</v>
      </c>
      <c r="AQ2494" s="45" t="str">
        <f t="shared" si="490"/>
        <v>20233RMB</v>
      </c>
    </row>
    <row r="2495" spans="1:43" s="15" customFormat="1">
      <c r="A2495" s="16" t="s">
        <v>41</v>
      </c>
      <c r="B2495" s="182">
        <v>2023</v>
      </c>
      <c r="C2495" s="182">
        <v>3</v>
      </c>
      <c r="D2495" s="57" t="str">
        <f t="shared" si="492"/>
        <v>Q4</v>
      </c>
      <c r="E2495" s="16" t="s">
        <v>41</v>
      </c>
      <c r="F2495" s="182">
        <v>2023</v>
      </c>
      <c r="G2495" s="182">
        <v>3</v>
      </c>
      <c r="H2495" s="185"/>
      <c r="I2495" s="57" t="str">
        <f t="shared" si="482"/>
        <v>Q4</v>
      </c>
      <c r="J2495" s="178" t="s">
        <v>2386</v>
      </c>
      <c r="K2495" s="185" t="s">
        <v>2387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83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87" t="str">
        <f t="shared" si="494"/>
        <v>1.13</v>
      </c>
      <c r="Z2495" s="26">
        <f t="shared" si="493"/>
        <v>810000</v>
      </c>
      <c r="AA2495" s="16">
        <v>1.1299999999999999</v>
      </c>
      <c r="AB2495" s="35">
        <f t="shared" si="491"/>
        <v>810000</v>
      </c>
      <c r="AC2495" s="27">
        <f t="shared" si="484"/>
        <v>145314</v>
      </c>
      <c r="AD2495" s="184">
        <v>0.1794</v>
      </c>
      <c r="AE2495" s="183">
        <f t="shared" si="485"/>
        <v>1</v>
      </c>
      <c r="AF2495" s="183">
        <f>IF(AND(COUNTIFS($J$18:J2495,J2495)=1,AE2495=1),1,"")</f>
        <v>1</v>
      </c>
      <c r="AG2495" s="183">
        <f>IF(C2495="","",IF(AND(COUNTIFS($J$18:J2495,J2495)=1,C2495&lt;&gt;""),1,""))</f>
        <v>1</v>
      </c>
      <c r="AH2495" s="183">
        <f>IF(G2495="","",IF(AND(COUNTIFS($J$18:J2495,J2495)=1,G2495&lt;&gt;""),1,""))</f>
        <v>1</v>
      </c>
      <c r="AI2495" s="28">
        <f t="shared" si="486"/>
        <v>33543315.897345133</v>
      </c>
      <c r="AJ2495" s="28">
        <f t="shared" si="487"/>
        <v>4706169.325298408</v>
      </c>
      <c r="AK2495" s="29">
        <f t="shared" si="488"/>
        <v>0.14030125523967321</v>
      </c>
      <c r="AL2495" s="25"/>
      <c r="AM2495" s="25"/>
      <c r="AN2495" s="25"/>
      <c r="AO2495" s="25"/>
      <c r="AP2495" s="45" t="str">
        <f t="shared" si="489"/>
        <v>20233</v>
      </c>
      <c r="AQ2495" s="45" t="str">
        <f t="shared" si="490"/>
        <v>20233RMB</v>
      </c>
    </row>
    <row r="2496" spans="1:43" s="15" customFormat="1">
      <c r="A2496" s="16" t="s">
        <v>41</v>
      </c>
      <c r="B2496" s="182">
        <v>2023</v>
      </c>
      <c r="C2496" s="182">
        <v>3</v>
      </c>
      <c r="D2496" s="57" t="str">
        <f t="shared" si="492"/>
        <v>Q4</v>
      </c>
      <c r="E2496" s="16" t="s">
        <v>41</v>
      </c>
      <c r="F2496" s="182">
        <v>2023</v>
      </c>
      <c r="G2496" s="182">
        <v>3</v>
      </c>
      <c r="H2496" s="185"/>
      <c r="I2496" s="57" t="str">
        <f t="shared" si="482"/>
        <v>Q4</v>
      </c>
      <c r="J2496" s="178" t="s">
        <v>2386</v>
      </c>
      <c r="K2496" s="185" t="s">
        <v>2387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83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87" t="str">
        <f t="shared" si="494"/>
        <v>1.13</v>
      </c>
      <c r="Z2496" s="26">
        <f t="shared" si="493"/>
        <v>490000</v>
      </c>
      <c r="AA2496" s="16">
        <v>1.1299999999999999</v>
      </c>
      <c r="AB2496" s="35">
        <f t="shared" si="491"/>
        <v>490000</v>
      </c>
      <c r="AC2496" s="27">
        <f t="shared" si="484"/>
        <v>87906</v>
      </c>
      <c r="AD2496" s="184">
        <v>0.1794</v>
      </c>
      <c r="AE2496" s="183">
        <f t="shared" si="485"/>
        <v>1</v>
      </c>
      <c r="AF2496" s="183" t="str">
        <f>IF(AND(COUNTIFS($J$18:J2496,J2496)=1,AE2496=1),1,"")</f>
        <v/>
      </c>
      <c r="AG2496" s="183" t="str">
        <f>IF(C2496="","",IF(AND(COUNTIFS($J$18:J2496,J2496)=1,C2496&lt;&gt;""),1,""))</f>
        <v/>
      </c>
      <c r="AH2496" s="183" t="str">
        <f>IF(G2496="","",IF(AND(COUNTIFS($J$18:J2496,J2496)=1,G2496&lt;&gt;""),1,""))</f>
        <v/>
      </c>
      <c r="AI2496" s="28">
        <f t="shared" si="486"/>
        <v>33543315.897345133</v>
      </c>
      <c r="AJ2496" s="28">
        <f t="shared" si="487"/>
        <v>4706169.325298408</v>
      </c>
      <c r="AK2496" s="29">
        <f t="shared" si="488"/>
        <v>0.14030125523967321</v>
      </c>
      <c r="AL2496" s="25"/>
      <c r="AM2496" s="25"/>
      <c r="AN2496" s="25"/>
      <c r="AO2496" s="25"/>
      <c r="AP2496" s="45" t="str">
        <f t="shared" si="489"/>
        <v>20233</v>
      </c>
      <c r="AQ2496" s="45" t="str">
        <f t="shared" si="490"/>
        <v>20233RMB</v>
      </c>
    </row>
    <row r="2497" spans="1:43" s="15" customFormat="1">
      <c r="A2497" s="16" t="s">
        <v>41</v>
      </c>
      <c r="B2497" s="182">
        <v>2023</v>
      </c>
      <c r="C2497" s="182">
        <v>3</v>
      </c>
      <c r="D2497" s="57" t="str">
        <f t="shared" si="492"/>
        <v>Q4</v>
      </c>
      <c r="E2497" s="16" t="s">
        <v>41</v>
      </c>
      <c r="F2497" s="182">
        <v>2023</v>
      </c>
      <c r="G2497" s="182">
        <v>3</v>
      </c>
      <c r="H2497" s="185"/>
      <c r="I2497" s="57" t="str">
        <f t="shared" si="482"/>
        <v>Q4</v>
      </c>
      <c r="J2497" s="178" t="s">
        <v>2388</v>
      </c>
      <c r="K2497" s="185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83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87" t="str">
        <f t="shared" si="494"/>
        <v>1.13</v>
      </c>
      <c r="Z2497" s="26">
        <f t="shared" si="493"/>
        <v>431000</v>
      </c>
      <c r="AA2497" s="16">
        <v>1.1299999999999999</v>
      </c>
      <c r="AB2497" s="35">
        <f t="shared" si="491"/>
        <v>431000</v>
      </c>
      <c r="AC2497" s="27">
        <f t="shared" si="484"/>
        <v>41462.199999999997</v>
      </c>
      <c r="AD2497" s="184">
        <v>9.6199999999999994E-2</v>
      </c>
      <c r="AE2497" s="183">
        <f t="shared" si="485"/>
        <v>0</v>
      </c>
      <c r="AF2497" s="183" t="str">
        <f>IF(AND(COUNTIFS($J$18:J2497,J2497)=1,AE2497=1),1,"")</f>
        <v/>
      </c>
      <c r="AG2497" s="183">
        <f>IF(C2497="","",IF(AND(COUNTIFS($J$18:J2497,J2497)=1,C2497&lt;&gt;""),1,""))</f>
        <v>1</v>
      </c>
      <c r="AH2497" s="183">
        <f>IF(G2497="","",IF(AND(COUNTIFS($J$18:J2497,J2497)=1,G2497&lt;&gt;""),1,""))</f>
        <v>1</v>
      </c>
      <c r="AI2497" s="28">
        <f t="shared" si="486"/>
        <v>33543315.897345133</v>
      </c>
      <c r="AJ2497" s="28">
        <f t="shared" si="487"/>
        <v>4706169.325298408</v>
      </c>
      <c r="AK2497" s="29">
        <f t="shared" si="488"/>
        <v>0.14030125523967321</v>
      </c>
      <c r="AL2497" s="25"/>
      <c r="AM2497" s="25"/>
      <c r="AN2497" s="25"/>
      <c r="AO2497" s="25"/>
      <c r="AP2497" s="45" t="str">
        <f t="shared" si="489"/>
        <v>20233</v>
      </c>
      <c r="AQ2497" s="45" t="str">
        <f t="shared" si="490"/>
        <v>20233RMB</v>
      </c>
    </row>
    <row r="2498" spans="1:43" s="15" customFormat="1">
      <c r="A2498" s="16" t="s">
        <v>41</v>
      </c>
      <c r="B2498" s="182">
        <v>2023</v>
      </c>
      <c r="C2498" s="182">
        <v>3</v>
      </c>
      <c r="D2498" s="57" t="str">
        <f t="shared" si="492"/>
        <v>Q4</v>
      </c>
      <c r="E2498" s="16" t="s">
        <v>41</v>
      </c>
      <c r="F2498" s="182">
        <v>2023</v>
      </c>
      <c r="G2498" s="182">
        <v>3</v>
      </c>
      <c r="H2498" s="185"/>
      <c r="I2498" s="5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78" t="s">
        <v>2388</v>
      </c>
      <c r="K2498" s="185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ref="P2498:P2561" si="496">IF(M2498="","",IF(AND(N2498&gt;0,L2498&lt;&gt;""),"MAIN UNIT",IF(AND(O2498&gt;0,L2498&lt;&gt;""),"SERVICE/ PARTS","C66 SERVICE/OTHERS")))</f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87" t="str">
        <f t="shared" si="494"/>
        <v>1.13</v>
      </c>
      <c r="Z2498" s="26">
        <f t="shared" si="493"/>
        <v>431000</v>
      </c>
      <c r="AA2498" s="16">
        <v>1.1299999999999999</v>
      </c>
      <c r="AB2498" s="35">
        <f t="shared" si="491"/>
        <v>431000</v>
      </c>
      <c r="AC2498" s="27">
        <f t="shared" ref="AC2498:AC2561" si="497">IF(R2498&lt;&gt;"",AB2498*AD2498,"")</f>
        <v>41462.199999999997</v>
      </c>
      <c r="AD2498" s="184">
        <v>9.6199999999999994E-2</v>
      </c>
      <c r="AE2498" s="183">
        <f t="shared" ref="AE2498:AE2561" si="498">IF(Q2498="","",IF(Q2498="Yes",1,0))</f>
        <v>0</v>
      </c>
      <c r="AF2498" s="183" t="str">
        <f>IF(AND(COUNTIFS($J$18:J2498,J2498)=1,AE2498=1),1,"")</f>
        <v/>
      </c>
      <c r="AG2498" s="183" t="str">
        <f>IF(C2498="","",IF(AND(COUNTIFS($J$18:J2498,J2498)=1,C2498&lt;&gt;""),1,""))</f>
        <v/>
      </c>
      <c r="AH2498" s="183" t="str">
        <f>IF(G2498="","",IF(AND(COUNTIFS($J$18:J2498,J2498)=1,G2498&lt;&gt;""),1,""))</f>
        <v/>
      </c>
      <c r="AI2498" s="28">
        <f t="shared" ref="AI2498:AI2561" si="499">IF(P2498="C66 SERVICE","",SUMIFS(AB:AB,F:F,F2498,G:G,G2498,E:E,E2498))</f>
        <v>33543315.897345133</v>
      </c>
      <c r="AJ2498" s="28">
        <f t="shared" ref="AJ2498:AJ2561" si="500">IF(P2498="C66 SERVICE","",SUMIFS(AC:AC,F:F,F2498,G:G,G2498,E:E,E2498))</f>
        <v>4706169.325298408</v>
      </c>
      <c r="AK2498" s="29">
        <f t="shared" ref="AK2498:AK2561" si="501">IF(AJ2498&gt;0,AJ2498/AI2498,"")</f>
        <v>0.14030125523967321</v>
      </c>
      <c r="AL2498" s="25"/>
      <c r="AM2498" s="25"/>
      <c r="AN2498" s="25"/>
      <c r="AO2498" s="25"/>
      <c r="AP2498" s="45" t="str">
        <f t="shared" ref="AP2498:AP2561" si="502">IF(F2498="","",F2498&amp;G2498)</f>
        <v>20233</v>
      </c>
      <c r="AQ2498" s="45" t="str">
        <f t="shared" ref="AQ2498:AQ2561" si="503">IF(W2498="","",F2498&amp;G2498&amp;W2498)</f>
        <v>20233RMB</v>
      </c>
    </row>
    <row r="2499" spans="1:43" s="15" customFormat="1">
      <c r="A2499" s="16" t="s">
        <v>41</v>
      </c>
      <c r="B2499" s="182">
        <v>2023</v>
      </c>
      <c r="C2499" s="182">
        <v>3</v>
      </c>
      <c r="D2499" s="57" t="str">
        <f t="shared" si="492"/>
        <v>Q4</v>
      </c>
      <c r="E2499" s="16" t="s">
        <v>41</v>
      </c>
      <c r="F2499" s="182">
        <v>2023</v>
      </c>
      <c r="G2499" s="182">
        <v>3</v>
      </c>
      <c r="H2499" s="185"/>
      <c r="I2499" s="57" t="str">
        <f t="shared" si="495"/>
        <v>Q4</v>
      </c>
      <c r="J2499" s="178" t="s">
        <v>2389</v>
      </c>
      <c r="K2499" s="185" t="s">
        <v>2390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6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87" t="str">
        <f t="shared" si="494"/>
        <v>1.13</v>
      </c>
      <c r="Z2499" s="26">
        <f t="shared" si="493"/>
        <v>930000</v>
      </c>
      <c r="AA2499" s="16">
        <v>1.1299999999999999</v>
      </c>
      <c r="AB2499" s="35">
        <f t="shared" si="491"/>
        <v>930000</v>
      </c>
      <c r="AC2499" s="27">
        <f t="shared" si="497"/>
        <v>250821</v>
      </c>
      <c r="AD2499" s="184">
        <v>0.2697</v>
      </c>
      <c r="AE2499" s="183">
        <f t="shared" si="498"/>
        <v>0</v>
      </c>
      <c r="AF2499" s="183" t="str">
        <f>IF(AND(COUNTIFS($J$18:J2499,J2499)=1,AE2499=1),1,"")</f>
        <v/>
      </c>
      <c r="AG2499" s="183">
        <f>IF(C2499="","",IF(AND(COUNTIFS($J$18:J2499,J2499)=1,C2499&lt;&gt;""),1,""))</f>
        <v>1</v>
      </c>
      <c r="AH2499" s="183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82">
        <v>2023</v>
      </c>
      <c r="C2500" s="182">
        <v>3</v>
      </c>
      <c r="D2500" s="57" t="str">
        <f t="shared" si="492"/>
        <v>Q4</v>
      </c>
      <c r="E2500" s="16" t="s">
        <v>41</v>
      </c>
      <c r="F2500" s="182">
        <v>2023</v>
      </c>
      <c r="G2500" s="182">
        <v>3</v>
      </c>
      <c r="H2500" s="185"/>
      <c r="I2500" s="57" t="str">
        <f t="shared" si="495"/>
        <v>Q4</v>
      </c>
      <c r="J2500" s="178" t="s">
        <v>2391</v>
      </c>
      <c r="K2500" s="185" t="s">
        <v>2392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6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87" t="str">
        <f t="shared" si="494"/>
        <v>1.13</v>
      </c>
      <c r="Z2500" s="26">
        <f t="shared" si="493"/>
        <v>650000</v>
      </c>
      <c r="AA2500" s="16">
        <v>1.1299999999999999</v>
      </c>
      <c r="AB2500" s="35">
        <f t="shared" si="491"/>
        <v>650000</v>
      </c>
      <c r="AC2500" s="27">
        <f t="shared" si="497"/>
        <v>98345</v>
      </c>
      <c r="AD2500" s="184">
        <v>0.15129999999999999</v>
      </c>
      <c r="AE2500" s="183">
        <f t="shared" si="498"/>
        <v>1</v>
      </c>
      <c r="AF2500" s="183">
        <f>IF(AND(COUNTIFS($J$18:J2500,J2500)=1,AE2500=1),1,"")</f>
        <v>1</v>
      </c>
      <c r="AG2500" s="183">
        <f>IF(C2500="","",IF(AND(COUNTIFS($J$18:J2500,J2500)=1,C2500&lt;&gt;""),1,""))</f>
        <v>1</v>
      </c>
      <c r="AH2500" s="183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82">
        <v>2023</v>
      </c>
      <c r="C2501" s="182">
        <v>3</v>
      </c>
      <c r="D2501" s="57" t="str">
        <f t="shared" si="492"/>
        <v>Q4</v>
      </c>
      <c r="E2501" s="16" t="s">
        <v>41</v>
      </c>
      <c r="F2501" s="182">
        <v>2023</v>
      </c>
      <c r="G2501" s="182">
        <v>3</v>
      </c>
      <c r="H2501" s="185"/>
      <c r="I2501" s="57" t="str">
        <f t="shared" si="495"/>
        <v>Q4</v>
      </c>
      <c r="J2501" s="178" t="s">
        <v>2393</v>
      </c>
      <c r="K2501" s="185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6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87" t="str">
        <f t="shared" si="494"/>
        <v>1.13</v>
      </c>
      <c r="Z2501" s="26">
        <f t="shared" si="493"/>
        <v>1000000</v>
      </c>
      <c r="AA2501" s="16">
        <v>1.1299999999999999</v>
      </c>
      <c r="AB2501" s="35">
        <f t="shared" si="491"/>
        <v>1000000</v>
      </c>
      <c r="AC2501" s="27">
        <f t="shared" si="497"/>
        <v>139900</v>
      </c>
      <c r="AD2501" s="184">
        <v>0.1399</v>
      </c>
      <c r="AE2501" s="183">
        <f t="shared" si="498"/>
        <v>0</v>
      </c>
      <c r="AF2501" s="183" t="str">
        <f>IF(AND(COUNTIFS($J$18:J2501,J2501)=1,AE2501=1),1,"")</f>
        <v/>
      </c>
      <c r="AG2501" s="183">
        <f>IF(C2501="","",IF(AND(COUNTIFS($J$18:J2501,J2501)=1,C2501&lt;&gt;""),1,""))</f>
        <v>1</v>
      </c>
      <c r="AH2501" s="183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82">
        <v>2023</v>
      </c>
      <c r="C2502" s="182">
        <v>3</v>
      </c>
      <c r="D2502" s="57" t="str">
        <f t="shared" si="492"/>
        <v>Q4</v>
      </c>
      <c r="E2502" s="16" t="s">
        <v>41</v>
      </c>
      <c r="F2502" s="182">
        <v>2023</v>
      </c>
      <c r="G2502" s="182">
        <v>3</v>
      </c>
      <c r="H2502" s="185"/>
      <c r="I2502" s="57" t="str">
        <f t="shared" si="495"/>
        <v>Q4</v>
      </c>
      <c r="J2502" s="178" t="s">
        <v>2394</v>
      </c>
      <c r="K2502" s="185" t="s">
        <v>2192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6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87" t="str">
        <f t="shared" si="494"/>
        <v>1.13</v>
      </c>
      <c r="Z2502" s="26">
        <f t="shared" si="493"/>
        <v>720000</v>
      </c>
      <c r="AA2502" s="16">
        <v>1.1299999999999999</v>
      </c>
      <c r="AB2502" s="35">
        <f t="shared" si="491"/>
        <v>720000</v>
      </c>
      <c r="AC2502" s="27">
        <f t="shared" si="497"/>
        <v>121392</v>
      </c>
      <c r="AD2502" s="184">
        <v>0.1686</v>
      </c>
      <c r="AE2502" s="183">
        <f t="shared" si="498"/>
        <v>0</v>
      </c>
      <c r="AF2502" s="183" t="str">
        <f>IF(AND(COUNTIFS($J$18:J2502,J2502)=1,AE2502=1),1,"")</f>
        <v/>
      </c>
      <c r="AG2502" s="183">
        <f>IF(C2502="","",IF(AND(COUNTIFS($J$18:J2502,J2502)=1,C2502&lt;&gt;""),1,""))</f>
        <v>1</v>
      </c>
      <c r="AH2502" s="183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82">
        <v>2023</v>
      </c>
      <c r="C2503" s="182">
        <v>3</v>
      </c>
      <c r="D2503" s="57" t="str">
        <f t="shared" si="492"/>
        <v>Q4</v>
      </c>
      <c r="E2503" s="16" t="s">
        <v>41</v>
      </c>
      <c r="F2503" s="182">
        <v>2023</v>
      </c>
      <c r="G2503" s="182">
        <v>3</v>
      </c>
      <c r="H2503" s="185"/>
      <c r="I2503" s="57" t="str">
        <f t="shared" si="495"/>
        <v>Q4</v>
      </c>
      <c r="J2503" s="178" t="s">
        <v>2395</v>
      </c>
      <c r="K2503" s="185" t="s">
        <v>1362</v>
      </c>
      <c r="L2503" s="25" t="s">
        <v>2396</v>
      </c>
      <c r="M2503" s="16" t="s">
        <v>47</v>
      </c>
      <c r="N2503" s="16">
        <v>0</v>
      </c>
      <c r="O2503" s="16">
        <v>1</v>
      </c>
      <c r="P2503" s="57" t="str">
        <f t="shared" si="496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87" t="str">
        <f t="shared" si="494"/>
        <v>1.13</v>
      </c>
      <c r="Z2503" s="26">
        <f t="shared" si="493"/>
        <v>221000</v>
      </c>
      <c r="AA2503" s="16">
        <v>1.1299999999999999</v>
      </c>
      <c r="AB2503" s="35">
        <f t="shared" si="491"/>
        <v>221000</v>
      </c>
      <c r="AC2503" s="27">
        <f t="shared" si="497"/>
        <v>55073.200000000004</v>
      </c>
      <c r="AD2503" s="184">
        <v>0.2492</v>
      </c>
      <c r="AE2503" s="183">
        <f t="shared" si="498"/>
        <v>0</v>
      </c>
      <c r="AF2503" s="183" t="str">
        <f>IF(AND(COUNTIFS($J$18:J2503,J2503)=1,AE2503=1),1,"")</f>
        <v/>
      </c>
      <c r="AG2503" s="183">
        <f>IF(C2503="","",IF(AND(COUNTIFS($J$18:J2503,J2503)=1,C2503&lt;&gt;""),1,""))</f>
        <v>1</v>
      </c>
      <c r="AH2503" s="183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82">
        <v>2023</v>
      </c>
      <c r="C2504" s="182">
        <v>1</v>
      </c>
      <c r="D2504" s="57" t="str">
        <f t="shared" si="492"/>
        <v>Q4</v>
      </c>
      <c r="E2504" s="16" t="s">
        <v>42</v>
      </c>
      <c r="F2504" s="182">
        <v>2023</v>
      </c>
      <c r="G2504" s="182">
        <v>4</v>
      </c>
      <c r="H2504" s="185"/>
      <c r="I2504" s="57" t="str">
        <f t="shared" si="495"/>
        <v>Q1</v>
      </c>
      <c r="J2504" s="178" t="s">
        <v>2397</v>
      </c>
      <c r="K2504" s="185" t="s">
        <v>2398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6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87" t="str">
        <f t="shared" si="494"/>
        <v>1.13</v>
      </c>
      <c r="Z2504" s="26">
        <f t="shared" si="493"/>
        <v>700000</v>
      </c>
      <c r="AA2504" s="16">
        <v>1.1399999999999999</v>
      </c>
      <c r="AB2504" s="35">
        <f t="shared" si="491"/>
        <v>706194.69026548672</v>
      </c>
      <c r="AC2504" s="27">
        <f t="shared" si="497"/>
        <v>73161.769911504423</v>
      </c>
      <c r="AD2504" s="184">
        <v>0.1036</v>
      </c>
      <c r="AE2504" s="183">
        <f t="shared" si="498"/>
        <v>1</v>
      </c>
      <c r="AF2504" s="183">
        <f>IF(AND(COUNTIFS($J$18:J2504,J2504)=1,AE2504=1),1,"")</f>
        <v>1</v>
      </c>
      <c r="AG2504" s="183">
        <f>IF(C2504="","",IF(AND(COUNTIFS($J$18:J2504,J2504)=1,C2504&lt;&gt;""),1,""))</f>
        <v>1</v>
      </c>
      <c r="AH2504" s="183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82">
        <v>2023</v>
      </c>
      <c r="C2505" s="182">
        <v>1</v>
      </c>
      <c r="D2505" s="57" t="str">
        <f t="shared" si="492"/>
        <v>Q4</v>
      </c>
      <c r="E2505" s="16" t="s">
        <v>42</v>
      </c>
      <c r="F2505" s="182">
        <v>2023</v>
      </c>
      <c r="G2505" s="182">
        <v>4</v>
      </c>
      <c r="H2505" s="185"/>
      <c r="I2505" s="57" t="str">
        <f t="shared" si="495"/>
        <v>Q1</v>
      </c>
      <c r="J2505" s="178" t="s">
        <v>2357</v>
      </c>
      <c r="K2505" s="185" t="s">
        <v>2358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6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87" t="str">
        <f t="shared" si="494"/>
        <v>1.13</v>
      </c>
      <c r="Z2505" s="26">
        <f t="shared" si="493"/>
        <v>1225000</v>
      </c>
      <c r="AA2505" s="16">
        <v>1.1399999999999999</v>
      </c>
      <c r="AB2505" s="35">
        <f t="shared" si="491"/>
        <v>1235840.7079646017</v>
      </c>
      <c r="AC2505" s="27">
        <f t="shared" si="497"/>
        <v>125561.41592920353</v>
      </c>
      <c r="AD2505" s="184">
        <v>0.1016</v>
      </c>
      <c r="AE2505" s="183">
        <f t="shared" si="498"/>
        <v>1</v>
      </c>
      <c r="AF2505" s="183" t="str">
        <f>IF(AND(COUNTIFS($J$18:J2505,J2505)=1,AE2505=1),1,"")</f>
        <v/>
      </c>
      <c r="AG2505" s="183" t="str">
        <f>IF(C2505="","",IF(AND(COUNTIFS($J$18:J2505,J2505)=1,C2505&lt;&gt;""),1,""))</f>
        <v/>
      </c>
      <c r="AH2505" s="183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82">
        <v>2023</v>
      </c>
      <c r="C2506" s="182">
        <v>2</v>
      </c>
      <c r="D2506" s="57" t="str">
        <f t="shared" si="492"/>
        <v>Q4</v>
      </c>
      <c r="E2506" s="16" t="s">
        <v>42</v>
      </c>
      <c r="F2506" s="182">
        <v>2023</v>
      </c>
      <c r="G2506" s="182">
        <v>4</v>
      </c>
      <c r="H2506" s="185"/>
      <c r="I2506" s="57" t="str">
        <f t="shared" si="495"/>
        <v>Q1</v>
      </c>
      <c r="J2506" s="178" t="s">
        <v>2399</v>
      </c>
      <c r="K2506" s="185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6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87" t="str">
        <f t="shared" si="494"/>
        <v>1.13</v>
      </c>
      <c r="Z2506" s="26">
        <f t="shared" si="493"/>
        <v>739000</v>
      </c>
      <c r="AA2506" s="16">
        <v>1.1399999999999999</v>
      </c>
      <c r="AB2506" s="35">
        <f t="shared" ref="AB2506:AB2569" si="504">IF(AND(R2506&lt;&gt;"C66",R2506&lt;&gt;""),Z2506/Y2506*AA2506,"")</f>
        <v>745539.82300884952</v>
      </c>
      <c r="AC2506" s="27">
        <f t="shared" si="497"/>
        <v>85289.755752212383</v>
      </c>
      <c r="AD2506" s="184">
        <v>0.1144</v>
      </c>
      <c r="AE2506" s="183">
        <f t="shared" si="498"/>
        <v>0</v>
      </c>
      <c r="AF2506" s="183" t="str">
        <f>IF(AND(COUNTIFS($J$18:J2506,J2506)=1,AE2506=1),1,"")</f>
        <v/>
      </c>
      <c r="AG2506" s="183">
        <f>IF(C2506="","",IF(AND(COUNTIFS($J$18:J2506,J2506)=1,C2506&lt;&gt;""),1,""))</f>
        <v>1</v>
      </c>
      <c r="AH2506" s="183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82">
        <v>2023</v>
      </c>
      <c r="C2507" s="182">
        <v>2</v>
      </c>
      <c r="D2507" s="57" t="str">
        <f t="shared" si="492"/>
        <v>Q4</v>
      </c>
      <c r="E2507" s="16" t="s">
        <v>42</v>
      </c>
      <c r="F2507" s="182">
        <v>2023</v>
      </c>
      <c r="G2507" s="182">
        <v>4</v>
      </c>
      <c r="H2507" s="185"/>
      <c r="I2507" s="57" t="str">
        <f t="shared" si="495"/>
        <v>Q1</v>
      </c>
      <c r="J2507" s="178" t="s">
        <v>2400</v>
      </c>
      <c r="K2507" s="185" t="s">
        <v>2401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6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87" t="str">
        <f t="shared" si="494"/>
        <v>1.13</v>
      </c>
      <c r="Z2507" s="26">
        <f t="shared" si="493"/>
        <v>850000</v>
      </c>
      <c r="AA2507" s="16">
        <v>1.1399999999999999</v>
      </c>
      <c r="AB2507" s="35">
        <f t="shared" si="504"/>
        <v>857522.12389380531</v>
      </c>
      <c r="AC2507" s="27">
        <f t="shared" si="497"/>
        <v>65943.45132743362</v>
      </c>
      <c r="AD2507" s="184">
        <v>7.6899999999999996E-2</v>
      </c>
      <c r="AE2507" s="183">
        <f t="shared" si="498"/>
        <v>1</v>
      </c>
      <c r="AF2507" s="183">
        <f>IF(AND(COUNTIFS($J$18:J2507,J2507)=1,AE2507=1),1,"")</f>
        <v>1</v>
      </c>
      <c r="AG2507" s="183">
        <f>IF(C2507="","",IF(AND(COUNTIFS($J$18:J2507,J2507)=1,C2507&lt;&gt;""),1,""))</f>
        <v>1</v>
      </c>
      <c r="AH2507" s="183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82">
        <v>2023</v>
      </c>
      <c r="C2508" s="182">
        <v>2</v>
      </c>
      <c r="D2508" s="57" t="str">
        <f t="shared" si="492"/>
        <v>Q4</v>
      </c>
      <c r="E2508" s="16" t="s">
        <v>42</v>
      </c>
      <c r="F2508" s="182">
        <v>2023</v>
      </c>
      <c r="G2508" s="182">
        <v>4</v>
      </c>
      <c r="H2508" s="185"/>
      <c r="I2508" s="57" t="str">
        <f t="shared" si="495"/>
        <v>Q1</v>
      </c>
      <c r="J2508" s="178" t="s">
        <v>2400</v>
      </c>
      <c r="K2508" s="185" t="s">
        <v>2401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6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87" t="str">
        <f t="shared" si="494"/>
        <v>1.13</v>
      </c>
      <c r="Z2508" s="26">
        <f t="shared" si="493"/>
        <v>500000</v>
      </c>
      <c r="AA2508" s="16">
        <v>1.1399999999999999</v>
      </c>
      <c r="AB2508" s="35">
        <f t="shared" si="504"/>
        <v>504424.77876106196</v>
      </c>
      <c r="AC2508" s="27">
        <f t="shared" si="497"/>
        <v>38790.265486725664</v>
      </c>
      <c r="AD2508" s="184">
        <v>7.6899999999999996E-2</v>
      </c>
      <c r="AE2508" s="183">
        <f t="shared" si="498"/>
        <v>1</v>
      </c>
      <c r="AF2508" s="183" t="str">
        <f>IF(AND(COUNTIFS($J$18:J2508,J2508)=1,AE2508=1),1,"")</f>
        <v/>
      </c>
      <c r="AG2508" s="183" t="str">
        <f>IF(C2508="","",IF(AND(COUNTIFS($J$18:J2508,J2508)=1,C2508&lt;&gt;""),1,""))</f>
        <v/>
      </c>
      <c r="AH2508" s="183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82">
        <v>2023</v>
      </c>
      <c r="C2509" s="182">
        <v>2</v>
      </c>
      <c r="D2509" s="57" t="str">
        <f t="shared" si="492"/>
        <v>Q4</v>
      </c>
      <c r="E2509" s="16" t="s">
        <v>42</v>
      </c>
      <c r="F2509" s="182">
        <v>2023</v>
      </c>
      <c r="G2509" s="182">
        <v>4</v>
      </c>
      <c r="H2509" s="185"/>
      <c r="I2509" s="57" t="str">
        <f t="shared" si="495"/>
        <v>Q1</v>
      </c>
      <c r="J2509" s="178" t="s">
        <v>2402</v>
      </c>
      <c r="K2509" s="185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6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87" t="str">
        <f t="shared" si="494"/>
        <v>1.13</v>
      </c>
      <c r="Z2509" s="26">
        <f t="shared" si="493"/>
        <v>1210000</v>
      </c>
      <c r="AA2509" s="16">
        <v>1.1399999999999999</v>
      </c>
      <c r="AB2509" s="35">
        <f t="shared" si="504"/>
        <v>1220707.96460177</v>
      </c>
      <c r="AC2509" s="27">
        <f t="shared" si="497"/>
        <v>184693.1150442478</v>
      </c>
      <c r="AD2509" s="184">
        <v>0.15129999999999999</v>
      </c>
      <c r="AE2509" s="183">
        <f t="shared" si="498"/>
        <v>0</v>
      </c>
      <c r="AF2509" s="183" t="str">
        <f>IF(AND(COUNTIFS($J$18:J2509,J2509)=1,AE2509=1),1,"")</f>
        <v/>
      </c>
      <c r="AG2509" s="183">
        <f>IF(C2509="","",IF(AND(COUNTIFS($J$18:J2509,J2509)=1,C2509&lt;&gt;""),1,""))</f>
        <v>1</v>
      </c>
      <c r="AH2509" s="183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82">
        <v>2023</v>
      </c>
      <c r="C2510" s="182">
        <v>2</v>
      </c>
      <c r="D2510" s="57" t="str">
        <f t="shared" si="492"/>
        <v>Q4</v>
      </c>
      <c r="E2510" s="16" t="s">
        <v>42</v>
      </c>
      <c r="F2510" s="182">
        <v>2023</v>
      </c>
      <c r="G2510" s="182">
        <v>4</v>
      </c>
      <c r="H2510" s="185"/>
      <c r="I2510" s="57" t="str">
        <f t="shared" si="495"/>
        <v>Q1</v>
      </c>
      <c r="J2510" s="178" t="s">
        <v>2402</v>
      </c>
      <c r="K2510" s="185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6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87" t="str">
        <f t="shared" si="494"/>
        <v>1.13</v>
      </c>
      <c r="Z2510" s="26">
        <f t="shared" si="493"/>
        <v>1210000</v>
      </c>
      <c r="AA2510" s="16">
        <v>1.1399999999999999</v>
      </c>
      <c r="AB2510" s="35">
        <f t="shared" si="504"/>
        <v>1220707.96460177</v>
      </c>
      <c r="AC2510" s="27">
        <f t="shared" si="497"/>
        <v>184693.1150442478</v>
      </c>
      <c r="AD2510" s="184">
        <v>0.15129999999999999</v>
      </c>
      <c r="AE2510" s="183">
        <f t="shared" si="498"/>
        <v>0</v>
      </c>
      <c r="AF2510" s="183" t="str">
        <f>IF(AND(COUNTIFS($J$18:J2510,J2510)=1,AE2510=1),1,"")</f>
        <v/>
      </c>
      <c r="AG2510" s="183" t="str">
        <f>IF(C2510="","",IF(AND(COUNTIFS($J$18:J2510,J2510)=1,C2510&lt;&gt;""),1,""))</f>
        <v/>
      </c>
      <c r="AH2510" s="183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82">
        <v>2023</v>
      </c>
      <c r="C2511" s="182">
        <v>2</v>
      </c>
      <c r="D2511" s="57" t="str">
        <f t="shared" si="492"/>
        <v>Q4</v>
      </c>
      <c r="E2511" s="16" t="s">
        <v>42</v>
      </c>
      <c r="F2511" s="182">
        <v>2023</v>
      </c>
      <c r="G2511" s="182">
        <v>4</v>
      </c>
      <c r="H2511" s="185"/>
      <c r="I2511" s="57" t="str">
        <f t="shared" si="495"/>
        <v>Q1</v>
      </c>
      <c r="J2511" s="178" t="s">
        <v>2402</v>
      </c>
      <c r="K2511" s="185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6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87" t="str">
        <f t="shared" si="494"/>
        <v>1.13</v>
      </c>
      <c r="Z2511" s="26">
        <f t="shared" si="493"/>
        <v>1210000</v>
      </c>
      <c r="AA2511" s="16">
        <v>1.1399999999999999</v>
      </c>
      <c r="AB2511" s="35">
        <f t="shared" si="504"/>
        <v>1220707.96460177</v>
      </c>
      <c r="AC2511" s="27">
        <f t="shared" si="497"/>
        <v>184693.1150442478</v>
      </c>
      <c r="AD2511" s="184">
        <v>0.15129999999999999</v>
      </c>
      <c r="AE2511" s="183">
        <f t="shared" si="498"/>
        <v>0</v>
      </c>
      <c r="AF2511" s="183" t="str">
        <f>IF(AND(COUNTIFS($J$18:J2511,J2511)=1,AE2511=1),1,"")</f>
        <v/>
      </c>
      <c r="AG2511" s="183" t="str">
        <f>IF(C2511="","",IF(AND(COUNTIFS($J$18:J2511,J2511)=1,C2511&lt;&gt;""),1,""))</f>
        <v/>
      </c>
      <c r="AH2511" s="183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82">
        <v>2023</v>
      </c>
      <c r="C2512" s="182">
        <v>2</v>
      </c>
      <c r="D2512" s="57" t="str">
        <f t="shared" si="492"/>
        <v>Q4</v>
      </c>
      <c r="E2512" s="16" t="s">
        <v>42</v>
      </c>
      <c r="F2512" s="182">
        <v>2023</v>
      </c>
      <c r="G2512" s="182">
        <v>4</v>
      </c>
      <c r="H2512" s="185"/>
      <c r="I2512" s="57" t="str">
        <f t="shared" si="495"/>
        <v>Q1</v>
      </c>
      <c r="J2512" s="178" t="s">
        <v>2402</v>
      </c>
      <c r="K2512" s="185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6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87" t="str">
        <f t="shared" si="494"/>
        <v>1.13</v>
      </c>
      <c r="Z2512" s="26">
        <f t="shared" si="493"/>
        <v>1210000</v>
      </c>
      <c r="AA2512" s="16">
        <v>1.1399999999999999</v>
      </c>
      <c r="AB2512" s="35">
        <f t="shared" si="504"/>
        <v>1220707.96460177</v>
      </c>
      <c r="AC2512" s="27">
        <f t="shared" si="497"/>
        <v>184693.1150442478</v>
      </c>
      <c r="AD2512" s="184">
        <v>0.15129999999999999</v>
      </c>
      <c r="AE2512" s="183">
        <f t="shared" si="498"/>
        <v>0</v>
      </c>
      <c r="AF2512" s="183" t="str">
        <f>IF(AND(COUNTIFS($J$18:J2512,J2512)=1,AE2512=1),1,"")</f>
        <v/>
      </c>
      <c r="AG2512" s="183" t="str">
        <f>IF(C2512="","",IF(AND(COUNTIFS($J$18:J2512,J2512)=1,C2512&lt;&gt;""),1,""))</f>
        <v/>
      </c>
      <c r="AH2512" s="183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82">
        <v>2023</v>
      </c>
      <c r="C2513" s="182">
        <v>3</v>
      </c>
      <c r="D2513" s="57" t="str">
        <f t="shared" si="492"/>
        <v>Q4</v>
      </c>
      <c r="E2513" s="16" t="s">
        <v>42</v>
      </c>
      <c r="F2513" s="182">
        <v>2023</v>
      </c>
      <c r="G2513" s="182">
        <v>4</v>
      </c>
      <c r="H2513" s="185"/>
      <c r="I2513" s="57" t="str">
        <f t="shared" si="495"/>
        <v>Q1</v>
      </c>
      <c r="J2513" s="178" t="s">
        <v>2403</v>
      </c>
      <c r="K2513" s="185" t="s">
        <v>2103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6"/>
        <v>MAIN UNIT</v>
      </c>
      <c r="Q2513" s="16" t="s">
        <v>48</v>
      </c>
      <c r="R2513" s="16" t="s">
        <v>49</v>
      </c>
      <c r="S2513" s="16" t="s">
        <v>38</v>
      </c>
      <c r="T2513" s="16" t="s">
        <v>2104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87" t="str">
        <f t="shared" si="494"/>
        <v>1.13</v>
      </c>
      <c r="Z2513" s="26">
        <f t="shared" si="493"/>
        <v>750000</v>
      </c>
      <c r="AA2513" s="16">
        <v>1.1399999999999999</v>
      </c>
      <c r="AB2513" s="35">
        <f t="shared" si="504"/>
        <v>756637.16814159299</v>
      </c>
      <c r="AC2513" s="27">
        <f t="shared" si="497"/>
        <v>93217.699115044263</v>
      </c>
      <c r="AD2513" s="184">
        <v>0.1232</v>
      </c>
      <c r="AE2513" s="183">
        <f t="shared" si="498"/>
        <v>0</v>
      </c>
      <c r="AF2513" s="183" t="str">
        <f>IF(AND(COUNTIFS($J$18:J2513,J2513)=1,AE2513=1),1,"")</f>
        <v/>
      </c>
      <c r="AG2513" s="183">
        <f>IF(C2513="","",IF(AND(COUNTIFS($J$18:J2513,J2513)=1,C2513&lt;&gt;""),1,""))</f>
        <v>1</v>
      </c>
      <c r="AH2513" s="183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82">
        <v>2023</v>
      </c>
      <c r="C2514" s="182">
        <v>3</v>
      </c>
      <c r="D2514" s="57" t="str">
        <f t="shared" si="492"/>
        <v>Q4</v>
      </c>
      <c r="E2514" s="16" t="s">
        <v>42</v>
      </c>
      <c r="F2514" s="182">
        <v>2023</v>
      </c>
      <c r="G2514" s="182">
        <v>4</v>
      </c>
      <c r="H2514" s="185"/>
      <c r="I2514" s="57" t="str">
        <f t="shared" si="495"/>
        <v>Q1</v>
      </c>
      <c r="J2514" s="178" t="s">
        <v>2404</v>
      </c>
      <c r="K2514" s="185" t="s">
        <v>2405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6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2406</v>
      </c>
      <c r="W2514" s="16" t="s">
        <v>51</v>
      </c>
      <c r="X2514" s="34">
        <v>1160000</v>
      </c>
      <c r="Y2514" s="187" t="str">
        <f t="shared" si="494"/>
        <v>1.13</v>
      </c>
      <c r="Z2514" s="26">
        <f t="shared" si="493"/>
        <v>1160000</v>
      </c>
      <c r="AA2514" s="16">
        <v>1.1399999999999999</v>
      </c>
      <c r="AB2514" s="35">
        <f t="shared" si="504"/>
        <v>1170265.4867256638</v>
      </c>
      <c r="AC2514" s="27">
        <f t="shared" si="497"/>
        <v>137623.22123893804</v>
      </c>
      <c r="AD2514" s="184">
        <v>0.1176</v>
      </c>
      <c r="AE2514" s="183">
        <f t="shared" si="498"/>
        <v>1</v>
      </c>
      <c r="AF2514" s="183">
        <f>IF(AND(COUNTIFS($J$18:J2514,J2514)=1,AE2514=1),1,"")</f>
        <v>1</v>
      </c>
      <c r="AG2514" s="183">
        <f>IF(C2514="","",IF(AND(COUNTIFS($J$18:J2514,J2514)=1,C2514&lt;&gt;""),1,""))</f>
        <v>1</v>
      </c>
      <c r="AH2514" s="183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82">
        <v>2023</v>
      </c>
      <c r="C2515" s="182">
        <v>3</v>
      </c>
      <c r="D2515" s="57" t="str">
        <f t="shared" si="492"/>
        <v>Q4</v>
      </c>
      <c r="E2515" s="16" t="s">
        <v>42</v>
      </c>
      <c r="F2515" s="182">
        <v>2023</v>
      </c>
      <c r="G2515" s="182">
        <v>4</v>
      </c>
      <c r="H2515" s="185"/>
      <c r="I2515" s="57" t="str">
        <f t="shared" si="495"/>
        <v>Q1</v>
      </c>
      <c r="J2515" s="178" t="s">
        <v>2404</v>
      </c>
      <c r="K2515" s="185" t="s">
        <v>2405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6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2406</v>
      </c>
      <c r="W2515" s="16" t="s">
        <v>51</v>
      </c>
      <c r="X2515" s="34">
        <v>600000</v>
      </c>
      <c r="Y2515" s="187" t="str">
        <f t="shared" si="494"/>
        <v>1.13</v>
      </c>
      <c r="Z2515" s="26">
        <f t="shared" si="493"/>
        <v>600000</v>
      </c>
      <c r="AA2515" s="16">
        <v>1.1399999999999999</v>
      </c>
      <c r="AB2515" s="35">
        <f t="shared" si="504"/>
        <v>605309.73451327439</v>
      </c>
      <c r="AC2515" s="27">
        <f t="shared" si="497"/>
        <v>71184.424778761066</v>
      </c>
      <c r="AD2515" s="184">
        <v>0.1176</v>
      </c>
      <c r="AE2515" s="183">
        <f t="shared" si="498"/>
        <v>1</v>
      </c>
      <c r="AF2515" s="183" t="str">
        <f>IF(AND(COUNTIFS($J$18:J2515,J2515)=1,AE2515=1),1,"")</f>
        <v/>
      </c>
      <c r="AG2515" s="183" t="str">
        <f>IF(C2515="","",IF(AND(COUNTIFS($J$18:J2515,J2515)=1,C2515&lt;&gt;""),1,""))</f>
        <v/>
      </c>
      <c r="AH2515" s="183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82">
        <v>2023</v>
      </c>
      <c r="C2516" s="182">
        <v>3</v>
      </c>
      <c r="D2516" s="57" t="str">
        <f t="shared" si="492"/>
        <v>Q4</v>
      </c>
      <c r="E2516" s="16" t="s">
        <v>42</v>
      </c>
      <c r="F2516" s="182">
        <v>2023</v>
      </c>
      <c r="G2516" s="182">
        <v>4</v>
      </c>
      <c r="H2516" s="185"/>
      <c r="I2516" s="57" t="str">
        <f t="shared" si="495"/>
        <v>Q1</v>
      </c>
      <c r="J2516" s="178" t="s">
        <v>2407</v>
      </c>
      <c r="K2516" s="185" t="s">
        <v>2106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6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87" t="str">
        <f t="shared" si="494"/>
        <v>1.13</v>
      </c>
      <c r="Z2516" s="26">
        <f t="shared" si="493"/>
        <v>713000</v>
      </c>
      <c r="AA2516" s="16">
        <v>1.1399999999999999</v>
      </c>
      <c r="AB2516" s="35">
        <f t="shared" si="504"/>
        <v>719309.73451327439</v>
      </c>
      <c r="AC2516" s="27">
        <f t="shared" si="497"/>
        <v>59199.191150442479</v>
      </c>
      <c r="AD2516" s="184">
        <v>8.2299999999999998E-2</v>
      </c>
      <c r="AE2516" s="183">
        <f t="shared" si="498"/>
        <v>0</v>
      </c>
      <c r="AF2516" s="183" t="str">
        <f>IF(AND(COUNTIFS($J$18:J2516,J2516)=1,AE2516=1),1,"")</f>
        <v/>
      </c>
      <c r="AG2516" s="183">
        <f>IF(C2516="","",IF(AND(COUNTIFS($J$18:J2516,J2516)=1,C2516&lt;&gt;""),1,""))</f>
        <v>1</v>
      </c>
      <c r="AH2516" s="183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82">
        <v>2023</v>
      </c>
      <c r="C2517" s="182">
        <v>3</v>
      </c>
      <c r="D2517" s="57" t="str">
        <f t="shared" si="492"/>
        <v>Q4</v>
      </c>
      <c r="E2517" s="16" t="s">
        <v>42</v>
      </c>
      <c r="F2517" s="182">
        <v>2023</v>
      </c>
      <c r="G2517" s="182">
        <v>4</v>
      </c>
      <c r="H2517" s="185"/>
      <c r="I2517" s="57" t="str">
        <f t="shared" si="495"/>
        <v>Q1</v>
      </c>
      <c r="J2517" s="178" t="s">
        <v>2408</v>
      </c>
      <c r="K2517" s="185" t="s">
        <v>2409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6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87" t="str">
        <f t="shared" si="494"/>
        <v>1.13</v>
      </c>
      <c r="Z2517" s="26">
        <f t="shared" si="493"/>
        <v>378973.826</v>
      </c>
      <c r="AA2517" s="16">
        <v>1.1399999999999999</v>
      </c>
      <c r="AB2517" s="35">
        <f t="shared" si="504"/>
        <v>382327.57667256636</v>
      </c>
      <c r="AC2517" s="27">
        <f t="shared" si="497"/>
        <v>34524.180173532746</v>
      </c>
      <c r="AD2517" s="184">
        <v>9.0300000000000005E-2</v>
      </c>
      <c r="AE2517" s="183">
        <f t="shared" si="498"/>
        <v>0</v>
      </c>
      <c r="AF2517" s="183" t="str">
        <f>IF(AND(COUNTIFS($J$18:J2517,J2517)=1,AE2517=1),1,"")</f>
        <v/>
      </c>
      <c r="AG2517" s="183">
        <f>IF(C2517="","",IF(AND(COUNTIFS($J$18:J2517,J2517)=1,C2517&lt;&gt;""),1,""))</f>
        <v>1</v>
      </c>
      <c r="AH2517" s="183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82">
        <v>2023</v>
      </c>
      <c r="C2518" s="182">
        <v>3</v>
      </c>
      <c r="D2518" s="57" t="str">
        <f t="shared" si="492"/>
        <v>Q4</v>
      </c>
      <c r="E2518" s="16" t="s">
        <v>42</v>
      </c>
      <c r="F2518" s="182">
        <v>2023</v>
      </c>
      <c r="G2518" s="182">
        <v>4</v>
      </c>
      <c r="H2518" s="185"/>
      <c r="I2518" s="57" t="str">
        <f t="shared" si="495"/>
        <v>Q1</v>
      </c>
      <c r="J2518" s="178" t="s">
        <v>2410</v>
      </c>
      <c r="K2518" s="185" t="s">
        <v>2411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6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87" t="str">
        <f t="shared" si="494"/>
        <v>1.13</v>
      </c>
      <c r="Z2518" s="26">
        <f t="shared" si="493"/>
        <v>465000</v>
      </c>
      <c r="AA2518" s="16">
        <v>1.1399999999999999</v>
      </c>
      <c r="AB2518" s="35">
        <f t="shared" si="504"/>
        <v>469115.04424778762</v>
      </c>
      <c r="AC2518" s="27">
        <f t="shared" si="497"/>
        <v>60328.194690265482</v>
      </c>
      <c r="AD2518" s="184">
        <v>0.12859999999999999</v>
      </c>
      <c r="AE2518" s="183">
        <f t="shared" si="498"/>
        <v>1</v>
      </c>
      <c r="AF2518" s="183">
        <f>IF(AND(COUNTIFS($J$18:J2518,J2518)=1,AE2518=1),1,"")</f>
        <v>1</v>
      </c>
      <c r="AG2518" s="183">
        <f>IF(C2518="","",IF(AND(COUNTIFS($J$18:J2518,J2518)=1,C2518&lt;&gt;""),1,""))</f>
        <v>1</v>
      </c>
      <c r="AH2518" s="183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82">
        <v>2023</v>
      </c>
      <c r="C2519" s="182">
        <v>3</v>
      </c>
      <c r="D2519" s="57" t="str">
        <f t="shared" si="492"/>
        <v>Q4</v>
      </c>
      <c r="E2519" s="16" t="s">
        <v>42</v>
      </c>
      <c r="F2519" s="182">
        <v>2023</v>
      </c>
      <c r="G2519" s="182">
        <v>4</v>
      </c>
      <c r="H2519" s="185"/>
      <c r="I2519" s="57" t="str">
        <f t="shared" si="495"/>
        <v>Q1</v>
      </c>
      <c r="J2519" s="178" t="s">
        <v>2410</v>
      </c>
      <c r="K2519" s="185" t="s">
        <v>2411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6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87" t="str">
        <f t="shared" si="494"/>
        <v>1.13</v>
      </c>
      <c r="Z2519" s="26">
        <f t="shared" si="493"/>
        <v>800000</v>
      </c>
      <c r="AA2519" s="16">
        <v>1.1399999999999999</v>
      </c>
      <c r="AB2519" s="35">
        <f t="shared" si="504"/>
        <v>807079.64601769915</v>
      </c>
      <c r="AC2519" s="27">
        <f t="shared" si="497"/>
        <v>103790.4424778761</v>
      </c>
      <c r="AD2519" s="184">
        <v>0.12859999999999999</v>
      </c>
      <c r="AE2519" s="183">
        <f t="shared" si="498"/>
        <v>1</v>
      </c>
      <c r="AF2519" s="183" t="str">
        <f>IF(AND(COUNTIFS($J$18:J2519,J2519)=1,AE2519=1),1,"")</f>
        <v/>
      </c>
      <c r="AG2519" s="183" t="str">
        <f>IF(C2519="","",IF(AND(COUNTIFS($J$18:J2519,J2519)=1,C2519&lt;&gt;""),1,""))</f>
        <v/>
      </c>
      <c r="AH2519" s="183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82">
        <v>2023</v>
      </c>
      <c r="C2520" s="182">
        <v>3</v>
      </c>
      <c r="D2520" s="57" t="str">
        <f t="shared" si="492"/>
        <v>Q4</v>
      </c>
      <c r="E2520" s="16" t="s">
        <v>42</v>
      </c>
      <c r="F2520" s="182">
        <v>2023</v>
      </c>
      <c r="G2520" s="182">
        <v>4</v>
      </c>
      <c r="H2520" s="185"/>
      <c r="I2520" s="57" t="str">
        <f t="shared" si="495"/>
        <v>Q1</v>
      </c>
      <c r="J2520" s="178" t="s">
        <v>2412</v>
      </c>
      <c r="K2520" s="185" t="s">
        <v>2413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6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87" t="str">
        <f t="shared" si="494"/>
        <v>1.13</v>
      </c>
      <c r="Z2520" s="26">
        <f t="shared" si="493"/>
        <v>650000</v>
      </c>
      <c r="AA2520" s="16">
        <v>1.1399999999999999</v>
      </c>
      <c r="AB2520" s="35">
        <f t="shared" si="504"/>
        <v>655752.21238938055</v>
      </c>
      <c r="AC2520" s="27">
        <f t="shared" si="497"/>
        <v>84592.035398230088</v>
      </c>
      <c r="AD2520" s="184">
        <v>0.129</v>
      </c>
      <c r="AE2520" s="183">
        <f t="shared" si="498"/>
        <v>1</v>
      </c>
      <c r="AF2520" s="183">
        <f>IF(AND(COUNTIFS($J$18:J2520,J2520)=1,AE2520=1),1,"")</f>
        <v>1</v>
      </c>
      <c r="AG2520" s="183">
        <f>IF(C2520="","",IF(AND(COUNTIFS($J$18:J2520,J2520)=1,C2520&lt;&gt;""),1,""))</f>
        <v>1</v>
      </c>
      <c r="AH2520" s="183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82">
        <v>2023</v>
      </c>
      <c r="C2521" s="182">
        <v>4</v>
      </c>
      <c r="D2521" s="57" t="str">
        <f t="shared" si="492"/>
        <v>Q1</v>
      </c>
      <c r="E2521" s="16" t="s">
        <v>42</v>
      </c>
      <c r="F2521" s="182">
        <v>2023</v>
      </c>
      <c r="G2521" s="182">
        <v>4</v>
      </c>
      <c r="H2521" s="185"/>
      <c r="I2521" s="57" t="str">
        <f t="shared" si="495"/>
        <v>Q1</v>
      </c>
      <c r="J2521" s="178" t="s">
        <v>2414</v>
      </c>
      <c r="K2521" s="185" t="s">
        <v>2415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si="496"/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87" t="str">
        <f t="shared" si="494"/>
        <v>1.13</v>
      </c>
      <c r="Z2521" s="26">
        <f t="shared" si="493"/>
        <v>822900</v>
      </c>
      <c r="AA2521" s="16">
        <v>1.1399999999999999</v>
      </c>
      <c r="AB2521" s="35">
        <f t="shared" si="504"/>
        <v>830182.30088495568</v>
      </c>
      <c r="AC2521" s="27">
        <f t="shared" si="497"/>
        <v>88663.469734513274</v>
      </c>
      <c r="AD2521" s="184">
        <v>0.10680000000000001</v>
      </c>
      <c r="AE2521" s="183">
        <f t="shared" si="498"/>
        <v>1</v>
      </c>
      <c r="AF2521" s="183">
        <f>IF(AND(COUNTIFS($J$18:J2521,J2521)=1,AE2521=1),1,"")</f>
        <v>1</v>
      </c>
      <c r="AG2521" s="183">
        <f>IF(C2521="","",IF(AND(COUNTIFS($J$18:J2521,J2521)=1,C2521&lt;&gt;""),1,""))</f>
        <v>1</v>
      </c>
      <c r="AH2521" s="183">
        <f>IF(G2521="","",IF(AND(COUNTIFS($J$18:J2521,J2521)=1,G2521&lt;&gt;""),1,""))</f>
        <v>1</v>
      </c>
      <c r="AI2521" s="28">
        <f t="shared" si="499"/>
        <v>30573205.452778772</v>
      </c>
      <c r="AJ2521" s="28">
        <f t="shared" si="500"/>
        <v>3790930.1683151261</v>
      </c>
      <c r="AK2521" s="29">
        <f t="shared" si="501"/>
        <v>0.12399518179964253</v>
      </c>
      <c r="AL2521" s="25"/>
      <c r="AM2521" s="25"/>
      <c r="AN2521" s="25"/>
      <c r="AO2521" s="25"/>
      <c r="AP2521" s="45" t="str">
        <f t="shared" si="502"/>
        <v>20234</v>
      </c>
      <c r="AQ2521" s="45" t="str">
        <f t="shared" si="503"/>
        <v>20234RMB</v>
      </c>
    </row>
    <row r="2522" spans="1:43" s="15" customFormat="1">
      <c r="A2522" s="16" t="s">
        <v>42</v>
      </c>
      <c r="B2522" s="182">
        <v>2023</v>
      </c>
      <c r="C2522" s="182">
        <v>4</v>
      </c>
      <c r="D2522" s="57" t="str">
        <f t="shared" si="492"/>
        <v>Q1</v>
      </c>
      <c r="E2522" s="16" t="s">
        <v>42</v>
      </c>
      <c r="F2522" s="182">
        <v>2023</v>
      </c>
      <c r="G2522" s="182">
        <v>4</v>
      </c>
      <c r="H2522" s="185"/>
      <c r="I2522" s="57" t="str">
        <f t="shared" si="495"/>
        <v>Q1</v>
      </c>
      <c r="J2522" s="178" t="s">
        <v>2414</v>
      </c>
      <c r="K2522" s="185" t="s">
        <v>2415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496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87" t="str">
        <f t="shared" si="494"/>
        <v>1.13</v>
      </c>
      <c r="Z2522" s="26">
        <f t="shared" si="493"/>
        <v>822900</v>
      </c>
      <c r="AA2522" s="16">
        <v>1.1399999999999999</v>
      </c>
      <c r="AB2522" s="35">
        <f t="shared" si="504"/>
        <v>830182.30088495568</v>
      </c>
      <c r="AC2522" s="27">
        <f t="shared" si="497"/>
        <v>88663.469734513274</v>
      </c>
      <c r="AD2522" s="184">
        <v>0.10680000000000001</v>
      </c>
      <c r="AE2522" s="183">
        <f t="shared" si="498"/>
        <v>1</v>
      </c>
      <c r="AF2522" s="183" t="str">
        <f>IF(AND(COUNTIFS($J$18:J2522,J2522)=1,AE2522=1),1,"")</f>
        <v/>
      </c>
      <c r="AG2522" s="183" t="str">
        <f>IF(C2522="","",IF(AND(COUNTIFS($J$18:J2522,J2522)=1,C2522&lt;&gt;""),1,""))</f>
        <v/>
      </c>
      <c r="AH2522" s="183" t="str">
        <f>IF(G2522="","",IF(AND(COUNTIFS($J$18:J2522,J2522)=1,G2522&lt;&gt;""),1,""))</f>
        <v/>
      </c>
      <c r="AI2522" s="28">
        <f t="shared" si="499"/>
        <v>30573205.452778772</v>
      </c>
      <c r="AJ2522" s="28">
        <f t="shared" si="500"/>
        <v>3790930.1683151261</v>
      </c>
      <c r="AK2522" s="29">
        <f t="shared" si="501"/>
        <v>0.12399518179964253</v>
      </c>
      <c r="AL2522" s="25"/>
      <c r="AM2522" s="25"/>
      <c r="AN2522" s="25"/>
      <c r="AO2522" s="25"/>
      <c r="AP2522" s="45" t="str">
        <f t="shared" si="502"/>
        <v>20234</v>
      </c>
      <c r="AQ2522" s="45" t="str">
        <f t="shared" si="503"/>
        <v>20234RMB</v>
      </c>
    </row>
    <row r="2523" spans="1:43" s="15" customFormat="1">
      <c r="A2523" s="16" t="s">
        <v>42</v>
      </c>
      <c r="B2523" s="182">
        <v>2023</v>
      </c>
      <c r="C2523" s="182">
        <v>4</v>
      </c>
      <c r="D2523" s="57" t="str">
        <f t="shared" si="492"/>
        <v>Q1</v>
      </c>
      <c r="E2523" s="16" t="s">
        <v>42</v>
      </c>
      <c r="F2523" s="182">
        <v>2023</v>
      </c>
      <c r="G2523" s="182">
        <v>4</v>
      </c>
      <c r="H2523" s="185"/>
      <c r="I2523" s="57" t="str">
        <f t="shared" si="495"/>
        <v>Q1</v>
      </c>
      <c r="J2523" s="178" t="s">
        <v>2414</v>
      </c>
      <c r="K2523" s="185" t="s">
        <v>2415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496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87" t="str">
        <f t="shared" si="494"/>
        <v>1.13</v>
      </c>
      <c r="Z2523" s="26">
        <f t="shared" si="493"/>
        <v>601000</v>
      </c>
      <c r="AA2523" s="16">
        <v>1.1399999999999999</v>
      </c>
      <c r="AB2523" s="35">
        <f t="shared" si="504"/>
        <v>606318.58407079638</v>
      </c>
      <c r="AC2523" s="27">
        <f t="shared" si="497"/>
        <v>64754.82477876106</v>
      </c>
      <c r="AD2523" s="184">
        <v>0.10680000000000001</v>
      </c>
      <c r="AE2523" s="183">
        <f t="shared" si="498"/>
        <v>1</v>
      </c>
      <c r="AF2523" s="183" t="str">
        <f>IF(AND(COUNTIFS($J$18:J2523,J2523)=1,AE2523=1),1,"")</f>
        <v/>
      </c>
      <c r="AG2523" s="183" t="str">
        <f>IF(C2523="","",IF(AND(COUNTIFS($J$18:J2523,J2523)=1,C2523&lt;&gt;""),1,""))</f>
        <v/>
      </c>
      <c r="AH2523" s="183" t="str">
        <f>IF(G2523="","",IF(AND(COUNTIFS($J$18:J2523,J2523)=1,G2523&lt;&gt;""),1,""))</f>
        <v/>
      </c>
      <c r="AI2523" s="28">
        <f t="shared" si="499"/>
        <v>30573205.452778772</v>
      </c>
      <c r="AJ2523" s="28">
        <f t="shared" si="500"/>
        <v>3790930.1683151261</v>
      </c>
      <c r="AK2523" s="29">
        <f t="shared" si="501"/>
        <v>0.12399518179964253</v>
      </c>
      <c r="AL2523" s="25"/>
      <c r="AM2523" s="25"/>
      <c r="AN2523" s="25"/>
      <c r="AO2523" s="25"/>
      <c r="AP2523" s="45" t="str">
        <f t="shared" si="502"/>
        <v>20234</v>
      </c>
      <c r="AQ2523" s="45" t="str">
        <f t="shared" si="503"/>
        <v>20234RMB</v>
      </c>
    </row>
    <row r="2524" spans="1:43" s="15" customFormat="1">
      <c r="A2524" s="16" t="s">
        <v>42</v>
      </c>
      <c r="B2524" s="182">
        <v>2023</v>
      </c>
      <c r="C2524" s="182">
        <v>4</v>
      </c>
      <c r="D2524" s="57" t="str">
        <f t="shared" si="492"/>
        <v>Q1</v>
      </c>
      <c r="E2524" s="16" t="s">
        <v>42</v>
      </c>
      <c r="F2524" s="182">
        <v>2023</v>
      </c>
      <c r="G2524" s="182">
        <v>4</v>
      </c>
      <c r="H2524" s="185"/>
      <c r="I2524" s="57" t="str">
        <f t="shared" si="495"/>
        <v>Q1</v>
      </c>
      <c r="J2524" s="178" t="s">
        <v>2414</v>
      </c>
      <c r="K2524" s="185" t="s">
        <v>2415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496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87" t="str">
        <f t="shared" si="494"/>
        <v>1.13</v>
      </c>
      <c r="Z2524" s="26">
        <f t="shared" si="493"/>
        <v>601000</v>
      </c>
      <c r="AA2524" s="16">
        <v>1.1399999999999999</v>
      </c>
      <c r="AB2524" s="35">
        <f t="shared" si="504"/>
        <v>606318.58407079638</v>
      </c>
      <c r="AC2524" s="27">
        <f t="shared" si="497"/>
        <v>64754.82477876106</v>
      </c>
      <c r="AD2524" s="184">
        <v>0.10680000000000001</v>
      </c>
      <c r="AE2524" s="183">
        <f t="shared" si="498"/>
        <v>1</v>
      </c>
      <c r="AF2524" s="183" t="str">
        <f>IF(AND(COUNTIFS($J$18:J2524,J2524)=1,AE2524=1),1,"")</f>
        <v/>
      </c>
      <c r="AG2524" s="183" t="str">
        <f>IF(C2524="","",IF(AND(COUNTIFS($J$18:J2524,J2524)=1,C2524&lt;&gt;""),1,""))</f>
        <v/>
      </c>
      <c r="AH2524" s="183" t="str">
        <f>IF(G2524="","",IF(AND(COUNTIFS($J$18:J2524,J2524)=1,G2524&lt;&gt;""),1,""))</f>
        <v/>
      </c>
      <c r="AI2524" s="28">
        <f t="shared" si="499"/>
        <v>30573205.452778772</v>
      </c>
      <c r="AJ2524" s="28">
        <f t="shared" si="500"/>
        <v>3790930.1683151261</v>
      </c>
      <c r="AK2524" s="29">
        <f t="shared" si="501"/>
        <v>0.12399518179964253</v>
      </c>
      <c r="AL2524" s="25"/>
      <c r="AM2524" s="25"/>
      <c r="AN2524" s="25"/>
      <c r="AO2524" s="25"/>
      <c r="AP2524" s="45" t="str">
        <f t="shared" si="502"/>
        <v>20234</v>
      </c>
      <c r="AQ2524" s="45" t="str">
        <f t="shared" si="503"/>
        <v>20234RMB</v>
      </c>
    </row>
    <row r="2525" spans="1:43" s="15" customFormat="1">
      <c r="A2525" s="16" t="s">
        <v>42</v>
      </c>
      <c r="B2525" s="182">
        <v>2023</v>
      </c>
      <c r="C2525" s="182">
        <v>4</v>
      </c>
      <c r="D2525" s="57" t="str">
        <f t="shared" si="492"/>
        <v>Q1</v>
      </c>
      <c r="E2525" s="16" t="s">
        <v>42</v>
      </c>
      <c r="F2525" s="182">
        <v>2023</v>
      </c>
      <c r="G2525" s="182">
        <v>4</v>
      </c>
      <c r="H2525" s="185"/>
      <c r="I2525" s="57" t="str">
        <f t="shared" si="495"/>
        <v>Q1</v>
      </c>
      <c r="J2525" s="178" t="s">
        <v>2416</v>
      </c>
      <c r="K2525" s="185" t="s">
        <v>2417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496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87" t="str">
        <f t="shared" si="494"/>
        <v>1.13</v>
      </c>
      <c r="Z2525" s="26">
        <f t="shared" si="493"/>
        <v>800000</v>
      </c>
      <c r="AA2525" s="16">
        <v>1.1399999999999999</v>
      </c>
      <c r="AB2525" s="35">
        <f t="shared" si="504"/>
        <v>807079.64601769915</v>
      </c>
      <c r="AC2525" s="27">
        <f t="shared" si="497"/>
        <v>86599.646017699124</v>
      </c>
      <c r="AD2525" s="184">
        <v>0.10730000000000001</v>
      </c>
      <c r="AE2525" s="183">
        <f t="shared" si="498"/>
        <v>1</v>
      </c>
      <c r="AF2525" s="183">
        <f>IF(AND(COUNTIFS($J$18:J2525,J2525)=1,AE2525=1),1,"")</f>
        <v>1</v>
      </c>
      <c r="AG2525" s="183">
        <f>IF(C2525="","",IF(AND(COUNTIFS($J$18:J2525,J2525)=1,C2525&lt;&gt;""),1,""))</f>
        <v>1</v>
      </c>
      <c r="AH2525" s="183">
        <f>IF(G2525="","",IF(AND(COUNTIFS($J$18:J2525,J2525)=1,G2525&lt;&gt;""),1,""))</f>
        <v>1</v>
      </c>
      <c r="AI2525" s="28">
        <f t="shared" si="499"/>
        <v>30573205.452778772</v>
      </c>
      <c r="AJ2525" s="28">
        <f t="shared" si="500"/>
        <v>3790930.1683151261</v>
      </c>
      <c r="AK2525" s="29">
        <f t="shared" si="501"/>
        <v>0.12399518179964253</v>
      </c>
      <c r="AL2525" s="25"/>
      <c r="AM2525" s="25"/>
      <c r="AN2525" s="25"/>
      <c r="AO2525" s="25"/>
      <c r="AP2525" s="45" t="str">
        <f t="shared" si="502"/>
        <v>20234</v>
      </c>
      <c r="AQ2525" s="45" t="str">
        <f t="shared" si="503"/>
        <v>20234RMB</v>
      </c>
    </row>
    <row r="2526" spans="1:43" s="15" customFormat="1">
      <c r="A2526" s="16" t="s">
        <v>42</v>
      </c>
      <c r="B2526" s="182">
        <v>2023</v>
      </c>
      <c r="C2526" s="182">
        <v>4</v>
      </c>
      <c r="D2526" s="57" t="str">
        <f t="shared" si="492"/>
        <v>Q1</v>
      </c>
      <c r="E2526" s="16" t="s">
        <v>42</v>
      </c>
      <c r="F2526" s="182">
        <v>2023</v>
      </c>
      <c r="G2526" s="182">
        <v>4</v>
      </c>
      <c r="H2526" s="185"/>
      <c r="I2526" s="57" t="str">
        <f t="shared" si="495"/>
        <v>Q1</v>
      </c>
      <c r="J2526" s="178" t="s">
        <v>2416</v>
      </c>
      <c r="K2526" s="185" t="s">
        <v>2417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496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87" t="str">
        <f t="shared" si="494"/>
        <v>1.13</v>
      </c>
      <c r="Z2526" s="26">
        <f t="shared" si="493"/>
        <v>442500</v>
      </c>
      <c r="AA2526" s="16">
        <v>1.1399999999999999</v>
      </c>
      <c r="AB2526" s="35">
        <f t="shared" si="504"/>
        <v>446415.92920353985</v>
      </c>
      <c r="AC2526" s="27">
        <f t="shared" si="497"/>
        <v>47900.429203539832</v>
      </c>
      <c r="AD2526" s="184">
        <v>0.10730000000000001</v>
      </c>
      <c r="AE2526" s="183">
        <f t="shared" si="498"/>
        <v>1</v>
      </c>
      <c r="AF2526" s="183" t="str">
        <f>IF(AND(COUNTIFS($J$18:J2526,J2526)=1,AE2526=1),1,"")</f>
        <v/>
      </c>
      <c r="AG2526" s="183" t="str">
        <f>IF(C2526="","",IF(AND(COUNTIFS($J$18:J2526,J2526)=1,C2526&lt;&gt;""),1,""))</f>
        <v/>
      </c>
      <c r="AH2526" s="183" t="str">
        <f>IF(G2526="","",IF(AND(COUNTIFS($J$18:J2526,J2526)=1,G2526&lt;&gt;""),1,""))</f>
        <v/>
      </c>
      <c r="AI2526" s="28">
        <f t="shared" si="499"/>
        <v>30573205.452778772</v>
      </c>
      <c r="AJ2526" s="28">
        <f t="shared" si="500"/>
        <v>3790930.1683151261</v>
      </c>
      <c r="AK2526" s="29">
        <f t="shared" si="501"/>
        <v>0.12399518179964253</v>
      </c>
      <c r="AL2526" s="25"/>
      <c r="AM2526" s="25"/>
      <c r="AN2526" s="25"/>
      <c r="AO2526" s="25"/>
      <c r="AP2526" s="45" t="str">
        <f t="shared" si="502"/>
        <v>20234</v>
      </c>
      <c r="AQ2526" s="45" t="str">
        <f t="shared" si="503"/>
        <v>20234RMB</v>
      </c>
    </row>
    <row r="2527" spans="1:43" s="15" customFormat="1">
      <c r="A2527" s="16" t="s">
        <v>42</v>
      </c>
      <c r="B2527" s="182">
        <v>2023</v>
      </c>
      <c r="C2527" s="182">
        <v>4</v>
      </c>
      <c r="D2527" s="57" t="str">
        <f t="shared" si="492"/>
        <v>Q1</v>
      </c>
      <c r="E2527" s="16" t="s">
        <v>42</v>
      </c>
      <c r="F2527" s="182">
        <v>2023</v>
      </c>
      <c r="G2527" s="182">
        <v>4</v>
      </c>
      <c r="H2527" s="185"/>
      <c r="I2527" s="57" t="str">
        <f t="shared" si="495"/>
        <v>Q1</v>
      </c>
      <c r="J2527" s="178" t="s">
        <v>2416</v>
      </c>
      <c r="K2527" s="185" t="s">
        <v>2417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496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87" t="str">
        <f t="shared" si="494"/>
        <v>1.13</v>
      </c>
      <c r="Z2527" s="26">
        <f t="shared" si="493"/>
        <v>442500</v>
      </c>
      <c r="AA2527" s="16">
        <v>1.1399999999999999</v>
      </c>
      <c r="AB2527" s="35">
        <f t="shared" si="504"/>
        <v>446415.92920353985</v>
      </c>
      <c r="AC2527" s="27">
        <f t="shared" si="497"/>
        <v>47900.429203539832</v>
      </c>
      <c r="AD2527" s="184">
        <v>0.10730000000000001</v>
      </c>
      <c r="AE2527" s="183">
        <f t="shared" si="498"/>
        <v>1</v>
      </c>
      <c r="AF2527" s="183" t="str">
        <f>IF(AND(COUNTIFS($J$18:J2527,J2527)=1,AE2527=1),1,"")</f>
        <v/>
      </c>
      <c r="AG2527" s="183" t="str">
        <f>IF(C2527="","",IF(AND(COUNTIFS($J$18:J2527,J2527)=1,C2527&lt;&gt;""),1,""))</f>
        <v/>
      </c>
      <c r="AH2527" s="183" t="str">
        <f>IF(G2527="","",IF(AND(COUNTIFS($J$18:J2527,J2527)=1,G2527&lt;&gt;""),1,""))</f>
        <v/>
      </c>
      <c r="AI2527" s="28">
        <f t="shared" si="499"/>
        <v>30573205.452778772</v>
      </c>
      <c r="AJ2527" s="28">
        <f t="shared" si="500"/>
        <v>3790930.1683151261</v>
      </c>
      <c r="AK2527" s="29">
        <f t="shared" si="501"/>
        <v>0.12399518179964253</v>
      </c>
      <c r="AL2527" s="25"/>
      <c r="AM2527" s="25"/>
      <c r="AN2527" s="25"/>
      <c r="AO2527" s="25"/>
      <c r="AP2527" s="45" t="str">
        <f t="shared" si="502"/>
        <v>20234</v>
      </c>
      <c r="AQ2527" s="45" t="str">
        <f t="shared" si="503"/>
        <v>20234RMB</v>
      </c>
    </row>
    <row r="2528" spans="1:43" s="15" customFormat="1">
      <c r="A2528" s="16" t="s">
        <v>42</v>
      </c>
      <c r="B2528" s="182">
        <v>2023</v>
      </c>
      <c r="C2528" s="182">
        <v>4</v>
      </c>
      <c r="D2528" s="57" t="str">
        <f t="shared" si="492"/>
        <v>Q1</v>
      </c>
      <c r="E2528" s="16" t="s">
        <v>42</v>
      </c>
      <c r="F2528" s="182">
        <v>2023</v>
      </c>
      <c r="G2528" s="182">
        <v>4</v>
      </c>
      <c r="H2528" s="185"/>
      <c r="I2528" s="57" t="str">
        <f t="shared" si="495"/>
        <v>Q1</v>
      </c>
      <c r="J2528" s="178" t="s">
        <v>2418</v>
      </c>
      <c r="K2528" s="185" t="s">
        <v>2419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496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87" t="str">
        <f t="shared" si="494"/>
        <v>1.13</v>
      </c>
      <c r="Z2528" s="26">
        <f t="shared" si="493"/>
        <v>910000</v>
      </c>
      <c r="AA2528" s="16">
        <v>1.1399999999999999</v>
      </c>
      <c r="AB2528" s="35">
        <f t="shared" si="504"/>
        <v>918053.09734513273</v>
      </c>
      <c r="AC2528" s="27">
        <f t="shared" si="497"/>
        <v>95477.522123893796</v>
      </c>
      <c r="AD2528" s="184">
        <v>0.104</v>
      </c>
      <c r="AE2528" s="183">
        <f t="shared" si="498"/>
        <v>1</v>
      </c>
      <c r="AF2528" s="183">
        <f>IF(AND(COUNTIFS($J$18:J2528,J2528)=1,AE2528=1),1,"")</f>
        <v>1</v>
      </c>
      <c r="AG2528" s="183">
        <f>IF(C2528="","",IF(AND(COUNTIFS($J$18:J2528,J2528)=1,C2528&lt;&gt;""),1,""))</f>
        <v>1</v>
      </c>
      <c r="AH2528" s="183">
        <f>IF(G2528="","",IF(AND(COUNTIFS($J$18:J2528,J2528)=1,G2528&lt;&gt;""),1,""))</f>
        <v>1</v>
      </c>
      <c r="AI2528" s="28">
        <f t="shared" si="499"/>
        <v>30573205.452778772</v>
      </c>
      <c r="AJ2528" s="28">
        <f t="shared" si="500"/>
        <v>3790930.1683151261</v>
      </c>
      <c r="AK2528" s="29">
        <f t="shared" si="501"/>
        <v>0.12399518179964253</v>
      </c>
      <c r="AL2528" s="25"/>
      <c r="AM2528" s="25"/>
      <c r="AN2528" s="25"/>
      <c r="AO2528" s="25"/>
      <c r="AP2528" s="45" t="str">
        <f t="shared" si="502"/>
        <v>20234</v>
      </c>
      <c r="AQ2528" s="45" t="str">
        <f t="shared" si="503"/>
        <v>20234RMB</v>
      </c>
    </row>
    <row r="2529" spans="1:43" s="15" customFormat="1">
      <c r="A2529" s="16" t="s">
        <v>42</v>
      </c>
      <c r="B2529" s="182">
        <v>2023</v>
      </c>
      <c r="C2529" s="182">
        <v>4</v>
      </c>
      <c r="D2529" s="57" t="str">
        <f t="shared" si="492"/>
        <v>Q1</v>
      </c>
      <c r="E2529" s="16" t="s">
        <v>42</v>
      </c>
      <c r="F2529" s="182">
        <v>2023</v>
      </c>
      <c r="G2529" s="182">
        <v>4</v>
      </c>
      <c r="H2529" s="185"/>
      <c r="I2529" s="57" t="str">
        <f t="shared" si="495"/>
        <v>Q1</v>
      </c>
      <c r="J2529" s="178" t="s">
        <v>2420</v>
      </c>
      <c r="K2529" s="185" t="s">
        <v>2421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496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87" t="str">
        <f t="shared" si="494"/>
        <v>1.13</v>
      </c>
      <c r="Z2529" s="26">
        <f t="shared" si="493"/>
        <v>730000</v>
      </c>
      <c r="AA2529" s="16">
        <v>1.1399999999999999</v>
      </c>
      <c r="AB2529" s="35">
        <f t="shared" si="504"/>
        <v>736460.17699115048</v>
      </c>
      <c r="AC2529" s="27">
        <f t="shared" si="497"/>
        <v>85723.964601769912</v>
      </c>
      <c r="AD2529" s="184">
        <v>0.1164</v>
      </c>
      <c r="AE2529" s="183">
        <f t="shared" si="498"/>
        <v>0</v>
      </c>
      <c r="AF2529" s="183" t="str">
        <f>IF(AND(COUNTIFS($J$18:J2529,J2529)=1,AE2529=1),1,"")</f>
        <v/>
      </c>
      <c r="AG2529" s="183">
        <f>IF(C2529="","",IF(AND(COUNTIFS($J$18:J2529,J2529)=1,C2529&lt;&gt;""),1,""))</f>
        <v>1</v>
      </c>
      <c r="AH2529" s="183">
        <f>IF(G2529="","",IF(AND(COUNTIFS($J$18:J2529,J2529)=1,G2529&lt;&gt;""),1,""))</f>
        <v>1</v>
      </c>
      <c r="AI2529" s="28">
        <f t="shared" si="499"/>
        <v>30573205.452778772</v>
      </c>
      <c r="AJ2529" s="28">
        <f t="shared" si="500"/>
        <v>3790930.1683151261</v>
      </c>
      <c r="AK2529" s="29">
        <f t="shared" si="501"/>
        <v>0.12399518179964253</v>
      </c>
      <c r="AL2529" s="25"/>
      <c r="AM2529" s="25"/>
      <c r="AN2529" s="25"/>
      <c r="AO2529" s="25"/>
      <c r="AP2529" s="45" t="str">
        <f t="shared" si="502"/>
        <v>20234</v>
      </c>
      <c r="AQ2529" s="45" t="str">
        <f t="shared" si="503"/>
        <v>20234RMB</v>
      </c>
    </row>
    <row r="2530" spans="1:43" s="15" customFormat="1">
      <c r="A2530" s="16" t="s">
        <v>42</v>
      </c>
      <c r="B2530" s="182">
        <v>2023</v>
      </c>
      <c r="C2530" s="182">
        <v>4</v>
      </c>
      <c r="D2530" s="5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16" t="s">
        <v>42</v>
      </c>
      <c r="F2530" s="182">
        <v>2023</v>
      </c>
      <c r="G2530" s="182">
        <v>4</v>
      </c>
      <c r="H2530" s="185"/>
      <c r="I2530" s="57" t="str">
        <f t="shared" si="495"/>
        <v>Q1</v>
      </c>
      <c r="J2530" s="178" t="s">
        <v>2422</v>
      </c>
      <c r="K2530" s="185" t="s">
        <v>2367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496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87" t="str">
        <f t="shared" si="494"/>
        <v>1.13</v>
      </c>
      <c r="Z2530" s="26">
        <f t="shared" ref="Z2530:Z2593" si="506">IF(X2530="","",X2530*MAX(O2530,N2530))</f>
        <v>714000</v>
      </c>
      <c r="AA2530" s="16">
        <v>1.1399999999999999</v>
      </c>
      <c r="AB2530" s="35">
        <f t="shared" si="504"/>
        <v>720318.5840707965</v>
      </c>
      <c r="AC2530" s="27">
        <f t="shared" si="497"/>
        <v>129657.34513274336</v>
      </c>
      <c r="AD2530" s="184">
        <v>0.18</v>
      </c>
      <c r="AE2530" s="183">
        <f t="shared" si="498"/>
        <v>0</v>
      </c>
      <c r="AF2530" s="183" t="str">
        <f>IF(AND(COUNTIFS($J$18:J2530,J2530)=1,AE2530=1),1,"")</f>
        <v/>
      </c>
      <c r="AG2530" s="183">
        <f>IF(C2530="","",IF(AND(COUNTIFS($J$18:J2530,J2530)=1,C2530&lt;&gt;""),1,""))</f>
        <v>1</v>
      </c>
      <c r="AH2530" s="183">
        <f>IF(G2530="","",IF(AND(COUNTIFS($J$18:J2530,J2530)=1,G2530&lt;&gt;""),1,""))</f>
        <v>1</v>
      </c>
      <c r="AI2530" s="28">
        <f t="shared" si="499"/>
        <v>30573205.452778772</v>
      </c>
      <c r="AJ2530" s="28">
        <f t="shared" si="500"/>
        <v>3790930.1683151261</v>
      </c>
      <c r="AK2530" s="29">
        <f t="shared" si="501"/>
        <v>0.12399518179964253</v>
      </c>
      <c r="AL2530" s="25"/>
      <c r="AM2530" s="25"/>
      <c r="AN2530" s="25"/>
      <c r="AO2530" s="25"/>
      <c r="AP2530" s="45" t="str">
        <f t="shared" si="502"/>
        <v>20234</v>
      </c>
      <c r="AQ2530" s="45" t="str">
        <f t="shared" si="503"/>
        <v>20234RMB</v>
      </c>
    </row>
    <row r="2531" spans="1:43" s="15" customFormat="1">
      <c r="A2531" s="16" t="s">
        <v>42</v>
      </c>
      <c r="B2531" s="182">
        <v>2023</v>
      </c>
      <c r="C2531" s="182">
        <v>4</v>
      </c>
      <c r="D2531" s="57" t="str">
        <f t="shared" si="505"/>
        <v>Q1</v>
      </c>
      <c r="E2531" s="16" t="s">
        <v>42</v>
      </c>
      <c r="F2531" s="182">
        <v>2023</v>
      </c>
      <c r="G2531" s="182">
        <v>4</v>
      </c>
      <c r="H2531" s="185"/>
      <c r="I2531" s="57" t="str">
        <f t="shared" si="495"/>
        <v>Q1</v>
      </c>
      <c r="J2531" s="178" t="s">
        <v>2422</v>
      </c>
      <c r="K2531" s="185" t="s">
        <v>2367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496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87" t="str">
        <f t="shared" si="494"/>
        <v>1.13</v>
      </c>
      <c r="Z2531" s="26">
        <f t="shared" si="506"/>
        <v>714000</v>
      </c>
      <c r="AA2531" s="16">
        <v>1.1399999999999999</v>
      </c>
      <c r="AB2531" s="35">
        <f t="shared" si="504"/>
        <v>720318.5840707965</v>
      </c>
      <c r="AC2531" s="27">
        <f t="shared" si="497"/>
        <v>129657.34513274336</v>
      </c>
      <c r="AD2531" s="184">
        <v>0.18</v>
      </c>
      <c r="AE2531" s="183">
        <f t="shared" si="498"/>
        <v>0</v>
      </c>
      <c r="AF2531" s="183" t="str">
        <f>IF(AND(COUNTIFS($J$18:J2531,J2531)=1,AE2531=1),1,"")</f>
        <v/>
      </c>
      <c r="AG2531" s="183" t="str">
        <f>IF(C2531="","",IF(AND(COUNTIFS($J$18:J2531,J2531)=1,C2531&lt;&gt;""),1,""))</f>
        <v/>
      </c>
      <c r="AH2531" s="183" t="str">
        <f>IF(G2531="","",IF(AND(COUNTIFS($J$18:J2531,J2531)=1,G2531&lt;&gt;""),1,""))</f>
        <v/>
      </c>
      <c r="AI2531" s="28">
        <f t="shared" si="499"/>
        <v>30573205.452778772</v>
      </c>
      <c r="AJ2531" s="28">
        <f t="shared" si="500"/>
        <v>3790930.1683151261</v>
      </c>
      <c r="AK2531" s="29">
        <f t="shared" si="501"/>
        <v>0.12399518179964253</v>
      </c>
      <c r="AL2531" s="25"/>
      <c r="AM2531" s="25"/>
      <c r="AN2531" s="25"/>
      <c r="AO2531" s="25"/>
      <c r="AP2531" s="45" t="str">
        <f t="shared" si="502"/>
        <v>20234</v>
      </c>
      <c r="AQ2531" s="45" t="str">
        <f t="shared" si="503"/>
        <v>20234RMB</v>
      </c>
    </row>
    <row r="2532" spans="1:43" s="15" customFormat="1">
      <c r="A2532" s="16" t="s">
        <v>42</v>
      </c>
      <c r="B2532" s="182">
        <v>2023</v>
      </c>
      <c r="C2532" s="182">
        <v>4</v>
      </c>
      <c r="D2532" s="57" t="str">
        <f t="shared" si="505"/>
        <v>Q1</v>
      </c>
      <c r="E2532" s="16" t="s">
        <v>42</v>
      </c>
      <c r="F2532" s="182">
        <v>2023</v>
      </c>
      <c r="G2532" s="182">
        <v>4</v>
      </c>
      <c r="H2532" s="185"/>
      <c r="I2532" s="57" t="str">
        <f t="shared" si="495"/>
        <v>Q1</v>
      </c>
      <c r="J2532" s="178" t="s">
        <v>2423</v>
      </c>
      <c r="K2532" s="185" t="s">
        <v>2424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496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87" t="str">
        <f t="shared" si="494"/>
        <v>1</v>
      </c>
      <c r="Z2532" s="26">
        <f t="shared" si="506"/>
        <v>10000000</v>
      </c>
      <c r="AA2532" s="16">
        <v>0.06</v>
      </c>
      <c r="AB2532" s="35">
        <f t="shared" si="504"/>
        <v>600000</v>
      </c>
      <c r="AC2532" s="27">
        <f t="shared" si="497"/>
        <v>69600</v>
      </c>
      <c r="AD2532" s="184">
        <v>0.11600000000000001</v>
      </c>
      <c r="AE2532" s="183">
        <f t="shared" si="498"/>
        <v>1</v>
      </c>
      <c r="AF2532" s="183">
        <f>IF(AND(COUNTIFS($J$18:J2532,J2532)=1,AE2532=1),1,"")</f>
        <v>1</v>
      </c>
      <c r="AG2532" s="183">
        <f>IF(C2532="","",IF(AND(COUNTIFS($J$18:J2532,J2532)=1,C2532&lt;&gt;""),1,""))</f>
        <v>1</v>
      </c>
      <c r="AH2532" s="183">
        <f>IF(G2532="","",IF(AND(COUNTIFS($J$18:J2532,J2532)=1,G2532&lt;&gt;""),1,""))</f>
        <v>1</v>
      </c>
      <c r="AI2532" s="28">
        <f t="shared" si="499"/>
        <v>30573205.452778772</v>
      </c>
      <c r="AJ2532" s="28">
        <f t="shared" si="500"/>
        <v>3790930.1683151261</v>
      </c>
      <c r="AK2532" s="29">
        <f t="shared" si="501"/>
        <v>0.12399518179964253</v>
      </c>
      <c r="AL2532" s="25"/>
      <c r="AM2532" s="25"/>
      <c r="AN2532" s="25"/>
      <c r="AO2532" s="25"/>
      <c r="AP2532" s="45" t="str">
        <f t="shared" si="502"/>
        <v>20234</v>
      </c>
      <c r="AQ2532" s="45" t="str">
        <f t="shared" si="503"/>
        <v>20234JPY</v>
      </c>
    </row>
    <row r="2533" spans="1:43" s="15" customFormat="1">
      <c r="A2533" s="16" t="s">
        <v>42</v>
      </c>
      <c r="B2533" s="182">
        <v>2023</v>
      </c>
      <c r="C2533" s="182">
        <v>4</v>
      </c>
      <c r="D2533" s="57" t="str">
        <f t="shared" si="505"/>
        <v>Q1</v>
      </c>
      <c r="E2533" s="16" t="s">
        <v>42</v>
      </c>
      <c r="F2533" s="182">
        <v>2023</v>
      </c>
      <c r="G2533" s="182">
        <v>4</v>
      </c>
      <c r="H2533" s="185"/>
      <c r="I2533" s="57" t="str">
        <f t="shared" si="495"/>
        <v>Q1</v>
      </c>
      <c r="J2533" s="178" t="s">
        <v>2423</v>
      </c>
      <c r="K2533" s="185" t="s">
        <v>2424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496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87" t="str">
        <f t="shared" si="494"/>
        <v>1</v>
      </c>
      <c r="Z2533" s="26">
        <f t="shared" si="506"/>
        <v>13800000</v>
      </c>
      <c r="AA2533" s="16">
        <v>0.06</v>
      </c>
      <c r="AB2533" s="35">
        <f t="shared" si="504"/>
        <v>828000</v>
      </c>
      <c r="AC2533" s="27">
        <f t="shared" si="497"/>
        <v>96048</v>
      </c>
      <c r="AD2533" s="184">
        <v>0.11600000000000001</v>
      </c>
      <c r="AE2533" s="183">
        <f t="shared" si="498"/>
        <v>1</v>
      </c>
      <c r="AF2533" s="183" t="str">
        <f>IF(AND(COUNTIFS($J$18:J2533,J2533)=1,AE2533=1),1,"")</f>
        <v/>
      </c>
      <c r="AG2533" s="183" t="str">
        <f>IF(C2533="","",IF(AND(COUNTIFS($J$18:J2533,J2533)=1,C2533&lt;&gt;""),1,""))</f>
        <v/>
      </c>
      <c r="AH2533" s="183" t="str">
        <f>IF(G2533="","",IF(AND(COUNTIFS($J$18:J2533,J2533)=1,G2533&lt;&gt;""),1,""))</f>
        <v/>
      </c>
      <c r="AI2533" s="28">
        <f t="shared" si="499"/>
        <v>30573205.452778772</v>
      </c>
      <c r="AJ2533" s="28">
        <f t="shared" si="500"/>
        <v>3790930.1683151261</v>
      </c>
      <c r="AK2533" s="29">
        <f t="shared" si="501"/>
        <v>0.12399518179964253</v>
      </c>
      <c r="AL2533" s="25"/>
      <c r="AM2533" s="25"/>
      <c r="AN2533" s="25"/>
      <c r="AO2533" s="25"/>
      <c r="AP2533" s="45" t="str">
        <f t="shared" si="502"/>
        <v>20234</v>
      </c>
      <c r="AQ2533" s="45" t="str">
        <f t="shared" si="503"/>
        <v>20234JPY</v>
      </c>
    </row>
    <row r="2534" spans="1:43" s="15" customFormat="1">
      <c r="A2534" s="16" t="s">
        <v>42</v>
      </c>
      <c r="B2534" s="182">
        <v>2023</v>
      </c>
      <c r="C2534" s="182">
        <v>4</v>
      </c>
      <c r="D2534" s="57" t="str">
        <f t="shared" si="505"/>
        <v>Q1</v>
      </c>
      <c r="E2534" s="16" t="s">
        <v>42</v>
      </c>
      <c r="F2534" s="182">
        <v>2023</v>
      </c>
      <c r="G2534" s="182">
        <v>5</v>
      </c>
      <c r="H2534" s="185"/>
      <c r="I2534" s="57" t="str">
        <f t="shared" si="495"/>
        <v>Q1</v>
      </c>
      <c r="J2534" s="178" t="s">
        <v>2425</v>
      </c>
      <c r="K2534" s="185" t="s">
        <v>2174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496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87" t="str">
        <f t="shared" si="494"/>
        <v>1.13</v>
      </c>
      <c r="Z2534" s="26">
        <f t="shared" si="506"/>
        <v>767000</v>
      </c>
      <c r="AA2534" s="16">
        <v>1.135</v>
      </c>
      <c r="AB2534" s="35">
        <f t="shared" si="504"/>
        <v>770393.80530973466</v>
      </c>
      <c r="AC2534" s="27">
        <f t="shared" si="497"/>
        <v>125420.1115044248</v>
      </c>
      <c r="AD2534" s="184">
        <v>0.1628</v>
      </c>
      <c r="AE2534" s="183">
        <f t="shared" si="498"/>
        <v>0</v>
      </c>
      <c r="AF2534" s="183" t="str">
        <f>IF(AND(COUNTIFS($J$18:J2534,J2534)=1,AE2534=1),1,"")</f>
        <v/>
      </c>
      <c r="AG2534" s="183">
        <f>IF(C2534="","",IF(AND(COUNTIFS($J$18:J2534,J2534)=1,C2534&lt;&gt;""),1,""))</f>
        <v>1</v>
      </c>
      <c r="AH2534" s="183">
        <f>IF(G2534="","",IF(AND(COUNTIFS($J$18:J2534,J2534)=1,G2534&lt;&gt;""),1,""))</f>
        <v>1</v>
      </c>
      <c r="AI2534" s="28">
        <f t="shared" si="499"/>
        <v>28177779.013274323</v>
      </c>
      <c r="AJ2534" s="28">
        <f t="shared" si="500"/>
        <v>4727216.637619026</v>
      </c>
      <c r="AK2534" s="29">
        <f t="shared" si="501"/>
        <v>0.16776399003598091</v>
      </c>
      <c r="AL2534" s="25"/>
      <c r="AM2534" s="25"/>
      <c r="AN2534" s="25"/>
      <c r="AO2534" s="25"/>
      <c r="AP2534" s="45" t="str">
        <f t="shared" si="502"/>
        <v>20235</v>
      </c>
      <c r="AQ2534" s="45" t="str">
        <f t="shared" si="503"/>
        <v>20235RMB</v>
      </c>
    </row>
    <row r="2535" spans="1:43" s="15" customFormat="1">
      <c r="A2535" s="16" t="s">
        <v>41</v>
      </c>
      <c r="B2535" s="182">
        <v>2023</v>
      </c>
      <c r="C2535" s="182">
        <v>2</v>
      </c>
      <c r="D2535" s="57" t="str">
        <f t="shared" si="505"/>
        <v>Q4</v>
      </c>
      <c r="E2535" s="16" t="s">
        <v>42</v>
      </c>
      <c r="F2535" s="182">
        <v>2023</v>
      </c>
      <c r="G2535" s="182">
        <v>5</v>
      </c>
      <c r="H2535" s="185"/>
      <c r="I2535" s="57" t="str">
        <f t="shared" si="495"/>
        <v>Q1</v>
      </c>
      <c r="J2535" s="178" t="s">
        <v>2426</v>
      </c>
      <c r="K2535" s="185" t="s">
        <v>2427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496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87" t="str">
        <f t="shared" si="494"/>
        <v>1.13</v>
      </c>
      <c r="Z2535" s="26">
        <f t="shared" si="506"/>
        <v>1475000</v>
      </c>
      <c r="AA2535" s="16">
        <v>1.135</v>
      </c>
      <c r="AB2535" s="35">
        <f t="shared" si="504"/>
        <v>1481526.5486725664</v>
      </c>
      <c r="AC2535" s="27">
        <f t="shared" si="497"/>
        <v>509052.52212389384</v>
      </c>
      <c r="AD2535" s="184">
        <v>0.34360000000000002</v>
      </c>
      <c r="AE2535" s="183">
        <f t="shared" si="498"/>
        <v>0</v>
      </c>
      <c r="AF2535" s="183" t="str">
        <f>IF(AND(COUNTIFS($J$18:J2535,J2535)=1,AE2535=1),1,"")</f>
        <v/>
      </c>
      <c r="AG2535" s="183">
        <f>IF(C2535="","",IF(AND(COUNTIFS($J$18:J2535,J2535)=1,C2535&lt;&gt;""),1,""))</f>
        <v>1</v>
      </c>
      <c r="AH2535" s="183">
        <f>IF(G2535="","",IF(AND(COUNTIFS($J$18:J2535,J2535)=1,G2535&lt;&gt;""),1,""))</f>
        <v>1</v>
      </c>
      <c r="AI2535" s="28">
        <f t="shared" si="499"/>
        <v>28177779.013274323</v>
      </c>
      <c r="AJ2535" s="28">
        <f t="shared" si="500"/>
        <v>4727216.637619026</v>
      </c>
      <c r="AK2535" s="29">
        <f t="shared" si="501"/>
        <v>0.16776399003598091</v>
      </c>
      <c r="AL2535" s="25"/>
      <c r="AM2535" s="25"/>
      <c r="AN2535" s="25"/>
      <c r="AO2535" s="25"/>
      <c r="AP2535" s="45" t="str">
        <f t="shared" si="502"/>
        <v>20235</v>
      </c>
      <c r="AQ2535" s="45" t="str">
        <f t="shared" si="503"/>
        <v>20235RMB</v>
      </c>
    </row>
    <row r="2536" spans="1:43" s="15" customFormat="1">
      <c r="A2536" s="16" t="s">
        <v>41</v>
      </c>
      <c r="B2536" s="182">
        <v>2023</v>
      </c>
      <c r="C2536" s="182">
        <v>2</v>
      </c>
      <c r="D2536" s="57" t="str">
        <f t="shared" si="505"/>
        <v>Q4</v>
      </c>
      <c r="E2536" s="16" t="s">
        <v>42</v>
      </c>
      <c r="F2536" s="182">
        <v>2023</v>
      </c>
      <c r="G2536" s="182">
        <v>5</v>
      </c>
      <c r="H2536" s="185"/>
      <c r="I2536" s="57" t="str">
        <f t="shared" si="495"/>
        <v>Q1</v>
      </c>
      <c r="J2536" s="178" t="s">
        <v>2428</v>
      </c>
      <c r="K2536" s="185" t="s">
        <v>2195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496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87" t="str">
        <f t="shared" si="494"/>
        <v>1.13</v>
      </c>
      <c r="Z2536" s="26">
        <f t="shared" si="506"/>
        <v>1475000</v>
      </c>
      <c r="AA2536" s="16">
        <v>1.135</v>
      </c>
      <c r="AB2536" s="35">
        <f t="shared" si="504"/>
        <v>1481526.5486725664</v>
      </c>
      <c r="AC2536" s="27">
        <f t="shared" si="497"/>
        <v>428753.7831858407</v>
      </c>
      <c r="AD2536" s="184">
        <v>0.28939999999999999</v>
      </c>
      <c r="AE2536" s="183">
        <f t="shared" si="498"/>
        <v>0</v>
      </c>
      <c r="AF2536" s="183" t="str">
        <f>IF(AND(COUNTIFS($J$18:J2536,J2536)=1,AE2536=1),1,"")</f>
        <v/>
      </c>
      <c r="AG2536" s="183">
        <f>IF(C2536="","",IF(AND(COUNTIFS($J$18:J2536,J2536)=1,C2536&lt;&gt;""),1,""))</f>
        <v>1</v>
      </c>
      <c r="AH2536" s="183">
        <f>IF(G2536="","",IF(AND(COUNTIFS($J$18:J2536,J2536)=1,G2536&lt;&gt;""),1,""))</f>
        <v>1</v>
      </c>
      <c r="AI2536" s="28">
        <f t="shared" si="499"/>
        <v>28177779.013274323</v>
      </c>
      <c r="AJ2536" s="28">
        <f t="shared" si="500"/>
        <v>4727216.637619026</v>
      </c>
      <c r="AK2536" s="29">
        <f t="shared" si="501"/>
        <v>0.16776399003598091</v>
      </c>
      <c r="AL2536" s="25"/>
      <c r="AM2536" s="25"/>
      <c r="AN2536" s="25"/>
      <c r="AO2536" s="25"/>
      <c r="AP2536" s="45" t="str">
        <f t="shared" si="502"/>
        <v>20235</v>
      </c>
      <c r="AQ2536" s="45" t="str">
        <f t="shared" si="503"/>
        <v>20235RMB</v>
      </c>
    </row>
    <row r="2537" spans="1:43" s="15" customFormat="1">
      <c r="A2537" s="16" t="s">
        <v>41</v>
      </c>
      <c r="B2537" s="182">
        <v>2023</v>
      </c>
      <c r="C2537" s="182">
        <v>2</v>
      </c>
      <c r="D2537" s="57" t="str">
        <f t="shared" si="505"/>
        <v>Q4</v>
      </c>
      <c r="E2537" s="16" t="s">
        <v>42</v>
      </c>
      <c r="F2537" s="182">
        <v>2023</v>
      </c>
      <c r="G2537" s="182">
        <v>5</v>
      </c>
      <c r="H2537" s="185"/>
      <c r="I2537" s="57" t="str">
        <f t="shared" si="495"/>
        <v>Q1</v>
      </c>
      <c r="J2537" s="178" t="s">
        <v>2428</v>
      </c>
      <c r="K2537" s="185" t="s">
        <v>2195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496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87" t="str">
        <f t="shared" si="494"/>
        <v>1.13</v>
      </c>
      <c r="Z2537" s="26">
        <f t="shared" si="506"/>
        <v>1475000</v>
      </c>
      <c r="AA2537" s="16">
        <v>1.135</v>
      </c>
      <c r="AB2537" s="35">
        <f t="shared" si="504"/>
        <v>1481526.5486725664</v>
      </c>
      <c r="AC2537" s="27">
        <f t="shared" si="497"/>
        <v>428753.7831858407</v>
      </c>
      <c r="AD2537" s="184">
        <v>0.28939999999999999</v>
      </c>
      <c r="AE2537" s="183">
        <f t="shared" si="498"/>
        <v>0</v>
      </c>
      <c r="AF2537" s="183" t="str">
        <f>IF(AND(COUNTIFS($J$18:J2537,J2537)=1,AE2537=1),1,"")</f>
        <v/>
      </c>
      <c r="AG2537" s="183" t="str">
        <f>IF(C2537="","",IF(AND(COUNTIFS($J$18:J2537,J2537)=1,C2537&lt;&gt;""),1,""))</f>
        <v/>
      </c>
      <c r="AH2537" s="183" t="str">
        <f>IF(G2537="","",IF(AND(COUNTIFS($J$18:J2537,J2537)=1,G2537&lt;&gt;""),1,""))</f>
        <v/>
      </c>
      <c r="AI2537" s="28">
        <f t="shared" si="499"/>
        <v>28177779.013274323</v>
      </c>
      <c r="AJ2537" s="28">
        <f t="shared" si="500"/>
        <v>4727216.637619026</v>
      </c>
      <c r="AK2537" s="29">
        <f t="shared" si="501"/>
        <v>0.16776399003598091</v>
      </c>
      <c r="AL2537" s="25"/>
      <c r="AM2537" s="25"/>
      <c r="AN2537" s="25"/>
      <c r="AO2537" s="25"/>
      <c r="AP2537" s="45" t="str">
        <f t="shared" si="502"/>
        <v>20235</v>
      </c>
      <c r="AQ2537" s="45" t="str">
        <f t="shared" si="503"/>
        <v>20235RMB</v>
      </c>
    </row>
    <row r="2538" spans="1:43" s="15" customFormat="1">
      <c r="A2538" s="16" t="s">
        <v>41</v>
      </c>
      <c r="B2538" s="182">
        <v>2023</v>
      </c>
      <c r="C2538" s="182">
        <v>2</v>
      </c>
      <c r="D2538" s="57" t="str">
        <f t="shared" si="505"/>
        <v>Q4</v>
      </c>
      <c r="E2538" s="16" t="s">
        <v>42</v>
      </c>
      <c r="F2538" s="182">
        <v>2023</v>
      </c>
      <c r="G2538" s="182">
        <v>5</v>
      </c>
      <c r="H2538" s="185"/>
      <c r="I2538" s="57" t="str">
        <f t="shared" si="495"/>
        <v>Q1</v>
      </c>
      <c r="J2538" s="178" t="s">
        <v>2428</v>
      </c>
      <c r="K2538" s="185" t="s">
        <v>2195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496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87" t="str">
        <f t="shared" si="494"/>
        <v>1.13</v>
      </c>
      <c r="Z2538" s="26">
        <f t="shared" si="506"/>
        <v>1475000</v>
      </c>
      <c r="AA2538" s="16">
        <v>1.135</v>
      </c>
      <c r="AB2538" s="35">
        <f t="shared" si="504"/>
        <v>1481526.5486725664</v>
      </c>
      <c r="AC2538" s="27">
        <f t="shared" si="497"/>
        <v>428753.7831858407</v>
      </c>
      <c r="AD2538" s="184">
        <v>0.28939999999999999</v>
      </c>
      <c r="AE2538" s="183">
        <f t="shared" si="498"/>
        <v>0</v>
      </c>
      <c r="AF2538" s="183" t="str">
        <f>IF(AND(COUNTIFS($J$18:J2538,J2538)=1,AE2538=1),1,"")</f>
        <v/>
      </c>
      <c r="AG2538" s="183" t="str">
        <f>IF(C2538="","",IF(AND(COUNTIFS($J$18:J2538,J2538)=1,C2538&lt;&gt;""),1,""))</f>
        <v/>
      </c>
      <c r="AH2538" s="183" t="str">
        <f>IF(G2538="","",IF(AND(COUNTIFS($J$18:J2538,J2538)=1,G2538&lt;&gt;""),1,""))</f>
        <v/>
      </c>
      <c r="AI2538" s="28">
        <f t="shared" si="499"/>
        <v>28177779.013274323</v>
      </c>
      <c r="AJ2538" s="28">
        <f t="shared" si="500"/>
        <v>4727216.637619026</v>
      </c>
      <c r="AK2538" s="29">
        <f t="shared" si="501"/>
        <v>0.16776399003598091</v>
      </c>
      <c r="AL2538" s="25"/>
      <c r="AM2538" s="25"/>
      <c r="AN2538" s="25"/>
      <c r="AO2538" s="25"/>
      <c r="AP2538" s="45" t="str">
        <f t="shared" si="502"/>
        <v>20235</v>
      </c>
      <c r="AQ2538" s="45" t="str">
        <f t="shared" si="503"/>
        <v>20235RMB</v>
      </c>
    </row>
    <row r="2539" spans="1:43" s="15" customFormat="1">
      <c r="A2539" s="16" t="s">
        <v>41</v>
      </c>
      <c r="B2539" s="182">
        <v>2023</v>
      </c>
      <c r="C2539" s="182">
        <v>2</v>
      </c>
      <c r="D2539" s="57" t="str">
        <f t="shared" si="505"/>
        <v>Q4</v>
      </c>
      <c r="E2539" s="16" t="s">
        <v>42</v>
      </c>
      <c r="F2539" s="182">
        <v>2023</v>
      </c>
      <c r="G2539" s="182">
        <v>5</v>
      </c>
      <c r="H2539" s="185"/>
      <c r="I2539" s="57" t="str">
        <f t="shared" si="495"/>
        <v>Q1</v>
      </c>
      <c r="J2539" s="178" t="s">
        <v>2429</v>
      </c>
      <c r="K2539" s="185" t="s">
        <v>2430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496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87" t="str">
        <f t="shared" ref="Y2539:Y2602" si="507">IF(W2539="RMB","1.13", "1")</f>
        <v>1.13</v>
      </c>
      <c r="Z2539" s="26">
        <f t="shared" si="506"/>
        <v>754000</v>
      </c>
      <c r="AA2539" s="16">
        <v>1.135</v>
      </c>
      <c r="AB2539" s="35">
        <f t="shared" si="504"/>
        <v>757336.28318584082</v>
      </c>
      <c r="AC2539" s="27">
        <f t="shared" si="497"/>
        <v>90880.35398230089</v>
      </c>
      <c r="AD2539" s="184">
        <v>0.12</v>
      </c>
      <c r="AE2539" s="183">
        <f t="shared" si="498"/>
        <v>0</v>
      </c>
      <c r="AF2539" s="183" t="str">
        <f>IF(AND(COUNTIFS($J$18:J2539,J2539)=1,AE2539=1),1,"")</f>
        <v/>
      </c>
      <c r="AG2539" s="183">
        <f>IF(C2539="","",IF(AND(COUNTIFS($J$18:J2539,J2539)=1,C2539&lt;&gt;""),1,""))</f>
        <v>1</v>
      </c>
      <c r="AH2539" s="183">
        <f>IF(G2539="","",IF(AND(COUNTIFS($J$18:J2539,J2539)=1,G2539&lt;&gt;""),1,""))</f>
        <v>1</v>
      </c>
      <c r="AI2539" s="28">
        <f t="shared" si="499"/>
        <v>28177779.013274323</v>
      </c>
      <c r="AJ2539" s="28">
        <f t="shared" si="500"/>
        <v>4727216.637619026</v>
      </c>
      <c r="AK2539" s="29">
        <f t="shared" si="501"/>
        <v>0.16776399003598091</v>
      </c>
      <c r="AL2539" s="25"/>
      <c r="AM2539" s="25"/>
      <c r="AN2539" s="25"/>
      <c r="AO2539" s="25"/>
      <c r="AP2539" s="45" t="str">
        <f t="shared" si="502"/>
        <v>20235</v>
      </c>
      <c r="AQ2539" s="45" t="str">
        <f t="shared" si="503"/>
        <v>20235RMB</v>
      </c>
    </row>
    <row r="2540" spans="1:43" s="15" customFormat="1">
      <c r="A2540" s="16" t="s">
        <v>41</v>
      </c>
      <c r="B2540" s="182">
        <v>2023</v>
      </c>
      <c r="C2540" s="182">
        <v>2</v>
      </c>
      <c r="D2540" s="57" t="str">
        <f t="shared" si="505"/>
        <v>Q4</v>
      </c>
      <c r="E2540" s="16" t="s">
        <v>42</v>
      </c>
      <c r="F2540" s="182">
        <v>2023</v>
      </c>
      <c r="G2540" s="182">
        <v>5</v>
      </c>
      <c r="H2540" s="185"/>
      <c r="I2540" s="57" t="str">
        <f t="shared" si="495"/>
        <v>Q1</v>
      </c>
      <c r="J2540" s="178" t="s">
        <v>2429</v>
      </c>
      <c r="K2540" s="185" t="s">
        <v>2430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496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87" t="str">
        <f t="shared" si="507"/>
        <v>1.13</v>
      </c>
      <c r="Z2540" s="26">
        <f t="shared" si="506"/>
        <v>754000</v>
      </c>
      <c r="AA2540" s="16">
        <v>1.135</v>
      </c>
      <c r="AB2540" s="35">
        <f t="shared" si="504"/>
        <v>757336.28318584082</v>
      </c>
      <c r="AC2540" s="27">
        <f t="shared" si="497"/>
        <v>90880.35398230089</v>
      </c>
      <c r="AD2540" s="184">
        <v>0.12</v>
      </c>
      <c r="AE2540" s="183">
        <f t="shared" si="498"/>
        <v>0</v>
      </c>
      <c r="AF2540" s="183" t="str">
        <f>IF(AND(COUNTIFS($J$18:J2540,J2540)=1,AE2540=1),1,"")</f>
        <v/>
      </c>
      <c r="AG2540" s="183" t="str">
        <f>IF(C2540="","",IF(AND(COUNTIFS($J$18:J2540,J2540)=1,C2540&lt;&gt;""),1,""))</f>
        <v/>
      </c>
      <c r="AH2540" s="183" t="str">
        <f>IF(G2540="","",IF(AND(COUNTIFS($J$18:J2540,J2540)=1,G2540&lt;&gt;""),1,""))</f>
        <v/>
      </c>
      <c r="AI2540" s="28">
        <f t="shared" si="499"/>
        <v>28177779.013274323</v>
      </c>
      <c r="AJ2540" s="28">
        <f t="shared" si="500"/>
        <v>4727216.637619026</v>
      </c>
      <c r="AK2540" s="29">
        <f t="shared" si="501"/>
        <v>0.16776399003598091</v>
      </c>
      <c r="AL2540" s="25"/>
      <c r="AM2540" s="25"/>
      <c r="AN2540" s="25"/>
      <c r="AO2540" s="25"/>
      <c r="AP2540" s="45" t="str">
        <f t="shared" si="502"/>
        <v>20235</v>
      </c>
      <c r="AQ2540" s="45" t="str">
        <f t="shared" si="503"/>
        <v>20235RMB</v>
      </c>
    </row>
    <row r="2541" spans="1:43" s="15" customFormat="1">
      <c r="A2541" s="16" t="s">
        <v>41</v>
      </c>
      <c r="B2541" s="182">
        <v>2023</v>
      </c>
      <c r="C2541" s="182">
        <v>2</v>
      </c>
      <c r="D2541" s="57" t="str">
        <f t="shared" si="505"/>
        <v>Q4</v>
      </c>
      <c r="E2541" s="16" t="s">
        <v>42</v>
      </c>
      <c r="F2541" s="182">
        <v>2023</v>
      </c>
      <c r="G2541" s="182">
        <v>5</v>
      </c>
      <c r="H2541" s="185"/>
      <c r="I2541" s="57" t="str">
        <f t="shared" si="495"/>
        <v>Q1</v>
      </c>
      <c r="J2541" s="178" t="s">
        <v>2429</v>
      </c>
      <c r="K2541" s="185" t="s">
        <v>2430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496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87" t="str">
        <f t="shared" si="507"/>
        <v>1.13</v>
      </c>
      <c r="Z2541" s="26">
        <f t="shared" si="506"/>
        <v>800000</v>
      </c>
      <c r="AA2541" s="16">
        <v>1.135</v>
      </c>
      <c r="AB2541" s="35">
        <f t="shared" si="504"/>
        <v>803539.82300884963</v>
      </c>
      <c r="AC2541" s="27">
        <f t="shared" si="497"/>
        <v>96424.778761061956</v>
      </c>
      <c r="AD2541" s="184">
        <v>0.12</v>
      </c>
      <c r="AE2541" s="183">
        <f t="shared" si="498"/>
        <v>0</v>
      </c>
      <c r="AF2541" s="183" t="str">
        <f>IF(AND(COUNTIFS($J$18:J2541,J2541)=1,AE2541=1),1,"")</f>
        <v/>
      </c>
      <c r="AG2541" s="183" t="str">
        <f>IF(C2541="","",IF(AND(COUNTIFS($J$18:J2541,J2541)=1,C2541&lt;&gt;""),1,""))</f>
        <v/>
      </c>
      <c r="AH2541" s="183" t="str">
        <f>IF(G2541="","",IF(AND(COUNTIFS($J$18:J2541,J2541)=1,G2541&lt;&gt;""),1,""))</f>
        <v/>
      </c>
      <c r="AI2541" s="28">
        <f t="shared" si="499"/>
        <v>28177779.013274323</v>
      </c>
      <c r="AJ2541" s="28">
        <f t="shared" si="500"/>
        <v>4727216.637619026</v>
      </c>
      <c r="AK2541" s="29">
        <f t="shared" si="501"/>
        <v>0.16776399003598091</v>
      </c>
      <c r="AL2541" s="25"/>
      <c r="AM2541" s="25"/>
      <c r="AN2541" s="25"/>
      <c r="AO2541" s="25"/>
      <c r="AP2541" s="45" t="str">
        <f t="shared" si="502"/>
        <v>20235</v>
      </c>
      <c r="AQ2541" s="45" t="str">
        <f t="shared" si="503"/>
        <v>20235RMB</v>
      </c>
    </row>
    <row r="2542" spans="1:43" s="15" customFormat="1">
      <c r="A2542" s="16" t="s">
        <v>41</v>
      </c>
      <c r="B2542" s="182">
        <v>2023</v>
      </c>
      <c r="C2542" s="182">
        <v>2</v>
      </c>
      <c r="D2542" s="57" t="str">
        <f t="shared" si="505"/>
        <v>Q4</v>
      </c>
      <c r="E2542" s="16" t="s">
        <v>42</v>
      </c>
      <c r="F2542" s="182">
        <v>2023</v>
      </c>
      <c r="G2542" s="182">
        <v>5</v>
      </c>
      <c r="H2542" s="185"/>
      <c r="I2542" s="57" t="str">
        <f t="shared" si="495"/>
        <v>Q1</v>
      </c>
      <c r="J2542" s="178" t="s">
        <v>2429</v>
      </c>
      <c r="K2542" s="185" t="s">
        <v>2430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496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87" t="str">
        <f t="shared" si="507"/>
        <v>1.13</v>
      </c>
      <c r="Z2542" s="26">
        <f t="shared" si="506"/>
        <v>800000</v>
      </c>
      <c r="AA2542" s="16">
        <v>1.135</v>
      </c>
      <c r="AB2542" s="35">
        <f t="shared" si="504"/>
        <v>803539.82300884963</v>
      </c>
      <c r="AC2542" s="27">
        <f t="shared" si="497"/>
        <v>96424.778761061956</v>
      </c>
      <c r="AD2542" s="184">
        <v>0.12</v>
      </c>
      <c r="AE2542" s="183">
        <f t="shared" si="498"/>
        <v>0</v>
      </c>
      <c r="AF2542" s="183" t="str">
        <f>IF(AND(COUNTIFS($J$18:J2542,J2542)=1,AE2542=1),1,"")</f>
        <v/>
      </c>
      <c r="AG2542" s="183" t="str">
        <f>IF(C2542="","",IF(AND(COUNTIFS($J$18:J2542,J2542)=1,C2542&lt;&gt;""),1,""))</f>
        <v/>
      </c>
      <c r="AH2542" s="183" t="str">
        <f>IF(G2542="","",IF(AND(COUNTIFS($J$18:J2542,J2542)=1,G2542&lt;&gt;""),1,""))</f>
        <v/>
      </c>
      <c r="AI2542" s="28">
        <f t="shared" si="499"/>
        <v>28177779.013274323</v>
      </c>
      <c r="AJ2542" s="28">
        <f t="shared" si="500"/>
        <v>4727216.637619026</v>
      </c>
      <c r="AK2542" s="29">
        <f t="shared" si="501"/>
        <v>0.16776399003598091</v>
      </c>
      <c r="AL2542" s="25"/>
      <c r="AM2542" s="25"/>
      <c r="AN2542" s="25"/>
      <c r="AO2542" s="25"/>
      <c r="AP2542" s="45" t="str">
        <f t="shared" si="502"/>
        <v>20235</v>
      </c>
      <c r="AQ2542" s="45" t="str">
        <f t="shared" si="503"/>
        <v>20235RMB</v>
      </c>
    </row>
    <row r="2543" spans="1:43" s="15" customFormat="1">
      <c r="A2543" s="16" t="s">
        <v>41</v>
      </c>
      <c r="B2543" s="182">
        <v>2023</v>
      </c>
      <c r="C2543" s="182">
        <v>3</v>
      </c>
      <c r="D2543" s="57" t="str">
        <f t="shared" si="505"/>
        <v>Q4</v>
      </c>
      <c r="E2543" s="16" t="s">
        <v>42</v>
      </c>
      <c r="F2543" s="182">
        <v>2023</v>
      </c>
      <c r="G2543" s="182">
        <v>5</v>
      </c>
      <c r="H2543" s="185"/>
      <c r="I2543" s="57" t="str">
        <f t="shared" si="495"/>
        <v>Q1</v>
      </c>
      <c r="J2543" s="178" t="s">
        <v>2431</v>
      </c>
      <c r="K2543" s="185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496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87" t="str">
        <f t="shared" si="507"/>
        <v>1.13</v>
      </c>
      <c r="Z2543" s="26">
        <f t="shared" si="506"/>
        <v>1170000</v>
      </c>
      <c r="AA2543" s="16">
        <v>1.135</v>
      </c>
      <c r="AB2543" s="35">
        <f t="shared" si="504"/>
        <v>1175176.9911504425</v>
      </c>
      <c r="AC2543" s="27">
        <f t="shared" si="497"/>
        <v>156063.50442477877</v>
      </c>
      <c r="AD2543" s="184">
        <v>0.1328</v>
      </c>
      <c r="AE2543" s="183">
        <f t="shared" si="498"/>
        <v>0</v>
      </c>
      <c r="AF2543" s="183" t="str">
        <f>IF(AND(COUNTIFS($J$18:J2543,J2543)=1,AE2543=1),1,"")</f>
        <v/>
      </c>
      <c r="AG2543" s="183">
        <f>IF(C2543="","",IF(AND(COUNTIFS($J$18:J2543,J2543)=1,C2543&lt;&gt;""),1,""))</f>
        <v>1</v>
      </c>
      <c r="AH2543" s="183">
        <f>IF(G2543="","",IF(AND(COUNTIFS($J$18:J2543,J2543)=1,G2543&lt;&gt;""),1,""))</f>
        <v>1</v>
      </c>
      <c r="AI2543" s="28">
        <f t="shared" si="499"/>
        <v>28177779.013274323</v>
      </c>
      <c r="AJ2543" s="28">
        <f t="shared" si="500"/>
        <v>4727216.637619026</v>
      </c>
      <c r="AK2543" s="29">
        <f t="shared" si="501"/>
        <v>0.16776399003598091</v>
      </c>
      <c r="AL2543" s="25"/>
      <c r="AM2543" s="25"/>
      <c r="AN2543" s="25"/>
      <c r="AO2543" s="25"/>
      <c r="AP2543" s="45" t="str">
        <f t="shared" si="502"/>
        <v>20235</v>
      </c>
      <c r="AQ2543" s="45" t="str">
        <f t="shared" si="503"/>
        <v>20235RMB</v>
      </c>
    </row>
    <row r="2544" spans="1:43" s="15" customFormat="1">
      <c r="A2544" s="16" t="s">
        <v>41</v>
      </c>
      <c r="B2544" s="182">
        <v>2023</v>
      </c>
      <c r="C2544" s="182">
        <v>3</v>
      </c>
      <c r="D2544" s="57" t="str">
        <f t="shared" si="505"/>
        <v>Q4</v>
      </c>
      <c r="E2544" s="16" t="s">
        <v>42</v>
      </c>
      <c r="F2544" s="182">
        <v>2023</v>
      </c>
      <c r="G2544" s="182">
        <v>5</v>
      </c>
      <c r="H2544" s="185"/>
      <c r="I2544" s="57" t="str">
        <f t="shared" si="495"/>
        <v>Q1</v>
      </c>
      <c r="J2544" s="178" t="s">
        <v>2431</v>
      </c>
      <c r="K2544" s="185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496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87" t="str">
        <f t="shared" si="507"/>
        <v>1.13</v>
      </c>
      <c r="Z2544" s="26">
        <f t="shared" si="506"/>
        <v>1170000</v>
      </c>
      <c r="AA2544" s="16">
        <v>1.135</v>
      </c>
      <c r="AB2544" s="35">
        <f t="shared" si="504"/>
        <v>1175176.9911504425</v>
      </c>
      <c r="AC2544" s="27">
        <f t="shared" si="497"/>
        <v>156063.50442477877</v>
      </c>
      <c r="AD2544" s="184">
        <v>0.1328</v>
      </c>
      <c r="AE2544" s="183">
        <f t="shared" si="498"/>
        <v>0</v>
      </c>
      <c r="AF2544" s="183" t="str">
        <f>IF(AND(COUNTIFS($J$18:J2544,J2544)=1,AE2544=1),1,"")</f>
        <v/>
      </c>
      <c r="AG2544" s="183" t="str">
        <f>IF(C2544="","",IF(AND(COUNTIFS($J$18:J2544,J2544)=1,C2544&lt;&gt;""),1,""))</f>
        <v/>
      </c>
      <c r="AH2544" s="183" t="str">
        <f>IF(G2544="","",IF(AND(COUNTIFS($J$18:J2544,J2544)=1,G2544&lt;&gt;""),1,""))</f>
        <v/>
      </c>
      <c r="AI2544" s="28">
        <f t="shared" si="499"/>
        <v>28177779.013274323</v>
      </c>
      <c r="AJ2544" s="28">
        <f t="shared" si="500"/>
        <v>4727216.637619026</v>
      </c>
      <c r="AK2544" s="29">
        <f t="shared" si="501"/>
        <v>0.16776399003598091</v>
      </c>
      <c r="AL2544" s="25"/>
      <c r="AM2544" s="25"/>
      <c r="AN2544" s="25"/>
      <c r="AO2544" s="25"/>
      <c r="AP2544" s="45" t="str">
        <f t="shared" si="502"/>
        <v>20235</v>
      </c>
      <c r="AQ2544" s="45" t="str">
        <f t="shared" si="503"/>
        <v>20235RMB</v>
      </c>
    </row>
    <row r="2545" spans="1:43" s="15" customFormat="1">
      <c r="A2545" s="16" t="s">
        <v>41</v>
      </c>
      <c r="B2545" s="182">
        <v>2023</v>
      </c>
      <c r="C2545" s="182">
        <v>3</v>
      </c>
      <c r="D2545" s="57" t="str">
        <f t="shared" si="505"/>
        <v>Q4</v>
      </c>
      <c r="E2545" s="16" t="s">
        <v>42</v>
      </c>
      <c r="F2545" s="182">
        <v>2023</v>
      </c>
      <c r="G2545" s="182">
        <v>5</v>
      </c>
      <c r="H2545" s="185"/>
      <c r="I2545" s="57" t="str">
        <f t="shared" si="495"/>
        <v>Q1</v>
      </c>
      <c r="J2545" s="178" t="s">
        <v>2432</v>
      </c>
      <c r="K2545" s="185" t="s">
        <v>2433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496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87" t="str">
        <f t="shared" si="507"/>
        <v>1.13</v>
      </c>
      <c r="Z2545" s="26">
        <f t="shared" si="506"/>
        <v>560000</v>
      </c>
      <c r="AA2545" s="16">
        <v>1.135</v>
      </c>
      <c r="AB2545" s="35">
        <f t="shared" si="504"/>
        <v>562477.8761061948</v>
      </c>
      <c r="AC2545" s="27">
        <f t="shared" si="497"/>
        <v>64684.955752212409</v>
      </c>
      <c r="AD2545" s="184">
        <v>0.115</v>
      </c>
      <c r="AE2545" s="183">
        <f t="shared" si="498"/>
        <v>1</v>
      </c>
      <c r="AF2545" s="183">
        <f>IF(AND(COUNTIFS($J$18:J2545,J2545)=1,AE2545=1),1,"")</f>
        <v>1</v>
      </c>
      <c r="AG2545" s="183">
        <f>IF(C2545="","",IF(AND(COUNTIFS($J$18:J2545,J2545)=1,C2545&lt;&gt;""),1,""))</f>
        <v>1</v>
      </c>
      <c r="AH2545" s="183">
        <f>IF(G2545="","",IF(AND(COUNTIFS($J$18:J2545,J2545)=1,G2545&lt;&gt;""),1,""))</f>
        <v>1</v>
      </c>
      <c r="AI2545" s="28">
        <f t="shared" si="499"/>
        <v>28177779.013274323</v>
      </c>
      <c r="AJ2545" s="28">
        <f t="shared" si="500"/>
        <v>4727216.637619026</v>
      </c>
      <c r="AK2545" s="29">
        <f t="shared" si="501"/>
        <v>0.16776399003598091</v>
      </c>
      <c r="AL2545" s="25"/>
      <c r="AM2545" s="25"/>
      <c r="AN2545" s="25"/>
      <c r="AO2545" s="25"/>
      <c r="AP2545" s="45" t="str">
        <f t="shared" si="502"/>
        <v>20235</v>
      </c>
      <c r="AQ2545" s="45" t="str">
        <f t="shared" si="503"/>
        <v>20235RMB</v>
      </c>
    </row>
    <row r="2546" spans="1:43" s="15" customFormat="1">
      <c r="A2546" s="16" t="s">
        <v>41</v>
      </c>
      <c r="B2546" s="182">
        <v>2023</v>
      </c>
      <c r="C2546" s="182">
        <v>3</v>
      </c>
      <c r="D2546" s="57" t="str">
        <f t="shared" si="505"/>
        <v>Q4</v>
      </c>
      <c r="E2546" s="16" t="s">
        <v>42</v>
      </c>
      <c r="F2546" s="182">
        <v>2023</v>
      </c>
      <c r="G2546" s="182">
        <v>5</v>
      </c>
      <c r="H2546" s="185"/>
      <c r="I2546" s="57" t="str">
        <f t="shared" si="495"/>
        <v>Q1</v>
      </c>
      <c r="J2546" s="178" t="s">
        <v>2432</v>
      </c>
      <c r="K2546" s="185" t="s">
        <v>2433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496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87" t="str">
        <f t="shared" si="507"/>
        <v>1.13</v>
      </c>
      <c r="Z2546" s="26">
        <f t="shared" si="506"/>
        <v>560000</v>
      </c>
      <c r="AA2546" s="16">
        <v>1.135</v>
      </c>
      <c r="AB2546" s="35">
        <f t="shared" si="504"/>
        <v>562477.8761061948</v>
      </c>
      <c r="AC2546" s="27">
        <f t="shared" si="497"/>
        <v>64684.955752212409</v>
      </c>
      <c r="AD2546" s="184">
        <v>0.115</v>
      </c>
      <c r="AE2546" s="183">
        <f t="shared" si="498"/>
        <v>1</v>
      </c>
      <c r="AF2546" s="183" t="str">
        <f>IF(AND(COUNTIFS($J$18:J2546,J2546)=1,AE2546=1),1,"")</f>
        <v/>
      </c>
      <c r="AG2546" s="183" t="str">
        <f>IF(C2546="","",IF(AND(COUNTIFS($J$18:J2546,J2546)=1,C2546&lt;&gt;""),1,""))</f>
        <v/>
      </c>
      <c r="AH2546" s="183" t="str">
        <f>IF(G2546="","",IF(AND(COUNTIFS($J$18:J2546,J2546)=1,G2546&lt;&gt;""),1,""))</f>
        <v/>
      </c>
      <c r="AI2546" s="28">
        <f t="shared" si="499"/>
        <v>28177779.013274323</v>
      </c>
      <c r="AJ2546" s="28">
        <f t="shared" si="500"/>
        <v>4727216.637619026</v>
      </c>
      <c r="AK2546" s="29">
        <f t="shared" si="501"/>
        <v>0.16776399003598091</v>
      </c>
      <c r="AL2546" s="25"/>
      <c r="AM2546" s="25"/>
      <c r="AN2546" s="25"/>
      <c r="AO2546" s="25"/>
      <c r="AP2546" s="45" t="str">
        <f t="shared" si="502"/>
        <v>20235</v>
      </c>
      <c r="AQ2546" s="45" t="str">
        <f t="shared" si="503"/>
        <v>20235RMB</v>
      </c>
    </row>
    <row r="2547" spans="1:43" s="15" customFormat="1">
      <c r="A2547" s="16" t="s">
        <v>41</v>
      </c>
      <c r="B2547" s="182">
        <v>2023</v>
      </c>
      <c r="C2547" s="182">
        <v>3</v>
      </c>
      <c r="D2547" s="57" t="str">
        <f t="shared" si="505"/>
        <v>Q4</v>
      </c>
      <c r="E2547" s="16" t="s">
        <v>42</v>
      </c>
      <c r="F2547" s="182">
        <v>2023</v>
      </c>
      <c r="G2547" s="182">
        <v>5</v>
      </c>
      <c r="H2547" s="185"/>
      <c r="I2547" s="57" t="str">
        <f t="shared" si="495"/>
        <v>Q1</v>
      </c>
      <c r="J2547" s="178" t="s">
        <v>2432</v>
      </c>
      <c r="K2547" s="185" t="s">
        <v>2433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496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87" t="str">
        <f t="shared" si="507"/>
        <v>1.13</v>
      </c>
      <c r="Z2547" s="26">
        <f t="shared" si="506"/>
        <v>560000</v>
      </c>
      <c r="AA2547" s="16">
        <v>1.135</v>
      </c>
      <c r="AB2547" s="35">
        <f t="shared" si="504"/>
        <v>562477.8761061948</v>
      </c>
      <c r="AC2547" s="27">
        <f t="shared" si="497"/>
        <v>64684.955752212409</v>
      </c>
      <c r="AD2547" s="184">
        <v>0.115</v>
      </c>
      <c r="AE2547" s="183">
        <f t="shared" si="498"/>
        <v>1</v>
      </c>
      <c r="AF2547" s="183" t="str">
        <f>IF(AND(COUNTIFS($J$18:J2547,J2547)=1,AE2547=1),1,"")</f>
        <v/>
      </c>
      <c r="AG2547" s="183" t="str">
        <f>IF(C2547="","",IF(AND(COUNTIFS($J$18:J2547,J2547)=1,C2547&lt;&gt;""),1,""))</f>
        <v/>
      </c>
      <c r="AH2547" s="183" t="str">
        <f>IF(G2547="","",IF(AND(COUNTIFS($J$18:J2547,J2547)=1,G2547&lt;&gt;""),1,""))</f>
        <v/>
      </c>
      <c r="AI2547" s="28">
        <f t="shared" si="499"/>
        <v>28177779.013274323</v>
      </c>
      <c r="AJ2547" s="28">
        <f t="shared" si="500"/>
        <v>4727216.637619026</v>
      </c>
      <c r="AK2547" s="29">
        <f t="shared" si="501"/>
        <v>0.16776399003598091</v>
      </c>
      <c r="AL2547" s="25"/>
      <c r="AM2547" s="25"/>
      <c r="AN2547" s="25"/>
      <c r="AO2547" s="25"/>
      <c r="AP2547" s="45" t="str">
        <f t="shared" si="502"/>
        <v>20235</v>
      </c>
      <c r="AQ2547" s="45" t="str">
        <f t="shared" si="503"/>
        <v>20235RMB</v>
      </c>
    </row>
    <row r="2548" spans="1:43" s="15" customFormat="1">
      <c r="A2548" s="16" t="s">
        <v>41</v>
      </c>
      <c r="B2548" s="182">
        <v>2023</v>
      </c>
      <c r="C2548" s="182">
        <v>3</v>
      </c>
      <c r="D2548" s="57" t="str">
        <f t="shared" si="505"/>
        <v>Q4</v>
      </c>
      <c r="E2548" s="16" t="s">
        <v>42</v>
      </c>
      <c r="F2548" s="182">
        <v>2023</v>
      </c>
      <c r="G2548" s="182">
        <v>5</v>
      </c>
      <c r="H2548" s="185"/>
      <c r="I2548" s="57" t="str">
        <f t="shared" si="495"/>
        <v>Q1</v>
      </c>
      <c r="J2548" s="178" t="s">
        <v>2432</v>
      </c>
      <c r="K2548" s="185" t="s">
        <v>2433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496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87" t="str">
        <f t="shared" si="507"/>
        <v>1.13</v>
      </c>
      <c r="Z2548" s="26">
        <f t="shared" si="506"/>
        <v>800000</v>
      </c>
      <c r="AA2548" s="16">
        <v>1.135</v>
      </c>
      <c r="AB2548" s="35">
        <f t="shared" si="504"/>
        <v>803539.82300884963</v>
      </c>
      <c r="AC2548" s="27">
        <f t="shared" si="497"/>
        <v>92407.079646017708</v>
      </c>
      <c r="AD2548" s="184">
        <v>0.115</v>
      </c>
      <c r="AE2548" s="183">
        <f t="shared" si="498"/>
        <v>1</v>
      </c>
      <c r="AF2548" s="183" t="str">
        <f>IF(AND(COUNTIFS($J$18:J2548,J2548)=1,AE2548=1),1,"")</f>
        <v/>
      </c>
      <c r="AG2548" s="183" t="str">
        <f>IF(C2548="","",IF(AND(COUNTIFS($J$18:J2548,J2548)=1,C2548&lt;&gt;""),1,""))</f>
        <v/>
      </c>
      <c r="AH2548" s="183" t="str">
        <f>IF(G2548="","",IF(AND(COUNTIFS($J$18:J2548,J2548)=1,G2548&lt;&gt;""),1,""))</f>
        <v/>
      </c>
      <c r="AI2548" s="28">
        <f t="shared" si="499"/>
        <v>28177779.013274323</v>
      </c>
      <c r="AJ2548" s="28">
        <f t="shared" si="500"/>
        <v>4727216.637619026</v>
      </c>
      <c r="AK2548" s="29">
        <f t="shared" si="501"/>
        <v>0.16776399003598091</v>
      </c>
      <c r="AL2548" s="25"/>
      <c r="AM2548" s="25"/>
      <c r="AN2548" s="25"/>
      <c r="AO2548" s="25"/>
      <c r="AP2548" s="45" t="str">
        <f t="shared" si="502"/>
        <v>20235</v>
      </c>
      <c r="AQ2548" s="45" t="str">
        <f t="shared" si="503"/>
        <v>20235RMB</v>
      </c>
    </row>
    <row r="2549" spans="1:43" s="15" customFormat="1" ht="26.4">
      <c r="A2549" s="16" t="s">
        <v>41</v>
      </c>
      <c r="B2549" s="182">
        <v>2023</v>
      </c>
      <c r="C2549" s="182">
        <v>3</v>
      </c>
      <c r="D2549" s="57" t="str">
        <f t="shared" si="505"/>
        <v>Q4</v>
      </c>
      <c r="E2549" s="16" t="s">
        <v>42</v>
      </c>
      <c r="F2549" s="182">
        <v>2023</v>
      </c>
      <c r="G2549" s="182">
        <v>5</v>
      </c>
      <c r="H2549" s="185"/>
      <c r="I2549" s="57" t="str">
        <f t="shared" si="495"/>
        <v>Q1</v>
      </c>
      <c r="J2549" s="178" t="s">
        <v>2408</v>
      </c>
      <c r="K2549" s="185" t="s">
        <v>2409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496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87" t="str">
        <f t="shared" si="507"/>
        <v>1.13</v>
      </c>
      <c r="Z2549" s="26">
        <f t="shared" si="506"/>
        <v>377481</v>
      </c>
      <c r="AA2549" s="16">
        <v>1.135</v>
      </c>
      <c r="AB2549" s="35">
        <f t="shared" si="504"/>
        <v>379151.26991150441</v>
      </c>
      <c r="AC2549" s="27">
        <f t="shared" si="497"/>
        <v>34237.359673008847</v>
      </c>
      <c r="AD2549" s="184">
        <v>9.0300000000000005E-2</v>
      </c>
      <c r="AE2549" s="183">
        <f t="shared" si="498"/>
        <v>0</v>
      </c>
      <c r="AF2549" s="183" t="str">
        <f>IF(AND(COUNTIFS($J$18:J2549,J2549)=1,AE2549=1),1,"")</f>
        <v/>
      </c>
      <c r="AG2549" s="183" t="str">
        <f>IF(C2549="","",IF(AND(COUNTIFS($J$18:J2549,J2549)=1,C2549&lt;&gt;""),1,""))</f>
        <v/>
      </c>
      <c r="AH2549" s="183" t="str">
        <f>IF(G2549="","",IF(AND(COUNTIFS($J$18:J2549,J2549)=1,G2549&lt;&gt;""),1,""))</f>
        <v/>
      </c>
      <c r="AI2549" s="28">
        <f t="shared" si="499"/>
        <v>28177779.013274323</v>
      </c>
      <c r="AJ2549" s="28">
        <f t="shared" si="500"/>
        <v>4727216.637619026</v>
      </c>
      <c r="AK2549" s="29">
        <f t="shared" si="501"/>
        <v>0.16776399003598091</v>
      </c>
      <c r="AL2549" s="25"/>
      <c r="AM2549" s="25"/>
      <c r="AN2549" s="25"/>
      <c r="AO2549" s="25"/>
      <c r="AP2549" s="45" t="str">
        <f t="shared" si="502"/>
        <v>20235</v>
      </c>
      <c r="AQ2549" s="45" t="str">
        <f t="shared" si="503"/>
        <v>20235RMB</v>
      </c>
    </row>
    <row r="2550" spans="1:43" s="15" customFormat="1">
      <c r="A2550" s="16" t="s">
        <v>42</v>
      </c>
      <c r="B2550" s="182">
        <v>2023</v>
      </c>
      <c r="C2550" s="182">
        <v>4</v>
      </c>
      <c r="D2550" s="57" t="str">
        <f t="shared" si="505"/>
        <v>Q1</v>
      </c>
      <c r="E2550" s="16" t="s">
        <v>42</v>
      </c>
      <c r="F2550" s="182">
        <v>2023</v>
      </c>
      <c r="G2550" s="182">
        <v>5</v>
      </c>
      <c r="H2550" s="185"/>
      <c r="I2550" s="57" t="str">
        <f t="shared" si="495"/>
        <v>Q1</v>
      </c>
      <c r="J2550" s="178" t="s">
        <v>2434</v>
      </c>
      <c r="K2550" s="185" t="s">
        <v>2435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496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87" t="str">
        <f t="shared" si="507"/>
        <v>1.13</v>
      </c>
      <c r="Z2550" s="26">
        <f t="shared" si="506"/>
        <v>601936</v>
      </c>
      <c r="AA2550" s="16">
        <v>1.135</v>
      </c>
      <c r="AB2550" s="35">
        <f t="shared" si="504"/>
        <v>604599.43362831871</v>
      </c>
      <c r="AC2550" s="27">
        <f t="shared" si="497"/>
        <v>129686.57851327436</v>
      </c>
      <c r="AD2550" s="184">
        <v>0.2145</v>
      </c>
      <c r="AE2550" s="183">
        <f t="shared" si="498"/>
        <v>0</v>
      </c>
      <c r="AF2550" s="183" t="str">
        <f>IF(AND(COUNTIFS($J$18:J2550,J2550)=1,AE2550=1),1,"")</f>
        <v/>
      </c>
      <c r="AG2550" s="183">
        <f>IF(C2550="","",IF(AND(COUNTIFS($J$18:J2550,J2550)=1,C2550&lt;&gt;""),1,""))</f>
        <v>1</v>
      </c>
      <c r="AH2550" s="183">
        <f>IF(G2550="","",IF(AND(COUNTIFS($J$18:J2550,J2550)=1,G2550&lt;&gt;""),1,""))</f>
        <v>1</v>
      </c>
      <c r="AI2550" s="28">
        <f t="shared" si="499"/>
        <v>28177779.013274323</v>
      </c>
      <c r="AJ2550" s="28">
        <f t="shared" si="500"/>
        <v>4727216.637619026</v>
      </c>
      <c r="AK2550" s="29">
        <f t="shared" si="501"/>
        <v>0.16776399003598091</v>
      </c>
      <c r="AL2550" s="25"/>
      <c r="AM2550" s="25"/>
      <c r="AN2550" s="25"/>
      <c r="AO2550" s="25"/>
      <c r="AP2550" s="45" t="str">
        <f t="shared" si="502"/>
        <v>20235</v>
      </c>
      <c r="AQ2550" s="45" t="str">
        <f t="shared" si="503"/>
        <v>20235RMB</v>
      </c>
    </row>
    <row r="2551" spans="1:43" s="15" customFormat="1">
      <c r="A2551" s="16" t="s">
        <v>42</v>
      </c>
      <c r="B2551" s="182">
        <v>2023</v>
      </c>
      <c r="C2551" s="182">
        <v>4</v>
      </c>
      <c r="D2551" s="57" t="str">
        <f t="shared" si="505"/>
        <v>Q1</v>
      </c>
      <c r="E2551" s="16" t="s">
        <v>42</v>
      </c>
      <c r="F2551" s="182">
        <v>2023</v>
      </c>
      <c r="G2551" s="182">
        <v>5</v>
      </c>
      <c r="H2551" s="185"/>
      <c r="I2551" s="57" t="str">
        <f t="shared" si="495"/>
        <v>Q1</v>
      </c>
      <c r="J2551" s="178" t="s">
        <v>2436</v>
      </c>
      <c r="K2551" s="185" t="s">
        <v>2437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496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87" t="str">
        <f t="shared" si="507"/>
        <v>1.13</v>
      </c>
      <c r="Z2551" s="26">
        <f t="shared" si="506"/>
        <v>800000</v>
      </c>
      <c r="AA2551" s="16">
        <v>1.135</v>
      </c>
      <c r="AB2551" s="35">
        <f t="shared" si="504"/>
        <v>803539.82300884963</v>
      </c>
      <c r="AC2551" s="27">
        <f t="shared" si="497"/>
        <v>79148.672566371693</v>
      </c>
      <c r="AD2551" s="184">
        <v>9.8500000000000004E-2</v>
      </c>
      <c r="AE2551" s="183">
        <f t="shared" si="498"/>
        <v>1</v>
      </c>
      <c r="AF2551" s="183">
        <f>IF(AND(COUNTIFS($J$18:J2551,J2551)=1,AE2551=1),1,"")</f>
        <v>1</v>
      </c>
      <c r="AG2551" s="183">
        <f>IF(C2551="","",IF(AND(COUNTIFS($J$18:J2551,J2551)=1,C2551&lt;&gt;""),1,""))</f>
        <v>1</v>
      </c>
      <c r="AH2551" s="183">
        <f>IF(G2551="","",IF(AND(COUNTIFS($J$18:J2551,J2551)=1,G2551&lt;&gt;""),1,""))</f>
        <v>1</v>
      </c>
      <c r="AI2551" s="28">
        <f t="shared" si="499"/>
        <v>28177779.013274323</v>
      </c>
      <c r="AJ2551" s="28">
        <f t="shared" si="500"/>
        <v>4727216.637619026</v>
      </c>
      <c r="AK2551" s="29">
        <f t="shared" si="501"/>
        <v>0.16776399003598091</v>
      </c>
      <c r="AL2551" s="25"/>
      <c r="AM2551" s="25"/>
      <c r="AN2551" s="25"/>
      <c r="AO2551" s="25"/>
      <c r="AP2551" s="45" t="str">
        <f t="shared" si="502"/>
        <v>20235</v>
      </c>
      <c r="AQ2551" s="45" t="str">
        <f t="shared" si="503"/>
        <v>20235RMB</v>
      </c>
    </row>
    <row r="2552" spans="1:43" s="15" customFormat="1">
      <c r="A2552" s="16" t="s">
        <v>42</v>
      </c>
      <c r="B2552" s="182">
        <v>2023</v>
      </c>
      <c r="C2552" s="182">
        <v>4</v>
      </c>
      <c r="D2552" s="57" t="str">
        <f t="shared" si="505"/>
        <v>Q1</v>
      </c>
      <c r="E2552" s="16" t="s">
        <v>42</v>
      </c>
      <c r="F2552" s="182">
        <v>2023</v>
      </c>
      <c r="G2552" s="182">
        <v>5</v>
      </c>
      <c r="H2552" s="185"/>
      <c r="I2552" s="57" t="str">
        <f t="shared" si="495"/>
        <v>Q1</v>
      </c>
      <c r="J2552" s="178" t="s">
        <v>2438</v>
      </c>
      <c r="K2552" s="185" t="s">
        <v>2437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496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87" t="str">
        <f t="shared" si="507"/>
        <v>1.13</v>
      </c>
      <c r="Z2552" s="26">
        <f t="shared" si="506"/>
        <v>1120000</v>
      </c>
      <c r="AA2552" s="16">
        <v>1.135</v>
      </c>
      <c r="AB2552" s="35">
        <f t="shared" si="504"/>
        <v>1124955.7522123896</v>
      </c>
      <c r="AC2552" s="27">
        <f t="shared" si="497"/>
        <v>171780.74336283188</v>
      </c>
      <c r="AD2552" s="184">
        <v>0.1527</v>
      </c>
      <c r="AE2552" s="183">
        <f t="shared" si="498"/>
        <v>1</v>
      </c>
      <c r="AF2552" s="183">
        <f>IF(AND(COUNTIFS($J$18:J2552,J2552)=1,AE2552=1),1,"")</f>
        <v>1</v>
      </c>
      <c r="AG2552" s="183">
        <f>IF(C2552="","",IF(AND(COUNTIFS($J$18:J2552,J2552)=1,C2552&lt;&gt;""),1,""))</f>
        <v>1</v>
      </c>
      <c r="AH2552" s="183">
        <f>IF(G2552="","",IF(AND(COUNTIFS($J$18:J2552,J2552)=1,G2552&lt;&gt;""),1,""))</f>
        <v>1</v>
      </c>
      <c r="AI2552" s="28">
        <f t="shared" si="499"/>
        <v>28177779.013274323</v>
      </c>
      <c r="AJ2552" s="28">
        <f t="shared" si="500"/>
        <v>4727216.637619026</v>
      </c>
      <c r="AK2552" s="29">
        <f t="shared" si="501"/>
        <v>0.16776399003598091</v>
      </c>
      <c r="AL2552" s="25"/>
      <c r="AM2552" s="25"/>
      <c r="AN2552" s="25"/>
      <c r="AO2552" s="25"/>
      <c r="AP2552" s="45" t="str">
        <f t="shared" si="502"/>
        <v>20235</v>
      </c>
      <c r="AQ2552" s="45" t="str">
        <f t="shared" si="503"/>
        <v>20235RMB</v>
      </c>
    </row>
    <row r="2553" spans="1:43" s="15" customFormat="1">
      <c r="A2553" s="16" t="s">
        <v>42</v>
      </c>
      <c r="B2553" s="182">
        <v>2023</v>
      </c>
      <c r="C2553" s="182">
        <v>4</v>
      </c>
      <c r="D2553" s="57" t="str">
        <f t="shared" si="505"/>
        <v>Q1</v>
      </c>
      <c r="E2553" s="16" t="s">
        <v>42</v>
      </c>
      <c r="F2553" s="182">
        <v>2023</v>
      </c>
      <c r="G2553" s="182">
        <v>5</v>
      </c>
      <c r="H2553" s="185"/>
      <c r="I2553" s="57" t="str">
        <f t="shared" si="495"/>
        <v>Q1</v>
      </c>
      <c r="J2553" s="178" t="s">
        <v>2439</v>
      </c>
      <c r="K2553" s="185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496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87" t="str">
        <f t="shared" si="507"/>
        <v>1.13</v>
      </c>
      <c r="Z2553" s="26">
        <f t="shared" si="506"/>
        <v>770000</v>
      </c>
      <c r="AA2553" s="16">
        <v>1.135</v>
      </c>
      <c r="AB2553" s="35">
        <f t="shared" si="504"/>
        <v>773407.07964601775</v>
      </c>
      <c r="AC2553" s="27">
        <f t="shared" si="497"/>
        <v>64424.809734513277</v>
      </c>
      <c r="AD2553" s="184">
        <v>8.3299999999999999E-2</v>
      </c>
      <c r="AE2553" s="183">
        <f t="shared" si="498"/>
        <v>0</v>
      </c>
      <c r="AF2553" s="183" t="str">
        <f>IF(AND(COUNTIFS($J$18:J2553,J2553)=1,AE2553=1),1,"")</f>
        <v/>
      </c>
      <c r="AG2553" s="183">
        <f>IF(C2553="","",IF(AND(COUNTIFS($J$18:J2553,J2553)=1,C2553&lt;&gt;""),1,""))</f>
        <v>1</v>
      </c>
      <c r="AH2553" s="183">
        <f>IF(G2553="","",IF(AND(COUNTIFS($J$18:J2553,J2553)=1,G2553&lt;&gt;""),1,""))</f>
        <v>1</v>
      </c>
      <c r="AI2553" s="28">
        <f t="shared" si="499"/>
        <v>28177779.013274323</v>
      </c>
      <c r="AJ2553" s="28">
        <f t="shared" si="500"/>
        <v>4727216.637619026</v>
      </c>
      <c r="AK2553" s="29">
        <f t="shared" si="501"/>
        <v>0.16776399003598091</v>
      </c>
      <c r="AL2553" s="25"/>
      <c r="AM2553" s="25"/>
      <c r="AN2553" s="25"/>
      <c r="AO2553" s="25"/>
      <c r="AP2553" s="45" t="str">
        <f t="shared" si="502"/>
        <v>20235</v>
      </c>
      <c r="AQ2553" s="45" t="str">
        <f t="shared" si="503"/>
        <v>20235RMB</v>
      </c>
    </row>
    <row r="2554" spans="1:43" s="15" customFormat="1">
      <c r="A2554" s="16" t="s">
        <v>42</v>
      </c>
      <c r="B2554" s="182">
        <v>2023</v>
      </c>
      <c r="C2554" s="182">
        <v>4</v>
      </c>
      <c r="D2554" s="57" t="str">
        <f t="shared" si="505"/>
        <v>Q1</v>
      </c>
      <c r="E2554" s="16" t="s">
        <v>42</v>
      </c>
      <c r="F2554" s="182">
        <v>2023</v>
      </c>
      <c r="G2554" s="182">
        <v>5</v>
      </c>
      <c r="H2554" s="185"/>
      <c r="I2554" s="57" t="str">
        <f t="shared" si="495"/>
        <v>Q1</v>
      </c>
      <c r="J2554" s="178" t="s">
        <v>2440</v>
      </c>
      <c r="K2554" s="185" t="s">
        <v>2441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496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2334</v>
      </c>
      <c r="W2554" s="16" t="s">
        <v>51</v>
      </c>
      <c r="X2554" s="34">
        <v>812550</v>
      </c>
      <c r="Y2554" s="187" t="str">
        <f t="shared" si="507"/>
        <v>1.13</v>
      </c>
      <c r="Z2554" s="26">
        <f t="shared" si="506"/>
        <v>812550</v>
      </c>
      <c r="AA2554" s="16">
        <v>1.135</v>
      </c>
      <c r="AB2554" s="35">
        <f t="shared" si="504"/>
        <v>816145.35398230096</v>
      </c>
      <c r="AC2554" s="27">
        <f t="shared" si="497"/>
        <v>77778.652234513283</v>
      </c>
      <c r="AD2554" s="184">
        <v>9.5299999999999996E-2</v>
      </c>
      <c r="AE2554" s="183">
        <f t="shared" si="498"/>
        <v>1</v>
      </c>
      <c r="AF2554" s="183">
        <f>IF(AND(COUNTIFS($J$18:J2554,J2554)=1,AE2554=1),1,"")</f>
        <v>1</v>
      </c>
      <c r="AG2554" s="183">
        <f>IF(C2554="","",IF(AND(COUNTIFS($J$18:J2554,J2554)=1,C2554&lt;&gt;""),1,""))</f>
        <v>1</v>
      </c>
      <c r="AH2554" s="183">
        <f>IF(G2554="","",IF(AND(COUNTIFS($J$18:J2554,J2554)=1,G2554&lt;&gt;""),1,""))</f>
        <v>1</v>
      </c>
      <c r="AI2554" s="28">
        <f t="shared" si="499"/>
        <v>28177779.013274323</v>
      </c>
      <c r="AJ2554" s="28">
        <f t="shared" si="500"/>
        <v>4727216.637619026</v>
      </c>
      <c r="AK2554" s="29">
        <f t="shared" si="501"/>
        <v>0.16776399003598091</v>
      </c>
      <c r="AL2554" s="25"/>
      <c r="AM2554" s="25"/>
      <c r="AN2554" s="25"/>
      <c r="AO2554" s="25"/>
      <c r="AP2554" s="45" t="str">
        <f t="shared" si="502"/>
        <v>20235</v>
      </c>
      <c r="AQ2554" s="45" t="str">
        <f t="shared" si="503"/>
        <v>20235RMB</v>
      </c>
    </row>
    <row r="2555" spans="1:43" s="15" customFormat="1">
      <c r="A2555" s="16" t="s">
        <v>42</v>
      </c>
      <c r="B2555" s="182">
        <v>2023</v>
      </c>
      <c r="C2555" s="182">
        <v>4</v>
      </c>
      <c r="D2555" s="57" t="str">
        <f t="shared" si="505"/>
        <v>Q1</v>
      </c>
      <c r="E2555" s="16" t="s">
        <v>42</v>
      </c>
      <c r="F2555" s="182">
        <v>2023</v>
      </c>
      <c r="G2555" s="182">
        <v>5</v>
      </c>
      <c r="H2555" s="185"/>
      <c r="I2555" s="57" t="str">
        <f t="shared" si="495"/>
        <v>Q1</v>
      </c>
      <c r="J2555" s="178" t="s">
        <v>2440</v>
      </c>
      <c r="K2555" s="185" t="s">
        <v>2441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496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2334</v>
      </c>
      <c r="W2555" s="16" t="s">
        <v>51</v>
      </c>
      <c r="X2555" s="34">
        <v>812550</v>
      </c>
      <c r="Y2555" s="187" t="str">
        <f t="shared" si="507"/>
        <v>1.13</v>
      </c>
      <c r="Z2555" s="26">
        <f t="shared" si="506"/>
        <v>812550</v>
      </c>
      <c r="AA2555" s="16">
        <v>1.135</v>
      </c>
      <c r="AB2555" s="35">
        <f t="shared" si="504"/>
        <v>816145.35398230096</v>
      </c>
      <c r="AC2555" s="27">
        <f t="shared" si="497"/>
        <v>77778.652234513283</v>
      </c>
      <c r="AD2555" s="184">
        <v>9.5299999999999996E-2</v>
      </c>
      <c r="AE2555" s="183">
        <f t="shared" si="498"/>
        <v>1</v>
      </c>
      <c r="AF2555" s="183" t="str">
        <f>IF(AND(COUNTIFS($J$18:J2555,J2555)=1,AE2555=1),1,"")</f>
        <v/>
      </c>
      <c r="AG2555" s="183" t="str">
        <f>IF(C2555="","",IF(AND(COUNTIFS($J$18:J2555,J2555)=1,C2555&lt;&gt;""),1,""))</f>
        <v/>
      </c>
      <c r="AH2555" s="183" t="str">
        <f>IF(G2555="","",IF(AND(COUNTIFS($J$18:J2555,J2555)=1,G2555&lt;&gt;""),1,""))</f>
        <v/>
      </c>
      <c r="AI2555" s="28">
        <f t="shared" si="499"/>
        <v>28177779.013274323</v>
      </c>
      <c r="AJ2555" s="28">
        <f t="shared" si="500"/>
        <v>4727216.637619026</v>
      </c>
      <c r="AK2555" s="29">
        <f t="shared" si="501"/>
        <v>0.16776399003598091</v>
      </c>
      <c r="AL2555" s="25"/>
      <c r="AM2555" s="25"/>
      <c r="AN2555" s="25"/>
      <c r="AO2555" s="25"/>
      <c r="AP2555" s="45" t="str">
        <f t="shared" si="502"/>
        <v>20235</v>
      </c>
      <c r="AQ2555" s="45" t="str">
        <f t="shared" si="503"/>
        <v>20235RMB</v>
      </c>
    </row>
    <row r="2556" spans="1:43" s="15" customFormat="1">
      <c r="A2556" s="16" t="s">
        <v>42</v>
      </c>
      <c r="B2556" s="182">
        <v>2023</v>
      </c>
      <c r="C2556" s="182">
        <v>5</v>
      </c>
      <c r="D2556" s="57" t="str">
        <f t="shared" si="505"/>
        <v>Q1</v>
      </c>
      <c r="E2556" s="16" t="s">
        <v>42</v>
      </c>
      <c r="F2556" s="182">
        <v>2023</v>
      </c>
      <c r="G2556" s="182">
        <v>5</v>
      </c>
      <c r="H2556" s="185"/>
      <c r="I2556" s="57" t="str">
        <f t="shared" si="495"/>
        <v>Q1</v>
      </c>
      <c r="J2556" s="178" t="s">
        <v>2442</v>
      </c>
      <c r="K2556" s="185" t="s">
        <v>2443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496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2444</v>
      </c>
      <c r="W2556" s="16" t="s">
        <v>2445</v>
      </c>
      <c r="X2556" s="34">
        <v>1003000</v>
      </c>
      <c r="Y2556" s="187" t="str">
        <f t="shared" si="507"/>
        <v>1</v>
      </c>
      <c r="Z2556" s="26">
        <f t="shared" si="506"/>
        <v>1003000</v>
      </c>
      <c r="AA2556" s="16">
        <v>1</v>
      </c>
      <c r="AB2556" s="35">
        <f t="shared" si="504"/>
        <v>1003000</v>
      </c>
      <c r="AC2556" s="27">
        <f t="shared" si="497"/>
        <v>104211.70000000001</v>
      </c>
      <c r="AD2556" s="184">
        <v>0.10390000000000001</v>
      </c>
      <c r="AE2556" s="183">
        <f t="shared" si="498"/>
        <v>1</v>
      </c>
      <c r="AF2556" s="183">
        <f>IF(AND(COUNTIFS($J$18:J2556,J2556)=1,AE2556=1),1,"")</f>
        <v>1</v>
      </c>
      <c r="AG2556" s="183">
        <f>IF(C2556="","",IF(AND(COUNTIFS($J$18:J2556,J2556)=1,C2556&lt;&gt;""),1,""))</f>
        <v>1</v>
      </c>
      <c r="AH2556" s="183">
        <f>IF(G2556="","",IF(AND(COUNTIFS($J$18:J2556,J2556)=1,G2556&lt;&gt;""),1,""))</f>
        <v>1</v>
      </c>
      <c r="AI2556" s="28">
        <f t="shared" si="499"/>
        <v>28177779.013274323</v>
      </c>
      <c r="AJ2556" s="28">
        <f t="shared" si="500"/>
        <v>4727216.637619026</v>
      </c>
      <c r="AK2556" s="29">
        <f t="shared" si="501"/>
        <v>0.16776399003598091</v>
      </c>
      <c r="AL2556" s="25"/>
      <c r="AM2556" s="25"/>
      <c r="AN2556" s="25"/>
      <c r="AO2556" s="25"/>
      <c r="AP2556" s="45" t="str">
        <f t="shared" si="502"/>
        <v>20235</v>
      </c>
      <c r="AQ2556" s="45" t="str">
        <f t="shared" si="503"/>
        <v>20235HKD</v>
      </c>
    </row>
    <row r="2557" spans="1:43" s="15" customFormat="1">
      <c r="A2557" s="16" t="s">
        <v>42</v>
      </c>
      <c r="B2557" s="182">
        <v>2023</v>
      </c>
      <c r="C2557" s="182">
        <v>5</v>
      </c>
      <c r="D2557" s="57" t="str">
        <f t="shared" si="505"/>
        <v>Q1</v>
      </c>
      <c r="E2557" s="16" t="s">
        <v>42</v>
      </c>
      <c r="F2557" s="182">
        <v>2023</v>
      </c>
      <c r="G2557" s="182">
        <v>5</v>
      </c>
      <c r="H2557" s="185"/>
      <c r="I2557" s="57" t="str">
        <f t="shared" si="495"/>
        <v>Q1</v>
      </c>
      <c r="J2557" s="178" t="s">
        <v>2446</v>
      </c>
      <c r="K2557" s="185" t="s">
        <v>2447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496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87" t="str">
        <f t="shared" si="507"/>
        <v>1.13</v>
      </c>
      <c r="Z2557" s="26">
        <f t="shared" si="506"/>
        <v>515000</v>
      </c>
      <c r="AA2557" s="16">
        <v>1.135</v>
      </c>
      <c r="AB2557" s="35">
        <f t="shared" si="504"/>
        <v>517278.76106194692</v>
      </c>
      <c r="AC2557" s="27">
        <f t="shared" si="497"/>
        <v>90989.334070796467</v>
      </c>
      <c r="AD2557" s="184">
        <v>0.1759</v>
      </c>
      <c r="AE2557" s="183">
        <f t="shared" si="498"/>
        <v>1</v>
      </c>
      <c r="AF2557" s="183">
        <f>IF(AND(COUNTIFS($J$18:J2557,J2557)=1,AE2557=1),1,"")</f>
        <v>1</v>
      </c>
      <c r="AG2557" s="183">
        <f>IF(C2557="","",IF(AND(COUNTIFS($J$18:J2557,J2557)=1,C2557&lt;&gt;""),1,""))</f>
        <v>1</v>
      </c>
      <c r="AH2557" s="183">
        <f>IF(G2557="","",IF(AND(COUNTIFS($J$18:J2557,J2557)=1,G2557&lt;&gt;""),1,""))</f>
        <v>1</v>
      </c>
      <c r="AI2557" s="28">
        <f t="shared" si="499"/>
        <v>28177779.013274323</v>
      </c>
      <c r="AJ2557" s="28">
        <f t="shared" si="500"/>
        <v>4727216.637619026</v>
      </c>
      <c r="AK2557" s="29">
        <f t="shared" si="501"/>
        <v>0.16776399003598091</v>
      </c>
      <c r="AL2557" s="25"/>
      <c r="AM2557" s="25"/>
      <c r="AN2557" s="25"/>
      <c r="AO2557" s="25"/>
      <c r="AP2557" s="45" t="str">
        <f t="shared" si="502"/>
        <v>20235</v>
      </c>
      <c r="AQ2557" s="45" t="str">
        <f t="shared" si="503"/>
        <v>20235RMB</v>
      </c>
    </row>
    <row r="2558" spans="1:43" s="15" customFormat="1">
      <c r="A2558" s="16" t="s">
        <v>42</v>
      </c>
      <c r="B2558" s="182">
        <v>2023</v>
      </c>
      <c r="C2558" s="182">
        <v>5</v>
      </c>
      <c r="D2558" s="57" t="str">
        <f t="shared" si="505"/>
        <v>Q1</v>
      </c>
      <c r="E2558" s="16" t="s">
        <v>42</v>
      </c>
      <c r="F2558" s="182">
        <v>2023</v>
      </c>
      <c r="G2558" s="182">
        <v>5</v>
      </c>
      <c r="H2558" s="185"/>
      <c r="I2558" s="57" t="str">
        <f t="shared" si="495"/>
        <v>Q1</v>
      </c>
      <c r="J2558" s="178" t="s">
        <v>2448</v>
      </c>
      <c r="K2558" s="185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496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87" t="str">
        <f t="shared" si="507"/>
        <v>1.13</v>
      </c>
      <c r="Z2558" s="26">
        <f t="shared" si="506"/>
        <v>814570</v>
      </c>
      <c r="AA2558" s="16">
        <v>1.135</v>
      </c>
      <c r="AB2558" s="35">
        <f t="shared" si="504"/>
        <v>818174.29203539842</v>
      </c>
      <c r="AC2558" s="27">
        <f t="shared" si="497"/>
        <v>93026.417004424802</v>
      </c>
      <c r="AD2558" s="184">
        <v>0.1137</v>
      </c>
      <c r="AE2558" s="183">
        <f t="shared" si="498"/>
        <v>0</v>
      </c>
      <c r="AF2558" s="183" t="str">
        <f>IF(AND(COUNTIFS($J$18:J2558,J2558)=1,AE2558=1),1,"")</f>
        <v/>
      </c>
      <c r="AG2558" s="183">
        <f>IF(C2558="","",IF(AND(COUNTIFS($J$18:J2558,J2558)=1,C2558&lt;&gt;""),1,""))</f>
        <v>1</v>
      </c>
      <c r="AH2558" s="183">
        <f>IF(G2558="","",IF(AND(COUNTIFS($J$18:J2558,J2558)=1,G2558&lt;&gt;""),1,""))</f>
        <v>1</v>
      </c>
      <c r="AI2558" s="28">
        <f t="shared" si="499"/>
        <v>28177779.013274323</v>
      </c>
      <c r="AJ2558" s="28">
        <f t="shared" si="500"/>
        <v>4727216.637619026</v>
      </c>
      <c r="AK2558" s="29">
        <f t="shared" si="501"/>
        <v>0.16776399003598091</v>
      </c>
      <c r="AL2558" s="25"/>
      <c r="AM2558" s="25"/>
      <c r="AN2558" s="25"/>
      <c r="AO2558" s="25"/>
      <c r="AP2558" s="45" t="str">
        <f t="shared" si="502"/>
        <v>20235</v>
      </c>
      <c r="AQ2558" s="45" t="str">
        <f t="shared" si="503"/>
        <v>20235RMB</v>
      </c>
    </row>
    <row r="2559" spans="1:43" s="15" customFormat="1">
      <c r="A2559" s="16" t="s">
        <v>41</v>
      </c>
      <c r="B2559" s="182">
        <v>2023</v>
      </c>
      <c r="C2559" s="182">
        <v>1</v>
      </c>
      <c r="D2559" s="57" t="str">
        <f t="shared" si="505"/>
        <v>Q4</v>
      </c>
      <c r="E2559" s="16" t="s">
        <v>42</v>
      </c>
      <c r="F2559" s="182">
        <v>2023</v>
      </c>
      <c r="G2559" s="182">
        <v>6</v>
      </c>
      <c r="H2559" s="185"/>
      <c r="I2559" s="57" t="str">
        <f t="shared" si="495"/>
        <v>Q1</v>
      </c>
      <c r="J2559" s="178" t="s">
        <v>2397</v>
      </c>
      <c r="K2559" s="185" t="s">
        <v>2398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496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87" t="str">
        <f t="shared" si="507"/>
        <v>1.13</v>
      </c>
      <c r="Z2559" s="26">
        <f t="shared" si="506"/>
        <v>730000</v>
      </c>
      <c r="AA2559" s="16">
        <v>1.105</v>
      </c>
      <c r="AB2559" s="35">
        <f t="shared" si="504"/>
        <v>713849.55752212391</v>
      </c>
      <c r="AC2559" s="27">
        <f t="shared" si="497"/>
        <v>73954.814159292029</v>
      </c>
      <c r="AD2559" s="184">
        <v>0.1036</v>
      </c>
      <c r="AE2559" s="183">
        <f t="shared" si="498"/>
        <v>1</v>
      </c>
      <c r="AF2559" s="183" t="str">
        <f>IF(AND(COUNTIFS($J$18:J2559,J2559)=1,AE2559=1),1,"")</f>
        <v/>
      </c>
      <c r="AG2559" s="183" t="str">
        <f>IF(C2559="","",IF(AND(COUNTIFS($J$18:J2559,J2559)=1,C2559&lt;&gt;""),1,""))</f>
        <v/>
      </c>
      <c r="AH2559" s="183" t="str">
        <f>IF(G2559="","",IF(AND(COUNTIFS($J$18:J2559,J2559)=1,G2559&lt;&gt;""),1,""))</f>
        <v/>
      </c>
      <c r="AI2559" s="28">
        <f t="shared" si="499"/>
        <v>13640480.497522123</v>
      </c>
      <c r="AJ2559" s="28">
        <f t="shared" si="500"/>
        <v>1928605.8020906285</v>
      </c>
      <c r="AK2559" s="29">
        <f t="shared" si="501"/>
        <v>0.14138840654777313</v>
      </c>
      <c r="AL2559" s="25"/>
      <c r="AM2559" s="25"/>
      <c r="AN2559" s="25"/>
      <c r="AO2559" s="25"/>
      <c r="AP2559" s="45" t="str">
        <f t="shared" si="502"/>
        <v>20236</v>
      </c>
      <c r="AQ2559" s="45" t="str">
        <f t="shared" si="503"/>
        <v>20236RMB</v>
      </c>
    </row>
    <row r="2560" spans="1:43" s="15" customFormat="1">
      <c r="A2560" s="16" t="s">
        <v>42</v>
      </c>
      <c r="B2560" s="182">
        <v>2023</v>
      </c>
      <c r="C2560" s="182">
        <v>5</v>
      </c>
      <c r="D2560" s="57" t="str">
        <f t="shared" si="505"/>
        <v>Q1</v>
      </c>
      <c r="E2560" s="16" t="s">
        <v>42</v>
      </c>
      <c r="F2560" s="182">
        <v>2023</v>
      </c>
      <c r="G2560" s="182">
        <v>6</v>
      </c>
      <c r="H2560" s="185"/>
      <c r="I2560" s="57" t="str">
        <f t="shared" si="495"/>
        <v>Q1</v>
      </c>
      <c r="J2560" s="178" t="s">
        <v>2449</v>
      </c>
      <c r="K2560" s="185" t="s">
        <v>2450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496"/>
        <v>MAIN UNIT</v>
      </c>
      <c r="Q2560" s="16" t="s">
        <v>56</v>
      </c>
      <c r="R2560" s="16" t="s">
        <v>49</v>
      </c>
      <c r="S2560" s="16" t="s">
        <v>38</v>
      </c>
      <c r="T2560" s="16" t="s">
        <v>2451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87" t="str">
        <f t="shared" si="507"/>
        <v>1.13</v>
      </c>
      <c r="Z2560" s="26">
        <f t="shared" si="506"/>
        <v>700000</v>
      </c>
      <c r="AA2560" s="16">
        <v>1.105</v>
      </c>
      <c r="AB2560" s="35">
        <f t="shared" si="504"/>
        <v>684513.27433628321</v>
      </c>
      <c r="AC2560" s="27">
        <f t="shared" si="497"/>
        <v>102266.28318584072</v>
      </c>
      <c r="AD2560" s="184">
        <v>0.14940000000000001</v>
      </c>
      <c r="AE2560" s="183">
        <f t="shared" si="498"/>
        <v>1</v>
      </c>
      <c r="AF2560" s="183">
        <f>IF(AND(COUNTIFS($J$18:J2560,J2560)=1,AE2560=1),1,"")</f>
        <v>1</v>
      </c>
      <c r="AG2560" s="183">
        <f>IF(C2560="","",IF(AND(COUNTIFS($J$18:J2560,J2560)=1,C2560&lt;&gt;""),1,""))</f>
        <v>1</v>
      </c>
      <c r="AH2560" s="183">
        <f>IF(G2560="","",IF(AND(COUNTIFS($J$18:J2560,J2560)=1,G2560&lt;&gt;""),1,""))</f>
        <v>1</v>
      </c>
      <c r="AI2560" s="28">
        <f t="shared" si="499"/>
        <v>13640480.497522123</v>
      </c>
      <c r="AJ2560" s="28">
        <f t="shared" si="500"/>
        <v>1928605.8020906285</v>
      </c>
      <c r="AK2560" s="29">
        <f t="shared" si="501"/>
        <v>0.14138840654777313</v>
      </c>
      <c r="AL2560" s="25"/>
      <c r="AM2560" s="25"/>
      <c r="AN2560" s="25"/>
      <c r="AO2560" s="25"/>
      <c r="AP2560" s="45" t="str">
        <f t="shared" si="502"/>
        <v>20236</v>
      </c>
      <c r="AQ2560" s="45" t="str">
        <f t="shared" si="503"/>
        <v>20236RMB</v>
      </c>
    </row>
    <row r="2561" spans="1:43" s="15" customFormat="1">
      <c r="A2561" s="16" t="s">
        <v>42</v>
      </c>
      <c r="B2561" s="182">
        <v>2023</v>
      </c>
      <c r="C2561" s="182">
        <v>5</v>
      </c>
      <c r="D2561" s="57" t="str">
        <f t="shared" si="505"/>
        <v>Q1</v>
      </c>
      <c r="E2561" s="16" t="s">
        <v>42</v>
      </c>
      <c r="F2561" s="182">
        <v>2023</v>
      </c>
      <c r="G2561" s="182">
        <v>6</v>
      </c>
      <c r="H2561" s="185"/>
      <c r="I2561" s="57" t="str">
        <f t="shared" si="495"/>
        <v>Q1</v>
      </c>
      <c r="J2561" s="178" t="s">
        <v>2449</v>
      </c>
      <c r="K2561" s="185" t="s">
        <v>2450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496"/>
        <v>MAIN UNIT</v>
      </c>
      <c r="Q2561" s="16" t="s">
        <v>56</v>
      </c>
      <c r="R2561" s="16" t="s">
        <v>49</v>
      </c>
      <c r="S2561" s="16" t="s">
        <v>38</v>
      </c>
      <c r="T2561" s="16" t="s">
        <v>2451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87" t="str">
        <f t="shared" si="507"/>
        <v>1.13</v>
      </c>
      <c r="Z2561" s="26">
        <f t="shared" si="506"/>
        <v>516000</v>
      </c>
      <c r="AA2561" s="16">
        <v>1.105</v>
      </c>
      <c r="AB2561" s="35">
        <f t="shared" si="504"/>
        <v>504584.07079646026</v>
      </c>
      <c r="AC2561" s="27">
        <f t="shared" si="497"/>
        <v>75384.860176991162</v>
      </c>
      <c r="AD2561" s="184">
        <v>0.14940000000000001</v>
      </c>
      <c r="AE2561" s="183">
        <f t="shared" si="498"/>
        <v>1</v>
      </c>
      <c r="AF2561" s="183" t="str">
        <f>IF(AND(COUNTIFS($J$18:J2561,J2561)=1,AE2561=1),1,"")</f>
        <v/>
      </c>
      <c r="AG2561" s="183" t="str">
        <f>IF(C2561="","",IF(AND(COUNTIFS($J$18:J2561,J2561)=1,C2561&lt;&gt;""),1,""))</f>
        <v/>
      </c>
      <c r="AH2561" s="183" t="str">
        <f>IF(G2561="","",IF(AND(COUNTIFS($J$18:J2561,J2561)=1,G2561&lt;&gt;""),1,""))</f>
        <v/>
      </c>
      <c r="AI2561" s="28">
        <f t="shared" si="499"/>
        <v>13640480.497522123</v>
      </c>
      <c r="AJ2561" s="28">
        <f t="shared" si="500"/>
        <v>1928605.8020906285</v>
      </c>
      <c r="AK2561" s="29">
        <f t="shared" si="501"/>
        <v>0.14138840654777313</v>
      </c>
      <c r="AL2561" s="25"/>
      <c r="AM2561" s="25"/>
      <c r="AN2561" s="25"/>
      <c r="AO2561" s="25"/>
      <c r="AP2561" s="45" t="str">
        <f t="shared" si="502"/>
        <v>20236</v>
      </c>
      <c r="AQ2561" s="45" t="str">
        <f t="shared" si="503"/>
        <v>20236RMB</v>
      </c>
    </row>
    <row r="2562" spans="1:43" s="15" customFormat="1">
      <c r="A2562" s="16" t="s">
        <v>41</v>
      </c>
      <c r="B2562" s="182">
        <v>2023</v>
      </c>
      <c r="C2562" s="182">
        <v>2</v>
      </c>
      <c r="D2562" s="57" t="str">
        <f t="shared" si="505"/>
        <v>Q4</v>
      </c>
      <c r="E2562" s="16" t="s">
        <v>42</v>
      </c>
      <c r="F2562" s="182">
        <v>2023</v>
      </c>
      <c r="G2562" s="182">
        <v>6</v>
      </c>
      <c r="H2562" s="185"/>
      <c r="I2562" s="5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78" t="s">
        <v>2452</v>
      </c>
      <c r="K2562" s="185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ref="P2562:P2625" si="509">IF(M2562="","",IF(AND(N2562&gt;0,L2562&lt;&gt;""),"MAIN UNIT",IF(AND(O2562&gt;0,L2562&lt;&gt;""),"SERVICE/ PARTS","C66 SERVICE/OTHERS")))</f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87" t="str">
        <f t="shared" si="507"/>
        <v>1.13</v>
      </c>
      <c r="Z2562" s="26">
        <f t="shared" si="506"/>
        <v>710000</v>
      </c>
      <c r="AA2562" s="16">
        <v>1.105</v>
      </c>
      <c r="AB2562" s="35">
        <f t="shared" si="504"/>
        <v>694292.03539823007</v>
      </c>
      <c r="AC2562" s="27">
        <f t="shared" ref="AC2562:AC2625" si="510">IF(R2562&lt;&gt;"",AB2562*AD2562,"")</f>
        <v>146009.61504424777</v>
      </c>
      <c r="AD2562" s="184">
        <v>0.21029999999999999</v>
      </c>
      <c r="AE2562" s="183">
        <f t="shared" ref="AE2562:AE2625" si="511">IF(Q2562="","",IF(Q2562="Yes",1,0))</f>
        <v>0</v>
      </c>
      <c r="AF2562" s="183" t="str">
        <f>IF(AND(COUNTIFS($J$18:J2562,J2562)=1,AE2562=1),1,"")</f>
        <v/>
      </c>
      <c r="AG2562" s="183">
        <f>IF(C2562="","",IF(AND(COUNTIFS($J$18:J2562,J2562)=1,C2562&lt;&gt;""),1,""))</f>
        <v>1</v>
      </c>
      <c r="AH2562" s="183">
        <f>IF(G2562="","",IF(AND(COUNTIFS($J$18:J2562,J2562)=1,G2562&lt;&gt;""),1,""))</f>
        <v>1</v>
      </c>
      <c r="AI2562" s="28">
        <f t="shared" ref="AI2562:AI2625" si="512">IF(P2562="C66 SERVICE","",SUMIFS(AB:AB,F:F,F2562,G:G,G2562,E:E,E2562))</f>
        <v>13640480.497522123</v>
      </c>
      <c r="AJ2562" s="28">
        <f t="shared" ref="AJ2562:AJ2625" si="513">IF(P2562="C66 SERVICE","",SUMIFS(AC:AC,F:F,F2562,G:G,G2562,E:E,E2562))</f>
        <v>1928605.8020906285</v>
      </c>
      <c r="AK2562" s="29">
        <f t="shared" ref="AK2562:AK2625" si="514">IF(AJ2562&gt;0,AJ2562/AI2562,"")</f>
        <v>0.14138840654777313</v>
      </c>
      <c r="AL2562" s="25"/>
      <c r="AM2562" s="25"/>
      <c r="AN2562" s="25"/>
      <c r="AO2562" s="25"/>
      <c r="AP2562" s="45" t="str">
        <f t="shared" ref="AP2562:AP2625" si="515">IF(F2562="","",F2562&amp;G2562)</f>
        <v>20236</v>
      </c>
      <c r="AQ2562" s="45" t="str">
        <f t="shared" ref="AQ2562:AQ2625" si="516">IF(W2562="","",F2562&amp;G2562&amp;W2562)</f>
        <v>20236RMB</v>
      </c>
    </row>
    <row r="2563" spans="1:43" s="15" customFormat="1">
      <c r="A2563" s="16" t="s">
        <v>41</v>
      </c>
      <c r="B2563" s="182">
        <v>2023</v>
      </c>
      <c r="C2563" s="182">
        <v>2</v>
      </c>
      <c r="D2563" s="57" t="str">
        <f t="shared" si="505"/>
        <v>Q4</v>
      </c>
      <c r="E2563" s="16" t="s">
        <v>42</v>
      </c>
      <c r="F2563" s="182">
        <v>2023</v>
      </c>
      <c r="G2563" s="182">
        <v>6</v>
      </c>
      <c r="H2563" s="185"/>
      <c r="I2563" s="57" t="str">
        <f t="shared" si="508"/>
        <v>Q1</v>
      </c>
      <c r="J2563" s="178" t="s">
        <v>2453</v>
      </c>
      <c r="K2563" s="185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9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87" t="str">
        <f t="shared" si="507"/>
        <v>1.13</v>
      </c>
      <c r="Z2563" s="26">
        <f t="shared" si="506"/>
        <v>1150000</v>
      </c>
      <c r="AA2563" s="16">
        <v>1.105</v>
      </c>
      <c r="AB2563" s="35">
        <f t="shared" si="504"/>
        <v>1124557.522123894</v>
      </c>
      <c r="AC2563" s="27">
        <f t="shared" si="510"/>
        <v>283163.5840707965</v>
      </c>
      <c r="AD2563" s="184">
        <v>0.25180000000000002</v>
      </c>
      <c r="AE2563" s="183">
        <f t="shared" si="511"/>
        <v>0</v>
      </c>
      <c r="AF2563" s="183" t="str">
        <f>IF(AND(COUNTIFS($J$18:J2563,J2563)=1,AE2563=1),1,"")</f>
        <v/>
      </c>
      <c r="AG2563" s="183">
        <f>IF(C2563="","",IF(AND(COUNTIFS($J$18:J2563,J2563)=1,C2563&lt;&gt;""),1,""))</f>
        <v>1</v>
      </c>
      <c r="AH2563" s="183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82">
        <v>2023</v>
      </c>
      <c r="C2564" s="182">
        <v>3</v>
      </c>
      <c r="D2564" s="57" t="str">
        <f t="shared" si="505"/>
        <v>Q4</v>
      </c>
      <c r="E2564" s="16" t="s">
        <v>42</v>
      </c>
      <c r="F2564" s="182">
        <v>2023</v>
      </c>
      <c r="G2564" s="182">
        <v>6</v>
      </c>
      <c r="H2564" s="185"/>
      <c r="I2564" s="57" t="str">
        <f t="shared" si="508"/>
        <v>Q1</v>
      </c>
      <c r="J2564" s="178" t="s">
        <v>2454</v>
      </c>
      <c r="K2564" s="185" t="s">
        <v>2106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9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87" t="str">
        <f t="shared" si="507"/>
        <v>1.13</v>
      </c>
      <c r="Z2564" s="26">
        <f t="shared" si="506"/>
        <v>2357000</v>
      </c>
      <c r="AA2564" s="16">
        <v>1.105</v>
      </c>
      <c r="AB2564" s="35">
        <f t="shared" si="504"/>
        <v>2304853.982300885</v>
      </c>
      <c r="AC2564" s="27">
        <f t="shared" si="510"/>
        <v>271281.31371681415</v>
      </c>
      <c r="AD2564" s="184">
        <v>0.1177</v>
      </c>
      <c r="AE2564" s="183">
        <f t="shared" si="511"/>
        <v>0</v>
      </c>
      <c r="AF2564" s="183" t="str">
        <f>IF(AND(COUNTIFS($J$18:J2564,J2564)=1,AE2564=1),1,"")</f>
        <v/>
      </c>
      <c r="AG2564" s="183">
        <f>IF(C2564="","",IF(AND(COUNTIFS($J$18:J2564,J2564)=1,C2564&lt;&gt;""),1,""))</f>
        <v>1</v>
      </c>
      <c r="AH2564" s="183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82">
        <v>2023</v>
      </c>
      <c r="C2565" s="182">
        <v>3</v>
      </c>
      <c r="D2565" s="57" t="str">
        <f t="shared" si="505"/>
        <v>Q4</v>
      </c>
      <c r="E2565" s="16" t="s">
        <v>42</v>
      </c>
      <c r="F2565" s="182">
        <v>2023</v>
      </c>
      <c r="G2565" s="182">
        <v>6</v>
      </c>
      <c r="H2565" s="185"/>
      <c r="I2565" s="57" t="str">
        <f t="shared" si="508"/>
        <v>Q1</v>
      </c>
      <c r="J2565" s="178" t="s">
        <v>2408</v>
      </c>
      <c r="K2565" s="185" t="s">
        <v>2409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9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87" t="str">
        <f t="shared" si="507"/>
        <v>1.13</v>
      </c>
      <c r="Z2565" s="26">
        <f t="shared" si="506"/>
        <v>244545.14</v>
      </c>
      <c r="AA2565" s="16">
        <v>1.105</v>
      </c>
      <c r="AB2565" s="35">
        <f t="shared" si="504"/>
        <v>239134.84929203545</v>
      </c>
      <c r="AC2565" s="27">
        <f t="shared" si="510"/>
        <v>21593.876891070802</v>
      </c>
      <c r="AD2565" s="184">
        <v>9.0300000000000005E-2</v>
      </c>
      <c r="AE2565" s="183">
        <f t="shared" si="511"/>
        <v>0</v>
      </c>
      <c r="AF2565" s="183" t="str">
        <f>IF(AND(COUNTIFS($J$18:J2565,J2565)=1,AE2565=1),1,"")</f>
        <v/>
      </c>
      <c r="AG2565" s="183" t="str">
        <f>IF(C2565="","",IF(AND(COUNTIFS($J$18:J2565,J2565)=1,C2565&lt;&gt;""),1,""))</f>
        <v/>
      </c>
      <c r="AH2565" s="183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82">
        <v>2023</v>
      </c>
      <c r="C2566" s="182">
        <v>4</v>
      </c>
      <c r="D2566" s="57" t="str">
        <f t="shared" si="505"/>
        <v>Q1</v>
      </c>
      <c r="E2566" s="16" t="s">
        <v>42</v>
      </c>
      <c r="F2566" s="182">
        <v>2023</v>
      </c>
      <c r="G2566" s="182">
        <v>6</v>
      </c>
      <c r="H2566" s="185"/>
      <c r="I2566" s="57" t="str">
        <f t="shared" si="508"/>
        <v>Q1</v>
      </c>
      <c r="J2566" s="178" t="s">
        <v>2455</v>
      </c>
      <c r="K2566" s="185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9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87" t="str">
        <f t="shared" si="507"/>
        <v>1</v>
      </c>
      <c r="Z2566" s="26">
        <f t="shared" si="506"/>
        <v>11880000</v>
      </c>
      <c r="AA2566" s="16">
        <v>5.7099999999999998E-2</v>
      </c>
      <c r="AB2566" s="35">
        <f t="shared" si="504"/>
        <v>678348</v>
      </c>
      <c r="AC2566" s="27">
        <f t="shared" si="510"/>
        <v>66885.112800000003</v>
      </c>
      <c r="AD2566" s="184">
        <v>9.8599999999999993E-2</v>
      </c>
      <c r="AE2566" s="183">
        <f t="shared" si="511"/>
        <v>0</v>
      </c>
      <c r="AF2566" s="183" t="str">
        <f>IF(AND(COUNTIFS($J$18:J2566,J2566)=1,AE2566=1),1,"")</f>
        <v/>
      </c>
      <c r="AG2566" s="183">
        <f>IF(C2566="","",IF(AND(COUNTIFS($J$18:J2566,J2566)=1,C2566&lt;&gt;""),1,""))</f>
        <v>1</v>
      </c>
      <c r="AH2566" s="183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82">
        <v>2023</v>
      </c>
      <c r="C2567" s="182">
        <v>4</v>
      </c>
      <c r="D2567" s="57" t="str">
        <f t="shared" si="505"/>
        <v>Q1</v>
      </c>
      <c r="E2567" s="16" t="s">
        <v>42</v>
      </c>
      <c r="F2567" s="182">
        <v>2023</v>
      </c>
      <c r="G2567" s="182">
        <v>6</v>
      </c>
      <c r="H2567" s="185"/>
      <c r="I2567" s="57" t="str">
        <f t="shared" si="508"/>
        <v>Q1</v>
      </c>
      <c r="J2567" s="178" t="s">
        <v>2456</v>
      </c>
      <c r="K2567" s="185" t="s">
        <v>2457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9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87" t="str">
        <f t="shared" si="507"/>
        <v>1.13</v>
      </c>
      <c r="Z2567" s="26">
        <f t="shared" si="506"/>
        <v>500000</v>
      </c>
      <c r="AA2567" s="16">
        <v>1.105</v>
      </c>
      <c r="AB2567" s="35">
        <f t="shared" si="504"/>
        <v>488938.05309734517</v>
      </c>
      <c r="AC2567" s="27">
        <f t="shared" si="510"/>
        <v>96174.115044247796</v>
      </c>
      <c r="AD2567" s="184">
        <v>0.19670000000000001</v>
      </c>
      <c r="AE2567" s="183">
        <f t="shared" si="511"/>
        <v>1</v>
      </c>
      <c r="AF2567" s="183">
        <f>IF(AND(COUNTIFS($J$18:J2567,J2567)=1,AE2567=1),1,"")</f>
        <v>1</v>
      </c>
      <c r="AG2567" s="183">
        <f>IF(C2567="","",IF(AND(COUNTIFS($J$18:J2567,J2567)=1,C2567&lt;&gt;""),1,""))</f>
        <v>1</v>
      </c>
      <c r="AH2567" s="183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82">
        <v>2023</v>
      </c>
      <c r="C2568" s="182">
        <v>4</v>
      </c>
      <c r="D2568" s="57" t="str">
        <f t="shared" si="505"/>
        <v>Q1</v>
      </c>
      <c r="E2568" s="16" t="s">
        <v>42</v>
      </c>
      <c r="F2568" s="182">
        <v>2023</v>
      </c>
      <c r="G2568" s="182">
        <v>6</v>
      </c>
      <c r="H2568" s="185"/>
      <c r="I2568" s="57" t="str">
        <f t="shared" si="508"/>
        <v>Q1</v>
      </c>
      <c r="J2568" s="178" t="s">
        <v>2456</v>
      </c>
      <c r="K2568" s="185" t="s">
        <v>2457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9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87" t="str">
        <f t="shared" si="507"/>
        <v>1.13</v>
      </c>
      <c r="Z2568" s="26">
        <f t="shared" si="506"/>
        <v>500000</v>
      </c>
      <c r="AA2568" s="16">
        <v>1.105</v>
      </c>
      <c r="AB2568" s="35">
        <f t="shared" si="504"/>
        <v>488938.05309734517</v>
      </c>
      <c r="AC2568" s="27">
        <f t="shared" si="510"/>
        <v>96174.115044247796</v>
      </c>
      <c r="AD2568" s="184">
        <v>0.19670000000000001</v>
      </c>
      <c r="AE2568" s="183">
        <f t="shared" si="511"/>
        <v>1</v>
      </c>
      <c r="AF2568" s="183" t="str">
        <f>IF(AND(COUNTIFS($J$18:J2568,J2568)=1,AE2568=1),1,"")</f>
        <v/>
      </c>
      <c r="AG2568" s="183" t="str">
        <f>IF(C2568="","",IF(AND(COUNTIFS($J$18:J2568,J2568)=1,C2568&lt;&gt;""),1,""))</f>
        <v/>
      </c>
      <c r="AH2568" s="183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82">
        <v>2023</v>
      </c>
      <c r="C2569" s="182">
        <v>4</v>
      </c>
      <c r="D2569" s="57" t="str">
        <f t="shared" si="505"/>
        <v>Q1</v>
      </c>
      <c r="E2569" s="16" t="s">
        <v>42</v>
      </c>
      <c r="F2569" s="182">
        <v>2023</v>
      </c>
      <c r="G2569" s="182">
        <v>6</v>
      </c>
      <c r="H2569" s="185"/>
      <c r="I2569" s="57" t="str">
        <f t="shared" si="508"/>
        <v>Q1</v>
      </c>
      <c r="J2569" s="178" t="s">
        <v>2458</v>
      </c>
      <c r="K2569" s="185" t="s">
        <v>2459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9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87" t="str">
        <f t="shared" si="507"/>
        <v>1.13</v>
      </c>
      <c r="Z2569" s="26">
        <f t="shared" si="506"/>
        <v>520000</v>
      </c>
      <c r="AA2569" s="16">
        <v>1.105</v>
      </c>
      <c r="AB2569" s="35">
        <f t="shared" si="504"/>
        <v>508495.57522123895</v>
      </c>
      <c r="AC2569" s="27">
        <f t="shared" si="510"/>
        <v>73986.106194690263</v>
      </c>
      <c r="AD2569" s="184">
        <v>0.14549999999999999</v>
      </c>
      <c r="AE2569" s="183">
        <f t="shared" si="511"/>
        <v>1</v>
      </c>
      <c r="AF2569" s="183">
        <f>IF(AND(COUNTIFS($J$18:J2569,J2569)=1,AE2569=1),1,"")</f>
        <v>1</v>
      </c>
      <c r="AG2569" s="183">
        <f>IF(C2569="","",IF(AND(COUNTIFS($J$18:J2569,J2569)=1,C2569&lt;&gt;""),1,""))</f>
        <v>1</v>
      </c>
      <c r="AH2569" s="183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82">
        <v>2023</v>
      </c>
      <c r="C2570" s="182">
        <v>4</v>
      </c>
      <c r="D2570" s="57" t="str">
        <f t="shared" si="505"/>
        <v>Q1</v>
      </c>
      <c r="E2570" s="16" t="s">
        <v>42</v>
      </c>
      <c r="F2570" s="182">
        <v>2023</v>
      </c>
      <c r="G2570" s="182">
        <v>6</v>
      </c>
      <c r="H2570" s="185"/>
      <c r="I2570" s="57" t="str">
        <f t="shared" si="508"/>
        <v>Q1</v>
      </c>
      <c r="J2570" s="178" t="s">
        <v>2458</v>
      </c>
      <c r="K2570" s="185" t="s">
        <v>2459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9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87" t="str">
        <f t="shared" si="507"/>
        <v>1.13</v>
      </c>
      <c r="Z2570" s="26">
        <f t="shared" si="506"/>
        <v>520000</v>
      </c>
      <c r="AA2570" s="16">
        <v>1.105</v>
      </c>
      <c r="AB2570" s="35">
        <f t="shared" ref="AB2570:AB2633" si="517">IF(AND(R2570&lt;&gt;"C66",R2570&lt;&gt;""),Z2570/Y2570*AA2570,"")</f>
        <v>508495.57522123895</v>
      </c>
      <c r="AC2570" s="27">
        <f t="shared" si="510"/>
        <v>73986.106194690263</v>
      </c>
      <c r="AD2570" s="184">
        <v>0.14549999999999999</v>
      </c>
      <c r="AE2570" s="183">
        <f t="shared" si="511"/>
        <v>1</v>
      </c>
      <c r="AF2570" s="183" t="str">
        <f>IF(AND(COUNTIFS($J$18:J2570,J2570)=1,AE2570=1),1,"")</f>
        <v/>
      </c>
      <c r="AG2570" s="183" t="str">
        <f>IF(C2570="","",IF(AND(COUNTIFS($J$18:J2570,J2570)=1,C2570&lt;&gt;""),1,""))</f>
        <v/>
      </c>
      <c r="AH2570" s="183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82">
        <v>2023</v>
      </c>
      <c r="C2571" s="182">
        <v>5</v>
      </c>
      <c r="D2571" s="57" t="str">
        <f t="shared" si="505"/>
        <v>Q1</v>
      </c>
      <c r="E2571" s="16" t="s">
        <v>42</v>
      </c>
      <c r="F2571" s="182">
        <v>2023</v>
      </c>
      <c r="G2571" s="182">
        <v>6</v>
      </c>
      <c r="H2571" s="185"/>
      <c r="I2571" s="57" t="str">
        <f t="shared" si="508"/>
        <v>Q1</v>
      </c>
      <c r="J2571" s="178" t="s">
        <v>2460</v>
      </c>
      <c r="K2571" s="185" t="s">
        <v>2461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9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87" t="str">
        <f t="shared" si="507"/>
        <v>1.13</v>
      </c>
      <c r="Z2571" s="26">
        <f t="shared" si="506"/>
        <v>460000</v>
      </c>
      <c r="AA2571" s="16">
        <v>1.105</v>
      </c>
      <c r="AB2571" s="35">
        <f t="shared" si="517"/>
        <v>449823.00884955755</v>
      </c>
      <c r="AC2571" s="27">
        <f t="shared" si="510"/>
        <v>47141.451327433635</v>
      </c>
      <c r="AD2571" s="184">
        <v>0.1048</v>
      </c>
      <c r="AE2571" s="183">
        <f t="shared" si="511"/>
        <v>1</v>
      </c>
      <c r="AF2571" s="183">
        <f>IF(AND(COUNTIFS($J$18:J2571,J2571)=1,AE2571=1),1,"")</f>
        <v>1</v>
      </c>
      <c r="AG2571" s="183">
        <f>IF(C2571="","",IF(AND(COUNTIFS($J$18:J2571,J2571)=1,C2571&lt;&gt;""),1,""))</f>
        <v>1</v>
      </c>
      <c r="AH2571" s="183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82">
        <v>2023</v>
      </c>
      <c r="C2572" s="182">
        <v>7</v>
      </c>
      <c r="D2572" s="57" t="str">
        <f t="shared" si="505"/>
        <v>Q2</v>
      </c>
      <c r="E2572" s="16" t="s">
        <v>42</v>
      </c>
      <c r="F2572" s="182">
        <v>2023</v>
      </c>
      <c r="G2572" s="182">
        <v>11</v>
      </c>
      <c r="H2572" s="185"/>
      <c r="I2572" s="57" t="str">
        <f t="shared" si="508"/>
        <v>Q3</v>
      </c>
      <c r="J2572" s="178" t="s">
        <v>2462</v>
      </c>
      <c r="K2572" s="185" t="s">
        <v>2463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9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87" t="str">
        <f t="shared" si="507"/>
        <v>1.13</v>
      </c>
      <c r="Z2572" s="26">
        <f t="shared" si="506"/>
        <v>800000</v>
      </c>
      <c r="AA2572" s="16">
        <v>1.07</v>
      </c>
      <c r="AB2572" s="35">
        <f t="shared" si="517"/>
        <v>757522.12389380543</v>
      </c>
      <c r="AC2572" s="27">
        <f t="shared" si="510"/>
        <v>125521.41592920355</v>
      </c>
      <c r="AD2572" s="184">
        <v>0.16569999999999999</v>
      </c>
      <c r="AE2572" s="183">
        <f t="shared" si="511"/>
        <v>1</v>
      </c>
      <c r="AF2572" s="183">
        <f>IF(AND(COUNTIFS($J$18:J2572,J2572)=1,AE2572=1),1,"")</f>
        <v>1</v>
      </c>
      <c r="AG2572" s="183">
        <f>IF(C2572="","",IF(AND(COUNTIFS($J$18:J2572,J2572)=1,C2572&lt;&gt;""),1,""))</f>
        <v>1</v>
      </c>
      <c r="AH2572" s="183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1971465.2465810829</v>
      </c>
      <c r="AK2572" s="29">
        <f t="shared" si="514"/>
        <v>0.16806225842571892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82">
        <v>2023</v>
      </c>
      <c r="C2573" s="182">
        <v>3</v>
      </c>
      <c r="D2573" s="57" t="str">
        <f t="shared" si="505"/>
        <v>Q4</v>
      </c>
      <c r="E2573" s="16" t="s">
        <v>42</v>
      </c>
      <c r="F2573" s="182">
        <v>2023</v>
      </c>
      <c r="G2573" s="182">
        <v>7</v>
      </c>
      <c r="H2573" s="185"/>
      <c r="I2573" s="57" t="str">
        <f t="shared" si="508"/>
        <v>Q2</v>
      </c>
      <c r="J2573" s="178" t="s">
        <v>2371</v>
      </c>
      <c r="K2573" s="185" t="s">
        <v>2372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9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87" t="str">
        <f t="shared" si="507"/>
        <v>1.13</v>
      </c>
      <c r="Z2573" s="26">
        <f t="shared" si="506"/>
        <v>900000</v>
      </c>
      <c r="AA2573" s="16">
        <v>1.081</v>
      </c>
      <c r="AB2573" s="35">
        <f t="shared" si="517"/>
        <v>860973.45132743369</v>
      </c>
      <c r="AC2573" s="27">
        <f t="shared" si="510"/>
        <v>146451.58407079647</v>
      </c>
      <c r="AD2573" s="184">
        <v>0.1701</v>
      </c>
      <c r="AE2573" s="183">
        <f t="shared" si="511"/>
        <v>1</v>
      </c>
      <c r="AF2573" s="183" t="str">
        <f>IF(AND(COUNTIFS($J$18:J2573,J2573)=1,AE2573=1),1,"")</f>
        <v/>
      </c>
      <c r="AG2573" s="183" t="str">
        <f>IF(C2573="","",IF(AND(COUNTIFS($J$18:J2573,J2573)=1,C2573&lt;&gt;""),1,""))</f>
        <v/>
      </c>
      <c r="AH2573" s="183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82">
        <v>2023</v>
      </c>
      <c r="C2574" s="182">
        <v>3</v>
      </c>
      <c r="D2574" s="57" t="str">
        <f t="shared" si="505"/>
        <v>Q4</v>
      </c>
      <c r="E2574" s="16" t="s">
        <v>42</v>
      </c>
      <c r="F2574" s="182">
        <v>2023</v>
      </c>
      <c r="G2574" s="182">
        <v>7</v>
      </c>
      <c r="H2574" s="185"/>
      <c r="I2574" s="57" t="str">
        <f t="shared" si="508"/>
        <v>Q2</v>
      </c>
      <c r="J2574" s="178" t="s">
        <v>2371</v>
      </c>
      <c r="K2574" s="185" t="s">
        <v>2372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9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87" t="str">
        <f t="shared" si="507"/>
        <v>1.13</v>
      </c>
      <c r="Z2574" s="26">
        <f t="shared" si="506"/>
        <v>690000</v>
      </c>
      <c r="AA2574" s="16">
        <v>1.081</v>
      </c>
      <c r="AB2574" s="35">
        <f t="shared" si="517"/>
        <v>660079.64601769927</v>
      </c>
      <c r="AC2574" s="27">
        <f t="shared" si="510"/>
        <v>112279.54778761065</v>
      </c>
      <c r="AD2574" s="184">
        <v>0.1701</v>
      </c>
      <c r="AE2574" s="183">
        <f t="shared" si="511"/>
        <v>1</v>
      </c>
      <c r="AF2574" s="183" t="str">
        <f>IF(AND(COUNTIFS($J$18:J2574,J2574)=1,AE2574=1),1,"")</f>
        <v/>
      </c>
      <c r="AG2574" s="183" t="str">
        <f>IF(C2574="","",IF(AND(COUNTIFS($J$18:J2574,J2574)=1,C2574&lt;&gt;""),1,""))</f>
        <v/>
      </c>
      <c r="AH2574" s="183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82">
        <v>2023</v>
      </c>
      <c r="C2575" s="182">
        <v>4</v>
      </c>
      <c r="D2575" s="57" t="str">
        <f t="shared" si="505"/>
        <v>Q1</v>
      </c>
      <c r="E2575" s="16" t="s">
        <v>42</v>
      </c>
      <c r="F2575" s="182">
        <v>2023</v>
      </c>
      <c r="G2575" s="182">
        <v>7</v>
      </c>
      <c r="H2575" s="185"/>
      <c r="I2575" s="57" t="str">
        <f t="shared" si="508"/>
        <v>Q2</v>
      </c>
      <c r="J2575" s="178" t="s">
        <v>2464</v>
      </c>
      <c r="K2575" s="185" t="s">
        <v>2465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9"/>
        <v>MAIN UNIT</v>
      </c>
      <c r="Q2575" s="16" t="s">
        <v>48</v>
      </c>
      <c r="R2575" s="16" t="s">
        <v>49</v>
      </c>
      <c r="S2575" s="16" t="s">
        <v>37</v>
      </c>
      <c r="T2575" s="16" t="s">
        <v>2310</v>
      </c>
      <c r="U2575" s="16" t="s">
        <v>58</v>
      </c>
      <c r="V2575" s="16" t="s">
        <v>2059</v>
      </c>
      <c r="W2575" s="16" t="s">
        <v>96</v>
      </c>
      <c r="X2575" s="34">
        <v>11538686</v>
      </c>
      <c r="Y2575" s="187" t="str">
        <f t="shared" si="507"/>
        <v>1</v>
      </c>
      <c r="Z2575" s="26">
        <f t="shared" si="506"/>
        <v>11538686</v>
      </c>
      <c r="AA2575" s="16">
        <v>5.5199999999999999E-2</v>
      </c>
      <c r="AB2575" s="35">
        <f t="shared" si="517"/>
        <v>636935.46719999996</v>
      </c>
      <c r="AC2575" s="27">
        <f t="shared" si="510"/>
        <v>67005.611149439996</v>
      </c>
      <c r="AD2575" s="184">
        <v>0.1052</v>
      </c>
      <c r="AE2575" s="183">
        <f t="shared" si="511"/>
        <v>0</v>
      </c>
      <c r="AF2575" s="183" t="str">
        <f>IF(AND(COUNTIFS($J$18:J2575,J2575)=1,AE2575=1),1,"")</f>
        <v/>
      </c>
      <c r="AG2575" s="183">
        <f>IF(C2575="","",IF(AND(COUNTIFS($J$18:J2575,J2575)=1,C2575&lt;&gt;""),1,""))</f>
        <v>1</v>
      </c>
      <c r="AH2575" s="183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82">
        <v>2023</v>
      </c>
      <c r="C2576" s="182">
        <v>4</v>
      </c>
      <c r="D2576" s="57" t="str">
        <f t="shared" si="505"/>
        <v>Q1</v>
      </c>
      <c r="E2576" s="16" t="s">
        <v>42</v>
      </c>
      <c r="F2576" s="182">
        <v>2023</v>
      </c>
      <c r="G2576" s="182">
        <v>7</v>
      </c>
      <c r="H2576" s="185"/>
      <c r="I2576" s="57" t="str">
        <f t="shared" si="508"/>
        <v>Q2</v>
      </c>
      <c r="J2576" s="178" t="s">
        <v>2464</v>
      </c>
      <c r="K2576" s="185" t="s">
        <v>2465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9"/>
        <v>MAIN UNIT</v>
      </c>
      <c r="Q2576" s="16" t="s">
        <v>48</v>
      </c>
      <c r="R2576" s="16" t="s">
        <v>49</v>
      </c>
      <c r="S2576" s="16" t="s">
        <v>37</v>
      </c>
      <c r="T2576" s="16" t="s">
        <v>2310</v>
      </c>
      <c r="U2576" s="16" t="s">
        <v>58</v>
      </c>
      <c r="V2576" s="16" t="s">
        <v>2059</v>
      </c>
      <c r="W2576" s="16" t="s">
        <v>96</v>
      </c>
      <c r="X2576" s="34">
        <v>11538686</v>
      </c>
      <c r="Y2576" s="187" t="str">
        <f t="shared" si="507"/>
        <v>1</v>
      </c>
      <c r="Z2576" s="26">
        <f t="shared" si="506"/>
        <v>11538686</v>
      </c>
      <c r="AA2576" s="16">
        <v>5.5199999999999999E-2</v>
      </c>
      <c r="AB2576" s="35">
        <f t="shared" si="517"/>
        <v>636935.46719999996</v>
      </c>
      <c r="AC2576" s="27">
        <f t="shared" si="510"/>
        <v>67005.611149439996</v>
      </c>
      <c r="AD2576" s="184">
        <v>0.1052</v>
      </c>
      <c r="AE2576" s="183">
        <f t="shared" si="511"/>
        <v>0</v>
      </c>
      <c r="AF2576" s="183" t="str">
        <f>IF(AND(COUNTIFS($J$18:J2576,J2576)=1,AE2576=1),1,"")</f>
        <v/>
      </c>
      <c r="AG2576" s="183" t="str">
        <f>IF(C2576="","",IF(AND(COUNTIFS($J$18:J2576,J2576)=1,C2576&lt;&gt;""),1,""))</f>
        <v/>
      </c>
      <c r="AH2576" s="183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82">
        <v>2023</v>
      </c>
      <c r="C2577" s="182">
        <v>4</v>
      </c>
      <c r="D2577" s="57" t="str">
        <f t="shared" si="505"/>
        <v>Q1</v>
      </c>
      <c r="E2577" s="16" t="s">
        <v>42</v>
      </c>
      <c r="F2577" s="182">
        <v>2023</v>
      </c>
      <c r="G2577" s="182">
        <v>7</v>
      </c>
      <c r="H2577" s="185"/>
      <c r="I2577" s="57" t="str">
        <f t="shared" si="508"/>
        <v>Q2</v>
      </c>
      <c r="J2577" s="178" t="s">
        <v>2464</v>
      </c>
      <c r="K2577" s="185" t="s">
        <v>2465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9"/>
        <v>MAIN UNIT</v>
      </c>
      <c r="Q2577" s="16" t="s">
        <v>48</v>
      </c>
      <c r="R2577" s="16" t="s">
        <v>49</v>
      </c>
      <c r="S2577" s="16" t="s">
        <v>37</v>
      </c>
      <c r="T2577" s="16" t="s">
        <v>2310</v>
      </c>
      <c r="U2577" s="16" t="s">
        <v>58</v>
      </c>
      <c r="V2577" s="16" t="s">
        <v>2059</v>
      </c>
      <c r="W2577" s="16" t="s">
        <v>96</v>
      </c>
      <c r="X2577" s="34">
        <v>11538686</v>
      </c>
      <c r="Y2577" s="187" t="str">
        <f t="shared" si="507"/>
        <v>1</v>
      </c>
      <c r="Z2577" s="26">
        <f t="shared" si="506"/>
        <v>11538686</v>
      </c>
      <c r="AA2577" s="16">
        <v>5.5199999999999999E-2</v>
      </c>
      <c r="AB2577" s="35">
        <f t="shared" si="517"/>
        <v>636935.46719999996</v>
      </c>
      <c r="AC2577" s="27">
        <f t="shared" si="510"/>
        <v>67005.611149439996</v>
      </c>
      <c r="AD2577" s="184">
        <v>0.1052</v>
      </c>
      <c r="AE2577" s="183">
        <f t="shared" si="511"/>
        <v>0</v>
      </c>
      <c r="AF2577" s="183" t="str">
        <f>IF(AND(COUNTIFS($J$18:J2577,J2577)=1,AE2577=1),1,"")</f>
        <v/>
      </c>
      <c r="AG2577" s="183" t="str">
        <f>IF(C2577="","",IF(AND(COUNTIFS($J$18:J2577,J2577)=1,C2577&lt;&gt;""),1,""))</f>
        <v/>
      </c>
      <c r="AH2577" s="183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82">
        <v>2023</v>
      </c>
      <c r="C2578" s="182">
        <v>4</v>
      </c>
      <c r="D2578" s="57" t="str">
        <f t="shared" si="505"/>
        <v>Q1</v>
      </c>
      <c r="E2578" s="16" t="s">
        <v>42</v>
      </c>
      <c r="F2578" s="182">
        <v>2023</v>
      </c>
      <c r="G2578" s="182">
        <v>7</v>
      </c>
      <c r="H2578" s="185"/>
      <c r="I2578" s="57" t="str">
        <f t="shared" si="508"/>
        <v>Q2</v>
      </c>
      <c r="J2578" s="178" t="s">
        <v>2464</v>
      </c>
      <c r="K2578" s="185" t="s">
        <v>2465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9"/>
        <v>MAIN UNIT</v>
      </c>
      <c r="Q2578" s="16" t="s">
        <v>48</v>
      </c>
      <c r="R2578" s="16" t="s">
        <v>49</v>
      </c>
      <c r="S2578" s="16" t="s">
        <v>37</v>
      </c>
      <c r="T2578" s="16" t="s">
        <v>2310</v>
      </c>
      <c r="U2578" s="16" t="s">
        <v>58</v>
      </c>
      <c r="V2578" s="16" t="s">
        <v>2059</v>
      </c>
      <c r="W2578" s="16" t="s">
        <v>96</v>
      </c>
      <c r="X2578" s="34">
        <v>11538686</v>
      </c>
      <c r="Y2578" s="187" t="str">
        <f t="shared" si="507"/>
        <v>1</v>
      </c>
      <c r="Z2578" s="26">
        <f t="shared" si="506"/>
        <v>11538686</v>
      </c>
      <c r="AA2578" s="16">
        <v>5.5199999999999999E-2</v>
      </c>
      <c r="AB2578" s="35">
        <f t="shared" si="517"/>
        <v>636935.46719999996</v>
      </c>
      <c r="AC2578" s="27">
        <f t="shared" si="510"/>
        <v>67005.611149439996</v>
      </c>
      <c r="AD2578" s="184">
        <v>0.1052</v>
      </c>
      <c r="AE2578" s="183">
        <f t="shared" si="511"/>
        <v>0</v>
      </c>
      <c r="AF2578" s="183" t="str">
        <f>IF(AND(COUNTIFS($J$18:J2578,J2578)=1,AE2578=1),1,"")</f>
        <v/>
      </c>
      <c r="AG2578" s="183" t="str">
        <f>IF(C2578="","",IF(AND(COUNTIFS($J$18:J2578,J2578)=1,C2578&lt;&gt;""),1,""))</f>
        <v/>
      </c>
      <c r="AH2578" s="183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82">
        <v>2023</v>
      </c>
      <c r="C2579" s="182">
        <v>4</v>
      </c>
      <c r="D2579" s="57" t="str">
        <f t="shared" si="505"/>
        <v>Q1</v>
      </c>
      <c r="E2579" s="16" t="s">
        <v>42</v>
      </c>
      <c r="F2579" s="182">
        <v>2023</v>
      </c>
      <c r="G2579" s="182">
        <v>7</v>
      </c>
      <c r="H2579" s="185"/>
      <c r="I2579" s="57" t="str">
        <f t="shared" si="508"/>
        <v>Q2</v>
      </c>
      <c r="J2579" s="178" t="s">
        <v>2464</v>
      </c>
      <c r="K2579" s="185" t="s">
        <v>2465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9"/>
        <v>MAIN UNIT</v>
      </c>
      <c r="Q2579" s="16" t="s">
        <v>48</v>
      </c>
      <c r="R2579" s="16" t="s">
        <v>49</v>
      </c>
      <c r="S2579" s="16" t="s">
        <v>37</v>
      </c>
      <c r="T2579" s="16" t="s">
        <v>2310</v>
      </c>
      <c r="U2579" s="16" t="s">
        <v>58</v>
      </c>
      <c r="V2579" s="16" t="s">
        <v>2059</v>
      </c>
      <c r="W2579" s="16" t="s">
        <v>96</v>
      </c>
      <c r="X2579" s="34">
        <v>11538686</v>
      </c>
      <c r="Y2579" s="187" t="str">
        <f t="shared" si="507"/>
        <v>1</v>
      </c>
      <c r="Z2579" s="26">
        <f t="shared" si="506"/>
        <v>11538686</v>
      </c>
      <c r="AA2579" s="16">
        <v>5.5199999999999999E-2</v>
      </c>
      <c r="AB2579" s="35">
        <f t="shared" si="517"/>
        <v>636935.46719999996</v>
      </c>
      <c r="AC2579" s="27">
        <f t="shared" si="510"/>
        <v>67005.611149439996</v>
      </c>
      <c r="AD2579" s="184">
        <v>0.1052</v>
      </c>
      <c r="AE2579" s="183">
        <f t="shared" si="511"/>
        <v>0</v>
      </c>
      <c r="AF2579" s="183" t="str">
        <f>IF(AND(COUNTIFS($J$18:J2579,J2579)=1,AE2579=1),1,"")</f>
        <v/>
      </c>
      <c r="AG2579" s="183" t="str">
        <f>IF(C2579="","",IF(AND(COUNTIFS($J$18:J2579,J2579)=1,C2579&lt;&gt;""),1,""))</f>
        <v/>
      </c>
      <c r="AH2579" s="183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82">
        <v>2023</v>
      </c>
      <c r="C2580" s="182">
        <v>4</v>
      </c>
      <c r="D2580" s="57" t="str">
        <f t="shared" si="505"/>
        <v>Q1</v>
      </c>
      <c r="E2580" s="16" t="s">
        <v>42</v>
      </c>
      <c r="F2580" s="182">
        <v>2023</v>
      </c>
      <c r="G2580" s="182">
        <v>7</v>
      </c>
      <c r="H2580" s="185"/>
      <c r="I2580" s="57" t="str">
        <f t="shared" si="508"/>
        <v>Q2</v>
      </c>
      <c r="J2580" s="178" t="s">
        <v>2464</v>
      </c>
      <c r="K2580" s="185" t="s">
        <v>2465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9"/>
        <v>MAIN UNIT</v>
      </c>
      <c r="Q2580" s="16" t="s">
        <v>48</v>
      </c>
      <c r="R2580" s="16" t="s">
        <v>49</v>
      </c>
      <c r="S2580" s="16" t="s">
        <v>37</v>
      </c>
      <c r="T2580" s="16" t="s">
        <v>2310</v>
      </c>
      <c r="U2580" s="16" t="s">
        <v>58</v>
      </c>
      <c r="V2580" s="16" t="s">
        <v>2059</v>
      </c>
      <c r="W2580" s="16" t="s">
        <v>96</v>
      </c>
      <c r="X2580" s="34">
        <v>11538686</v>
      </c>
      <c r="Y2580" s="187" t="str">
        <f t="shared" si="507"/>
        <v>1</v>
      </c>
      <c r="Z2580" s="26">
        <f t="shared" si="506"/>
        <v>11538686</v>
      </c>
      <c r="AA2580" s="16">
        <v>5.5199999999999999E-2</v>
      </c>
      <c r="AB2580" s="35">
        <f t="shared" si="517"/>
        <v>636935.46719999996</v>
      </c>
      <c r="AC2580" s="27">
        <f t="shared" si="510"/>
        <v>67005.611149439996</v>
      </c>
      <c r="AD2580" s="184">
        <v>0.1052</v>
      </c>
      <c r="AE2580" s="183">
        <f t="shared" si="511"/>
        <v>0</v>
      </c>
      <c r="AF2580" s="183" t="str">
        <f>IF(AND(COUNTIFS($J$18:J2580,J2580)=1,AE2580=1),1,"")</f>
        <v/>
      </c>
      <c r="AG2580" s="183" t="str">
        <f>IF(C2580="","",IF(AND(COUNTIFS($J$18:J2580,J2580)=1,C2580&lt;&gt;""),1,""))</f>
        <v/>
      </c>
      <c r="AH2580" s="183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82">
        <v>2023</v>
      </c>
      <c r="C2581" s="182">
        <v>4</v>
      </c>
      <c r="D2581" s="57" t="str">
        <f t="shared" si="505"/>
        <v>Q1</v>
      </c>
      <c r="E2581" s="16" t="s">
        <v>42</v>
      </c>
      <c r="F2581" s="182">
        <v>2023</v>
      </c>
      <c r="G2581" s="182">
        <v>7</v>
      </c>
      <c r="H2581" s="185"/>
      <c r="I2581" s="57" t="str">
        <f t="shared" si="508"/>
        <v>Q2</v>
      </c>
      <c r="J2581" s="178" t="s">
        <v>2464</v>
      </c>
      <c r="K2581" s="185" t="s">
        <v>2465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9"/>
        <v>MAIN UNIT</v>
      </c>
      <c r="Q2581" s="16" t="s">
        <v>48</v>
      </c>
      <c r="R2581" s="16" t="s">
        <v>49</v>
      </c>
      <c r="S2581" s="16" t="s">
        <v>37</v>
      </c>
      <c r="T2581" s="16" t="s">
        <v>2310</v>
      </c>
      <c r="U2581" s="16" t="s">
        <v>58</v>
      </c>
      <c r="V2581" s="16" t="s">
        <v>2059</v>
      </c>
      <c r="W2581" s="16" t="s">
        <v>96</v>
      </c>
      <c r="X2581" s="34">
        <v>7963342</v>
      </c>
      <c r="Y2581" s="187" t="str">
        <f t="shared" si="507"/>
        <v>1</v>
      </c>
      <c r="Z2581" s="26">
        <f t="shared" si="506"/>
        <v>7963342</v>
      </c>
      <c r="AA2581" s="16">
        <v>5.5199999999999999E-2</v>
      </c>
      <c r="AB2581" s="35">
        <f t="shared" si="517"/>
        <v>439576.47839999996</v>
      </c>
      <c r="AC2581" s="27">
        <f t="shared" si="510"/>
        <v>46243.44552768</v>
      </c>
      <c r="AD2581" s="184">
        <v>0.1052</v>
      </c>
      <c r="AE2581" s="183">
        <f t="shared" si="511"/>
        <v>0</v>
      </c>
      <c r="AF2581" s="183" t="str">
        <f>IF(AND(COUNTIFS($J$18:J2581,J2581)=1,AE2581=1),1,"")</f>
        <v/>
      </c>
      <c r="AG2581" s="183" t="str">
        <f>IF(C2581="","",IF(AND(COUNTIFS($J$18:J2581,J2581)=1,C2581&lt;&gt;""),1,""))</f>
        <v/>
      </c>
      <c r="AH2581" s="183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82">
        <v>2023</v>
      </c>
      <c r="C2582" s="182">
        <v>4</v>
      </c>
      <c r="D2582" s="57" t="str">
        <f t="shared" si="505"/>
        <v>Q1</v>
      </c>
      <c r="E2582" s="16" t="s">
        <v>42</v>
      </c>
      <c r="F2582" s="182">
        <v>2023</v>
      </c>
      <c r="G2582" s="182">
        <v>7</v>
      </c>
      <c r="H2582" s="185"/>
      <c r="I2582" s="57" t="str">
        <f t="shared" si="508"/>
        <v>Q2</v>
      </c>
      <c r="J2582" s="178" t="s">
        <v>2464</v>
      </c>
      <c r="K2582" s="185" t="s">
        <v>2465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9"/>
        <v>MAIN UNIT</v>
      </c>
      <c r="Q2582" s="16" t="s">
        <v>48</v>
      </c>
      <c r="R2582" s="16" t="s">
        <v>49</v>
      </c>
      <c r="S2582" s="16" t="s">
        <v>37</v>
      </c>
      <c r="T2582" s="16" t="s">
        <v>2310</v>
      </c>
      <c r="U2582" s="16" t="s">
        <v>58</v>
      </c>
      <c r="V2582" s="16" t="s">
        <v>2059</v>
      </c>
      <c r="W2582" s="16" t="s">
        <v>96</v>
      </c>
      <c r="X2582" s="34">
        <v>7963342</v>
      </c>
      <c r="Y2582" s="187" t="str">
        <f t="shared" si="507"/>
        <v>1</v>
      </c>
      <c r="Z2582" s="26">
        <f t="shared" si="506"/>
        <v>7963342</v>
      </c>
      <c r="AA2582" s="16">
        <v>5.5199999999999999E-2</v>
      </c>
      <c r="AB2582" s="35">
        <f t="shared" si="517"/>
        <v>439576.47839999996</v>
      </c>
      <c r="AC2582" s="27">
        <f t="shared" si="510"/>
        <v>46243.44552768</v>
      </c>
      <c r="AD2582" s="184">
        <v>0.1052</v>
      </c>
      <c r="AE2582" s="183">
        <f t="shared" si="511"/>
        <v>0</v>
      </c>
      <c r="AF2582" s="183" t="str">
        <f>IF(AND(COUNTIFS($J$18:J2582,J2582)=1,AE2582=1),1,"")</f>
        <v/>
      </c>
      <c r="AG2582" s="183" t="str">
        <f>IF(C2582="","",IF(AND(COUNTIFS($J$18:J2582,J2582)=1,C2582&lt;&gt;""),1,""))</f>
        <v/>
      </c>
      <c r="AH2582" s="183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82">
        <v>2023</v>
      </c>
      <c r="C2583" s="182">
        <v>4</v>
      </c>
      <c r="D2583" s="57" t="str">
        <f t="shared" si="505"/>
        <v>Q1</v>
      </c>
      <c r="E2583" s="16" t="s">
        <v>42</v>
      </c>
      <c r="F2583" s="182">
        <v>2023</v>
      </c>
      <c r="G2583" s="182">
        <v>7</v>
      </c>
      <c r="H2583" s="185"/>
      <c r="I2583" s="57" t="str">
        <f t="shared" si="508"/>
        <v>Q2</v>
      </c>
      <c r="J2583" s="178" t="s">
        <v>2464</v>
      </c>
      <c r="K2583" s="185" t="s">
        <v>2465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9"/>
        <v>MAIN UNIT</v>
      </c>
      <c r="Q2583" s="16" t="s">
        <v>48</v>
      </c>
      <c r="R2583" s="16" t="s">
        <v>49</v>
      </c>
      <c r="S2583" s="16" t="s">
        <v>37</v>
      </c>
      <c r="T2583" s="16" t="s">
        <v>2310</v>
      </c>
      <c r="U2583" s="16" t="s">
        <v>58</v>
      </c>
      <c r="V2583" s="16" t="s">
        <v>2059</v>
      </c>
      <c r="W2583" s="16" t="s">
        <v>96</v>
      </c>
      <c r="X2583" s="34">
        <v>7963342</v>
      </c>
      <c r="Y2583" s="187" t="str">
        <f t="shared" si="507"/>
        <v>1</v>
      </c>
      <c r="Z2583" s="26">
        <f t="shared" si="506"/>
        <v>7963342</v>
      </c>
      <c r="AA2583" s="16">
        <v>5.5199999999999999E-2</v>
      </c>
      <c r="AB2583" s="35">
        <f t="shared" si="517"/>
        <v>439576.47839999996</v>
      </c>
      <c r="AC2583" s="27">
        <f t="shared" si="510"/>
        <v>46243.44552768</v>
      </c>
      <c r="AD2583" s="184">
        <v>0.1052</v>
      </c>
      <c r="AE2583" s="183">
        <f t="shared" si="511"/>
        <v>0</v>
      </c>
      <c r="AF2583" s="183" t="str">
        <f>IF(AND(COUNTIFS($J$18:J2583,J2583)=1,AE2583=1),1,"")</f>
        <v/>
      </c>
      <c r="AG2583" s="183" t="str">
        <f>IF(C2583="","",IF(AND(COUNTIFS($J$18:J2583,J2583)=1,C2583&lt;&gt;""),1,""))</f>
        <v/>
      </c>
      <c r="AH2583" s="183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82">
        <v>2023</v>
      </c>
      <c r="C2584" s="182">
        <v>4</v>
      </c>
      <c r="D2584" s="57" t="str">
        <f t="shared" si="505"/>
        <v>Q1</v>
      </c>
      <c r="E2584" s="16" t="s">
        <v>42</v>
      </c>
      <c r="F2584" s="182">
        <v>2023</v>
      </c>
      <c r="G2584" s="182">
        <v>7</v>
      </c>
      <c r="H2584" s="185"/>
      <c r="I2584" s="57" t="str">
        <f t="shared" si="508"/>
        <v>Q2</v>
      </c>
      <c r="J2584" s="178" t="s">
        <v>2464</v>
      </c>
      <c r="K2584" s="185" t="s">
        <v>2465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9"/>
        <v>MAIN UNIT</v>
      </c>
      <c r="Q2584" s="16" t="s">
        <v>48</v>
      </c>
      <c r="R2584" s="16" t="s">
        <v>49</v>
      </c>
      <c r="S2584" s="16" t="s">
        <v>37</v>
      </c>
      <c r="T2584" s="16" t="s">
        <v>2310</v>
      </c>
      <c r="U2584" s="16" t="s">
        <v>58</v>
      </c>
      <c r="V2584" s="16" t="s">
        <v>2059</v>
      </c>
      <c r="W2584" s="16" t="s">
        <v>96</v>
      </c>
      <c r="X2584" s="34">
        <v>7963342</v>
      </c>
      <c r="Y2584" s="187" t="str">
        <f t="shared" si="507"/>
        <v>1</v>
      </c>
      <c r="Z2584" s="26">
        <f t="shared" si="506"/>
        <v>7963342</v>
      </c>
      <c r="AA2584" s="16">
        <v>5.5199999999999999E-2</v>
      </c>
      <c r="AB2584" s="35">
        <f t="shared" si="517"/>
        <v>439576.47839999996</v>
      </c>
      <c r="AC2584" s="27">
        <f t="shared" si="510"/>
        <v>46243.44552768</v>
      </c>
      <c r="AD2584" s="184">
        <v>0.1052</v>
      </c>
      <c r="AE2584" s="183">
        <f t="shared" si="511"/>
        <v>0</v>
      </c>
      <c r="AF2584" s="183" t="str">
        <f>IF(AND(COUNTIFS($J$18:J2584,J2584)=1,AE2584=1),1,"")</f>
        <v/>
      </c>
      <c r="AG2584" s="183" t="str">
        <f>IF(C2584="","",IF(AND(COUNTIFS($J$18:J2584,J2584)=1,C2584&lt;&gt;""),1,""))</f>
        <v/>
      </c>
      <c r="AH2584" s="183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82">
        <v>2023</v>
      </c>
      <c r="C2585" s="182">
        <v>5</v>
      </c>
      <c r="D2585" s="57" t="str">
        <f t="shared" si="505"/>
        <v>Q1</v>
      </c>
      <c r="E2585" s="16" t="s">
        <v>42</v>
      </c>
      <c r="F2585" s="182">
        <v>2023</v>
      </c>
      <c r="G2585" s="182">
        <v>7</v>
      </c>
      <c r="H2585" s="185"/>
      <c r="I2585" s="57" t="str">
        <f t="shared" si="508"/>
        <v>Q2</v>
      </c>
      <c r="J2585" s="178" t="s">
        <v>2466</v>
      </c>
      <c r="K2585" s="185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si="509"/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87" t="str">
        <f t="shared" si="507"/>
        <v>1.13</v>
      </c>
      <c r="Z2585" s="26">
        <f t="shared" si="506"/>
        <v>420000</v>
      </c>
      <c r="AA2585" s="16">
        <v>1.081</v>
      </c>
      <c r="AB2585" s="35">
        <f t="shared" si="517"/>
        <v>401787.61061946902</v>
      </c>
      <c r="AC2585" s="27">
        <f t="shared" si="510"/>
        <v>36321.599999999999</v>
      </c>
      <c r="AD2585" s="184">
        <v>9.0399999999999994E-2</v>
      </c>
      <c r="AE2585" s="183">
        <f t="shared" si="511"/>
        <v>0</v>
      </c>
      <c r="AF2585" s="183" t="str">
        <f>IF(AND(COUNTIFS($J$18:J2585,J2585)=1,AE2585=1),1,"")</f>
        <v/>
      </c>
      <c r="AG2585" s="183">
        <f>IF(C2585="","",IF(AND(COUNTIFS($J$18:J2585,J2585)=1,C2585&lt;&gt;""),1,""))</f>
        <v>1</v>
      </c>
      <c r="AH2585" s="183">
        <f>IF(G2585="","",IF(AND(COUNTIFS($J$18:J2585,J2585)=1,G2585&lt;&gt;""),1,""))</f>
        <v>1</v>
      </c>
      <c r="AI2585" s="28">
        <f t="shared" si="512"/>
        <v>15951056.41591504</v>
      </c>
      <c r="AJ2585" s="28">
        <f t="shared" si="513"/>
        <v>1966354.6022462985</v>
      </c>
      <c r="AK2585" s="29">
        <f t="shared" si="514"/>
        <v>0.12327425538313461</v>
      </c>
      <c r="AL2585" s="25"/>
      <c r="AM2585" s="25"/>
      <c r="AN2585" s="25"/>
      <c r="AO2585" s="25"/>
      <c r="AP2585" s="45" t="str">
        <f t="shared" si="515"/>
        <v>20237</v>
      </c>
      <c r="AQ2585" s="45" t="str">
        <f t="shared" si="516"/>
        <v>20237RMB</v>
      </c>
    </row>
    <row r="2586" spans="1:43" s="15" customFormat="1">
      <c r="A2586" s="16" t="s">
        <v>42</v>
      </c>
      <c r="B2586" s="182">
        <v>2023</v>
      </c>
      <c r="C2586" s="182">
        <v>5</v>
      </c>
      <c r="D2586" s="57" t="str">
        <f t="shared" si="505"/>
        <v>Q1</v>
      </c>
      <c r="E2586" s="16" t="s">
        <v>42</v>
      </c>
      <c r="F2586" s="182">
        <v>2023</v>
      </c>
      <c r="G2586" s="182">
        <v>7</v>
      </c>
      <c r="H2586" s="185"/>
      <c r="I2586" s="57" t="str">
        <f t="shared" si="508"/>
        <v>Q2</v>
      </c>
      <c r="J2586" s="178" t="s">
        <v>2466</v>
      </c>
      <c r="K2586" s="185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09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87" t="str">
        <f t="shared" si="507"/>
        <v>1.13</v>
      </c>
      <c r="Z2586" s="26">
        <f t="shared" si="506"/>
        <v>420000</v>
      </c>
      <c r="AA2586" s="16">
        <v>1.081</v>
      </c>
      <c r="AB2586" s="35">
        <f t="shared" si="517"/>
        <v>401787.61061946902</v>
      </c>
      <c r="AC2586" s="27">
        <f t="shared" si="510"/>
        <v>36321.599999999999</v>
      </c>
      <c r="AD2586" s="184">
        <v>9.0399999999999994E-2</v>
      </c>
      <c r="AE2586" s="183">
        <f t="shared" si="511"/>
        <v>0</v>
      </c>
      <c r="AF2586" s="183" t="str">
        <f>IF(AND(COUNTIFS($J$18:J2586,J2586)=1,AE2586=1),1,"")</f>
        <v/>
      </c>
      <c r="AG2586" s="183" t="str">
        <f>IF(C2586="","",IF(AND(COUNTIFS($J$18:J2586,J2586)=1,C2586&lt;&gt;""),1,""))</f>
        <v/>
      </c>
      <c r="AH2586" s="183" t="str">
        <f>IF(G2586="","",IF(AND(COUNTIFS($J$18:J2586,J2586)=1,G2586&lt;&gt;""),1,""))</f>
        <v/>
      </c>
      <c r="AI2586" s="28">
        <f t="shared" si="512"/>
        <v>15951056.41591504</v>
      </c>
      <c r="AJ2586" s="28">
        <f t="shared" si="513"/>
        <v>1966354.6022462985</v>
      </c>
      <c r="AK2586" s="29">
        <f t="shared" si="514"/>
        <v>0.12327425538313461</v>
      </c>
      <c r="AL2586" s="25"/>
      <c r="AM2586" s="25"/>
      <c r="AN2586" s="25"/>
      <c r="AO2586" s="25"/>
      <c r="AP2586" s="45" t="str">
        <f t="shared" si="515"/>
        <v>20237</v>
      </c>
      <c r="AQ2586" s="45" t="str">
        <f t="shared" si="516"/>
        <v>20237RMB</v>
      </c>
    </row>
    <row r="2587" spans="1:43" s="15" customFormat="1">
      <c r="A2587" s="16" t="s">
        <v>42</v>
      </c>
      <c r="B2587" s="182">
        <v>2023</v>
      </c>
      <c r="C2587" s="182">
        <v>5</v>
      </c>
      <c r="D2587" s="57" t="str">
        <f t="shared" si="505"/>
        <v>Q1</v>
      </c>
      <c r="E2587" s="16" t="s">
        <v>42</v>
      </c>
      <c r="F2587" s="182">
        <v>2023</v>
      </c>
      <c r="G2587" s="182">
        <v>7</v>
      </c>
      <c r="H2587" s="185"/>
      <c r="I2587" s="57" t="str">
        <f t="shared" si="508"/>
        <v>Q2</v>
      </c>
      <c r="J2587" s="178" t="s">
        <v>2467</v>
      </c>
      <c r="K2587" s="185" t="s">
        <v>2468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09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87" t="str">
        <f t="shared" si="507"/>
        <v>1.13</v>
      </c>
      <c r="Z2587" s="26">
        <f t="shared" si="506"/>
        <v>610000</v>
      </c>
      <c r="AA2587" s="16">
        <v>1.081</v>
      </c>
      <c r="AB2587" s="35">
        <f t="shared" si="517"/>
        <v>583548.67256637174</v>
      </c>
      <c r="AC2587" s="27">
        <f t="shared" si="510"/>
        <v>49776.701769911509</v>
      </c>
      <c r="AD2587" s="184">
        <v>8.5300000000000001E-2</v>
      </c>
      <c r="AE2587" s="183">
        <f t="shared" si="511"/>
        <v>1</v>
      </c>
      <c r="AF2587" s="183">
        <f>IF(AND(COUNTIFS($J$18:J2587,J2587)=1,AE2587=1),1,"")</f>
        <v>1</v>
      </c>
      <c r="AG2587" s="183">
        <f>IF(C2587="","",IF(AND(COUNTIFS($J$18:J2587,J2587)=1,C2587&lt;&gt;""),1,""))</f>
        <v>1</v>
      </c>
      <c r="AH2587" s="183">
        <f>IF(G2587="","",IF(AND(COUNTIFS($J$18:J2587,J2587)=1,G2587&lt;&gt;""),1,""))</f>
        <v>1</v>
      </c>
      <c r="AI2587" s="28">
        <f t="shared" si="512"/>
        <v>15951056.41591504</v>
      </c>
      <c r="AJ2587" s="28">
        <f t="shared" si="513"/>
        <v>1966354.6022462985</v>
      </c>
      <c r="AK2587" s="29">
        <f t="shared" si="514"/>
        <v>0.12327425538313461</v>
      </c>
      <c r="AL2587" s="25"/>
      <c r="AM2587" s="25"/>
      <c r="AN2587" s="25"/>
      <c r="AO2587" s="25"/>
      <c r="AP2587" s="45" t="str">
        <f t="shared" si="515"/>
        <v>20237</v>
      </c>
      <c r="AQ2587" s="45" t="str">
        <f t="shared" si="516"/>
        <v>20237RMB</v>
      </c>
    </row>
    <row r="2588" spans="1:43" s="15" customFormat="1">
      <c r="A2588" s="16" t="s">
        <v>42</v>
      </c>
      <c r="B2588" s="182">
        <v>2023</v>
      </c>
      <c r="C2588" s="182">
        <v>6</v>
      </c>
      <c r="D2588" s="57" t="str">
        <f t="shared" si="505"/>
        <v>Q1</v>
      </c>
      <c r="E2588" s="16" t="s">
        <v>42</v>
      </c>
      <c r="F2588" s="182">
        <v>2023</v>
      </c>
      <c r="G2588" s="182">
        <v>7</v>
      </c>
      <c r="H2588" s="185"/>
      <c r="I2588" s="57" t="str">
        <f t="shared" si="508"/>
        <v>Q2</v>
      </c>
      <c r="J2588" s="178" t="s">
        <v>2469</v>
      </c>
      <c r="K2588" s="185" t="s">
        <v>2470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09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2471</v>
      </c>
      <c r="V2588" s="16" t="s">
        <v>2472</v>
      </c>
      <c r="W2588" s="16" t="s">
        <v>51</v>
      </c>
      <c r="X2588" s="34">
        <v>778000</v>
      </c>
      <c r="Y2588" s="187" t="str">
        <f t="shared" si="507"/>
        <v>1.13</v>
      </c>
      <c r="Z2588" s="26">
        <f t="shared" si="506"/>
        <v>778000</v>
      </c>
      <c r="AA2588" s="16">
        <v>1.081</v>
      </c>
      <c r="AB2588" s="35">
        <f t="shared" si="517"/>
        <v>744263.7168141593</v>
      </c>
      <c r="AC2588" s="27">
        <f t="shared" si="510"/>
        <v>102112.98194690264</v>
      </c>
      <c r="AD2588" s="184">
        <v>0.13719999999999999</v>
      </c>
      <c r="AE2588" s="183">
        <f t="shared" si="511"/>
        <v>1</v>
      </c>
      <c r="AF2588" s="183">
        <f>IF(AND(COUNTIFS($J$18:J2588,J2588)=1,AE2588=1),1,"")</f>
        <v>1</v>
      </c>
      <c r="AG2588" s="183">
        <f>IF(C2588="","",IF(AND(COUNTIFS($J$18:J2588,J2588)=1,C2588&lt;&gt;""),1,""))</f>
        <v>1</v>
      </c>
      <c r="AH2588" s="183">
        <f>IF(G2588="","",IF(AND(COUNTIFS($J$18:J2588,J2588)=1,G2588&lt;&gt;""),1,""))</f>
        <v>1</v>
      </c>
      <c r="AI2588" s="28">
        <f t="shared" si="512"/>
        <v>15951056.41591504</v>
      </c>
      <c r="AJ2588" s="28">
        <f t="shared" si="513"/>
        <v>1966354.6022462985</v>
      </c>
      <c r="AK2588" s="29">
        <f t="shared" si="514"/>
        <v>0.12327425538313461</v>
      </c>
      <c r="AL2588" s="25"/>
      <c r="AM2588" s="25"/>
      <c r="AN2588" s="25"/>
      <c r="AO2588" s="25"/>
      <c r="AP2588" s="45" t="str">
        <f t="shared" si="515"/>
        <v>20237</v>
      </c>
      <c r="AQ2588" s="45" t="str">
        <f t="shared" si="516"/>
        <v>20237RMB</v>
      </c>
    </row>
    <row r="2589" spans="1:43" s="15" customFormat="1">
      <c r="A2589" s="16" t="s">
        <v>42</v>
      </c>
      <c r="B2589" s="182">
        <v>2023</v>
      </c>
      <c r="C2589" s="182">
        <v>6</v>
      </c>
      <c r="D2589" s="57" t="str">
        <f t="shared" si="505"/>
        <v>Q1</v>
      </c>
      <c r="E2589" s="16" t="s">
        <v>42</v>
      </c>
      <c r="F2589" s="182">
        <v>2023</v>
      </c>
      <c r="G2589" s="182">
        <v>7</v>
      </c>
      <c r="H2589" s="185"/>
      <c r="I2589" s="57" t="str">
        <f t="shared" si="508"/>
        <v>Q2</v>
      </c>
      <c r="J2589" s="178" t="s">
        <v>2473</v>
      </c>
      <c r="K2589" s="185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09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87" t="str">
        <f t="shared" si="507"/>
        <v>1</v>
      </c>
      <c r="Z2589" s="26">
        <f t="shared" si="506"/>
        <v>15000000</v>
      </c>
      <c r="AA2589" s="16">
        <v>5.5199999999999999E-2</v>
      </c>
      <c r="AB2589" s="35">
        <f t="shared" si="517"/>
        <v>828000</v>
      </c>
      <c r="AC2589" s="27">
        <f t="shared" si="510"/>
        <v>144154.80000000002</v>
      </c>
      <c r="AD2589" s="184">
        <v>0.1741</v>
      </c>
      <c r="AE2589" s="183">
        <f t="shared" si="511"/>
        <v>0</v>
      </c>
      <c r="AF2589" s="183" t="str">
        <f>IF(AND(COUNTIFS($J$18:J2589,J2589)=1,AE2589=1),1,"")</f>
        <v/>
      </c>
      <c r="AG2589" s="183">
        <f>IF(C2589="","",IF(AND(COUNTIFS($J$18:J2589,J2589)=1,C2589&lt;&gt;""),1,""))</f>
        <v>1</v>
      </c>
      <c r="AH2589" s="183">
        <f>IF(G2589="","",IF(AND(COUNTIFS($J$18:J2589,J2589)=1,G2589&lt;&gt;""),1,""))</f>
        <v>1</v>
      </c>
      <c r="AI2589" s="28">
        <f t="shared" si="512"/>
        <v>15951056.41591504</v>
      </c>
      <c r="AJ2589" s="28">
        <f t="shared" si="513"/>
        <v>1966354.6022462985</v>
      </c>
      <c r="AK2589" s="29">
        <f t="shared" si="514"/>
        <v>0.12327425538313461</v>
      </c>
      <c r="AL2589" s="25"/>
      <c r="AM2589" s="25"/>
      <c r="AN2589" s="25"/>
      <c r="AO2589" s="25"/>
      <c r="AP2589" s="45" t="str">
        <f t="shared" si="515"/>
        <v>20237</v>
      </c>
      <c r="AQ2589" s="45" t="str">
        <f t="shared" si="516"/>
        <v>20237JPY</v>
      </c>
    </row>
    <row r="2590" spans="1:43" s="15" customFormat="1">
      <c r="A2590" s="16" t="s">
        <v>42</v>
      </c>
      <c r="B2590" s="182">
        <v>2023</v>
      </c>
      <c r="C2590" s="182">
        <v>6</v>
      </c>
      <c r="D2590" s="57" t="str">
        <f t="shared" si="505"/>
        <v>Q1</v>
      </c>
      <c r="E2590" s="16" t="s">
        <v>42</v>
      </c>
      <c r="F2590" s="182">
        <v>2023</v>
      </c>
      <c r="G2590" s="182">
        <v>7</v>
      </c>
      <c r="H2590" s="185"/>
      <c r="I2590" s="57" t="str">
        <f t="shared" si="508"/>
        <v>Q2</v>
      </c>
      <c r="J2590" s="178" t="s">
        <v>2473</v>
      </c>
      <c r="K2590" s="185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09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87" t="str">
        <f t="shared" si="507"/>
        <v>1</v>
      </c>
      <c r="Z2590" s="26">
        <f t="shared" si="506"/>
        <v>15000000</v>
      </c>
      <c r="AA2590" s="16">
        <v>5.5199999999999999E-2</v>
      </c>
      <c r="AB2590" s="35">
        <f t="shared" si="517"/>
        <v>828000</v>
      </c>
      <c r="AC2590" s="27">
        <f t="shared" si="510"/>
        <v>144154.80000000002</v>
      </c>
      <c r="AD2590" s="184">
        <v>0.1741</v>
      </c>
      <c r="AE2590" s="183">
        <f t="shared" si="511"/>
        <v>0</v>
      </c>
      <c r="AF2590" s="183" t="str">
        <f>IF(AND(COUNTIFS($J$18:J2590,J2590)=1,AE2590=1),1,"")</f>
        <v/>
      </c>
      <c r="AG2590" s="183" t="str">
        <f>IF(C2590="","",IF(AND(COUNTIFS($J$18:J2590,J2590)=1,C2590&lt;&gt;""),1,""))</f>
        <v/>
      </c>
      <c r="AH2590" s="183" t="str">
        <f>IF(G2590="","",IF(AND(COUNTIFS($J$18:J2590,J2590)=1,G2590&lt;&gt;""),1,""))</f>
        <v/>
      </c>
      <c r="AI2590" s="28">
        <f t="shared" si="512"/>
        <v>15951056.41591504</v>
      </c>
      <c r="AJ2590" s="28">
        <f t="shared" si="513"/>
        <v>1966354.6022462985</v>
      </c>
      <c r="AK2590" s="29">
        <f t="shared" si="514"/>
        <v>0.12327425538313461</v>
      </c>
      <c r="AL2590" s="25"/>
      <c r="AM2590" s="25"/>
      <c r="AN2590" s="25"/>
      <c r="AO2590" s="25"/>
      <c r="AP2590" s="45" t="str">
        <f t="shared" si="515"/>
        <v>20237</v>
      </c>
      <c r="AQ2590" s="45" t="str">
        <f t="shared" si="516"/>
        <v>20237JPY</v>
      </c>
    </row>
    <row r="2591" spans="1:43" s="15" customFormat="1">
      <c r="A2591" s="16" t="s">
        <v>42</v>
      </c>
      <c r="B2591" s="182">
        <v>2023</v>
      </c>
      <c r="C2591" s="182">
        <v>6</v>
      </c>
      <c r="D2591" s="57" t="str">
        <f t="shared" si="505"/>
        <v>Q1</v>
      </c>
      <c r="E2591" s="16" t="s">
        <v>42</v>
      </c>
      <c r="F2591" s="182">
        <v>2023</v>
      </c>
      <c r="G2591" s="182">
        <v>7</v>
      </c>
      <c r="H2591" s="185"/>
      <c r="I2591" s="57" t="str">
        <f t="shared" si="508"/>
        <v>Q2</v>
      </c>
      <c r="J2591" s="178" t="s">
        <v>2473</v>
      </c>
      <c r="K2591" s="185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09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87" t="str">
        <f t="shared" si="507"/>
        <v>1</v>
      </c>
      <c r="Z2591" s="26">
        <f t="shared" si="506"/>
        <v>10000000</v>
      </c>
      <c r="AA2591" s="16">
        <v>5.5199999999999999E-2</v>
      </c>
      <c r="AB2591" s="35">
        <f t="shared" si="517"/>
        <v>552000</v>
      </c>
      <c r="AC2591" s="27">
        <f t="shared" si="510"/>
        <v>96103.2</v>
      </c>
      <c r="AD2591" s="184">
        <v>0.1741</v>
      </c>
      <c r="AE2591" s="183">
        <f t="shared" si="511"/>
        <v>0</v>
      </c>
      <c r="AF2591" s="183" t="str">
        <f>IF(AND(COUNTIFS($J$18:J2591,J2591)=1,AE2591=1),1,"")</f>
        <v/>
      </c>
      <c r="AG2591" s="183" t="str">
        <f>IF(C2591="","",IF(AND(COUNTIFS($J$18:J2591,J2591)=1,C2591&lt;&gt;""),1,""))</f>
        <v/>
      </c>
      <c r="AH2591" s="183" t="str">
        <f>IF(G2591="","",IF(AND(COUNTIFS($J$18:J2591,J2591)=1,G2591&lt;&gt;""),1,""))</f>
        <v/>
      </c>
      <c r="AI2591" s="28">
        <f t="shared" si="512"/>
        <v>15951056.41591504</v>
      </c>
      <c r="AJ2591" s="28">
        <f t="shared" si="513"/>
        <v>1966354.6022462985</v>
      </c>
      <c r="AK2591" s="29">
        <f t="shared" si="514"/>
        <v>0.12327425538313461</v>
      </c>
      <c r="AL2591" s="25"/>
      <c r="AM2591" s="25"/>
      <c r="AN2591" s="25"/>
      <c r="AO2591" s="25"/>
      <c r="AP2591" s="45" t="str">
        <f t="shared" si="515"/>
        <v>20237</v>
      </c>
      <c r="AQ2591" s="45" t="str">
        <f t="shared" si="516"/>
        <v>20237JPY</v>
      </c>
    </row>
    <row r="2592" spans="1:43" s="15" customFormat="1" ht="26.4">
      <c r="A2592" s="16" t="s">
        <v>42</v>
      </c>
      <c r="B2592" s="182">
        <v>2023</v>
      </c>
      <c r="C2592" s="182">
        <v>6</v>
      </c>
      <c r="D2592" s="57" t="str">
        <f t="shared" si="505"/>
        <v>Q1</v>
      </c>
      <c r="E2592" s="16" t="s">
        <v>42</v>
      </c>
      <c r="F2592" s="182">
        <v>2023</v>
      </c>
      <c r="G2592" s="182">
        <v>7</v>
      </c>
      <c r="H2592" s="185"/>
      <c r="I2592" s="57" t="str">
        <f t="shared" si="508"/>
        <v>Q2</v>
      </c>
      <c r="J2592" s="178" t="s">
        <v>2474</v>
      </c>
      <c r="K2592" s="185" t="s">
        <v>2475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09"/>
        <v>SERVICE/ PARTS</v>
      </c>
      <c r="Q2592" s="16" t="s">
        <v>48</v>
      </c>
      <c r="R2592" s="16" t="s">
        <v>49</v>
      </c>
      <c r="S2592" s="16" t="s">
        <v>37</v>
      </c>
      <c r="T2592" s="16" t="s">
        <v>2310</v>
      </c>
      <c r="U2592" s="16" t="s">
        <v>58</v>
      </c>
      <c r="V2592" s="16" t="s">
        <v>2059</v>
      </c>
      <c r="W2592" s="16" t="s">
        <v>96</v>
      </c>
      <c r="X2592" s="34">
        <v>36000</v>
      </c>
      <c r="Y2592" s="187" t="str">
        <f t="shared" si="507"/>
        <v>1</v>
      </c>
      <c r="Z2592" s="26">
        <f t="shared" si="506"/>
        <v>18000000</v>
      </c>
      <c r="AA2592" s="16">
        <v>5.5199999999999999E-2</v>
      </c>
      <c r="AB2592" s="35">
        <f t="shared" si="517"/>
        <v>993600</v>
      </c>
      <c r="AC2592" s="27">
        <f t="shared" si="510"/>
        <v>29808</v>
      </c>
      <c r="AD2592" s="184">
        <v>0.03</v>
      </c>
      <c r="AE2592" s="183">
        <f t="shared" si="511"/>
        <v>0</v>
      </c>
      <c r="AF2592" s="183" t="str">
        <f>IF(AND(COUNTIFS($J$18:J2592,J2592)=1,AE2592=1),1,"")</f>
        <v/>
      </c>
      <c r="AG2592" s="183">
        <f>IF(C2592="","",IF(AND(COUNTIFS($J$18:J2592,J2592)=1,C2592&lt;&gt;""),1,""))</f>
        <v>1</v>
      </c>
      <c r="AH2592" s="183">
        <f>IF(G2592="","",IF(AND(COUNTIFS($J$18:J2592,J2592)=1,G2592&lt;&gt;""),1,""))</f>
        <v>1</v>
      </c>
      <c r="AI2592" s="28">
        <f t="shared" si="512"/>
        <v>15951056.41591504</v>
      </c>
      <c r="AJ2592" s="28">
        <f t="shared" si="513"/>
        <v>1966354.6022462985</v>
      </c>
      <c r="AK2592" s="29">
        <f t="shared" si="514"/>
        <v>0.12327425538313461</v>
      </c>
      <c r="AL2592" s="25"/>
      <c r="AM2592" s="25"/>
      <c r="AN2592" s="25"/>
      <c r="AO2592" s="25"/>
      <c r="AP2592" s="45" t="str">
        <f t="shared" si="515"/>
        <v>20237</v>
      </c>
      <c r="AQ2592" s="45" t="str">
        <f t="shared" si="516"/>
        <v>20237JPY</v>
      </c>
    </row>
    <row r="2593" spans="1:43" s="15" customFormat="1">
      <c r="A2593" s="16" t="s">
        <v>42</v>
      </c>
      <c r="B2593" s="182">
        <v>2023</v>
      </c>
      <c r="C2593" s="182">
        <v>6</v>
      </c>
      <c r="D2593" s="57" t="str">
        <f t="shared" si="505"/>
        <v>Q1</v>
      </c>
      <c r="E2593" s="16" t="s">
        <v>42</v>
      </c>
      <c r="F2593" s="182">
        <v>2023</v>
      </c>
      <c r="G2593" s="182">
        <v>7</v>
      </c>
      <c r="H2593" s="185"/>
      <c r="I2593" s="57" t="str">
        <f t="shared" si="508"/>
        <v>Q2</v>
      </c>
      <c r="J2593" s="178" t="s">
        <v>2476</v>
      </c>
      <c r="K2593" s="185" t="s">
        <v>2149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09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87" t="str">
        <f t="shared" si="507"/>
        <v>1</v>
      </c>
      <c r="Z2593" s="26">
        <f t="shared" si="506"/>
        <v>7100000</v>
      </c>
      <c r="AA2593" s="16">
        <v>5.5199999999999999E-2</v>
      </c>
      <c r="AB2593" s="35">
        <f t="shared" si="517"/>
        <v>391920</v>
      </c>
      <c r="AC2593" s="27">
        <f t="shared" si="510"/>
        <v>43542.311999999998</v>
      </c>
      <c r="AD2593" s="184">
        <v>0.1111</v>
      </c>
      <c r="AE2593" s="183">
        <f t="shared" si="511"/>
        <v>0</v>
      </c>
      <c r="AF2593" s="183" t="str">
        <f>IF(AND(COUNTIFS($J$18:J2593,J2593)=1,AE2593=1),1,"")</f>
        <v/>
      </c>
      <c r="AG2593" s="183">
        <f>IF(C2593="","",IF(AND(COUNTIFS($J$18:J2593,J2593)=1,C2593&lt;&gt;""),1,""))</f>
        <v>1</v>
      </c>
      <c r="AH2593" s="183">
        <f>IF(G2593="","",IF(AND(COUNTIFS($J$18:J2593,J2593)=1,G2593&lt;&gt;""),1,""))</f>
        <v>1</v>
      </c>
      <c r="AI2593" s="28">
        <f t="shared" si="512"/>
        <v>15951056.41591504</v>
      </c>
      <c r="AJ2593" s="28">
        <f t="shared" si="513"/>
        <v>1966354.6022462985</v>
      </c>
      <c r="AK2593" s="29">
        <f t="shared" si="514"/>
        <v>0.12327425538313461</v>
      </c>
      <c r="AL2593" s="25"/>
      <c r="AM2593" s="25"/>
      <c r="AN2593" s="25"/>
      <c r="AO2593" s="25"/>
      <c r="AP2593" s="45" t="str">
        <f t="shared" si="515"/>
        <v>20237</v>
      </c>
      <c r="AQ2593" s="45" t="str">
        <f t="shared" si="516"/>
        <v>20237JPY</v>
      </c>
    </row>
    <row r="2594" spans="1:43" s="15" customFormat="1" ht="26.4">
      <c r="A2594" s="16" t="s">
        <v>42</v>
      </c>
      <c r="B2594" s="182">
        <v>2023</v>
      </c>
      <c r="C2594" s="182">
        <v>7</v>
      </c>
      <c r="D2594" s="5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16" t="s">
        <v>42</v>
      </c>
      <c r="F2594" s="182">
        <v>2023</v>
      </c>
      <c r="G2594" s="182">
        <v>7</v>
      </c>
      <c r="H2594" s="185"/>
      <c r="I2594" s="57" t="str">
        <f t="shared" si="508"/>
        <v>Q2</v>
      </c>
      <c r="J2594" s="178" t="s">
        <v>2477</v>
      </c>
      <c r="K2594" s="185" t="s">
        <v>1771</v>
      </c>
      <c r="L2594" s="25" t="s">
        <v>2478</v>
      </c>
      <c r="M2594" s="16" t="s">
        <v>47</v>
      </c>
      <c r="N2594" s="16">
        <v>0</v>
      </c>
      <c r="O2594" s="16">
        <v>1</v>
      </c>
      <c r="P2594" s="57" t="str">
        <f t="shared" si="509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87" t="str">
        <f t="shared" si="507"/>
        <v>1.13</v>
      </c>
      <c r="Z2594" s="26">
        <f t="shared" ref="Z2594:Z2657" si="519">IF(X2594="","",X2594*MAX(O2594,N2594))</f>
        <v>30000</v>
      </c>
      <c r="AA2594" s="16">
        <v>1.081</v>
      </c>
      <c r="AB2594" s="35">
        <f t="shared" si="517"/>
        <v>28699.115044247788</v>
      </c>
      <c r="AC2594" s="27">
        <f t="shared" si="510"/>
        <v>11155.346017699116</v>
      </c>
      <c r="AD2594" s="184">
        <v>0.38869999999999999</v>
      </c>
      <c r="AE2594" s="183">
        <f t="shared" si="511"/>
        <v>0</v>
      </c>
      <c r="AF2594" s="183" t="str">
        <f>IF(AND(COUNTIFS($J$18:J2594,J2594)=1,AE2594=1),1,"")</f>
        <v/>
      </c>
      <c r="AG2594" s="183">
        <f>IF(C2594="","",IF(AND(COUNTIFS($J$18:J2594,J2594)=1,C2594&lt;&gt;""),1,""))</f>
        <v>1</v>
      </c>
      <c r="AH2594" s="183">
        <f>IF(G2594="","",IF(AND(COUNTIFS($J$18:J2594,J2594)=1,G2594&lt;&gt;""),1,""))</f>
        <v>1</v>
      </c>
      <c r="AI2594" s="28">
        <f t="shared" si="512"/>
        <v>15951056.41591504</v>
      </c>
      <c r="AJ2594" s="28">
        <f t="shared" si="513"/>
        <v>1966354.6022462985</v>
      </c>
      <c r="AK2594" s="29">
        <f t="shared" si="514"/>
        <v>0.12327425538313461</v>
      </c>
      <c r="AL2594" s="25"/>
      <c r="AM2594" s="25"/>
      <c r="AN2594" s="25"/>
      <c r="AO2594" s="25"/>
      <c r="AP2594" s="45" t="str">
        <f t="shared" si="515"/>
        <v>20237</v>
      </c>
      <c r="AQ2594" s="45" t="str">
        <f t="shared" si="516"/>
        <v>20237RMB</v>
      </c>
    </row>
    <row r="2595" spans="1:43" s="15" customFormat="1">
      <c r="A2595" s="16" t="s">
        <v>42</v>
      </c>
      <c r="B2595" s="182">
        <v>2023</v>
      </c>
      <c r="C2595" s="182">
        <v>4</v>
      </c>
      <c r="D2595" s="57" t="str">
        <f t="shared" si="518"/>
        <v>Q1</v>
      </c>
      <c r="E2595" s="16" t="s">
        <v>42</v>
      </c>
      <c r="F2595" s="182">
        <v>2023</v>
      </c>
      <c r="G2595" s="182">
        <v>8</v>
      </c>
      <c r="H2595" s="185"/>
      <c r="I2595" s="57" t="str">
        <f t="shared" si="508"/>
        <v>Q2</v>
      </c>
      <c r="J2595" s="178" t="s">
        <v>2479</v>
      </c>
      <c r="K2595" s="185" t="s">
        <v>2480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09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87" t="str">
        <f t="shared" si="507"/>
        <v>1.13</v>
      </c>
      <c r="Z2595" s="26">
        <f t="shared" si="519"/>
        <v>790000</v>
      </c>
      <c r="AA2595" s="16">
        <v>1.0920000000000001</v>
      </c>
      <c r="AB2595" s="35">
        <f t="shared" si="517"/>
        <v>763433.62831858417</v>
      </c>
      <c r="AC2595" s="27">
        <f t="shared" si="510"/>
        <v>103750.63008849559</v>
      </c>
      <c r="AD2595" s="184">
        <v>0.13589999999999999</v>
      </c>
      <c r="AE2595" s="183">
        <f t="shared" si="511"/>
        <v>1</v>
      </c>
      <c r="AF2595" s="183">
        <f>IF(AND(COUNTIFS($J$18:J2595,J2595)=1,AE2595=1),1,"")</f>
        <v>1</v>
      </c>
      <c r="AG2595" s="183">
        <f>IF(C2595="","",IF(AND(COUNTIFS($J$18:J2595,J2595)=1,C2595&lt;&gt;""),1,""))</f>
        <v>1</v>
      </c>
      <c r="AH2595" s="183">
        <f>IF(G2595="","",IF(AND(COUNTIFS($J$18:J2595,J2595)=1,G2595&lt;&gt;""),1,""))</f>
        <v>1</v>
      </c>
      <c r="AI2595" s="28">
        <f t="shared" si="512"/>
        <v>22953677.784070797</v>
      </c>
      <c r="AJ2595" s="28">
        <f t="shared" si="513"/>
        <v>4168706.6744155749</v>
      </c>
      <c r="AK2595" s="29">
        <f t="shared" si="514"/>
        <v>0.18161388835511752</v>
      </c>
      <c r="AL2595" s="25"/>
      <c r="AM2595" s="25"/>
      <c r="AN2595" s="25"/>
      <c r="AO2595" s="25"/>
      <c r="AP2595" s="45" t="str">
        <f t="shared" si="515"/>
        <v>20238</v>
      </c>
      <c r="AQ2595" s="45" t="str">
        <f t="shared" si="516"/>
        <v>20238RMB</v>
      </c>
    </row>
    <row r="2596" spans="1:43" s="15" customFormat="1">
      <c r="A2596" s="16" t="s">
        <v>42</v>
      </c>
      <c r="B2596" s="182">
        <v>2023</v>
      </c>
      <c r="C2596" s="182">
        <v>4</v>
      </c>
      <c r="D2596" s="57" t="str">
        <f t="shared" si="518"/>
        <v>Q1</v>
      </c>
      <c r="E2596" s="16" t="s">
        <v>42</v>
      </c>
      <c r="F2596" s="182">
        <v>2023</v>
      </c>
      <c r="G2596" s="182">
        <v>8</v>
      </c>
      <c r="H2596" s="185"/>
      <c r="I2596" s="57" t="str">
        <f t="shared" si="508"/>
        <v>Q2</v>
      </c>
      <c r="J2596" s="178" t="s">
        <v>2481</v>
      </c>
      <c r="K2596" s="185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09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87" t="str">
        <f t="shared" si="507"/>
        <v>1.13</v>
      </c>
      <c r="Z2596" s="26">
        <f t="shared" si="519"/>
        <v>1261000</v>
      </c>
      <c r="AA2596" s="16">
        <v>1.0920000000000001</v>
      </c>
      <c r="AB2596" s="35">
        <f t="shared" si="517"/>
        <v>1218594.6902654869</v>
      </c>
      <c r="AC2596" s="27">
        <f t="shared" si="510"/>
        <v>276255.41628318588</v>
      </c>
      <c r="AD2596" s="184">
        <v>0.22670000000000001</v>
      </c>
      <c r="AE2596" s="183">
        <f t="shared" si="511"/>
        <v>0</v>
      </c>
      <c r="AF2596" s="183" t="str">
        <f>IF(AND(COUNTIFS($J$18:J2596,J2596)=1,AE2596=1),1,"")</f>
        <v/>
      </c>
      <c r="AG2596" s="183">
        <f>IF(C2596="","",IF(AND(COUNTIFS($J$18:J2596,J2596)=1,C2596&lt;&gt;""),1,""))</f>
        <v>1</v>
      </c>
      <c r="AH2596" s="183">
        <f>IF(G2596="","",IF(AND(COUNTIFS($J$18:J2596,J2596)=1,G2596&lt;&gt;""),1,""))</f>
        <v>1</v>
      </c>
      <c r="AI2596" s="28">
        <f t="shared" si="512"/>
        <v>22953677.784070797</v>
      </c>
      <c r="AJ2596" s="28">
        <f t="shared" si="513"/>
        <v>4168706.6744155749</v>
      </c>
      <c r="AK2596" s="29">
        <f t="shared" si="514"/>
        <v>0.18161388835511752</v>
      </c>
      <c r="AL2596" s="25"/>
      <c r="AM2596" s="25"/>
      <c r="AN2596" s="25"/>
      <c r="AO2596" s="25"/>
      <c r="AP2596" s="45" t="str">
        <f t="shared" si="515"/>
        <v>20238</v>
      </c>
      <c r="AQ2596" s="45" t="str">
        <f t="shared" si="516"/>
        <v>20238RMB</v>
      </c>
    </row>
    <row r="2597" spans="1:43" s="15" customFormat="1">
      <c r="A2597" s="16" t="s">
        <v>42</v>
      </c>
      <c r="B2597" s="182">
        <v>2023</v>
      </c>
      <c r="C2597" s="182">
        <v>4</v>
      </c>
      <c r="D2597" s="57" t="str">
        <f t="shared" si="518"/>
        <v>Q1</v>
      </c>
      <c r="E2597" s="16" t="s">
        <v>42</v>
      </c>
      <c r="F2597" s="182">
        <v>2023</v>
      </c>
      <c r="G2597" s="182">
        <v>8</v>
      </c>
      <c r="H2597" s="185"/>
      <c r="I2597" s="57" t="str">
        <f t="shared" si="508"/>
        <v>Q2</v>
      </c>
      <c r="J2597" s="178" t="s">
        <v>2481</v>
      </c>
      <c r="K2597" s="185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09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87" t="str">
        <f t="shared" si="507"/>
        <v>1.13</v>
      </c>
      <c r="Z2597" s="26">
        <f t="shared" si="519"/>
        <v>1261000</v>
      </c>
      <c r="AA2597" s="16">
        <v>1.0920000000000001</v>
      </c>
      <c r="AB2597" s="35">
        <f t="shared" si="517"/>
        <v>1218594.6902654869</v>
      </c>
      <c r="AC2597" s="27">
        <f t="shared" si="510"/>
        <v>276255.41628318588</v>
      </c>
      <c r="AD2597" s="184">
        <v>0.22670000000000001</v>
      </c>
      <c r="AE2597" s="183">
        <f t="shared" si="511"/>
        <v>0</v>
      </c>
      <c r="AF2597" s="183" t="str">
        <f>IF(AND(COUNTIFS($J$18:J2597,J2597)=1,AE2597=1),1,"")</f>
        <v/>
      </c>
      <c r="AG2597" s="183" t="str">
        <f>IF(C2597="","",IF(AND(COUNTIFS($J$18:J2597,J2597)=1,C2597&lt;&gt;""),1,""))</f>
        <v/>
      </c>
      <c r="AH2597" s="183" t="str">
        <f>IF(G2597="","",IF(AND(COUNTIFS($J$18:J2597,J2597)=1,G2597&lt;&gt;""),1,""))</f>
        <v/>
      </c>
      <c r="AI2597" s="28">
        <f t="shared" si="512"/>
        <v>22953677.784070797</v>
      </c>
      <c r="AJ2597" s="28">
        <f t="shared" si="513"/>
        <v>4168706.6744155749</v>
      </c>
      <c r="AK2597" s="29">
        <f t="shared" si="514"/>
        <v>0.18161388835511752</v>
      </c>
      <c r="AL2597" s="25"/>
      <c r="AM2597" s="25"/>
      <c r="AN2597" s="25"/>
      <c r="AO2597" s="25"/>
      <c r="AP2597" s="45" t="str">
        <f t="shared" si="515"/>
        <v>20238</v>
      </c>
      <c r="AQ2597" s="45" t="str">
        <f t="shared" si="516"/>
        <v>20238RMB</v>
      </c>
    </row>
    <row r="2598" spans="1:43" s="15" customFormat="1">
      <c r="A2598" s="16" t="s">
        <v>42</v>
      </c>
      <c r="B2598" s="182">
        <v>2023</v>
      </c>
      <c r="C2598" s="182">
        <v>4</v>
      </c>
      <c r="D2598" s="57" t="str">
        <f t="shared" si="518"/>
        <v>Q1</v>
      </c>
      <c r="E2598" s="16" t="s">
        <v>42</v>
      </c>
      <c r="F2598" s="182">
        <v>2023</v>
      </c>
      <c r="G2598" s="182">
        <v>8</v>
      </c>
      <c r="H2598" s="185"/>
      <c r="I2598" s="57" t="str">
        <f t="shared" si="508"/>
        <v>Q2</v>
      </c>
      <c r="J2598" s="178" t="s">
        <v>2481</v>
      </c>
      <c r="K2598" s="185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09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87" t="str">
        <f t="shared" si="507"/>
        <v>1.13</v>
      </c>
      <c r="Z2598" s="26">
        <f t="shared" si="519"/>
        <v>1055000</v>
      </c>
      <c r="AA2598" s="16">
        <v>1.0920000000000001</v>
      </c>
      <c r="AB2598" s="35">
        <f t="shared" si="517"/>
        <v>1019522.1238938054</v>
      </c>
      <c r="AC2598" s="27">
        <f t="shared" si="510"/>
        <v>231125.66548672572</v>
      </c>
      <c r="AD2598" s="184">
        <v>0.22670000000000001</v>
      </c>
      <c r="AE2598" s="183">
        <f t="shared" si="511"/>
        <v>0</v>
      </c>
      <c r="AF2598" s="183" t="str">
        <f>IF(AND(COUNTIFS($J$18:J2598,J2598)=1,AE2598=1),1,"")</f>
        <v/>
      </c>
      <c r="AG2598" s="183" t="str">
        <f>IF(C2598="","",IF(AND(COUNTIFS($J$18:J2598,J2598)=1,C2598&lt;&gt;""),1,""))</f>
        <v/>
      </c>
      <c r="AH2598" s="183" t="str">
        <f>IF(G2598="","",IF(AND(COUNTIFS($J$18:J2598,J2598)=1,G2598&lt;&gt;""),1,""))</f>
        <v/>
      </c>
      <c r="AI2598" s="28">
        <f t="shared" si="512"/>
        <v>22953677.784070797</v>
      </c>
      <c r="AJ2598" s="28">
        <f t="shared" si="513"/>
        <v>4168706.6744155749</v>
      </c>
      <c r="AK2598" s="29">
        <f t="shared" si="514"/>
        <v>0.18161388835511752</v>
      </c>
      <c r="AL2598" s="25"/>
      <c r="AM2598" s="25"/>
      <c r="AN2598" s="25"/>
      <c r="AO2598" s="25"/>
      <c r="AP2598" s="45" t="str">
        <f t="shared" si="515"/>
        <v>20238</v>
      </c>
      <c r="AQ2598" s="45" t="str">
        <f t="shared" si="516"/>
        <v>20238RMB</v>
      </c>
    </row>
    <row r="2599" spans="1:43" s="15" customFormat="1">
      <c r="A2599" s="16" t="s">
        <v>42</v>
      </c>
      <c r="B2599" s="182">
        <v>2023</v>
      </c>
      <c r="C2599" s="182">
        <v>5</v>
      </c>
      <c r="D2599" s="57" t="str">
        <f t="shared" si="518"/>
        <v>Q1</v>
      </c>
      <c r="E2599" s="16" t="s">
        <v>42</v>
      </c>
      <c r="F2599" s="182">
        <v>2023</v>
      </c>
      <c r="G2599" s="182">
        <v>8</v>
      </c>
      <c r="H2599" s="185"/>
      <c r="I2599" s="57" t="str">
        <f t="shared" si="508"/>
        <v>Q2</v>
      </c>
      <c r="J2599" s="178" t="s">
        <v>2482</v>
      </c>
      <c r="K2599" s="185" t="s">
        <v>2483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09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87" t="str">
        <f t="shared" si="507"/>
        <v>1.13</v>
      </c>
      <c r="Z2599" s="26">
        <f t="shared" si="519"/>
        <v>520000</v>
      </c>
      <c r="AA2599" s="16">
        <v>1.0920000000000001</v>
      </c>
      <c r="AB2599" s="35">
        <f t="shared" si="517"/>
        <v>502513.27433628327</v>
      </c>
      <c r="AC2599" s="27">
        <f t="shared" si="510"/>
        <v>71809.146902654873</v>
      </c>
      <c r="AD2599" s="184">
        <v>0.1429</v>
      </c>
      <c r="AE2599" s="183">
        <f t="shared" si="511"/>
        <v>0</v>
      </c>
      <c r="AF2599" s="183" t="str">
        <f>IF(AND(COUNTIFS($J$18:J2599,J2599)=1,AE2599=1),1,"")</f>
        <v/>
      </c>
      <c r="AG2599" s="183">
        <f>IF(C2599="","",IF(AND(COUNTIFS($J$18:J2599,J2599)=1,C2599&lt;&gt;""),1,""))</f>
        <v>1</v>
      </c>
      <c r="AH2599" s="183">
        <f>IF(G2599="","",IF(AND(COUNTIFS($J$18:J2599,J2599)=1,G2599&lt;&gt;""),1,""))</f>
        <v>1</v>
      </c>
      <c r="AI2599" s="28">
        <f t="shared" si="512"/>
        <v>22953677.784070797</v>
      </c>
      <c r="AJ2599" s="28">
        <f t="shared" si="513"/>
        <v>4168706.6744155749</v>
      </c>
      <c r="AK2599" s="29">
        <f t="shared" si="514"/>
        <v>0.18161388835511752</v>
      </c>
      <c r="AL2599" s="25"/>
      <c r="AM2599" s="25"/>
      <c r="AN2599" s="25"/>
      <c r="AO2599" s="25"/>
      <c r="AP2599" s="45" t="str">
        <f t="shared" si="515"/>
        <v>20238</v>
      </c>
      <c r="AQ2599" s="45" t="str">
        <f t="shared" si="516"/>
        <v>20238RMB</v>
      </c>
    </row>
    <row r="2600" spans="1:43" s="15" customFormat="1">
      <c r="A2600" s="16" t="s">
        <v>42</v>
      </c>
      <c r="B2600" s="182">
        <v>2023</v>
      </c>
      <c r="C2600" s="182">
        <v>5</v>
      </c>
      <c r="D2600" s="57" t="str">
        <f t="shared" si="518"/>
        <v>Q1</v>
      </c>
      <c r="E2600" s="16" t="s">
        <v>42</v>
      </c>
      <c r="F2600" s="182">
        <v>2023</v>
      </c>
      <c r="G2600" s="182">
        <v>8</v>
      </c>
      <c r="H2600" s="185"/>
      <c r="I2600" s="57" t="str">
        <f t="shared" si="508"/>
        <v>Q2</v>
      </c>
      <c r="J2600" s="178" t="s">
        <v>2482</v>
      </c>
      <c r="K2600" s="185" t="s">
        <v>2483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09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87" t="str">
        <f t="shared" si="507"/>
        <v>1.13</v>
      </c>
      <c r="Z2600" s="26">
        <f t="shared" si="519"/>
        <v>900000</v>
      </c>
      <c r="AA2600" s="16">
        <v>1.0920000000000001</v>
      </c>
      <c r="AB2600" s="35">
        <f t="shared" si="517"/>
        <v>869734.51327433635</v>
      </c>
      <c r="AC2600" s="27">
        <f t="shared" si="510"/>
        <v>124285.06194690266</v>
      </c>
      <c r="AD2600" s="184">
        <v>0.1429</v>
      </c>
      <c r="AE2600" s="183">
        <f t="shared" si="511"/>
        <v>0</v>
      </c>
      <c r="AF2600" s="183" t="str">
        <f>IF(AND(COUNTIFS($J$18:J2600,J2600)=1,AE2600=1),1,"")</f>
        <v/>
      </c>
      <c r="AG2600" s="183" t="str">
        <f>IF(C2600="","",IF(AND(COUNTIFS($J$18:J2600,J2600)=1,C2600&lt;&gt;""),1,""))</f>
        <v/>
      </c>
      <c r="AH2600" s="183" t="str">
        <f>IF(G2600="","",IF(AND(COUNTIFS($J$18:J2600,J2600)=1,G2600&lt;&gt;""),1,""))</f>
        <v/>
      </c>
      <c r="AI2600" s="28">
        <f t="shared" si="512"/>
        <v>22953677.784070797</v>
      </c>
      <c r="AJ2600" s="28">
        <f t="shared" si="513"/>
        <v>4168706.6744155749</v>
      </c>
      <c r="AK2600" s="29">
        <f t="shared" si="514"/>
        <v>0.18161388835511752</v>
      </c>
      <c r="AL2600" s="25"/>
      <c r="AM2600" s="25"/>
      <c r="AN2600" s="25"/>
      <c r="AO2600" s="25"/>
      <c r="AP2600" s="45" t="str">
        <f t="shared" si="515"/>
        <v>20238</v>
      </c>
      <c r="AQ2600" s="45" t="str">
        <f t="shared" si="516"/>
        <v>20238RMB</v>
      </c>
    </row>
    <row r="2601" spans="1:43" s="15" customFormat="1">
      <c r="A2601" s="16" t="s">
        <v>42</v>
      </c>
      <c r="B2601" s="182">
        <v>2023</v>
      </c>
      <c r="C2601" s="182">
        <v>7</v>
      </c>
      <c r="D2601" s="57" t="str">
        <f t="shared" si="518"/>
        <v>Q2</v>
      </c>
      <c r="E2601" s="16" t="s">
        <v>42</v>
      </c>
      <c r="F2601" s="182">
        <v>2023</v>
      </c>
      <c r="G2601" s="182">
        <v>8</v>
      </c>
      <c r="H2601" s="185"/>
      <c r="I2601" s="57" t="str">
        <f t="shared" si="508"/>
        <v>Q2</v>
      </c>
      <c r="J2601" s="178" t="s">
        <v>2484</v>
      </c>
      <c r="K2601" s="185" t="s">
        <v>2485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09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2486</v>
      </c>
      <c r="V2601" s="16" t="s">
        <v>445</v>
      </c>
      <c r="W2601" s="16" t="s">
        <v>51</v>
      </c>
      <c r="X2601" s="34">
        <v>830000</v>
      </c>
      <c r="Y2601" s="187" t="str">
        <f t="shared" si="507"/>
        <v>1.13</v>
      </c>
      <c r="Z2601" s="26">
        <f t="shared" si="519"/>
        <v>830000</v>
      </c>
      <c r="AA2601" s="16">
        <v>1.0920000000000001</v>
      </c>
      <c r="AB2601" s="35">
        <f t="shared" si="517"/>
        <v>802088.49557522137</v>
      </c>
      <c r="AC2601" s="27">
        <f t="shared" si="510"/>
        <v>85823.469026548686</v>
      </c>
      <c r="AD2601" s="184">
        <v>0.107</v>
      </c>
      <c r="AE2601" s="183">
        <f t="shared" si="511"/>
        <v>1</v>
      </c>
      <c r="AF2601" s="183">
        <f>IF(AND(COUNTIFS($J$18:J2601,J2601)=1,AE2601=1),1,"")</f>
        <v>1</v>
      </c>
      <c r="AG2601" s="183">
        <f>IF(C2601="","",IF(AND(COUNTIFS($J$18:J2601,J2601)=1,C2601&lt;&gt;""),1,""))</f>
        <v>1</v>
      </c>
      <c r="AH2601" s="183">
        <f>IF(G2601="","",IF(AND(COUNTIFS($J$18:J2601,J2601)=1,G2601&lt;&gt;""),1,""))</f>
        <v>1</v>
      </c>
      <c r="AI2601" s="28">
        <f t="shared" si="512"/>
        <v>22953677.784070797</v>
      </c>
      <c r="AJ2601" s="28">
        <f t="shared" si="513"/>
        <v>4168706.6744155749</v>
      </c>
      <c r="AK2601" s="29">
        <f t="shared" si="514"/>
        <v>0.18161388835511752</v>
      </c>
      <c r="AL2601" s="25"/>
      <c r="AM2601" s="25"/>
      <c r="AN2601" s="25"/>
      <c r="AO2601" s="25"/>
      <c r="AP2601" s="45" t="str">
        <f t="shared" si="515"/>
        <v>20238</v>
      </c>
      <c r="AQ2601" s="45" t="str">
        <f t="shared" si="516"/>
        <v>20238RMB</v>
      </c>
    </row>
    <row r="2602" spans="1:43" s="15" customFormat="1">
      <c r="A2602" s="16" t="s">
        <v>42</v>
      </c>
      <c r="B2602" s="182">
        <v>2023</v>
      </c>
      <c r="C2602" s="182">
        <v>7</v>
      </c>
      <c r="D2602" s="57" t="str">
        <f t="shared" si="518"/>
        <v>Q2</v>
      </c>
      <c r="E2602" s="16" t="s">
        <v>42</v>
      </c>
      <c r="F2602" s="182">
        <v>2023</v>
      </c>
      <c r="G2602" s="182">
        <v>8</v>
      </c>
      <c r="H2602" s="185"/>
      <c r="I2602" s="57" t="str">
        <f t="shared" si="508"/>
        <v>Q2</v>
      </c>
      <c r="J2602" s="178" t="s">
        <v>2487</v>
      </c>
      <c r="K2602" s="185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09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87" t="str">
        <f t="shared" si="507"/>
        <v>1.13</v>
      </c>
      <c r="Z2602" s="26">
        <f t="shared" si="519"/>
        <v>420000</v>
      </c>
      <c r="AA2602" s="16">
        <v>1.0920000000000001</v>
      </c>
      <c r="AB2602" s="35">
        <f t="shared" si="517"/>
        <v>405876.10619469034</v>
      </c>
      <c r="AC2602" s="27">
        <f t="shared" si="510"/>
        <v>48542.782300884966</v>
      </c>
      <c r="AD2602" s="184">
        <v>0.1196</v>
      </c>
      <c r="AE2602" s="183">
        <f t="shared" si="511"/>
        <v>0</v>
      </c>
      <c r="AF2602" s="183" t="str">
        <f>IF(AND(COUNTIFS($J$18:J2602,J2602)=1,AE2602=1),1,"")</f>
        <v/>
      </c>
      <c r="AG2602" s="183">
        <f>IF(C2602="","",IF(AND(COUNTIFS($J$18:J2602,J2602)=1,C2602&lt;&gt;""),1,""))</f>
        <v>1</v>
      </c>
      <c r="AH2602" s="183">
        <f>IF(G2602="","",IF(AND(COUNTIFS($J$18:J2602,J2602)=1,G2602&lt;&gt;""),1,""))</f>
        <v>1</v>
      </c>
      <c r="AI2602" s="28">
        <f t="shared" si="512"/>
        <v>22953677.784070797</v>
      </c>
      <c r="AJ2602" s="28">
        <f t="shared" si="513"/>
        <v>4168706.6744155749</v>
      </c>
      <c r="AK2602" s="29">
        <f t="shared" si="514"/>
        <v>0.18161388835511752</v>
      </c>
      <c r="AL2602" s="25"/>
      <c r="AM2602" s="25"/>
      <c r="AN2602" s="25"/>
      <c r="AO2602" s="25"/>
      <c r="AP2602" s="45" t="str">
        <f t="shared" si="515"/>
        <v>20238</v>
      </c>
      <c r="AQ2602" s="45" t="str">
        <f t="shared" si="516"/>
        <v>20238RMB</v>
      </c>
    </row>
    <row r="2603" spans="1:43" s="15" customFormat="1">
      <c r="A2603" s="16" t="s">
        <v>42</v>
      </c>
      <c r="B2603" s="182">
        <v>2023</v>
      </c>
      <c r="C2603" s="182">
        <v>7</v>
      </c>
      <c r="D2603" s="57" t="str">
        <f t="shared" si="518"/>
        <v>Q2</v>
      </c>
      <c r="E2603" s="16" t="s">
        <v>42</v>
      </c>
      <c r="F2603" s="182">
        <v>2023</v>
      </c>
      <c r="G2603" s="182">
        <v>8</v>
      </c>
      <c r="H2603" s="185"/>
      <c r="I2603" s="57" t="str">
        <f t="shared" si="508"/>
        <v>Q2</v>
      </c>
      <c r="J2603" s="178" t="s">
        <v>2488</v>
      </c>
      <c r="K2603" s="185" t="s">
        <v>2489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09"/>
        <v>MAIN UNIT</v>
      </c>
      <c r="Q2603" s="16" t="s">
        <v>56</v>
      </c>
      <c r="R2603" s="16" t="s">
        <v>49</v>
      </c>
      <c r="S2603" s="16" t="s">
        <v>38</v>
      </c>
      <c r="T2603" s="16" t="s">
        <v>2490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87" t="str">
        <f t="shared" ref="Y2603:Y2640" si="520">IF(W2603="RMB","1.13", "1")</f>
        <v>1.13</v>
      </c>
      <c r="Z2603" s="26">
        <f t="shared" si="519"/>
        <v>850000</v>
      </c>
      <c r="AA2603" s="16">
        <v>1.0920000000000001</v>
      </c>
      <c r="AB2603" s="35">
        <f t="shared" si="517"/>
        <v>821415.92920353997</v>
      </c>
      <c r="AC2603" s="27">
        <f t="shared" si="510"/>
        <v>79759.486725663737</v>
      </c>
      <c r="AD2603" s="184">
        <v>9.7100000000000006E-2</v>
      </c>
      <c r="AE2603" s="183">
        <f t="shared" si="511"/>
        <v>1</v>
      </c>
      <c r="AF2603" s="183">
        <f>IF(AND(COUNTIFS($J$18:J2603,J2603)=1,AE2603=1),1,"")</f>
        <v>1</v>
      </c>
      <c r="AG2603" s="183">
        <f>IF(C2603="","",IF(AND(COUNTIFS($J$18:J2603,J2603)=1,C2603&lt;&gt;""),1,""))</f>
        <v>1</v>
      </c>
      <c r="AH2603" s="183">
        <f>IF(G2603="","",IF(AND(COUNTIFS($J$18:J2603,J2603)=1,G2603&lt;&gt;""),1,""))</f>
        <v>1</v>
      </c>
      <c r="AI2603" s="28">
        <f t="shared" si="512"/>
        <v>22953677.784070797</v>
      </c>
      <c r="AJ2603" s="28">
        <f t="shared" si="513"/>
        <v>4168706.6744155749</v>
      </c>
      <c r="AK2603" s="29">
        <f t="shared" si="514"/>
        <v>0.18161388835511752</v>
      </c>
      <c r="AL2603" s="25"/>
      <c r="AM2603" s="25"/>
      <c r="AN2603" s="25"/>
      <c r="AO2603" s="25"/>
      <c r="AP2603" s="45" t="str">
        <f t="shared" si="515"/>
        <v>20238</v>
      </c>
      <c r="AQ2603" s="45" t="str">
        <f t="shared" si="516"/>
        <v>20238RMB</v>
      </c>
    </row>
    <row r="2604" spans="1:43" s="15" customFormat="1">
      <c r="A2604" s="16" t="s">
        <v>42</v>
      </c>
      <c r="B2604" s="182">
        <v>2023</v>
      </c>
      <c r="C2604" s="182">
        <v>7</v>
      </c>
      <c r="D2604" s="57" t="str">
        <f t="shared" si="518"/>
        <v>Q2</v>
      </c>
      <c r="E2604" s="16" t="s">
        <v>42</v>
      </c>
      <c r="F2604" s="182">
        <v>2023</v>
      </c>
      <c r="G2604" s="182">
        <v>8</v>
      </c>
      <c r="H2604" s="185"/>
      <c r="I2604" s="57" t="str">
        <f t="shared" si="508"/>
        <v>Q2</v>
      </c>
      <c r="J2604" s="178" t="s">
        <v>2488</v>
      </c>
      <c r="K2604" s="185" t="s">
        <v>2489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09"/>
        <v>MAIN UNIT</v>
      </c>
      <c r="Q2604" s="16" t="s">
        <v>56</v>
      </c>
      <c r="R2604" s="16" t="s">
        <v>49</v>
      </c>
      <c r="S2604" s="16" t="s">
        <v>38</v>
      </c>
      <c r="T2604" s="16" t="s">
        <v>2490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87" t="str">
        <f t="shared" si="520"/>
        <v>1.13</v>
      </c>
      <c r="Z2604" s="26">
        <f t="shared" si="519"/>
        <v>680000</v>
      </c>
      <c r="AA2604" s="16">
        <v>1.0920000000000001</v>
      </c>
      <c r="AB2604" s="35">
        <f t="shared" si="517"/>
        <v>657132.743362832</v>
      </c>
      <c r="AC2604" s="27">
        <f t="shared" si="510"/>
        <v>63807.58938053099</v>
      </c>
      <c r="AD2604" s="184">
        <v>9.7100000000000006E-2</v>
      </c>
      <c r="AE2604" s="183">
        <f t="shared" si="511"/>
        <v>1</v>
      </c>
      <c r="AF2604" s="183" t="str">
        <f>IF(AND(COUNTIFS($J$18:J2604,J2604)=1,AE2604=1),1,"")</f>
        <v/>
      </c>
      <c r="AG2604" s="183" t="str">
        <f>IF(C2604="","",IF(AND(COUNTIFS($J$18:J2604,J2604)=1,C2604&lt;&gt;""),1,""))</f>
        <v/>
      </c>
      <c r="AH2604" s="183" t="str">
        <f>IF(G2604="","",IF(AND(COUNTIFS($J$18:J2604,J2604)=1,G2604&lt;&gt;""),1,""))</f>
        <v/>
      </c>
      <c r="AI2604" s="28">
        <f t="shared" si="512"/>
        <v>22953677.784070797</v>
      </c>
      <c r="AJ2604" s="28">
        <f t="shared" si="513"/>
        <v>4168706.6744155749</v>
      </c>
      <c r="AK2604" s="29">
        <f t="shared" si="514"/>
        <v>0.18161388835511752</v>
      </c>
      <c r="AL2604" s="25"/>
      <c r="AM2604" s="25"/>
      <c r="AN2604" s="25"/>
      <c r="AO2604" s="25"/>
      <c r="AP2604" s="45" t="str">
        <f t="shared" si="515"/>
        <v>20238</v>
      </c>
      <c r="AQ2604" s="45" t="str">
        <f t="shared" si="516"/>
        <v>20238RMB</v>
      </c>
    </row>
    <row r="2605" spans="1:43" s="15" customFormat="1">
      <c r="A2605" s="16" t="s">
        <v>42</v>
      </c>
      <c r="B2605" s="182">
        <v>2023</v>
      </c>
      <c r="C2605" s="182">
        <v>7</v>
      </c>
      <c r="D2605" s="57" t="str">
        <f t="shared" si="518"/>
        <v>Q2</v>
      </c>
      <c r="E2605" s="16" t="s">
        <v>42</v>
      </c>
      <c r="F2605" s="182">
        <v>2023</v>
      </c>
      <c r="G2605" s="182">
        <v>8</v>
      </c>
      <c r="H2605" s="185"/>
      <c r="I2605" s="57" t="str">
        <f t="shared" si="508"/>
        <v>Q2</v>
      </c>
      <c r="J2605" s="178" t="s">
        <v>2491</v>
      </c>
      <c r="K2605" s="185" t="s">
        <v>2492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09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87" t="str">
        <f t="shared" si="520"/>
        <v>1</v>
      </c>
      <c r="Z2605" s="26">
        <f t="shared" si="519"/>
        <v>7100000</v>
      </c>
      <c r="AA2605" s="16">
        <v>5.6099999999999997E-2</v>
      </c>
      <c r="AB2605" s="35">
        <f t="shared" si="517"/>
        <v>398310</v>
      </c>
      <c r="AC2605" s="27">
        <f t="shared" si="510"/>
        <v>42141.198000000004</v>
      </c>
      <c r="AD2605" s="184">
        <v>0.10580000000000001</v>
      </c>
      <c r="AE2605" s="183">
        <f t="shared" si="511"/>
        <v>1</v>
      </c>
      <c r="AF2605" s="183">
        <f>IF(AND(COUNTIFS($J$18:J2605,J2605)=1,AE2605=1),1,"")</f>
        <v>1</v>
      </c>
      <c r="AG2605" s="183">
        <f>IF(C2605="","",IF(AND(COUNTIFS($J$18:J2605,J2605)=1,C2605&lt;&gt;""),1,""))</f>
        <v>1</v>
      </c>
      <c r="AH2605" s="183">
        <f>IF(G2605="","",IF(AND(COUNTIFS($J$18:J2605,J2605)=1,G2605&lt;&gt;""),1,""))</f>
        <v>1</v>
      </c>
      <c r="AI2605" s="28">
        <f t="shared" si="512"/>
        <v>22953677.784070797</v>
      </c>
      <c r="AJ2605" s="28">
        <f t="shared" si="513"/>
        <v>4168706.6744155749</v>
      </c>
      <c r="AK2605" s="29">
        <f t="shared" si="514"/>
        <v>0.18161388835511752</v>
      </c>
      <c r="AL2605" s="25"/>
      <c r="AM2605" s="25"/>
      <c r="AN2605" s="25"/>
      <c r="AO2605" s="25"/>
      <c r="AP2605" s="45" t="str">
        <f t="shared" si="515"/>
        <v>20238</v>
      </c>
      <c r="AQ2605" s="45" t="str">
        <f t="shared" si="516"/>
        <v>20238JPY</v>
      </c>
    </row>
    <row r="2606" spans="1:43" s="15" customFormat="1">
      <c r="A2606" s="16" t="s">
        <v>42</v>
      </c>
      <c r="B2606" s="182">
        <v>2023</v>
      </c>
      <c r="C2606" s="182">
        <v>7</v>
      </c>
      <c r="D2606" s="57" t="str">
        <f t="shared" si="518"/>
        <v>Q2</v>
      </c>
      <c r="E2606" s="16" t="s">
        <v>42</v>
      </c>
      <c r="F2606" s="182">
        <v>2023</v>
      </c>
      <c r="G2606" s="182">
        <v>8</v>
      </c>
      <c r="H2606" s="185"/>
      <c r="I2606" s="57" t="str">
        <f t="shared" si="508"/>
        <v>Q2</v>
      </c>
      <c r="J2606" s="178" t="s">
        <v>2491</v>
      </c>
      <c r="K2606" s="185" t="s">
        <v>2492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09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87" t="str">
        <f t="shared" si="520"/>
        <v>1</v>
      </c>
      <c r="Z2606" s="26">
        <f t="shared" si="519"/>
        <v>7100000</v>
      </c>
      <c r="AA2606" s="16">
        <v>5.6099999999999997E-2</v>
      </c>
      <c r="AB2606" s="35">
        <f t="shared" si="517"/>
        <v>398310</v>
      </c>
      <c r="AC2606" s="27">
        <f t="shared" si="510"/>
        <v>42141.198000000004</v>
      </c>
      <c r="AD2606" s="184">
        <v>0.10580000000000001</v>
      </c>
      <c r="AE2606" s="183">
        <f t="shared" si="511"/>
        <v>1</v>
      </c>
      <c r="AF2606" s="183" t="str">
        <f>IF(AND(COUNTIFS($J$18:J2606,J2606)=1,AE2606=1),1,"")</f>
        <v/>
      </c>
      <c r="AG2606" s="183" t="str">
        <f>IF(C2606="","",IF(AND(COUNTIFS($J$18:J2606,J2606)=1,C2606&lt;&gt;""),1,""))</f>
        <v/>
      </c>
      <c r="AH2606" s="183" t="str">
        <f>IF(G2606="","",IF(AND(COUNTIFS($J$18:J2606,J2606)=1,G2606&lt;&gt;""),1,""))</f>
        <v/>
      </c>
      <c r="AI2606" s="28">
        <f t="shared" si="512"/>
        <v>22953677.784070797</v>
      </c>
      <c r="AJ2606" s="28">
        <f t="shared" si="513"/>
        <v>4168706.6744155749</v>
      </c>
      <c r="AK2606" s="29">
        <f t="shared" si="514"/>
        <v>0.18161388835511752</v>
      </c>
      <c r="AL2606" s="25"/>
      <c r="AM2606" s="25"/>
      <c r="AN2606" s="25"/>
      <c r="AO2606" s="25"/>
      <c r="AP2606" s="45" t="str">
        <f t="shared" si="515"/>
        <v>20238</v>
      </c>
      <c r="AQ2606" s="45" t="str">
        <f t="shared" si="516"/>
        <v>20238JPY</v>
      </c>
    </row>
    <row r="2607" spans="1:43" s="15" customFormat="1">
      <c r="A2607" s="16" t="s">
        <v>42</v>
      </c>
      <c r="B2607" s="182">
        <v>2023</v>
      </c>
      <c r="C2607" s="182">
        <v>7</v>
      </c>
      <c r="D2607" s="57" t="str">
        <f t="shared" si="518"/>
        <v>Q2</v>
      </c>
      <c r="E2607" s="16" t="s">
        <v>42</v>
      </c>
      <c r="F2607" s="182">
        <v>2023</v>
      </c>
      <c r="G2607" s="182">
        <v>8</v>
      </c>
      <c r="H2607" s="185"/>
      <c r="I2607" s="57" t="str">
        <f t="shared" si="508"/>
        <v>Q2</v>
      </c>
      <c r="J2607" s="178" t="s">
        <v>2493</v>
      </c>
      <c r="K2607" s="185" t="s">
        <v>2494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09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87" t="str">
        <f t="shared" si="520"/>
        <v>1.13</v>
      </c>
      <c r="Z2607" s="26">
        <f t="shared" si="519"/>
        <v>860000</v>
      </c>
      <c r="AA2607" s="16">
        <v>1.0920000000000001</v>
      </c>
      <c r="AB2607" s="35">
        <f t="shared" si="517"/>
        <v>831079.64601769927</v>
      </c>
      <c r="AC2607" s="27">
        <f t="shared" si="510"/>
        <v>92083.624778761077</v>
      </c>
      <c r="AD2607" s="184">
        <v>0.1108</v>
      </c>
      <c r="AE2607" s="183">
        <f t="shared" si="511"/>
        <v>1</v>
      </c>
      <c r="AF2607" s="183">
        <f>IF(AND(COUNTIFS($J$18:J2607,J2607)=1,AE2607=1),1,"")</f>
        <v>1</v>
      </c>
      <c r="AG2607" s="183">
        <f>IF(C2607="","",IF(AND(COUNTIFS($J$18:J2607,J2607)=1,C2607&lt;&gt;""),1,""))</f>
        <v>1</v>
      </c>
      <c r="AH2607" s="183">
        <f>IF(G2607="","",IF(AND(COUNTIFS($J$18:J2607,J2607)=1,G2607&lt;&gt;""),1,""))</f>
        <v>1</v>
      </c>
      <c r="AI2607" s="28">
        <f t="shared" si="512"/>
        <v>22953677.784070797</v>
      </c>
      <c r="AJ2607" s="28">
        <f t="shared" si="513"/>
        <v>4168706.6744155749</v>
      </c>
      <c r="AK2607" s="29">
        <f t="shared" si="514"/>
        <v>0.18161388835511752</v>
      </c>
      <c r="AL2607" s="25"/>
      <c r="AM2607" s="25"/>
      <c r="AN2607" s="25"/>
      <c r="AO2607" s="25"/>
      <c r="AP2607" s="45" t="str">
        <f t="shared" si="515"/>
        <v>20238</v>
      </c>
      <c r="AQ2607" s="45" t="str">
        <f t="shared" si="516"/>
        <v>20238RMB</v>
      </c>
    </row>
    <row r="2608" spans="1:43" s="15" customFormat="1">
      <c r="A2608" s="16" t="s">
        <v>42</v>
      </c>
      <c r="B2608" s="182">
        <v>2023</v>
      </c>
      <c r="C2608" s="182">
        <v>7</v>
      </c>
      <c r="D2608" s="57" t="str">
        <f t="shared" si="518"/>
        <v>Q2</v>
      </c>
      <c r="E2608" s="16" t="s">
        <v>42</v>
      </c>
      <c r="F2608" s="182">
        <v>2023</v>
      </c>
      <c r="G2608" s="182">
        <v>8</v>
      </c>
      <c r="H2608" s="185"/>
      <c r="I2608" s="57" t="str">
        <f t="shared" si="508"/>
        <v>Q2</v>
      </c>
      <c r="J2608" s="178" t="s">
        <v>2495</v>
      </c>
      <c r="K2608" s="185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09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87" t="str">
        <f t="shared" si="520"/>
        <v>1.13</v>
      </c>
      <c r="Z2608" s="26">
        <f t="shared" si="519"/>
        <v>505300</v>
      </c>
      <c r="AA2608" s="16">
        <v>1.0920000000000001</v>
      </c>
      <c r="AB2608" s="35">
        <f t="shared" si="517"/>
        <v>488307.61061946914</v>
      </c>
      <c r="AC2608" s="27">
        <f t="shared" si="510"/>
        <v>58255.097946902672</v>
      </c>
      <c r="AD2608" s="184">
        <v>0.1193</v>
      </c>
      <c r="AE2608" s="183">
        <f t="shared" si="511"/>
        <v>0</v>
      </c>
      <c r="AF2608" s="183" t="str">
        <f>IF(AND(COUNTIFS($J$18:J2608,J2608)=1,AE2608=1),1,"")</f>
        <v/>
      </c>
      <c r="AG2608" s="183">
        <f>IF(C2608="","",IF(AND(COUNTIFS($J$18:J2608,J2608)=1,C2608&lt;&gt;""),1,""))</f>
        <v>1</v>
      </c>
      <c r="AH2608" s="183">
        <f>IF(G2608="","",IF(AND(COUNTIFS($J$18:J2608,J2608)=1,G2608&lt;&gt;""),1,""))</f>
        <v>1</v>
      </c>
      <c r="AI2608" s="28">
        <f t="shared" si="512"/>
        <v>22953677.784070797</v>
      </c>
      <c r="AJ2608" s="28">
        <f t="shared" si="513"/>
        <v>4168706.6744155749</v>
      </c>
      <c r="AK2608" s="29">
        <f t="shared" si="514"/>
        <v>0.18161388835511752</v>
      </c>
      <c r="AL2608" s="25"/>
      <c r="AM2608" s="25"/>
      <c r="AN2608" s="25"/>
      <c r="AO2608" s="25"/>
      <c r="AP2608" s="45" t="str">
        <f t="shared" si="515"/>
        <v>20238</v>
      </c>
      <c r="AQ2608" s="45" t="str">
        <f t="shared" si="516"/>
        <v>20238RMB</v>
      </c>
    </row>
    <row r="2609" spans="1:43" s="15" customFormat="1">
      <c r="A2609" s="16" t="s">
        <v>42</v>
      </c>
      <c r="B2609" s="182">
        <v>2023</v>
      </c>
      <c r="C2609" s="182">
        <v>8</v>
      </c>
      <c r="D2609" s="57" t="str">
        <f t="shared" si="518"/>
        <v>Q2</v>
      </c>
      <c r="E2609" s="16" t="s">
        <v>42</v>
      </c>
      <c r="F2609" s="182">
        <v>2023</v>
      </c>
      <c r="G2609" s="182">
        <v>8</v>
      </c>
      <c r="H2609" s="185"/>
      <c r="I2609" s="57" t="str">
        <f t="shared" si="508"/>
        <v>Q2</v>
      </c>
      <c r="J2609" s="178" t="s">
        <v>2496</v>
      </c>
      <c r="K2609" s="185" t="s">
        <v>2497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09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87" t="str">
        <f t="shared" si="520"/>
        <v>1.13</v>
      </c>
      <c r="Z2609" s="26">
        <f t="shared" si="519"/>
        <v>480000</v>
      </c>
      <c r="AA2609" s="16">
        <v>1.0920000000000001</v>
      </c>
      <c r="AB2609" s="35">
        <f t="shared" si="517"/>
        <v>463858.40707964607</v>
      </c>
      <c r="AC2609" s="27">
        <f t="shared" si="510"/>
        <v>51998.527433628326</v>
      </c>
      <c r="AD2609" s="184">
        <v>0.11210000000000001</v>
      </c>
      <c r="AE2609" s="183">
        <f t="shared" si="511"/>
        <v>0</v>
      </c>
      <c r="AF2609" s="183" t="str">
        <f>IF(AND(COUNTIFS($J$18:J2609,J2609)=1,AE2609=1),1,"")</f>
        <v/>
      </c>
      <c r="AG2609" s="183">
        <f>IF(C2609="","",IF(AND(COUNTIFS($J$18:J2609,J2609)=1,C2609&lt;&gt;""),1,""))</f>
        <v>1</v>
      </c>
      <c r="AH2609" s="183">
        <f>IF(G2609="","",IF(AND(COUNTIFS($J$18:J2609,J2609)=1,G2609&lt;&gt;""),1,""))</f>
        <v>1</v>
      </c>
      <c r="AI2609" s="28">
        <f t="shared" si="512"/>
        <v>22953677.784070797</v>
      </c>
      <c r="AJ2609" s="28">
        <f t="shared" si="513"/>
        <v>4168706.6744155749</v>
      </c>
      <c r="AK2609" s="29">
        <f t="shared" si="514"/>
        <v>0.18161388835511752</v>
      </c>
      <c r="AL2609" s="25"/>
      <c r="AM2609" s="25"/>
      <c r="AN2609" s="25"/>
      <c r="AO2609" s="25"/>
      <c r="AP2609" s="45" t="str">
        <f t="shared" si="515"/>
        <v>20238</v>
      </c>
      <c r="AQ2609" s="45" t="str">
        <f t="shared" si="516"/>
        <v>20238RMB</v>
      </c>
    </row>
    <row r="2610" spans="1:43" s="15" customFormat="1">
      <c r="A2610" s="16" t="s">
        <v>42</v>
      </c>
      <c r="B2610" s="182">
        <v>2023</v>
      </c>
      <c r="C2610" s="182">
        <v>8</v>
      </c>
      <c r="D2610" s="57" t="str">
        <f t="shared" si="518"/>
        <v>Q2</v>
      </c>
      <c r="E2610" s="16" t="s">
        <v>42</v>
      </c>
      <c r="F2610" s="182">
        <v>2023</v>
      </c>
      <c r="G2610" s="182">
        <v>8</v>
      </c>
      <c r="H2610" s="185"/>
      <c r="I2610" s="57" t="str">
        <f t="shared" si="508"/>
        <v>Q2</v>
      </c>
      <c r="J2610" s="178" t="s">
        <v>2498</v>
      </c>
      <c r="K2610" s="185" t="s">
        <v>2499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09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87" t="str">
        <f t="shared" si="520"/>
        <v>1.13</v>
      </c>
      <c r="Z2610" s="26">
        <f t="shared" si="519"/>
        <v>429888</v>
      </c>
      <c r="AA2610" s="16">
        <v>1.0920000000000001</v>
      </c>
      <c r="AB2610" s="35">
        <f t="shared" si="517"/>
        <v>415431.58938053105</v>
      </c>
      <c r="AC2610" s="27">
        <f t="shared" si="510"/>
        <v>40546.12312353983</v>
      </c>
      <c r="AD2610" s="184">
        <v>9.7600000000000006E-2</v>
      </c>
      <c r="AE2610" s="183">
        <f t="shared" si="511"/>
        <v>1</v>
      </c>
      <c r="AF2610" s="183">
        <f>IF(AND(COUNTIFS($J$18:J2610,J2610)=1,AE2610=1),1,"")</f>
        <v>1</v>
      </c>
      <c r="AG2610" s="183">
        <f>IF(C2610="","",IF(AND(COUNTIFS($J$18:J2610,J2610)=1,C2610&lt;&gt;""),1,""))</f>
        <v>1</v>
      </c>
      <c r="AH2610" s="183">
        <f>IF(G2610="","",IF(AND(COUNTIFS($J$18:J2610,J2610)=1,G2610&lt;&gt;""),1,""))</f>
        <v>1</v>
      </c>
      <c r="AI2610" s="28">
        <f t="shared" si="512"/>
        <v>22953677.784070797</v>
      </c>
      <c r="AJ2610" s="28">
        <f t="shared" si="513"/>
        <v>4168706.6744155749</v>
      </c>
      <c r="AK2610" s="29">
        <f t="shared" si="514"/>
        <v>0.18161388835511752</v>
      </c>
      <c r="AL2610" s="25"/>
      <c r="AM2610" s="25"/>
      <c r="AN2610" s="25"/>
      <c r="AO2610" s="25"/>
      <c r="AP2610" s="45" t="str">
        <f t="shared" si="515"/>
        <v>20238</v>
      </c>
      <c r="AQ2610" s="45" t="str">
        <f t="shared" si="516"/>
        <v>20238RMB</v>
      </c>
    </row>
    <row r="2611" spans="1:43" s="15" customFormat="1">
      <c r="A2611" s="16" t="s">
        <v>42</v>
      </c>
      <c r="B2611" s="182">
        <v>2023</v>
      </c>
      <c r="C2611" s="182">
        <v>5</v>
      </c>
      <c r="D2611" s="57" t="str">
        <f t="shared" si="518"/>
        <v>Q1</v>
      </c>
      <c r="E2611" s="16" t="s">
        <v>42</v>
      </c>
      <c r="F2611" s="182">
        <v>2023</v>
      </c>
      <c r="G2611" s="182">
        <v>9</v>
      </c>
      <c r="H2611" s="185"/>
      <c r="I2611" s="57" t="str">
        <f t="shared" si="508"/>
        <v>Q2</v>
      </c>
      <c r="J2611" s="178" t="s">
        <v>2500</v>
      </c>
      <c r="K2611" s="185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09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87" t="str">
        <f t="shared" si="520"/>
        <v>1.13</v>
      </c>
      <c r="Z2611" s="26">
        <f t="shared" si="519"/>
        <v>1075500</v>
      </c>
      <c r="AA2611" s="16">
        <v>1.077</v>
      </c>
      <c r="AB2611" s="35">
        <f t="shared" si="517"/>
        <v>1025056.1946902656</v>
      </c>
      <c r="AC2611" s="27">
        <f t="shared" si="510"/>
        <v>158678.6989380531</v>
      </c>
      <c r="AD2611" s="184">
        <v>0.15479999999999999</v>
      </c>
      <c r="AE2611" s="183">
        <f t="shared" si="511"/>
        <v>0</v>
      </c>
      <c r="AF2611" s="183" t="str">
        <f>IF(AND(COUNTIFS($J$18:J2611,J2611)=1,AE2611=1),1,"")</f>
        <v/>
      </c>
      <c r="AG2611" s="183">
        <f>IF(C2611="","",IF(AND(COUNTIFS($J$18:J2611,J2611)=1,C2611&lt;&gt;""),1,""))</f>
        <v>1</v>
      </c>
      <c r="AH2611" s="183">
        <f>IF(G2611="","",IF(AND(COUNTIFS($J$18:J2611,J2611)=1,G2611&lt;&gt;""),1,""))</f>
        <v>1</v>
      </c>
      <c r="AI2611" s="28">
        <f t="shared" si="512"/>
        <v>26078226.463097349</v>
      </c>
      <c r="AJ2611" s="28">
        <f t="shared" si="513"/>
        <v>3137870.4427774516</v>
      </c>
      <c r="AK2611" s="29">
        <f t="shared" si="514"/>
        <v>0.12032530077218917</v>
      </c>
      <c r="AL2611" s="25"/>
      <c r="AM2611" s="25"/>
      <c r="AN2611" s="25"/>
      <c r="AO2611" s="25"/>
      <c r="AP2611" s="45" t="str">
        <f t="shared" si="515"/>
        <v>20239</v>
      </c>
      <c r="AQ2611" s="45" t="str">
        <f t="shared" si="516"/>
        <v>20239RMB</v>
      </c>
    </row>
    <row r="2612" spans="1:43" s="15" customFormat="1">
      <c r="A2612" s="16" t="s">
        <v>42</v>
      </c>
      <c r="B2612" s="182">
        <v>2023</v>
      </c>
      <c r="C2612" s="182">
        <v>5</v>
      </c>
      <c r="D2612" s="57" t="str">
        <f t="shared" si="518"/>
        <v>Q1</v>
      </c>
      <c r="E2612" s="16" t="s">
        <v>42</v>
      </c>
      <c r="F2612" s="182">
        <v>2023</v>
      </c>
      <c r="G2612" s="182">
        <v>9</v>
      </c>
      <c r="H2612" s="185"/>
      <c r="I2612" s="57" t="str">
        <f t="shared" si="508"/>
        <v>Q2</v>
      </c>
      <c r="J2612" s="178" t="s">
        <v>2500</v>
      </c>
      <c r="K2612" s="185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09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87" t="str">
        <f t="shared" si="520"/>
        <v>1.13</v>
      </c>
      <c r="Z2612" s="26">
        <f t="shared" si="519"/>
        <v>1075500</v>
      </c>
      <c r="AA2612" s="16">
        <v>1.077</v>
      </c>
      <c r="AB2612" s="35">
        <f t="shared" si="517"/>
        <v>1025056.1946902656</v>
      </c>
      <c r="AC2612" s="27">
        <f t="shared" si="510"/>
        <v>158678.6989380531</v>
      </c>
      <c r="AD2612" s="184">
        <v>0.15479999999999999</v>
      </c>
      <c r="AE2612" s="183">
        <f t="shared" si="511"/>
        <v>0</v>
      </c>
      <c r="AF2612" s="183" t="str">
        <f>IF(AND(COUNTIFS($J$18:J2612,J2612)=1,AE2612=1),1,"")</f>
        <v/>
      </c>
      <c r="AG2612" s="183" t="str">
        <f>IF(C2612="","",IF(AND(COUNTIFS($J$18:J2612,J2612)=1,C2612&lt;&gt;""),1,""))</f>
        <v/>
      </c>
      <c r="AH2612" s="183" t="str">
        <f>IF(G2612="","",IF(AND(COUNTIFS($J$18:J2612,J2612)=1,G2612&lt;&gt;""),1,""))</f>
        <v/>
      </c>
      <c r="AI2612" s="28">
        <f t="shared" si="512"/>
        <v>26078226.463097349</v>
      </c>
      <c r="AJ2612" s="28">
        <f t="shared" si="513"/>
        <v>3137870.4427774516</v>
      </c>
      <c r="AK2612" s="29">
        <f t="shared" si="514"/>
        <v>0.12032530077218917</v>
      </c>
      <c r="AL2612" s="25"/>
      <c r="AM2612" s="25"/>
      <c r="AN2612" s="25"/>
      <c r="AO2612" s="25"/>
      <c r="AP2612" s="45" t="str">
        <f t="shared" si="515"/>
        <v>20239</v>
      </c>
      <c r="AQ2612" s="45" t="str">
        <f t="shared" si="516"/>
        <v>20239RMB</v>
      </c>
    </row>
    <row r="2613" spans="1:43" s="15" customFormat="1">
      <c r="A2613" s="16" t="s">
        <v>42</v>
      </c>
      <c r="B2613" s="182">
        <v>2023</v>
      </c>
      <c r="C2613" s="182">
        <v>5</v>
      </c>
      <c r="D2613" s="57" t="str">
        <f t="shared" si="518"/>
        <v>Q1</v>
      </c>
      <c r="E2613" s="16" t="s">
        <v>42</v>
      </c>
      <c r="F2613" s="182">
        <v>2023</v>
      </c>
      <c r="G2613" s="182">
        <v>9</v>
      </c>
      <c r="H2613" s="185"/>
      <c r="I2613" s="57" t="str">
        <f t="shared" si="508"/>
        <v>Q2</v>
      </c>
      <c r="J2613" s="178" t="s">
        <v>2500</v>
      </c>
      <c r="K2613" s="185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09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87" t="str">
        <f t="shared" si="520"/>
        <v>1.13</v>
      </c>
      <c r="Z2613" s="26">
        <f t="shared" si="519"/>
        <v>1075500</v>
      </c>
      <c r="AA2613" s="16">
        <v>1.077</v>
      </c>
      <c r="AB2613" s="35">
        <f t="shared" si="517"/>
        <v>1025056.1946902656</v>
      </c>
      <c r="AC2613" s="27">
        <f t="shared" si="510"/>
        <v>158678.6989380531</v>
      </c>
      <c r="AD2613" s="184">
        <v>0.15479999999999999</v>
      </c>
      <c r="AE2613" s="183">
        <f t="shared" si="511"/>
        <v>0</v>
      </c>
      <c r="AF2613" s="183" t="str">
        <f>IF(AND(COUNTIFS($J$18:J2613,J2613)=1,AE2613=1),1,"")</f>
        <v/>
      </c>
      <c r="AG2613" s="183" t="str">
        <f>IF(C2613="","",IF(AND(COUNTIFS($J$18:J2613,J2613)=1,C2613&lt;&gt;""),1,""))</f>
        <v/>
      </c>
      <c r="AH2613" s="183" t="str">
        <f>IF(G2613="","",IF(AND(COUNTIFS($J$18:J2613,J2613)=1,G2613&lt;&gt;""),1,""))</f>
        <v/>
      </c>
      <c r="AI2613" s="28">
        <f t="shared" si="512"/>
        <v>26078226.463097349</v>
      </c>
      <c r="AJ2613" s="28">
        <f t="shared" si="513"/>
        <v>3137870.4427774516</v>
      </c>
      <c r="AK2613" s="29">
        <f t="shared" si="514"/>
        <v>0.12032530077218917</v>
      </c>
      <c r="AL2613" s="25"/>
      <c r="AM2613" s="25"/>
      <c r="AN2613" s="25"/>
      <c r="AO2613" s="25"/>
      <c r="AP2613" s="45" t="str">
        <f t="shared" si="515"/>
        <v>20239</v>
      </c>
      <c r="AQ2613" s="45" t="str">
        <f t="shared" si="516"/>
        <v>20239RMB</v>
      </c>
    </row>
    <row r="2614" spans="1:43" s="15" customFormat="1">
      <c r="A2614" s="16" t="s">
        <v>42</v>
      </c>
      <c r="B2614" s="182">
        <v>2023</v>
      </c>
      <c r="C2614" s="182">
        <v>5</v>
      </c>
      <c r="D2614" s="57" t="str">
        <f t="shared" si="518"/>
        <v>Q1</v>
      </c>
      <c r="E2614" s="16" t="s">
        <v>42</v>
      </c>
      <c r="F2614" s="182">
        <v>2023</v>
      </c>
      <c r="G2614" s="182">
        <v>9</v>
      </c>
      <c r="H2614" s="185"/>
      <c r="I2614" s="57" t="str">
        <f t="shared" si="508"/>
        <v>Q2</v>
      </c>
      <c r="J2614" s="178" t="s">
        <v>2500</v>
      </c>
      <c r="K2614" s="185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09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87" t="str">
        <f t="shared" si="520"/>
        <v>1.13</v>
      </c>
      <c r="Z2614" s="26">
        <f t="shared" si="519"/>
        <v>1075500</v>
      </c>
      <c r="AA2614" s="16">
        <v>1.077</v>
      </c>
      <c r="AB2614" s="35">
        <f t="shared" si="517"/>
        <v>1025056.1946902656</v>
      </c>
      <c r="AC2614" s="27">
        <f t="shared" si="510"/>
        <v>158678.6989380531</v>
      </c>
      <c r="AD2614" s="184">
        <v>0.15479999999999999</v>
      </c>
      <c r="AE2614" s="183">
        <f t="shared" si="511"/>
        <v>0</v>
      </c>
      <c r="AF2614" s="183" t="str">
        <f>IF(AND(COUNTIFS($J$18:J2614,J2614)=1,AE2614=1),1,"")</f>
        <v/>
      </c>
      <c r="AG2614" s="183" t="str">
        <f>IF(C2614="","",IF(AND(COUNTIFS($J$18:J2614,J2614)=1,C2614&lt;&gt;""),1,""))</f>
        <v/>
      </c>
      <c r="AH2614" s="183" t="str">
        <f>IF(G2614="","",IF(AND(COUNTIFS($J$18:J2614,J2614)=1,G2614&lt;&gt;""),1,""))</f>
        <v/>
      </c>
      <c r="AI2614" s="28">
        <f t="shared" si="512"/>
        <v>26078226.463097349</v>
      </c>
      <c r="AJ2614" s="28">
        <f t="shared" si="513"/>
        <v>3137870.4427774516</v>
      </c>
      <c r="AK2614" s="29">
        <f t="shared" si="514"/>
        <v>0.12032530077218917</v>
      </c>
      <c r="AL2614" s="25"/>
      <c r="AM2614" s="25"/>
      <c r="AN2614" s="25"/>
      <c r="AO2614" s="25"/>
      <c r="AP2614" s="45" t="str">
        <f t="shared" si="515"/>
        <v>20239</v>
      </c>
      <c r="AQ2614" s="45" t="str">
        <f t="shared" si="516"/>
        <v>20239RMB</v>
      </c>
    </row>
    <row r="2615" spans="1:43" s="15" customFormat="1" ht="26.4">
      <c r="A2615" s="16" t="s">
        <v>42</v>
      </c>
      <c r="B2615" s="182">
        <v>2023</v>
      </c>
      <c r="C2615" s="182">
        <v>5</v>
      </c>
      <c r="D2615" s="57" t="str">
        <f t="shared" si="518"/>
        <v>Q1</v>
      </c>
      <c r="E2615" s="16" t="s">
        <v>42</v>
      </c>
      <c r="F2615" s="182">
        <v>2023</v>
      </c>
      <c r="G2615" s="182">
        <v>9</v>
      </c>
      <c r="H2615" s="185"/>
      <c r="I2615" s="57" t="str">
        <f t="shared" si="508"/>
        <v>Q2</v>
      </c>
      <c r="J2615" s="178" t="s">
        <v>2500</v>
      </c>
      <c r="K2615" s="185" t="s">
        <v>390</v>
      </c>
      <c r="L2615" s="25" t="s">
        <v>2501</v>
      </c>
      <c r="M2615" s="16" t="s">
        <v>354</v>
      </c>
      <c r="N2615" s="16">
        <v>0</v>
      </c>
      <c r="O2615" s="16">
        <v>512</v>
      </c>
      <c r="P2615" s="57" t="str">
        <f t="shared" si="509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87" t="str">
        <f t="shared" si="520"/>
        <v>1.13</v>
      </c>
      <c r="Z2615" s="26">
        <f t="shared" si="519"/>
        <v>128000</v>
      </c>
      <c r="AA2615" s="16">
        <v>1.077</v>
      </c>
      <c r="AB2615" s="35">
        <f t="shared" si="517"/>
        <v>121996.46017699115</v>
      </c>
      <c r="AC2615" s="27">
        <f t="shared" si="510"/>
        <v>18885.052035398228</v>
      </c>
      <c r="AD2615" s="184">
        <v>0.15479999999999999</v>
      </c>
      <c r="AE2615" s="183">
        <f t="shared" si="511"/>
        <v>0</v>
      </c>
      <c r="AF2615" s="183" t="str">
        <f>IF(AND(COUNTIFS($J$18:J2615,J2615)=1,AE2615=1),1,"")</f>
        <v/>
      </c>
      <c r="AG2615" s="183" t="str">
        <f>IF(C2615="","",IF(AND(COUNTIFS($J$18:J2615,J2615)=1,C2615&lt;&gt;""),1,""))</f>
        <v/>
      </c>
      <c r="AH2615" s="183" t="str">
        <f>IF(G2615="","",IF(AND(COUNTIFS($J$18:J2615,J2615)=1,G2615&lt;&gt;""),1,""))</f>
        <v/>
      </c>
      <c r="AI2615" s="28">
        <f t="shared" si="512"/>
        <v>26078226.463097349</v>
      </c>
      <c r="AJ2615" s="28">
        <f t="shared" si="513"/>
        <v>3137870.4427774516</v>
      </c>
      <c r="AK2615" s="29">
        <f t="shared" si="514"/>
        <v>0.12032530077218917</v>
      </c>
      <c r="AL2615" s="25"/>
      <c r="AM2615" s="25"/>
      <c r="AN2615" s="25"/>
      <c r="AO2615" s="25"/>
      <c r="AP2615" s="45" t="str">
        <f t="shared" si="515"/>
        <v>20239</v>
      </c>
      <c r="AQ2615" s="45" t="str">
        <f t="shared" si="516"/>
        <v>20239RMB</v>
      </c>
    </row>
    <row r="2616" spans="1:43" s="15" customFormat="1">
      <c r="A2616" s="16" t="s">
        <v>42</v>
      </c>
      <c r="B2616" s="182">
        <v>2023</v>
      </c>
      <c r="C2616" s="182">
        <v>6</v>
      </c>
      <c r="D2616" s="57" t="str">
        <f t="shared" si="518"/>
        <v>Q1</v>
      </c>
      <c r="E2616" s="16" t="s">
        <v>42</v>
      </c>
      <c r="F2616" s="182">
        <v>2023</v>
      </c>
      <c r="G2616" s="182">
        <v>9</v>
      </c>
      <c r="H2616" s="185"/>
      <c r="I2616" s="57" t="str">
        <f t="shared" si="508"/>
        <v>Q2</v>
      </c>
      <c r="J2616" s="178" t="s">
        <v>2502</v>
      </c>
      <c r="K2616" s="185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09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87" t="str">
        <f t="shared" si="520"/>
        <v>1.13</v>
      </c>
      <c r="Z2616" s="26">
        <f t="shared" si="519"/>
        <v>1716155.3</v>
      </c>
      <c r="AA2616" s="16">
        <v>1.077</v>
      </c>
      <c r="AB2616" s="35">
        <f t="shared" si="517"/>
        <v>1635663.0602654868</v>
      </c>
      <c r="AC2616" s="27">
        <f t="shared" si="510"/>
        <v>229647.09366127435</v>
      </c>
      <c r="AD2616" s="184">
        <v>0.1404</v>
      </c>
      <c r="AE2616" s="183">
        <f t="shared" si="511"/>
        <v>0</v>
      </c>
      <c r="AF2616" s="183" t="str">
        <f>IF(AND(COUNTIFS($J$18:J2616,J2616)=1,AE2616=1),1,"")</f>
        <v/>
      </c>
      <c r="AG2616" s="183">
        <f>IF(C2616="","",IF(AND(COUNTIFS($J$18:J2616,J2616)=1,C2616&lt;&gt;""),1,""))</f>
        <v>1</v>
      </c>
      <c r="AH2616" s="183">
        <f>IF(G2616="","",IF(AND(COUNTIFS($J$18:J2616,J2616)=1,G2616&lt;&gt;""),1,""))</f>
        <v>1</v>
      </c>
      <c r="AI2616" s="28">
        <f t="shared" si="512"/>
        <v>26078226.463097349</v>
      </c>
      <c r="AJ2616" s="28">
        <f t="shared" si="513"/>
        <v>3137870.4427774516</v>
      </c>
      <c r="AK2616" s="29">
        <f t="shared" si="514"/>
        <v>0.12032530077218917</v>
      </c>
      <c r="AL2616" s="25"/>
      <c r="AM2616" s="25"/>
      <c r="AN2616" s="25"/>
      <c r="AO2616" s="25"/>
      <c r="AP2616" s="45" t="str">
        <f t="shared" si="515"/>
        <v>20239</v>
      </c>
      <c r="AQ2616" s="45" t="str">
        <f t="shared" si="516"/>
        <v>20239RMB</v>
      </c>
    </row>
    <row r="2617" spans="1:43" s="15" customFormat="1">
      <c r="A2617" s="16" t="s">
        <v>42</v>
      </c>
      <c r="B2617" s="182">
        <v>2023</v>
      </c>
      <c r="C2617" s="182">
        <v>6</v>
      </c>
      <c r="D2617" s="57" t="str">
        <f t="shared" si="518"/>
        <v>Q1</v>
      </c>
      <c r="E2617" s="16" t="s">
        <v>42</v>
      </c>
      <c r="F2617" s="182">
        <v>2023</v>
      </c>
      <c r="G2617" s="182">
        <v>9</v>
      </c>
      <c r="H2617" s="185"/>
      <c r="I2617" s="57" t="str">
        <f t="shared" si="508"/>
        <v>Q2</v>
      </c>
      <c r="J2617" s="178" t="s">
        <v>2502</v>
      </c>
      <c r="K2617" s="185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09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87" t="str">
        <f t="shared" si="520"/>
        <v>1.13</v>
      </c>
      <c r="Z2617" s="26">
        <f t="shared" si="519"/>
        <v>1716155.3</v>
      </c>
      <c r="AA2617" s="16">
        <v>1.077</v>
      </c>
      <c r="AB2617" s="35">
        <f t="shared" si="517"/>
        <v>1635663.0602654868</v>
      </c>
      <c r="AC2617" s="27">
        <f t="shared" si="510"/>
        <v>229647.09366127435</v>
      </c>
      <c r="AD2617" s="184">
        <v>0.1404</v>
      </c>
      <c r="AE2617" s="183">
        <f t="shared" si="511"/>
        <v>0</v>
      </c>
      <c r="AF2617" s="183" t="str">
        <f>IF(AND(COUNTIFS($J$18:J2617,J2617)=1,AE2617=1),1,"")</f>
        <v/>
      </c>
      <c r="AG2617" s="183" t="str">
        <f>IF(C2617="","",IF(AND(COUNTIFS($J$18:J2617,J2617)=1,C2617&lt;&gt;""),1,""))</f>
        <v/>
      </c>
      <c r="AH2617" s="183" t="str">
        <f>IF(G2617="","",IF(AND(COUNTIFS($J$18:J2617,J2617)=1,G2617&lt;&gt;""),1,""))</f>
        <v/>
      </c>
      <c r="AI2617" s="28">
        <f t="shared" si="512"/>
        <v>26078226.463097349</v>
      </c>
      <c r="AJ2617" s="28">
        <f t="shared" si="513"/>
        <v>3137870.4427774516</v>
      </c>
      <c r="AK2617" s="29">
        <f t="shared" si="514"/>
        <v>0.12032530077218917</v>
      </c>
      <c r="AL2617" s="25"/>
      <c r="AM2617" s="25"/>
      <c r="AN2617" s="25"/>
      <c r="AO2617" s="25"/>
      <c r="AP2617" s="45" t="str">
        <f t="shared" si="515"/>
        <v>20239</v>
      </c>
      <c r="AQ2617" s="45" t="str">
        <f t="shared" si="516"/>
        <v>20239RMB</v>
      </c>
    </row>
    <row r="2618" spans="1:43" s="15" customFormat="1">
      <c r="A2618" s="16" t="s">
        <v>42</v>
      </c>
      <c r="B2618" s="182">
        <v>2023</v>
      </c>
      <c r="C2618" s="182">
        <v>6</v>
      </c>
      <c r="D2618" s="57" t="str">
        <f t="shared" si="518"/>
        <v>Q1</v>
      </c>
      <c r="E2618" s="16" t="s">
        <v>42</v>
      </c>
      <c r="F2618" s="182">
        <v>2023</v>
      </c>
      <c r="G2618" s="182">
        <v>9</v>
      </c>
      <c r="H2618" s="185"/>
      <c r="I2618" s="57" t="str">
        <f t="shared" si="508"/>
        <v>Q2</v>
      </c>
      <c r="J2618" s="178" t="s">
        <v>2502</v>
      </c>
      <c r="K2618" s="185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09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87" t="str">
        <f t="shared" si="520"/>
        <v>1.13</v>
      </c>
      <c r="Z2618" s="26">
        <f t="shared" si="519"/>
        <v>1716155.3</v>
      </c>
      <c r="AA2618" s="16">
        <v>1.077</v>
      </c>
      <c r="AB2618" s="35">
        <f t="shared" si="517"/>
        <v>1635663.0602654868</v>
      </c>
      <c r="AC2618" s="27">
        <f t="shared" si="510"/>
        <v>229647.09366127435</v>
      </c>
      <c r="AD2618" s="184">
        <v>0.1404</v>
      </c>
      <c r="AE2618" s="183">
        <f t="shared" si="511"/>
        <v>0</v>
      </c>
      <c r="AF2618" s="183" t="str">
        <f>IF(AND(COUNTIFS($J$18:J2618,J2618)=1,AE2618=1),1,"")</f>
        <v/>
      </c>
      <c r="AG2618" s="183" t="str">
        <f>IF(C2618="","",IF(AND(COUNTIFS($J$18:J2618,J2618)=1,C2618&lt;&gt;""),1,""))</f>
        <v/>
      </c>
      <c r="AH2618" s="183" t="str">
        <f>IF(G2618="","",IF(AND(COUNTIFS($J$18:J2618,J2618)=1,G2618&lt;&gt;""),1,""))</f>
        <v/>
      </c>
      <c r="AI2618" s="28">
        <f t="shared" si="512"/>
        <v>26078226.463097349</v>
      </c>
      <c r="AJ2618" s="28">
        <f t="shared" si="513"/>
        <v>3137870.4427774516</v>
      </c>
      <c r="AK2618" s="29">
        <f t="shared" si="514"/>
        <v>0.12032530077218917</v>
      </c>
      <c r="AL2618" s="25"/>
      <c r="AM2618" s="25"/>
      <c r="AN2618" s="25"/>
      <c r="AO2618" s="25"/>
      <c r="AP2618" s="45" t="str">
        <f t="shared" si="515"/>
        <v>20239</v>
      </c>
      <c r="AQ2618" s="45" t="str">
        <f t="shared" si="516"/>
        <v>20239RMB</v>
      </c>
    </row>
    <row r="2619" spans="1:43" s="15" customFormat="1">
      <c r="A2619" s="16" t="s">
        <v>42</v>
      </c>
      <c r="B2619" s="182">
        <v>2023</v>
      </c>
      <c r="C2619" s="182">
        <v>6</v>
      </c>
      <c r="D2619" s="57" t="str">
        <f t="shared" si="518"/>
        <v>Q1</v>
      </c>
      <c r="E2619" s="16" t="s">
        <v>42</v>
      </c>
      <c r="F2619" s="182">
        <v>2023</v>
      </c>
      <c r="G2619" s="182">
        <v>9</v>
      </c>
      <c r="H2619" s="185"/>
      <c r="I2619" s="57" t="str">
        <f t="shared" si="508"/>
        <v>Q2</v>
      </c>
      <c r="J2619" s="178" t="s">
        <v>2503</v>
      </c>
      <c r="K2619" s="185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09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87" t="str">
        <f t="shared" si="520"/>
        <v>1</v>
      </c>
      <c r="Z2619" s="26">
        <f t="shared" si="519"/>
        <v>58000</v>
      </c>
      <c r="AA2619" s="16">
        <v>7.8</v>
      </c>
      <c r="AB2619" s="35">
        <f t="shared" si="517"/>
        <v>452400</v>
      </c>
      <c r="AC2619" s="27">
        <f t="shared" si="510"/>
        <v>89665.68</v>
      </c>
      <c r="AD2619" s="184">
        <v>0.19819999999999999</v>
      </c>
      <c r="AE2619" s="183">
        <f t="shared" si="511"/>
        <v>0</v>
      </c>
      <c r="AF2619" s="183" t="str">
        <f>IF(AND(COUNTIFS($J$18:J2619,J2619)=1,AE2619=1),1,"")</f>
        <v/>
      </c>
      <c r="AG2619" s="183">
        <f>IF(C2619="","",IF(AND(COUNTIFS($J$18:J2619,J2619)=1,C2619&lt;&gt;""),1,""))</f>
        <v>1</v>
      </c>
      <c r="AH2619" s="183">
        <f>IF(G2619="","",IF(AND(COUNTIFS($J$18:J2619,J2619)=1,G2619&lt;&gt;""),1,""))</f>
        <v>1</v>
      </c>
      <c r="AI2619" s="28">
        <f t="shared" si="512"/>
        <v>26078226.463097349</v>
      </c>
      <c r="AJ2619" s="28">
        <f t="shared" si="513"/>
        <v>3137870.4427774516</v>
      </c>
      <c r="AK2619" s="29">
        <f t="shared" si="514"/>
        <v>0.12032530077218917</v>
      </c>
      <c r="AL2619" s="25"/>
      <c r="AM2619" s="25"/>
      <c r="AN2619" s="25"/>
      <c r="AO2619" s="25"/>
      <c r="AP2619" s="45" t="str">
        <f t="shared" si="515"/>
        <v>20239</v>
      </c>
      <c r="AQ2619" s="45" t="str">
        <f t="shared" si="516"/>
        <v>20239USD</v>
      </c>
    </row>
    <row r="2620" spans="1:43" s="15" customFormat="1">
      <c r="A2620" s="16" t="s">
        <v>42</v>
      </c>
      <c r="B2620" s="182">
        <v>2023</v>
      </c>
      <c r="C2620" s="182">
        <v>7</v>
      </c>
      <c r="D2620" s="57" t="str">
        <f t="shared" si="518"/>
        <v>Q2</v>
      </c>
      <c r="E2620" s="16" t="s">
        <v>42</v>
      </c>
      <c r="F2620" s="182">
        <v>2023</v>
      </c>
      <c r="G2620" s="182">
        <v>9</v>
      </c>
      <c r="H2620" s="185"/>
      <c r="I2620" s="57" t="str">
        <f t="shared" si="508"/>
        <v>Q2</v>
      </c>
      <c r="J2620" s="178" t="s">
        <v>2504</v>
      </c>
      <c r="K2620" s="185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09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87" t="str">
        <f t="shared" si="520"/>
        <v>1.13</v>
      </c>
      <c r="Z2620" s="26">
        <f t="shared" si="519"/>
        <v>460000</v>
      </c>
      <c r="AA2620" s="16">
        <v>1.077</v>
      </c>
      <c r="AB2620" s="35">
        <f t="shared" si="517"/>
        <v>438424.77876106196</v>
      </c>
      <c r="AC2620" s="27">
        <f t="shared" si="510"/>
        <v>39940.497345132746</v>
      </c>
      <c r="AD2620" s="184">
        <v>9.11E-2</v>
      </c>
      <c r="AE2620" s="183">
        <f t="shared" si="511"/>
        <v>0</v>
      </c>
      <c r="AF2620" s="183" t="str">
        <f>IF(AND(COUNTIFS($J$18:J2620,J2620)=1,AE2620=1),1,"")</f>
        <v/>
      </c>
      <c r="AG2620" s="183">
        <f>IF(C2620="","",IF(AND(COUNTIFS($J$18:J2620,J2620)=1,C2620&lt;&gt;""),1,""))</f>
        <v>1</v>
      </c>
      <c r="AH2620" s="183">
        <f>IF(G2620="","",IF(AND(COUNTIFS($J$18:J2620,J2620)=1,G2620&lt;&gt;""),1,""))</f>
        <v>1</v>
      </c>
      <c r="AI2620" s="28">
        <f t="shared" si="512"/>
        <v>26078226.463097349</v>
      </c>
      <c r="AJ2620" s="28">
        <f t="shared" si="513"/>
        <v>3137870.4427774516</v>
      </c>
      <c r="AK2620" s="29">
        <f t="shared" si="514"/>
        <v>0.12032530077218917</v>
      </c>
      <c r="AL2620" s="25"/>
      <c r="AM2620" s="25"/>
      <c r="AN2620" s="25"/>
      <c r="AO2620" s="25"/>
      <c r="AP2620" s="45" t="str">
        <f t="shared" si="515"/>
        <v>20239</v>
      </c>
      <c r="AQ2620" s="45" t="str">
        <f t="shared" si="516"/>
        <v>20239RMB</v>
      </c>
    </row>
    <row r="2621" spans="1:43" s="15" customFormat="1">
      <c r="A2621" s="16" t="s">
        <v>42</v>
      </c>
      <c r="B2621" s="182">
        <v>2023</v>
      </c>
      <c r="C2621" s="182">
        <v>7</v>
      </c>
      <c r="D2621" s="57" t="str">
        <f t="shared" si="518"/>
        <v>Q2</v>
      </c>
      <c r="E2621" s="16" t="s">
        <v>42</v>
      </c>
      <c r="F2621" s="182">
        <v>2023</v>
      </c>
      <c r="G2621" s="182">
        <v>9</v>
      </c>
      <c r="H2621" s="185"/>
      <c r="I2621" s="57" t="str">
        <f t="shared" si="508"/>
        <v>Q2</v>
      </c>
      <c r="J2621" s="178" t="s">
        <v>2504</v>
      </c>
      <c r="K2621" s="185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09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87" t="str">
        <f t="shared" si="520"/>
        <v>1.13</v>
      </c>
      <c r="Z2621" s="26">
        <f t="shared" si="519"/>
        <v>460000</v>
      </c>
      <c r="AA2621" s="16">
        <v>1.077</v>
      </c>
      <c r="AB2621" s="35">
        <f t="shared" si="517"/>
        <v>438424.77876106196</v>
      </c>
      <c r="AC2621" s="27">
        <f t="shared" si="510"/>
        <v>39940.497345132746</v>
      </c>
      <c r="AD2621" s="184">
        <v>9.11E-2</v>
      </c>
      <c r="AE2621" s="183">
        <f t="shared" si="511"/>
        <v>0</v>
      </c>
      <c r="AF2621" s="183" t="str">
        <f>IF(AND(COUNTIFS($J$18:J2621,J2621)=1,AE2621=1),1,"")</f>
        <v/>
      </c>
      <c r="AG2621" s="183" t="str">
        <f>IF(C2621="","",IF(AND(COUNTIFS($J$18:J2621,J2621)=1,C2621&lt;&gt;""),1,""))</f>
        <v/>
      </c>
      <c r="AH2621" s="183" t="str">
        <f>IF(G2621="","",IF(AND(COUNTIFS($J$18:J2621,J2621)=1,G2621&lt;&gt;""),1,""))</f>
        <v/>
      </c>
      <c r="AI2621" s="28">
        <f t="shared" si="512"/>
        <v>26078226.463097349</v>
      </c>
      <c r="AJ2621" s="28">
        <f t="shared" si="513"/>
        <v>3137870.4427774516</v>
      </c>
      <c r="AK2621" s="29">
        <f t="shared" si="514"/>
        <v>0.12032530077218917</v>
      </c>
      <c r="AL2621" s="25"/>
      <c r="AM2621" s="25"/>
      <c r="AN2621" s="25"/>
      <c r="AO2621" s="25"/>
      <c r="AP2621" s="45" t="str">
        <f t="shared" si="515"/>
        <v>20239</v>
      </c>
      <c r="AQ2621" s="45" t="str">
        <f t="shared" si="516"/>
        <v>20239RMB</v>
      </c>
    </row>
    <row r="2622" spans="1:43" s="15" customFormat="1">
      <c r="A2622" s="16" t="s">
        <v>42</v>
      </c>
      <c r="B2622" s="182">
        <v>2023</v>
      </c>
      <c r="C2622" s="182">
        <v>7</v>
      </c>
      <c r="D2622" s="57" t="str">
        <f t="shared" si="518"/>
        <v>Q2</v>
      </c>
      <c r="E2622" s="16" t="s">
        <v>42</v>
      </c>
      <c r="F2622" s="182">
        <v>2023</v>
      </c>
      <c r="G2622" s="182">
        <v>9</v>
      </c>
      <c r="H2622" s="185"/>
      <c r="I2622" s="57" t="str">
        <f t="shared" si="508"/>
        <v>Q2</v>
      </c>
      <c r="J2622" s="178" t="s">
        <v>2504</v>
      </c>
      <c r="K2622" s="185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09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87" t="str">
        <f t="shared" si="520"/>
        <v>1.13</v>
      </c>
      <c r="Z2622" s="26">
        <f t="shared" si="519"/>
        <v>771800</v>
      </c>
      <c r="AA2622" s="16">
        <v>1.077</v>
      </c>
      <c r="AB2622" s="35">
        <f t="shared" si="517"/>
        <v>735600.53097345144</v>
      </c>
      <c r="AC2622" s="27">
        <f t="shared" si="510"/>
        <v>67013.208371681423</v>
      </c>
      <c r="AD2622" s="184">
        <v>9.11E-2</v>
      </c>
      <c r="AE2622" s="183">
        <f t="shared" si="511"/>
        <v>0</v>
      </c>
      <c r="AF2622" s="183" t="str">
        <f>IF(AND(COUNTIFS($J$18:J2622,J2622)=1,AE2622=1),1,"")</f>
        <v/>
      </c>
      <c r="AG2622" s="183" t="str">
        <f>IF(C2622="","",IF(AND(COUNTIFS($J$18:J2622,J2622)=1,C2622&lt;&gt;""),1,""))</f>
        <v/>
      </c>
      <c r="AH2622" s="183" t="str">
        <f>IF(G2622="","",IF(AND(COUNTIFS($J$18:J2622,J2622)=1,G2622&lt;&gt;""),1,""))</f>
        <v/>
      </c>
      <c r="AI2622" s="28">
        <f t="shared" si="512"/>
        <v>26078226.463097349</v>
      </c>
      <c r="AJ2622" s="28">
        <f t="shared" si="513"/>
        <v>3137870.4427774516</v>
      </c>
      <c r="AK2622" s="29">
        <f t="shared" si="514"/>
        <v>0.12032530077218917</v>
      </c>
      <c r="AL2622" s="25"/>
      <c r="AM2622" s="25"/>
      <c r="AN2622" s="25"/>
      <c r="AO2622" s="25"/>
      <c r="AP2622" s="45" t="str">
        <f t="shared" si="515"/>
        <v>20239</v>
      </c>
      <c r="AQ2622" s="45" t="str">
        <f t="shared" si="516"/>
        <v>20239RMB</v>
      </c>
    </row>
    <row r="2623" spans="1:43" s="15" customFormat="1">
      <c r="A2623" s="16" t="s">
        <v>42</v>
      </c>
      <c r="B2623" s="182">
        <v>2023</v>
      </c>
      <c r="C2623" s="182">
        <v>7</v>
      </c>
      <c r="D2623" s="57" t="str">
        <f t="shared" si="518"/>
        <v>Q2</v>
      </c>
      <c r="E2623" s="16" t="s">
        <v>42</v>
      </c>
      <c r="F2623" s="182">
        <v>2023</v>
      </c>
      <c r="G2623" s="182">
        <v>9</v>
      </c>
      <c r="H2623" s="185"/>
      <c r="I2623" s="57" t="str">
        <f t="shared" si="508"/>
        <v>Q2</v>
      </c>
      <c r="J2623" s="178" t="s">
        <v>2504</v>
      </c>
      <c r="K2623" s="185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09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87" t="str">
        <f t="shared" si="520"/>
        <v>1.13</v>
      </c>
      <c r="Z2623" s="26">
        <f t="shared" si="519"/>
        <v>771800</v>
      </c>
      <c r="AA2623" s="16">
        <v>1.077</v>
      </c>
      <c r="AB2623" s="35">
        <f t="shared" si="517"/>
        <v>735600.53097345144</v>
      </c>
      <c r="AC2623" s="27">
        <f t="shared" si="510"/>
        <v>67013.208371681423</v>
      </c>
      <c r="AD2623" s="184">
        <v>9.11E-2</v>
      </c>
      <c r="AE2623" s="183">
        <f t="shared" si="511"/>
        <v>0</v>
      </c>
      <c r="AF2623" s="183" t="str">
        <f>IF(AND(COUNTIFS($J$18:J2623,J2623)=1,AE2623=1),1,"")</f>
        <v/>
      </c>
      <c r="AG2623" s="183" t="str">
        <f>IF(C2623="","",IF(AND(COUNTIFS($J$18:J2623,J2623)=1,C2623&lt;&gt;""),1,""))</f>
        <v/>
      </c>
      <c r="AH2623" s="183" t="str">
        <f>IF(G2623="","",IF(AND(COUNTIFS($J$18:J2623,J2623)=1,G2623&lt;&gt;""),1,""))</f>
        <v/>
      </c>
      <c r="AI2623" s="28">
        <f t="shared" si="512"/>
        <v>26078226.463097349</v>
      </c>
      <c r="AJ2623" s="28">
        <f t="shared" si="513"/>
        <v>3137870.4427774516</v>
      </c>
      <c r="AK2623" s="29">
        <f t="shared" si="514"/>
        <v>0.12032530077218917</v>
      </c>
      <c r="AL2623" s="25"/>
      <c r="AM2623" s="25"/>
      <c r="AN2623" s="25"/>
      <c r="AO2623" s="25"/>
      <c r="AP2623" s="45" t="str">
        <f t="shared" si="515"/>
        <v>20239</v>
      </c>
      <c r="AQ2623" s="45" t="str">
        <f t="shared" si="516"/>
        <v>20239RMB</v>
      </c>
    </row>
    <row r="2624" spans="1:43" s="15" customFormat="1">
      <c r="A2624" s="16" t="s">
        <v>42</v>
      </c>
      <c r="B2624" s="182">
        <v>2023</v>
      </c>
      <c r="C2624" s="182">
        <v>7</v>
      </c>
      <c r="D2624" s="57" t="str">
        <f t="shared" si="518"/>
        <v>Q2</v>
      </c>
      <c r="E2624" s="16" t="s">
        <v>42</v>
      </c>
      <c r="F2624" s="182">
        <v>2023</v>
      </c>
      <c r="G2624" s="182">
        <v>9</v>
      </c>
      <c r="H2624" s="185"/>
      <c r="I2624" s="57" t="str">
        <f t="shared" si="508"/>
        <v>Q2</v>
      </c>
      <c r="J2624" s="178" t="s">
        <v>2504</v>
      </c>
      <c r="K2624" s="185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09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87" t="str">
        <f t="shared" si="520"/>
        <v>1.13</v>
      </c>
      <c r="Z2624" s="26">
        <f t="shared" si="519"/>
        <v>771800</v>
      </c>
      <c r="AA2624" s="16">
        <v>1.077</v>
      </c>
      <c r="AB2624" s="35">
        <f t="shared" si="517"/>
        <v>735600.53097345144</v>
      </c>
      <c r="AC2624" s="27">
        <f t="shared" si="510"/>
        <v>67013.208371681423</v>
      </c>
      <c r="AD2624" s="184">
        <v>9.11E-2</v>
      </c>
      <c r="AE2624" s="183">
        <f t="shared" si="511"/>
        <v>0</v>
      </c>
      <c r="AF2624" s="183" t="str">
        <f>IF(AND(COUNTIFS($J$18:J2624,J2624)=1,AE2624=1),1,"")</f>
        <v/>
      </c>
      <c r="AG2624" s="183" t="str">
        <f>IF(C2624="","",IF(AND(COUNTIFS($J$18:J2624,J2624)=1,C2624&lt;&gt;""),1,""))</f>
        <v/>
      </c>
      <c r="AH2624" s="183" t="str">
        <f>IF(G2624="","",IF(AND(COUNTIFS($J$18:J2624,J2624)=1,G2624&lt;&gt;""),1,""))</f>
        <v/>
      </c>
      <c r="AI2624" s="28">
        <f t="shared" si="512"/>
        <v>26078226.463097349</v>
      </c>
      <c r="AJ2624" s="28">
        <f t="shared" si="513"/>
        <v>3137870.4427774516</v>
      </c>
      <c r="AK2624" s="29">
        <f t="shared" si="514"/>
        <v>0.12032530077218917</v>
      </c>
      <c r="AL2624" s="25"/>
      <c r="AM2624" s="25"/>
      <c r="AN2624" s="25"/>
      <c r="AO2624" s="25"/>
      <c r="AP2624" s="45" t="str">
        <f t="shared" si="515"/>
        <v>20239</v>
      </c>
      <c r="AQ2624" s="45" t="str">
        <f t="shared" si="516"/>
        <v>20239RMB</v>
      </c>
    </row>
    <row r="2625" spans="1:43" s="15" customFormat="1">
      <c r="A2625" s="16" t="s">
        <v>42</v>
      </c>
      <c r="B2625" s="182">
        <v>2023</v>
      </c>
      <c r="C2625" s="182">
        <v>7</v>
      </c>
      <c r="D2625" s="57" t="str">
        <f t="shared" si="518"/>
        <v>Q2</v>
      </c>
      <c r="E2625" s="16" t="s">
        <v>42</v>
      </c>
      <c r="F2625" s="182">
        <v>2023</v>
      </c>
      <c r="G2625" s="182">
        <v>9</v>
      </c>
      <c r="H2625" s="185"/>
      <c r="I2625" s="57" t="str">
        <f t="shared" si="508"/>
        <v>Q2</v>
      </c>
      <c r="J2625" s="178" t="s">
        <v>2504</v>
      </c>
      <c r="K2625" s="185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09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87" t="str">
        <f t="shared" si="520"/>
        <v>1.13</v>
      </c>
      <c r="Z2625" s="26">
        <f t="shared" si="519"/>
        <v>771800</v>
      </c>
      <c r="AA2625" s="16">
        <v>1.077</v>
      </c>
      <c r="AB2625" s="35">
        <f t="shared" si="517"/>
        <v>735600.53097345144</v>
      </c>
      <c r="AC2625" s="27">
        <f t="shared" si="510"/>
        <v>67013.208371681423</v>
      </c>
      <c r="AD2625" s="184">
        <v>9.11E-2</v>
      </c>
      <c r="AE2625" s="183">
        <f t="shared" si="511"/>
        <v>0</v>
      </c>
      <c r="AF2625" s="183" t="str">
        <f>IF(AND(COUNTIFS($J$18:J2625,J2625)=1,AE2625=1),1,"")</f>
        <v/>
      </c>
      <c r="AG2625" s="183" t="str">
        <f>IF(C2625="","",IF(AND(COUNTIFS($J$18:J2625,J2625)=1,C2625&lt;&gt;""),1,""))</f>
        <v/>
      </c>
      <c r="AH2625" s="183" t="str">
        <f>IF(G2625="","",IF(AND(COUNTIFS($J$18:J2625,J2625)=1,G2625&lt;&gt;""),1,""))</f>
        <v/>
      </c>
      <c r="AI2625" s="28">
        <f t="shared" si="512"/>
        <v>26078226.463097349</v>
      </c>
      <c r="AJ2625" s="28">
        <f t="shared" si="513"/>
        <v>3137870.4427774516</v>
      </c>
      <c r="AK2625" s="29">
        <f t="shared" si="514"/>
        <v>0.12032530077218917</v>
      </c>
      <c r="AL2625" s="25"/>
      <c r="AM2625" s="25"/>
      <c r="AN2625" s="25"/>
      <c r="AO2625" s="25"/>
      <c r="AP2625" s="45" t="str">
        <f t="shared" si="515"/>
        <v>20239</v>
      </c>
      <c r="AQ2625" s="45" t="str">
        <f t="shared" si="516"/>
        <v>20239RMB</v>
      </c>
    </row>
    <row r="2626" spans="1:43" s="15" customFormat="1">
      <c r="A2626" s="16" t="s">
        <v>42</v>
      </c>
      <c r="B2626" s="182">
        <v>2023</v>
      </c>
      <c r="C2626" s="182">
        <v>7</v>
      </c>
      <c r="D2626" s="57" t="str">
        <f t="shared" si="518"/>
        <v>Q2</v>
      </c>
      <c r="E2626" s="16" t="s">
        <v>42</v>
      </c>
      <c r="F2626" s="182">
        <v>2023</v>
      </c>
      <c r="G2626" s="182">
        <v>9</v>
      </c>
      <c r="H2626" s="185"/>
      <c r="I2626" s="5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78" t="s">
        <v>2504</v>
      </c>
      <c r="K2626" s="185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ref="P2626:P2689" si="522">IF(M2626="","",IF(AND(N2626&gt;0,L2626&lt;&gt;""),"MAIN UNIT",IF(AND(O2626&gt;0,L2626&lt;&gt;""),"SERVICE/ PARTS","C66 SERVICE/OTHERS")))</f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87" t="str">
        <f t="shared" si="520"/>
        <v>1.13</v>
      </c>
      <c r="Z2626" s="26">
        <f t="shared" si="519"/>
        <v>771800</v>
      </c>
      <c r="AA2626" s="16">
        <v>1.077</v>
      </c>
      <c r="AB2626" s="35">
        <f t="shared" si="517"/>
        <v>735600.53097345144</v>
      </c>
      <c r="AC2626" s="27">
        <f t="shared" ref="AC2626:AC2689" si="523">IF(R2626&lt;&gt;"",AB2626*AD2626,"")</f>
        <v>67013.208371681423</v>
      </c>
      <c r="AD2626" s="184">
        <v>9.11E-2</v>
      </c>
      <c r="AE2626" s="183">
        <f t="shared" ref="AE2626:AE2689" si="524">IF(Q2626="","",IF(Q2626="Yes",1,0))</f>
        <v>0</v>
      </c>
      <c r="AF2626" s="183" t="str">
        <f>IF(AND(COUNTIFS($J$18:J2626,J2626)=1,AE2626=1),1,"")</f>
        <v/>
      </c>
      <c r="AG2626" s="183" t="str">
        <f>IF(C2626="","",IF(AND(COUNTIFS($J$18:J2626,J2626)=1,C2626&lt;&gt;""),1,""))</f>
        <v/>
      </c>
      <c r="AH2626" s="183" t="str">
        <f>IF(G2626="","",IF(AND(COUNTIFS($J$18:J2626,J2626)=1,G2626&lt;&gt;""),1,""))</f>
        <v/>
      </c>
      <c r="AI2626" s="28">
        <f t="shared" ref="AI2626:AI2689" si="525">IF(P2626="C66 SERVICE","",SUMIFS(AB:AB,F:F,F2626,G:G,G2626,E:E,E2626))</f>
        <v>26078226.463097349</v>
      </c>
      <c r="AJ2626" s="28">
        <f t="shared" ref="AJ2626:AJ2689" si="526">IF(P2626="C66 SERVICE","",SUMIFS(AC:AC,F:F,F2626,G:G,G2626,E:E,E2626))</f>
        <v>3137870.4427774516</v>
      </c>
      <c r="AK2626" s="29">
        <f t="shared" ref="AK2626:AK2689" si="527">IF(AJ2626&gt;0,AJ2626/AI2626,"")</f>
        <v>0.12032530077218917</v>
      </c>
      <c r="AL2626" s="25"/>
      <c r="AM2626" s="25"/>
      <c r="AN2626" s="25"/>
      <c r="AO2626" s="25"/>
      <c r="AP2626" s="45" t="str">
        <f t="shared" ref="AP2626:AP2689" si="528">IF(F2626="","",F2626&amp;G2626)</f>
        <v>20239</v>
      </c>
      <c r="AQ2626" s="45" t="str">
        <f t="shared" ref="AQ2626:AQ2689" si="529">IF(W2626="","",F2626&amp;G2626&amp;W2626)</f>
        <v>20239RMB</v>
      </c>
    </row>
    <row r="2627" spans="1:43" s="15" customFormat="1">
      <c r="A2627" s="16" t="s">
        <v>42</v>
      </c>
      <c r="B2627" s="182">
        <v>2023</v>
      </c>
      <c r="C2627" s="182">
        <v>7</v>
      </c>
      <c r="D2627" s="57" t="str">
        <f t="shared" si="518"/>
        <v>Q2</v>
      </c>
      <c r="E2627" s="16" t="s">
        <v>42</v>
      </c>
      <c r="F2627" s="182">
        <v>2023</v>
      </c>
      <c r="G2627" s="182">
        <v>9</v>
      </c>
      <c r="H2627" s="185"/>
      <c r="I2627" s="57" t="str">
        <f t="shared" si="521"/>
        <v>Q2</v>
      </c>
      <c r="J2627" s="178" t="s">
        <v>2504</v>
      </c>
      <c r="K2627" s="185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2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87" t="str">
        <f t="shared" si="520"/>
        <v>1.13</v>
      </c>
      <c r="Z2627" s="26">
        <f t="shared" si="519"/>
        <v>771800</v>
      </c>
      <c r="AA2627" s="16">
        <v>1.077</v>
      </c>
      <c r="AB2627" s="35">
        <f t="shared" si="517"/>
        <v>735600.53097345144</v>
      </c>
      <c r="AC2627" s="27">
        <f t="shared" si="523"/>
        <v>67013.208371681423</v>
      </c>
      <c r="AD2627" s="184">
        <v>9.11E-2</v>
      </c>
      <c r="AE2627" s="183">
        <f t="shared" si="524"/>
        <v>0</v>
      </c>
      <c r="AF2627" s="183" t="str">
        <f>IF(AND(COUNTIFS($J$18:J2627,J2627)=1,AE2627=1),1,"")</f>
        <v/>
      </c>
      <c r="AG2627" s="183" t="str">
        <f>IF(C2627="","",IF(AND(COUNTIFS($J$18:J2627,J2627)=1,C2627&lt;&gt;""),1,""))</f>
        <v/>
      </c>
      <c r="AH2627" s="183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82">
        <v>2023</v>
      </c>
      <c r="C2628" s="182">
        <v>7</v>
      </c>
      <c r="D2628" s="57" t="str">
        <f t="shared" si="518"/>
        <v>Q2</v>
      </c>
      <c r="E2628" s="16" t="s">
        <v>42</v>
      </c>
      <c r="F2628" s="182">
        <v>2023</v>
      </c>
      <c r="G2628" s="182">
        <v>9</v>
      </c>
      <c r="H2628" s="185"/>
      <c r="I2628" s="57" t="str">
        <f t="shared" si="521"/>
        <v>Q2</v>
      </c>
      <c r="J2628" s="178" t="s">
        <v>2505</v>
      </c>
      <c r="K2628" s="185" t="s">
        <v>2506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2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87" t="str">
        <f t="shared" si="520"/>
        <v>1.13</v>
      </c>
      <c r="Z2628" s="26">
        <f t="shared" si="519"/>
        <v>523000</v>
      </c>
      <c r="AA2628" s="16">
        <v>1.077</v>
      </c>
      <c r="AB2628" s="35">
        <f t="shared" si="517"/>
        <v>498469.91150442482</v>
      </c>
      <c r="AC2628" s="27">
        <f t="shared" si="523"/>
        <v>69985.175575221248</v>
      </c>
      <c r="AD2628" s="184">
        <v>0.1404</v>
      </c>
      <c r="AE2628" s="183">
        <f t="shared" si="524"/>
        <v>1</v>
      </c>
      <c r="AF2628" s="183">
        <f>IF(AND(COUNTIFS($J$18:J2628,J2628)=1,AE2628=1),1,"")</f>
        <v>1</v>
      </c>
      <c r="AG2628" s="183">
        <f>IF(C2628="","",IF(AND(COUNTIFS($J$18:J2628,J2628)=1,C2628&lt;&gt;""),1,""))</f>
        <v>1</v>
      </c>
      <c r="AH2628" s="183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82">
        <v>2023</v>
      </c>
      <c r="C2629" s="182">
        <v>7</v>
      </c>
      <c r="D2629" s="57" t="str">
        <f t="shared" si="518"/>
        <v>Q2</v>
      </c>
      <c r="E2629" s="16" t="s">
        <v>42</v>
      </c>
      <c r="F2629" s="182">
        <v>2023</v>
      </c>
      <c r="G2629" s="182">
        <v>9</v>
      </c>
      <c r="H2629" s="185"/>
      <c r="I2629" s="57" t="str">
        <f t="shared" si="521"/>
        <v>Q2</v>
      </c>
      <c r="J2629" s="178" t="s">
        <v>2505</v>
      </c>
      <c r="K2629" s="185" t="s">
        <v>2506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2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87" t="str">
        <f t="shared" si="520"/>
        <v>1.13</v>
      </c>
      <c r="Z2629" s="26">
        <f t="shared" si="519"/>
        <v>523000</v>
      </c>
      <c r="AA2629" s="16">
        <v>1.077</v>
      </c>
      <c r="AB2629" s="35">
        <f t="shared" si="517"/>
        <v>498469.91150442482</v>
      </c>
      <c r="AC2629" s="27">
        <f t="shared" si="523"/>
        <v>69985.175575221248</v>
      </c>
      <c r="AD2629" s="184">
        <v>0.1404</v>
      </c>
      <c r="AE2629" s="183">
        <f t="shared" si="524"/>
        <v>1</v>
      </c>
      <c r="AF2629" s="183" t="str">
        <f>IF(AND(COUNTIFS($J$18:J2629,J2629)=1,AE2629=1),1,"")</f>
        <v/>
      </c>
      <c r="AG2629" s="183" t="str">
        <f>IF(C2629="","",IF(AND(COUNTIFS($J$18:J2629,J2629)=1,C2629&lt;&gt;""),1,""))</f>
        <v/>
      </c>
      <c r="AH2629" s="183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82">
        <v>2023</v>
      </c>
      <c r="C2630" s="182">
        <v>8</v>
      </c>
      <c r="D2630" s="57" t="str">
        <f t="shared" si="518"/>
        <v>Q2</v>
      </c>
      <c r="E2630" s="16" t="s">
        <v>42</v>
      </c>
      <c r="F2630" s="182">
        <v>2023</v>
      </c>
      <c r="G2630" s="182">
        <v>9</v>
      </c>
      <c r="H2630" s="185"/>
      <c r="I2630" s="57" t="str">
        <f t="shared" si="521"/>
        <v>Q2</v>
      </c>
      <c r="J2630" s="178" t="s">
        <v>2507</v>
      </c>
      <c r="K2630" s="185" t="s">
        <v>2314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2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87" t="str">
        <f t="shared" si="520"/>
        <v>1.13</v>
      </c>
      <c r="Z2630" s="26">
        <f t="shared" si="519"/>
        <v>440000</v>
      </c>
      <c r="AA2630" s="16">
        <v>1.077</v>
      </c>
      <c r="AB2630" s="35">
        <f t="shared" si="517"/>
        <v>419362.83185840712</v>
      </c>
      <c r="AC2630" s="27">
        <f t="shared" si="523"/>
        <v>57075.28141592921</v>
      </c>
      <c r="AD2630" s="184">
        <v>0.1361</v>
      </c>
      <c r="AE2630" s="183">
        <f t="shared" si="524"/>
        <v>1</v>
      </c>
      <c r="AF2630" s="183">
        <f>IF(AND(COUNTIFS($J$18:J2630,J2630)=1,AE2630=1),1,"")</f>
        <v>1</v>
      </c>
      <c r="AG2630" s="183">
        <f>IF(C2630="","",IF(AND(COUNTIFS($J$18:J2630,J2630)=1,C2630&lt;&gt;""),1,""))</f>
        <v>1</v>
      </c>
      <c r="AH2630" s="183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82">
        <v>2023</v>
      </c>
      <c r="C2631" s="182">
        <v>8</v>
      </c>
      <c r="D2631" s="57" t="str">
        <f t="shared" si="518"/>
        <v>Q2</v>
      </c>
      <c r="E2631" s="16" t="s">
        <v>42</v>
      </c>
      <c r="F2631" s="182">
        <v>2023</v>
      </c>
      <c r="G2631" s="182">
        <v>9</v>
      </c>
      <c r="H2631" s="185"/>
      <c r="I2631" s="57" t="str">
        <f t="shared" si="521"/>
        <v>Q2</v>
      </c>
      <c r="J2631" s="178" t="s">
        <v>2508</v>
      </c>
      <c r="K2631" s="185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2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87" t="str">
        <f t="shared" si="520"/>
        <v>1.13</v>
      </c>
      <c r="Z2631" s="26">
        <f t="shared" si="519"/>
        <v>670000</v>
      </c>
      <c r="AA2631" s="16">
        <v>1.077</v>
      </c>
      <c r="AB2631" s="35">
        <f t="shared" si="517"/>
        <v>638575.22123893816</v>
      </c>
      <c r="AC2631" s="27">
        <f t="shared" si="523"/>
        <v>65900.962831858415</v>
      </c>
      <c r="AD2631" s="184">
        <v>0.1032</v>
      </c>
      <c r="AE2631" s="183">
        <f t="shared" si="524"/>
        <v>1</v>
      </c>
      <c r="AF2631" s="183">
        <f>IF(AND(COUNTIFS($J$18:J2631,J2631)=1,AE2631=1),1,"")</f>
        <v>1</v>
      </c>
      <c r="AG2631" s="183">
        <f>IF(C2631="","",IF(AND(COUNTIFS($J$18:J2631,J2631)=1,C2631&lt;&gt;""),1,""))</f>
        <v>1</v>
      </c>
      <c r="AH2631" s="183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82">
        <v>2023</v>
      </c>
      <c r="C2632" s="182">
        <v>8</v>
      </c>
      <c r="D2632" s="57" t="str">
        <f t="shared" si="518"/>
        <v>Q2</v>
      </c>
      <c r="E2632" s="16" t="s">
        <v>42</v>
      </c>
      <c r="F2632" s="182">
        <v>2023</v>
      </c>
      <c r="G2632" s="182">
        <v>9</v>
      </c>
      <c r="H2632" s="185"/>
      <c r="I2632" s="57" t="str">
        <f t="shared" si="521"/>
        <v>Q2</v>
      </c>
      <c r="J2632" s="178" t="s">
        <v>2509</v>
      </c>
      <c r="K2632" s="185" t="s">
        <v>2510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2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87" t="str">
        <f t="shared" si="520"/>
        <v>1.13</v>
      </c>
      <c r="Z2632" s="26">
        <f t="shared" si="519"/>
        <v>655000</v>
      </c>
      <c r="AA2632" s="16">
        <v>1.077</v>
      </c>
      <c r="AB2632" s="35">
        <f t="shared" si="517"/>
        <v>624278.76106194698</v>
      </c>
      <c r="AC2632" s="27">
        <f t="shared" si="523"/>
        <v>60617.467699115055</v>
      </c>
      <c r="AD2632" s="184">
        <v>9.7100000000000006E-2</v>
      </c>
      <c r="AE2632" s="183">
        <f t="shared" si="524"/>
        <v>1</v>
      </c>
      <c r="AF2632" s="183">
        <f>IF(AND(COUNTIFS($J$18:J2632,J2632)=1,AE2632=1),1,"")</f>
        <v>1</v>
      </c>
      <c r="AG2632" s="183">
        <f>IF(C2632="","",IF(AND(COUNTIFS($J$18:J2632,J2632)=1,C2632&lt;&gt;""),1,""))</f>
        <v>1</v>
      </c>
      <c r="AH2632" s="183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82">
        <v>2023</v>
      </c>
      <c r="C2633" s="182">
        <v>9</v>
      </c>
      <c r="D2633" s="57" t="str">
        <f t="shared" si="518"/>
        <v>Q2</v>
      </c>
      <c r="E2633" s="16" t="s">
        <v>42</v>
      </c>
      <c r="F2633" s="182">
        <v>2023</v>
      </c>
      <c r="G2633" s="182">
        <v>9</v>
      </c>
      <c r="H2633" s="185"/>
      <c r="I2633" s="57" t="str">
        <f t="shared" si="521"/>
        <v>Q2</v>
      </c>
      <c r="J2633" s="178" t="s">
        <v>2511</v>
      </c>
      <c r="K2633" s="185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2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87" t="str">
        <f t="shared" si="520"/>
        <v>1.13</v>
      </c>
      <c r="Z2633" s="26">
        <f t="shared" si="519"/>
        <v>670000</v>
      </c>
      <c r="AA2633" s="16">
        <v>1.077</v>
      </c>
      <c r="AB2633" s="35">
        <f t="shared" si="517"/>
        <v>638575.22123893816</v>
      </c>
      <c r="AC2633" s="27">
        <f t="shared" si="523"/>
        <v>50511.30000000001</v>
      </c>
      <c r="AD2633" s="184">
        <v>7.9100000000000004E-2</v>
      </c>
      <c r="AE2633" s="183">
        <f t="shared" si="524"/>
        <v>0</v>
      </c>
      <c r="AF2633" s="183" t="str">
        <f>IF(AND(COUNTIFS($J$18:J2633,J2633)=1,AE2633=1),1,"")</f>
        <v/>
      </c>
      <c r="AG2633" s="183">
        <f>IF(C2633="","",IF(AND(COUNTIFS($J$18:J2633,J2633)=1,C2633&lt;&gt;""),1,""))</f>
        <v>1</v>
      </c>
      <c r="AH2633" s="183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82">
        <v>2023</v>
      </c>
      <c r="C2634" s="182">
        <v>9</v>
      </c>
      <c r="D2634" s="57" t="str">
        <f t="shared" si="518"/>
        <v>Q2</v>
      </c>
      <c r="E2634" s="16" t="s">
        <v>42</v>
      </c>
      <c r="F2634" s="182">
        <v>2023</v>
      </c>
      <c r="G2634" s="182">
        <v>9</v>
      </c>
      <c r="H2634" s="185"/>
      <c r="I2634" s="57" t="str">
        <f t="shared" si="521"/>
        <v>Q2</v>
      </c>
      <c r="J2634" s="178" t="s">
        <v>2511</v>
      </c>
      <c r="K2634" s="185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2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2512</v>
      </c>
      <c r="V2634" s="16" t="s">
        <v>67</v>
      </c>
      <c r="W2634" s="16" t="s">
        <v>96</v>
      </c>
      <c r="X2634" s="34">
        <v>11860000</v>
      </c>
      <c r="Y2634" s="187" t="str">
        <f t="shared" si="520"/>
        <v>1</v>
      </c>
      <c r="Z2634" s="26">
        <f t="shared" si="519"/>
        <v>11860000</v>
      </c>
      <c r="AA2634" s="16">
        <v>5.4899999999999997E-2</v>
      </c>
      <c r="AB2634" s="35">
        <f t="shared" ref="AB2634:AB2697" si="530">IF(AND(R2634&lt;&gt;"C66",R2634&lt;&gt;""),Z2634/Y2634*AA2634,"")</f>
        <v>651114</v>
      </c>
      <c r="AC2634" s="27">
        <f t="shared" si="523"/>
        <v>66153.182399999991</v>
      </c>
      <c r="AD2634" s="184">
        <v>0.1016</v>
      </c>
      <c r="AE2634" s="183">
        <f t="shared" si="524"/>
        <v>0</v>
      </c>
      <c r="AF2634" s="183" t="str">
        <f>IF(AND(COUNTIFS($J$18:J2634,J2634)=1,AE2634=1),1,"")</f>
        <v/>
      </c>
      <c r="AG2634" s="183" t="str">
        <f>IF(C2634="","",IF(AND(COUNTIFS($J$18:J2634,J2634)=1,C2634&lt;&gt;""),1,""))</f>
        <v/>
      </c>
      <c r="AH2634" s="183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82">
        <v>2023</v>
      </c>
      <c r="C2635" s="182">
        <v>9</v>
      </c>
      <c r="D2635" s="57" t="str">
        <f t="shared" si="518"/>
        <v>Q2</v>
      </c>
      <c r="E2635" s="16" t="s">
        <v>42</v>
      </c>
      <c r="F2635" s="182">
        <v>2023</v>
      </c>
      <c r="G2635" s="182">
        <v>9</v>
      </c>
      <c r="H2635" s="185"/>
      <c r="I2635" s="57" t="str">
        <f t="shared" si="521"/>
        <v>Q2</v>
      </c>
      <c r="J2635" s="178" t="s">
        <v>2513</v>
      </c>
      <c r="K2635" s="185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2"/>
        <v>MAIN UNIT</v>
      </c>
      <c r="Q2635" s="16" t="s">
        <v>48</v>
      </c>
      <c r="R2635" s="16" t="s">
        <v>49</v>
      </c>
      <c r="S2635" s="16" t="s">
        <v>37</v>
      </c>
      <c r="T2635" s="16" t="s">
        <v>2514</v>
      </c>
      <c r="U2635" s="16" t="s">
        <v>2515</v>
      </c>
      <c r="V2635" s="16" t="s">
        <v>99</v>
      </c>
      <c r="W2635" s="16" t="s">
        <v>96</v>
      </c>
      <c r="X2635" s="34">
        <v>20000000</v>
      </c>
      <c r="Y2635" s="187" t="str">
        <f t="shared" si="520"/>
        <v>1</v>
      </c>
      <c r="Z2635" s="26">
        <f t="shared" si="519"/>
        <v>20000000</v>
      </c>
      <c r="AA2635" s="16">
        <v>5.4899999999999997E-2</v>
      </c>
      <c r="AB2635" s="35">
        <f t="shared" si="530"/>
        <v>1098000</v>
      </c>
      <c r="AC2635" s="27">
        <f t="shared" si="523"/>
        <v>92781</v>
      </c>
      <c r="AD2635" s="184">
        <v>8.4500000000000006E-2</v>
      </c>
      <c r="AE2635" s="183">
        <f t="shared" si="524"/>
        <v>0</v>
      </c>
      <c r="AF2635" s="183" t="str">
        <f>IF(AND(COUNTIFS($J$18:J2635,J2635)=1,AE2635=1),1,"")</f>
        <v/>
      </c>
      <c r="AG2635" s="183">
        <f>IF(C2635="","",IF(AND(COUNTIFS($J$18:J2635,J2635)=1,C2635&lt;&gt;""),1,""))</f>
        <v>1</v>
      </c>
      <c r="AH2635" s="183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82">
        <v>2023</v>
      </c>
      <c r="C2636" s="182">
        <v>9</v>
      </c>
      <c r="D2636" s="57" t="str">
        <f t="shared" si="518"/>
        <v>Q2</v>
      </c>
      <c r="E2636" s="16" t="s">
        <v>42</v>
      </c>
      <c r="F2636" s="182">
        <v>2023</v>
      </c>
      <c r="G2636" s="182">
        <v>9</v>
      </c>
      <c r="H2636" s="185"/>
      <c r="I2636" s="57" t="str">
        <f t="shared" si="521"/>
        <v>Q2</v>
      </c>
      <c r="J2636" s="178" t="s">
        <v>2513</v>
      </c>
      <c r="K2636" s="185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2"/>
        <v>MAIN UNIT</v>
      </c>
      <c r="Q2636" s="16" t="s">
        <v>48</v>
      </c>
      <c r="R2636" s="16" t="s">
        <v>49</v>
      </c>
      <c r="S2636" s="16" t="s">
        <v>37</v>
      </c>
      <c r="T2636" s="16" t="s">
        <v>2514</v>
      </c>
      <c r="U2636" s="16" t="s">
        <v>2515</v>
      </c>
      <c r="V2636" s="16" t="s">
        <v>99</v>
      </c>
      <c r="W2636" s="16" t="s">
        <v>96</v>
      </c>
      <c r="X2636" s="34">
        <v>20000000</v>
      </c>
      <c r="Y2636" s="187" t="str">
        <f t="shared" si="520"/>
        <v>1</v>
      </c>
      <c r="Z2636" s="26">
        <f t="shared" si="519"/>
        <v>20000000</v>
      </c>
      <c r="AA2636" s="16">
        <v>5.4899999999999997E-2</v>
      </c>
      <c r="AB2636" s="35">
        <f t="shared" si="530"/>
        <v>1098000</v>
      </c>
      <c r="AC2636" s="27">
        <f t="shared" si="523"/>
        <v>92781</v>
      </c>
      <c r="AD2636" s="184">
        <v>8.4500000000000006E-2</v>
      </c>
      <c r="AE2636" s="183">
        <f t="shared" si="524"/>
        <v>0</v>
      </c>
      <c r="AF2636" s="183" t="str">
        <f>IF(AND(COUNTIFS($J$18:J2636,J2636)=1,AE2636=1),1,"")</f>
        <v/>
      </c>
      <c r="AG2636" s="183" t="str">
        <f>IF(C2636="","",IF(AND(COUNTIFS($J$18:J2636,J2636)=1,C2636&lt;&gt;""),1,""))</f>
        <v/>
      </c>
      <c r="AH2636" s="183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82">
        <v>2023</v>
      </c>
      <c r="C2637" s="182">
        <v>9</v>
      </c>
      <c r="D2637" s="57" t="str">
        <f t="shared" si="518"/>
        <v>Q2</v>
      </c>
      <c r="E2637" s="16" t="s">
        <v>42</v>
      </c>
      <c r="F2637" s="182">
        <v>2023</v>
      </c>
      <c r="G2637" s="182">
        <v>9</v>
      </c>
      <c r="H2637" s="185"/>
      <c r="I2637" s="57" t="str">
        <f t="shared" si="521"/>
        <v>Q2</v>
      </c>
      <c r="J2637" s="178" t="s">
        <v>2513</v>
      </c>
      <c r="K2637" s="185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2"/>
        <v>MAIN UNIT</v>
      </c>
      <c r="Q2637" s="16" t="s">
        <v>48</v>
      </c>
      <c r="R2637" s="16" t="s">
        <v>49</v>
      </c>
      <c r="S2637" s="16" t="s">
        <v>37</v>
      </c>
      <c r="T2637" s="16" t="s">
        <v>2514</v>
      </c>
      <c r="U2637" s="16" t="s">
        <v>2515</v>
      </c>
      <c r="V2637" s="16" t="s">
        <v>99</v>
      </c>
      <c r="W2637" s="16" t="s">
        <v>96</v>
      </c>
      <c r="X2637" s="34">
        <v>8800000</v>
      </c>
      <c r="Y2637" s="187" t="str">
        <f t="shared" si="520"/>
        <v>1</v>
      </c>
      <c r="Z2637" s="26">
        <f t="shared" si="519"/>
        <v>8800000</v>
      </c>
      <c r="AA2637" s="16">
        <v>5.4899999999999997E-2</v>
      </c>
      <c r="AB2637" s="35">
        <f t="shared" si="530"/>
        <v>483120</v>
      </c>
      <c r="AC2637" s="27">
        <f t="shared" si="523"/>
        <v>40823.64</v>
      </c>
      <c r="AD2637" s="184">
        <v>8.4500000000000006E-2</v>
      </c>
      <c r="AE2637" s="183">
        <f t="shared" si="524"/>
        <v>0</v>
      </c>
      <c r="AF2637" s="183" t="str">
        <f>IF(AND(COUNTIFS($J$18:J2637,J2637)=1,AE2637=1),1,"")</f>
        <v/>
      </c>
      <c r="AG2637" s="183" t="str">
        <f>IF(C2637="","",IF(AND(COUNTIFS($J$18:J2637,J2637)=1,C2637&lt;&gt;""),1,""))</f>
        <v/>
      </c>
      <c r="AH2637" s="183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82">
        <v>2023</v>
      </c>
      <c r="C2638" s="182">
        <v>9</v>
      </c>
      <c r="D2638" s="57" t="str">
        <f t="shared" si="518"/>
        <v>Q2</v>
      </c>
      <c r="E2638" s="16" t="s">
        <v>42</v>
      </c>
      <c r="F2638" s="182">
        <v>2023</v>
      </c>
      <c r="G2638" s="182">
        <v>9</v>
      </c>
      <c r="H2638" s="185"/>
      <c r="I2638" s="57" t="str">
        <f t="shared" si="521"/>
        <v>Q2</v>
      </c>
      <c r="J2638" s="178" t="s">
        <v>2513</v>
      </c>
      <c r="K2638" s="185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2"/>
        <v>MAIN UNIT</v>
      </c>
      <c r="Q2638" s="16" t="s">
        <v>48</v>
      </c>
      <c r="R2638" s="16" t="s">
        <v>49</v>
      </c>
      <c r="S2638" s="16" t="s">
        <v>37</v>
      </c>
      <c r="T2638" s="16" t="s">
        <v>2514</v>
      </c>
      <c r="U2638" s="16" t="s">
        <v>2515</v>
      </c>
      <c r="V2638" s="16" t="s">
        <v>99</v>
      </c>
      <c r="W2638" s="16" t="s">
        <v>96</v>
      </c>
      <c r="X2638" s="34">
        <v>8800000</v>
      </c>
      <c r="Y2638" s="187" t="str">
        <f t="shared" si="520"/>
        <v>1</v>
      </c>
      <c r="Z2638" s="26">
        <f t="shared" si="519"/>
        <v>8800000</v>
      </c>
      <c r="AA2638" s="16">
        <v>5.4899999999999997E-2</v>
      </c>
      <c r="AB2638" s="35">
        <f t="shared" si="530"/>
        <v>483120</v>
      </c>
      <c r="AC2638" s="27">
        <f t="shared" si="523"/>
        <v>40823.64</v>
      </c>
      <c r="AD2638" s="184">
        <v>8.4500000000000006E-2</v>
      </c>
      <c r="AE2638" s="183">
        <f t="shared" si="524"/>
        <v>0</v>
      </c>
      <c r="AF2638" s="183" t="str">
        <f>IF(AND(COUNTIFS($J$18:J2638,J2638)=1,AE2638=1),1,"")</f>
        <v/>
      </c>
      <c r="AG2638" s="183" t="str">
        <f>IF(C2638="","",IF(AND(COUNTIFS($J$18:J2638,J2638)=1,C2638&lt;&gt;""),1,""))</f>
        <v/>
      </c>
      <c r="AH2638" s="183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82">
        <v>2023</v>
      </c>
      <c r="C2639" s="182">
        <v>9</v>
      </c>
      <c r="D2639" s="57" t="str">
        <f t="shared" si="518"/>
        <v>Q2</v>
      </c>
      <c r="E2639" s="16" t="s">
        <v>42</v>
      </c>
      <c r="F2639" s="182">
        <v>2023</v>
      </c>
      <c r="G2639" s="182">
        <v>9</v>
      </c>
      <c r="H2639" s="185"/>
      <c r="I2639" s="57" t="str">
        <f t="shared" si="521"/>
        <v>Q2</v>
      </c>
      <c r="J2639" s="178" t="s">
        <v>2516</v>
      </c>
      <c r="K2639" s="185" t="s">
        <v>2450</v>
      </c>
      <c r="L2639" s="25" t="s">
        <v>2517</v>
      </c>
      <c r="M2639" s="16" t="s">
        <v>47</v>
      </c>
      <c r="N2639" s="16">
        <v>0</v>
      </c>
      <c r="O2639" s="16">
        <v>1</v>
      </c>
      <c r="P2639" s="57" t="str">
        <f t="shared" si="522"/>
        <v>SERVICE/ PARTS</v>
      </c>
      <c r="Q2639" s="16" t="s">
        <v>48</v>
      </c>
      <c r="R2639" s="16" t="s">
        <v>49</v>
      </c>
      <c r="S2639" s="16" t="s">
        <v>38</v>
      </c>
      <c r="T2639" s="16" t="s">
        <v>2451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87" t="str">
        <f t="shared" si="520"/>
        <v>1.13</v>
      </c>
      <c r="Z2639" s="26">
        <f t="shared" si="519"/>
        <v>700000</v>
      </c>
      <c r="AA2639" s="16">
        <v>1.077</v>
      </c>
      <c r="AB2639" s="35">
        <f t="shared" si="530"/>
        <v>667168.14159292029</v>
      </c>
      <c r="AC2639" s="27">
        <f t="shared" si="523"/>
        <v>106346.60176991149</v>
      </c>
      <c r="AD2639" s="184">
        <v>0.15939999999999999</v>
      </c>
      <c r="AE2639" s="183">
        <f t="shared" si="524"/>
        <v>0</v>
      </c>
      <c r="AF2639" s="183" t="str">
        <f>IF(AND(COUNTIFS($J$18:J2639,J2639)=1,AE2639=1),1,"")</f>
        <v/>
      </c>
      <c r="AG2639" s="183">
        <f>IF(C2639="","",IF(AND(COUNTIFS($J$18:J2639,J2639)=1,C2639&lt;&gt;""),1,""))</f>
        <v>1</v>
      </c>
      <c r="AH2639" s="183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82">
        <v>2023</v>
      </c>
      <c r="C2640" s="182">
        <v>1</v>
      </c>
      <c r="D2640" s="57" t="str">
        <f t="shared" si="518"/>
        <v>Q4</v>
      </c>
      <c r="E2640" s="16" t="s">
        <v>171</v>
      </c>
      <c r="F2640" s="16" t="s">
        <v>171</v>
      </c>
      <c r="G2640" s="182" t="s">
        <v>171</v>
      </c>
      <c r="H2640" s="185"/>
      <c r="I2640" s="57" t="str">
        <f t="shared" si="521"/>
        <v>Cancel</v>
      </c>
      <c r="J2640" s="178" t="s">
        <v>2518</v>
      </c>
      <c r="K2640" s="185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2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87" t="str">
        <f t="shared" si="520"/>
        <v>1.13</v>
      </c>
      <c r="Z2640" s="26">
        <f t="shared" si="519"/>
        <v>550000</v>
      </c>
      <c r="AA2640" s="16">
        <v>1.1000000000000001</v>
      </c>
      <c r="AB2640" s="35">
        <f t="shared" si="530"/>
        <v>535398.23008849565</v>
      </c>
      <c r="AC2640" s="27">
        <f t="shared" si="523"/>
        <v>64247.787610619474</v>
      </c>
      <c r="AD2640" s="181">
        <v>0.12</v>
      </c>
      <c r="AE2640" s="183">
        <f t="shared" si="524"/>
        <v>0</v>
      </c>
      <c r="AF2640" s="183" t="str">
        <f>IF(AND(COUNTIFS($J$18:J2640,J2640)=1,AE2640=1),1,"")</f>
        <v/>
      </c>
      <c r="AG2640" s="183">
        <f>IF(C2640="","",IF(AND(COUNTIFS($J$18:J2640,J2640)=1,C2640&lt;&gt;""),1,""))</f>
        <v>1</v>
      </c>
      <c r="AH2640" s="183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82">
        <v>2023</v>
      </c>
      <c r="C2641" s="182">
        <v>11</v>
      </c>
      <c r="D2641" s="57" t="str">
        <f t="shared" si="518"/>
        <v>Q3</v>
      </c>
      <c r="E2641" s="16" t="s">
        <v>42</v>
      </c>
      <c r="F2641" s="182">
        <v>2023</v>
      </c>
      <c r="G2641" s="182">
        <v>11</v>
      </c>
      <c r="H2641" s="185"/>
      <c r="I2641" s="57" t="str">
        <f t="shared" si="521"/>
        <v>Q3</v>
      </c>
      <c r="J2641" s="178" t="s">
        <v>2519</v>
      </c>
      <c r="K2641" s="185" t="s">
        <v>2520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2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87" t="str">
        <f>IF(W2641="","",IF(W2641="RMB","1.13", "1"))</f>
        <v>1.13</v>
      </c>
      <c r="Z2641" s="26">
        <f t="shared" si="519"/>
        <v>430000</v>
      </c>
      <c r="AA2641" s="16">
        <v>1.07</v>
      </c>
      <c r="AB2641" s="35">
        <f t="shared" si="530"/>
        <v>407168.14159292041</v>
      </c>
      <c r="AC2641" s="27">
        <f t="shared" si="523"/>
        <v>52117.52212389381</v>
      </c>
      <c r="AD2641" s="184">
        <v>0.128</v>
      </c>
      <c r="AE2641" s="183">
        <f t="shared" si="524"/>
        <v>0</v>
      </c>
      <c r="AF2641" s="183" t="str">
        <f>IF(AND(COUNTIFS($J$18:J2641,J2641)=1,AE2641=1),1,"")</f>
        <v/>
      </c>
      <c r="AG2641" s="183">
        <f>IF(C2641="","",IF(AND(COUNTIFS($J$18:J2641,J2641)=1,C2641&lt;&gt;""),1,""))</f>
        <v>1</v>
      </c>
      <c r="AH2641" s="183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1971465.2465810829</v>
      </c>
      <c r="AK2641" s="29">
        <f t="shared" si="527"/>
        <v>0.16806225842571892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82">
        <v>2023</v>
      </c>
      <c r="C2642" s="182">
        <v>4</v>
      </c>
      <c r="D2642" s="57" t="str">
        <f t="shared" si="518"/>
        <v>Q1</v>
      </c>
      <c r="E2642" s="16" t="s">
        <v>171</v>
      </c>
      <c r="F2642" s="16" t="s">
        <v>171</v>
      </c>
      <c r="G2642" s="182" t="s">
        <v>171</v>
      </c>
      <c r="H2642" s="185"/>
      <c r="I2642" s="57" t="str">
        <f t="shared" si="521"/>
        <v>Cancel</v>
      </c>
      <c r="J2642" s="178" t="s">
        <v>2521</v>
      </c>
      <c r="K2642" s="185" t="s">
        <v>2480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2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87" t="str">
        <f t="shared" ref="Y2642:Y2653" si="531">IF(W2642="RMB","1.13", "1")</f>
        <v>1.13</v>
      </c>
      <c r="Z2642" s="26">
        <f t="shared" si="519"/>
        <v>790000</v>
      </c>
      <c r="AA2642" s="16">
        <v>1.1000000000000001</v>
      </c>
      <c r="AB2642" s="35">
        <f t="shared" si="530"/>
        <v>769026.54867256654</v>
      </c>
      <c r="AC2642" s="27">
        <f t="shared" si="523"/>
        <v>92283.185840707985</v>
      </c>
      <c r="AD2642" s="181">
        <v>0.12</v>
      </c>
      <c r="AE2642" s="183">
        <f t="shared" si="524"/>
        <v>1</v>
      </c>
      <c r="AF2642" s="183">
        <f>IF(AND(COUNTIFS($J$18:J2642,J2642)=1,AE2642=1),1,"")</f>
        <v>1</v>
      </c>
      <c r="AG2642" s="183">
        <f>IF(C2642="","",IF(AND(COUNTIFS($J$18:J2642,J2642)=1,C2642&lt;&gt;""),1,""))</f>
        <v>1</v>
      </c>
      <c r="AH2642" s="183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82">
        <v>2023</v>
      </c>
      <c r="C2643" s="182">
        <v>4</v>
      </c>
      <c r="D2643" s="57" t="str">
        <f t="shared" si="518"/>
        <v>Q1</v>
      </c>
      <c r="E2643" s="16" t="s">
        <v>171</v>
      </c>
      <c r="F2643" s="16" t="s">
        <v>171</v>
      </c>
      <c r="G2643" s="182" t="s">
        <v>171</v>
      </c>
      <c r="H2643" s="185"/>
      <c r="I2643" s="57" t="str">
        <f t="shared" si="521"/>
        <v>Cancel</v>
      </c>
      <c r="J2643" s="178" t="s">
        <v>2521</v>
      </c>
      <c r="K2643" s="185" t="s">
        <v>2480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2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87" t="str">
        <f t="shared" si="531"/>
        <v>1.13</v>
      </c>
      <c r="Z2643" s="26">
        <f t="shared" si="519"/>
        <v>790000</v>
      </c>
      <c r="AA2643" s="16">
        <v>1.1000000000000001</v>
      </c>
      <c r="AB2643" s="35">
        <f t="shared" si="530"/>
        <v>769026.54867256654</v>
      </c>
      <c r="AC2643" s="27">
        <f t="shared" si="523"/>
        <v>92283.185840707985</v>
      </c>
      <c r="AD2643" s="181">
        <v>0.12</v>
      </c>
      <c r="AE2643" s="183">
        <f t="shared" si="524"/>
        <v>1</v>
      </c>
      <c r="AF2643" s="183" t="str">
        <f>IF(AND(COUNTIFS($J$18:J2643,J2643)=1,AE2643=1),1,"")</f>
        <v/>
      </c>
      <c r="AG2643" s="183" t="str">
        <f>IF(C2643="","",IF(AND(COUNTIFS($J$18:J2643,J2643)=1,C2643&lt;&gt;""),1,""))</f>
        <v/>
      </c>
      <c r="AH2643" s="183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82">
        <v>2022</v>
      </c>
      <c r="C2644" s="182">
        <v>12</v>
      </c>
      <c r="D2644" s="57" t="str">
        <f t="shared" si="518"/>
        <v>Q3</v>
      </c>
      <c r="E2644" s="182" t="s">
        <v>2522</v>
      </c>
      <c r="F2644" s="182" t="s">
        <v>2522</v>
      </c>
      <c r="G2644" s="182" t="s">
        <v>2522</v>
      </c>
      <c r="H2644" s="185"/>
      <c r="I2644" s="57" t="str">
        <f t="shared" si="521"/>
        <v>TBA</v>
      </c>
      <c r="J2644" s="178" t="s">
        <v>2523</v>
      </c>
      <c r="K2644" s="185" t="s">
        <v>2524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2"/>
        <v>MAIN UNIT</v>
      </c>
      <c r="Q2644" s="16" t="s">
        <v>56</v>
      </c>
      <c r="R2644" s="16" t="s">
        <v>49</v>
      </c>
      <c r="S2644" s="16" t="s">
        <v>38</v>
      </c>
      <c r="T2644" s="16" t="s">
        <v>2104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87" t="str">
        <f t="shared" si="531"/>
        <v>1.13</v>
      </c>
      <c r="Z2644" s="26">
        <f t="shared" si="519"/>
        <v>700000</v>
      </c>
      <c r="AA2644" s="16">
        <v>1.095</v>
      </c>
      <c r="AB2644" s="35">
        <f t="shared" si="530"/>
        <v>678318.5840707965</v>
      </c>
      <c r="AC2644" s="27">
        <f t="shared" si="523"/>
        <v>81398.230088495577</v>
      </c>
      <c r="AD2644" s="184">
        <v>0.12</v>
      </c>
      <c r="AE2644" s="183">
        <f t="shared" si="524"/>
        <v>1</v>
      </c>
      <c r="AF2644" s="183">
        <f>IF(AND(COUNTIFS($J$18:J2644,J2644)=1,AE2644=1),1,"")</f>
        <v>1</v>
      </c>
      <c r="AG2644" s="183">
        <f>IF(C2644="","",IF(AND(COUNTIFS($J$18:J2644,J2644)=1,C2644&lt;&gt;""),1,""))</f>
        <v>1</v>
      </c>
      <c r="AH2644" s="183">
        <f>IF(G2644="","",IF(AND(COUNTIFS($J$18:J2644,J2644)=1,G2644&lt;&gt;""),1,""))</f>
        <v>1</v>
      </c>
      <c r="AI2644" s="28">
        <f t="shared" si="525"/>
        <v>26597845.334513277</v>
      </c>
      <c r="AJ2644" s="28">
        <f t="shared" si="526"/>
        <v>3122616.3251415933</v>
      </c>
      <c r="AK2644" s="29">
        <f t="shared" si="527"/>
        <v>0.11740110094894403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82">
        <v>2022</v>
      </c>
      <c r="C2645" s="182">
        <v>12</v>
      </c>
      <c r="D2645" s="57" t="str">
        <f t="shared" si="518"/>
        <v>Q3</v>
      </c>
      <c r="E2645" s="182" t="s">
        <v>2522</v>
      </c>
      <c r="F2645" s="182" t="s">
        <v>2522</v>
      </c>
      <c r="G2645" s="182" t="s">
        <v>2522</v>
      </c>
      <c r="H2645" s="185"/>
      <c r="I2645" s="57" t="str">
        <f t="shared" si="521"/>
        <v>TBA</v>
      </c>
      <c r="J2645" s="178" t="s">
        <v>2523</v>
      </c>
      <c r="K2645" s="185" t="s">
        <v>2524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2"/>
        <v>MAIN UNIT</v>
      </c>
      <c r="Q2645" s="16" t="s">
        <v>56</v>
      </c>
      <c r="R2645" s="16" t="s">
        <v>49</v>
      </c>
      <c r="S2645" s="16" t="s">
        <v>38</v>
      </c>
      <c r="T2645" s="16" t="s">
        <v>2104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87" t="str">
        <f t="shared" si="531"/>
        <v>1.13</v>
      </c>
      <c r="Z2645" s="26">
        <f t="shared" si="519"/>
        <v>680000</v>
      </c>
      <c r="AA2645" s="16">
        <v>1.095</v>
      </c>
      <c r="AB2645" s="35">
        <f t="shared" si="530"/>
        <v>658938.05309734517</v>
      </c>
      <c r="AC2645" s="27">
        <f t="shared" si="523"/>
        <v>79072.566371681416</v>
      </c>
      <c r="AD2645" s="184">
        <v>0.12</v>
      </c>
      <c r="AE2645" s="183">
        <f t="shared" si="524"/>
        <v>1</v>
      </c>
      <c r="AF2645" s="183" t="str">
        <f>IF(AND(COUNTIFS($J$18:J2645,J2645)=1,AE2645=1),1,"")</f>
        <v/>
      </c>
      <c r="AG2645" s="183" t="str">
        <f>IF(C2645="","",IF(AND(COUNTIFS($J$18:J2645,J2645)=1,C2645&lt;&gt;""),1,""))</f>
        <v/>
      </c>
      <c r="AH2645" s="183" t="str">
        <f>IF(G2645="","",IF(AND(COUNTIFS($J$18:J2645,J2645)=1,G2645&lt;&gt;""),1,""))</f>
        <v/>
      </c>
      <c r="AI2645" s="28">
        <f t="shared" si="525"/>
        <v>26597845.334513277</v>
      </c>
      <c r="AJ2645" s="28">
        <f t="shared" si="526"/>
        <v>3122616.3251415933</v>
      </c>
      <c r="AK2645" s="29">
        <f t="shared" si="527"/>
        <v>0.11740110094894403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82">
        <v>2023</v>
      </c>
      <c r="C2646" s="182">
        <v>9</v>
      </c>
      <c r="D2646" s="57" t="str">
        <f t="shared" si="518"/>
        <v>Q2</v>
      </c>
      <c r="E2646" s="16" t="s">
        <v>171</v>
      </c>
      <c r="F2646" s="16" t="s">
        <v>171</v>
      </c>
      <c r="G2646" s="182" t="s">
        <v>171</v>
      </c>
      <c r="H2646" s="185"/>
      <c r="I2646" s="57" t="str">
        <f t="shared" si="521"/>
        <v>Cancel</v>
      </c>
      <c r="J2646" s="178" t="s">
        <v>2525</v>
      </c>
      <c r="K2646" s="185" t="s">
        <v>2526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2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2527</v>
      </c>
      <c r="V2646" s="16" t="s">
        <v>2472</v>
      </c>
      <c r="W2646" s="16" t="s">
        <v>51</v>
      </c>
      <c r="X2646" s="34">
        <v>430000</v>
      </c>
      <c r="Y2646" s="187" t="str">
        <f t="shared" si="531"/>
        <v>1.13</v>
      </c>
      <c r="Z2646" s="26">
        <f t="shared" si="519"/>
        <v>430000</v>
      </c>
      <c r="AA2646" s="16">
        <v>1.095</v>
      </c>
      <c r="AB2646" s="35">
        <f t="shared" si="530"/>
        <v>416681.41592920356</v>
      </c>
      <c r="AC2646" s="27">
        <f t="shared" si="523"/>
        <v>50001.769911504423</v>
      </c>
      <c r="AD2646" s="181">
        <v>0.12</v>
      </c>
      <c r="AE2646" s="183">
        <f t="shared" si="524"/>
        <v>1</v>
      </c>
      <c r="AF2646" s="183">
        <f>IF(AND(COUNTIFS($J$18:J2646,J2646)=1,AE2646=1),1,"")</f>
        <v>1</v>
      </c>
      <c r="AG2646" s="183">
        <f>IF(C2646="","",IF(AND(COUNTIFS($J$18:J2646,J2646)=1,C2646&lt;&gt;""),1,""))</f>
        <v>1</v>
      </c>
      <c r="AH2646" s="183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82">
        <v>2023</v>
      </c>
      <c r="C2647" s="182">
        <v>9</v>
      </c>
      <c r="D2647" s="57" t="str">
        <f t="shared" si="518"/>
        <v>Q2</v>
      </c>
      <c r="E2647" s="16" t="s">
        <v>171</v>
      </c>
      <c r="F2647" s="16" t="s">
        <v>171</v>
      </c>
      <c r="G2647" s="182" t="s">
        <v>171</v>
      </c>
      <c r="H2647" s="185"/>
      <c r="I2647" s="57" t="str">
        <f t="shared" si="521"/>
        <v>Cancel</v>
      </c>
      <c r="J2647" s="178" t="s">
        <v>2525</v>
      </c>
      <c r="K2647" s="185" t="s">
        <v>2526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2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2527</v>
      </c>
      <c r="V2647" s="16" t="s">
        <v>2472</v>
      </c>
      <c r="W2647" s="16" t="s">
        <v>51</v>
      </c>
      <c r="X2647" s="34">
        <v>430000</v>
      </c>
      <c r="Y2647" s="187" t="str">
        <f t="shared" si="531"/>
        <v>1.13</v>
      </c>
      <c r="Z2647" s="26">
        <f t="shared" si="519"/>
        <v>430000</v>
      </c>
      <c r="AA2647" s="16">
        <v>1.095</v>
      </c>
      <c r="AB2647" s="35">
        <f t="shared" si="530"/>
        <v>416681.41592920356</v>
      </c>
      <c r="AC2647" s="27">
        <f t="shared" si="523"/>
        <v>50001.769911504423</v>
      </c>
      <c r="AD2647" s="181">
        <v>0.12</v>
      </c>
      <c r="AE2647" s="183">
        <f t="shared" si="524"/>
        <v>1</v>
      </c>
      <c r="AF2647" s="183" t="str">
        <f>IF(AND(COUNTIFS($J$18:J2647,J2647)=1,AE2647=1),1,"")</f>
        <v/>
      </c>
      <c r="AG2647" s="183" t="str">
        <f>IF(C2647="","",IF(AND(COUNTIFS($J$18:J2647,J2647)=1,C2647&lt;&gt;""),1,""))</f>
        <v/>
      </c>
      <c r="AH2647" s="183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82">
        <v>2023</v>
      </c>
      <c r="C2648" s="182">
        <v>7</v>
      </c>
      <c r="D2648" s="57" t="str">
        <f t="shared" si="518"/>
        <v>Q2</v>
      </c>
      <c r="E2648" s="16" t="s">
        <v>42</v>
      </c>
      <c r="F2648" s="182">
        <v>2023</v>
      </c>
      <c r="G2648" s="182">
        <v>11</v>
      </c>
      <c r="H2648" s="185"/>
      <c r="I2648" s="57" t="str">
        <f t="shared" si="521"/>
        <v>Q3</v>
      </c>
      <c r="J2648" s="178" t="s">
        <v>2462</v>
      </c>
      <c r="K2648" s="185" t="s">
        <v>2463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2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87" t="str">
        <f t="shared" si="531"/>
        <v>1.13</v>
      </c>
      <c r="Z2648" s="26">
        <f t="shared" si="519"/>
        <v>480000</v>
      </c>
      <c r="AA2648" s="16">
        <v>1.07</v>
      </c>
      <c r="AB2648" s="35">
        <f t="shared" si="530"/>
        <v>454513.27433628321</v>
      </c>
      <c r="AC2648" s="27">
        <f t="shared" si="523"/>
        <v>75312.849557522117</v>
      </c>
      <c r="AD2648" s="184">
        <v>0.16569999999999999</v>
      </c>
      <c r="AE2648" s="183">
        <f t="shared" si="524"/>
        <v>1</v>
      </c>
      <c r="AF2648" s="183" t="str">
        <f>IF(AND(COUNTIFS($J$18:J2648,J2648)=1,AE2648=1),1,"")</f>
        <v/>
      </c>
      <c r="AG2648" s="183" t="str">
        <f>IF(C2648="","",IF(AND(COUNTIFS($J$18:J2648,J2648)=1,C2648&lt;&gt;""),1,""))</f>
        <v/>
      </c>
      <c r="AH2648" s="183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1971465.2465810829</v>
      </c>
      <c r="AK2648" s="29">
        <f t="shared" si="527"/>
        <v>0.16806225842571892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82">
        <v>2022</v>
      </c>
      <c r="C2649" s="182">
        <v>10</v>
      </c>
      <c r="D2649" s="57" t="str">
        <f t="shared" si="518"/>
        <v>Q3</v>
      </c>
      <c r="E2649" s="16" t="s">
        <v>171</v>
      </c>
      <c r="F2649" s="16" t="s">
        <v>171</v>
      </c>
      <c r="G2649" s="182" t="s">
        <v>171</v>
      </c>
      <c r="H2649" s="185"/>
      <c r="I2649" s="57" t="str">
        <f t="shared" si="521"/>
        <v>Cancel</v>
      </c>
      <c r="J2649" s="178" t="s">
        <v>2528</v>
      </c>
      <c r="K2649" s="185" t="s">
        <v>2529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si="522"/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87" t="str">
        <f t="shared" si="531"/>
        <v>1.13</v>
      </c>
      <c r="Z2649" s="26">
        <f t="shared" si="519"/>
        <v>425000</v>
      </c>
      <c r="AA2649" s="16">
        <v>1.095</v>
      </c>
      <c r="AB2649" s="35">
        <f t="shared" si="530"/>
        <v>411836.28318584076</v>
      </c>
      <c r="AC2649" s="27">
        <f t="shared" si="523"/>
        <v>49420.35398230089</v>
      </c>
      <c r="AD2649" s="181">
        <v>0.12</v>
      </c>
      <c r="AE2649" s="183">
        <f t="shared" si="524"/>
        <v>1</v>
      </c>
      <c r="AF2649" s="183">
        <f>IF(AND(COUNTIFS($J$18:J2649,J2649)=1,AE2649=1),1,"")</f>
        <v>1</v>
      </c>
      <c r="AG2649" s="183">
        <f>IF(C2649="","",IF(AND(COUNTIFS($J$18:J2649,J2649)=1,C2649&lt;&gt;""),1,""))</f>
        <v>1</v>
      </c>
      <c r="AH2649" s="183">
        <f>IF(G2649="","",IF(AND(COUNTIFS($J$18:J2649,J2649)=1,G2649&lt;&gt;""),1,""))</f>
        <v>1</v>
      </c>
      <c r="AI2649" s="28">
        <f t="shared" si="525"/>
        <v>468573419.10712183</v>
      </c>
      <c r="AJ2649" s="28">
        <f t="shared" si="526"/>
        <v>55829466.862621114</v>
      </c>
      <c r="AK2649" s="29">
        <f t="shared" si="527"/>
        <v>0.11914774629983395</v>
      </c>
      <c r="AL2649" s="25"/>
      <c r="AM2649" s="25"/>
      <c r="AN2649" s="25"/>
      <c r="AO2649" s="25"/>
      <c r="AP2649" s="45" t="str">
        <f t="shared" si="528"/>
        <v>CancelCancel</v>
      </c>
      <c r="AQ2649" s="45" t="str">
        <f t="shared" si="529"/>
        <v>CancelCancelRMB</v>
      </c>
    </row>
    <row r="2650" spans="1:43" s="15" customFormat="1">
      <c r="A2650" s="16" t="s">
        <v>41</v>
      </c>
      <c r="B2650" s="182">
        <v>2022</v>
      </c>
      <c r="C2650" s="182">
        <v>10</v>
      </c>
      <c r="D2650" s="57" t="str">
        <f t="shared" si="518"/>
        <v>Q3</v>
      </c>
      <c r="E2650" s="16" t="s">
        <v>171</v>
      </c>
      <c r="F2650" s="16" t="s">
        <v>171</v>
      </c>
      <c r="G2650" s="182" t="s">
        <v>171</v>
      </c>
      <c r="H2650" s="185"/>
      <c r="I2650" s="57" t="str">
        <f t="shared" si="521"/>
        <v>Cancel</v>
      </c>
      <c r="J2650" s="178" t="s">
        <v>2528</v>
      </c>
      <c r="K2650" s="185" t="s">
        <v>2529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22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87" t="str">
        <f t="shared" si="531"/>
        <v>1.13</v>
      </c>
      <c r="Z2650" s="26">
        <f t="shared" si="519"/>
        <v>425000</v>
      </c>
      <c r="AA2650" s="16">
        <v>1.095</v>
      </c>
      <c r="AB2650" s="35">
        <f t="shared" si="530"/>
        <v>411836.28318584076</v>
      </c>
      <c r="AC2650" s="27">
        <f t="shared" si="523"/>
        <v>49420.35398230089</v>
      </c>
      <c r="AD2650" s="181">
        <v>0.12</v>
      </c>
      <c r="AE2650" s="183">
        <f t="shared" si="524"/>
        <v>1</v>
      </c>
      <c r="AF2650" s="183" t="str">
        <f>IF(AND(COUNTIFS($J$18:J2650,J2650)=1,AE2650=1),1,"")</f>
        <v/>
      </c>
      <c r="AG2650" s="183" t="str">
        <f>IF(C2650="","",IF(AND(COUNTIFS($J$18:J2650,J2650)=1,C2650&lt;&gt;""),1,""))</f>
        <v/>
      </c>
      <c r="AH2650" s="183" t="str">
        <f>IF(G2650="","",IF(AND(COUNTIFS($J$18:J2650,J2650)=1,G2650&lt;&gt;""),1,""))</f>
        <v/>
      </c>
      <c r="AI2650" s="28">
        <f t="shared" si="525"/>
        <v>468573419.10712183</v>
      </c>
      <c r="AJ2650" s="28">
        <f t="shared" si="526"/>
        <v>55829466.862621114</v>
      </c>
      <c r="AK2650" s="29">
        <f t="shared" si="527"/>
        <v>0.11914774629983395</v>
      </c>
      <c r="AL2650" s="25"/>
      <c r="AM2650" s="25"/>
      <c r="AN2650" s="25"/>
      <c r="AO2650" s="25"/>
      <c r="AP2650" s="45" t="str">
        <f t="shared" si="528"/>
        <v>CancelCancel</v>
      </c>
      <c r="AQ2650" s="45" t="str">
        <f t="shared" si="529"/>
        <v>CancelCancelRMB</v>
      </c>
    </row>
    <row r="2651" spans="1:43" s="15" customFormat="1">
      <c r="A2651" s="16" t="s">
        <v>41</v>
      </c>
      <c r="B2651" s="182">
        <v>2022</v>
      </c>
      <c r="C2651" s="182">
        <v>10</v>
      </c>
      <c r="D2651" s="57" t="str">
        <f t="shared" si="518"/>
        <v>Q3</v>
      </c>
      <c r="E2651" s="16" t="s">
        <v>171</v>
      </c>
      <c r="F2651" s="16" t="s">
        <v>171</v>
      </c>
      <c r="G2651" s="182" t="s">
        <v>171</v>
      </c>
      <c r="H2651" s="185"/>
      <c r="I2651" s="57" t="str">
        <f t="shared" si="521"/>
        <v>Cancel</v>
      </c>
      <c r="J2651" s="178" t="s">
        <v>2528</v>
      </c>
      <c r="K2651" s="185" t="s">
        <v>2529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22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87" t="str">
        <f t="shared" si="531"/>
        <v>1.13</v>
      </c>
      <c r="Z2651" s="26">
        <f t="shared" si="519"/>
        <v>710000</v>
      </c>
      <c r="AA2651" s="16">
        <v>1.095</v>
      </c>
      <c r="AB2651" s="35">
        <f t="shared" si="530"/>
        <v>688008.8495575221</v>
      </c>
      <c r="AC2651" s="27">
        <f t="shared" si="523"/>
        <v>82561.061946902642</v>
      </c>
      <c r="AD2651" s="181">
        <v>0.12</v>
      </c>
      <c r="AE2651" s="183">
        <f t="shared" si="524"/>
        <v>1</v>
      </c>
      <c r="AF2651" s="183" t="str">
        <f>IF(AND(COUNTIFS($J$18:J2651,J2651)=1,AE2651=1),1,"")</f>
        <v/>
      </c>
      <c r="AG2651" s="183" t="str">
        <f>IF(C2651="","",IF(AND(COUNTIFS($J$18:J2651,J2651)=1,C2651&lt;&gt;""),1,""))</f>
        <v/>
      </c>
      <c r="AH2651" s="183" t="str">
        <f>IF(G2651="","",IF(AND(COUNTIFS($J$18:J2651,J2651)=1,G2651&lt;&gt;""),1,""))</f>
        <v/>
      </c>
      <c r="AI2651" s="28">
        <f t="shared" si="525"/>
        <v>468573419.10712183</v>
      </c>
      <c r="AJ2651" s="28">
        <f t="shared" si="526"/>
        <v>55829466.862621114</v>
      </c>
      <c r="AK2651" s="29">
        <f t="shared" si="527"/>
        <v>0.11914774629983395</v>
      </c>
      <c r="AL2651" s="25"/>
      <c r="AM2651" s="25"/>
      <c r="AN2651" s="25"/>
      <c r="AO2651" s="25"/>
      <c r="AP2651" s="45" t="str">
        <f t="shared" si="528"/>
        <v>CancelCancel</v>
      </c>
      <c r="AQ2651" s="45" t="str">
        <f t="shared" si="529"/>
        <v>CancelCancelRMB</v>
      </c>
    </row>
    <row r="2652" spans="1:43" s="15" customFormat="1">
      <c r="A2652" s="16" t="s">
        <v>42</v>
      </c>
      <c r="B2652" s="182">
        <v>2023</v>
      </c>
      <c r="C2652" s="182">
        <v>7</v>
      </c>
      <c r="D2652" s="57" t="str">
        <f t="shared" si="518"/>
        <v>Q2</v>
      </c>
      <c r="E2652" s="16" t="s">
        <v>171</v>
      </c>
      <c r="F2652" s="16" t="s">
        <v>171</v>
      </c>
      <c r="G2652" s="182" t="s">
        <v>171</v>
      </c>
      <c r="H2652" s="185"/>
      <c r="I2652" s="57" t="str">
        <f t="shared" si="521"/>
        <v>Cancel</v>
      </c>
      <c r="J2652" s="178" t="s">
        <v>2531</v>
      </c>
      <c r="K2652" s="185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22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87" t="str">
        <f t="shared" si="531"/>
        <v>1.13</v>
      </c>
      <c r="Z2652" s="26">
        <f t="shared" si="519"/>
        <v>410000</v>
      </c>
      <c r="AA2652" s="16">
        <v>1.095</v>
      </c>
      <c r="AB2652" s="35">
        <f t="shared" si="530"/>
        <v>397300.88495575229</v>
      </c>
      <c r="AC2652" s="27">
        <f t="shared" si="523"/>
        <v>47676.10619469027</v>
      </c>
      <c r="AD2652" s="181">
        <v>0.12</v>
      </c>
      <c r="AE2652" s="183">
        <f t="shared" si="524"/>
        <v>0</v>
      </c>
      <c r="AF2652" s="183" t="str">
        <f>IF(AND(COUNTIFS($J$18:J2652,J2652)=1,AE2652=1),1,"")</f>
        <v/>
      </c>
      <c r="AG2652" s="183">
        <f>IF(C2652="","",IF(AND(COUNTIFS($J$18:J2652,J2652)=1,C2652&lt;&gt;""),1,""))</f>
        <v>1</v>
      </c>
      <c r="AH2652" s="183">
        <f>IF(G2652="","",IF(AND(COUNTIFS($J$18:J2652,J2652)=1,G2652&lt;&gt;""),1,""))</f>
        <v>1</v>
      </c>
      <c r="AI2652" s="28">
        <f t="shared" si="525"/>
        <v>468573419.10712183</v>
      </c>
      <c r="AJ2652" s="28">
        <f t="shared" si="526"/>
        <v>55829466.862621114</v>
      </c>
      <c r="AK2652" s="29">
        <f t="shared" si="527"/>
        <v>0.11914774629983395</v>
      </c>
      <c r="AL2652" s="25"/>
      <c r="AM2652" s="25"/>
      <c r="AN2652" s="25"/>
      <c r="AO2652" s="25"/>
      <c r="AP2652" s="45" t="str">
        <f t="shared" si="528"/>
        <v>CancelCancel</v>
      </c>
      <c r="AQ2652" s="45" t="str">
        <f t="shared" si="529"/>
        <v>CancelCancelRMB</v>
      </c>
    </row>
    <row r="2653" spans="1:43" s="15" customFormat="1">
      <c r="A2653" s="16" t="s">
        <v>41</v>
      </c>
      <c r="B2653" s="182">
        <v>2022</v>
      </c>
      <c r="C2653" s="182">
        <v>10</v>
      </c>
      <c r="D2653" s="57" t="str">
        <f t="shared" si="518"/>
        <v>Q3</v>
      </c>
      <c r="E2653" s="16" t="s">
        <v>171</v>
      </c>
      <c r="F2653" s="16" t="s">
        <v>171</v>
      </c>
      <c r="G2653" s="182" t="s">
        <v>171</v>
      </c>
      <c r="H2653" s="185"/>
      <c r="I2653" s="57" t="str">
        <f t="shared" si="521"/>
        <v>Cancel</v>
      </c>
      <c r="J2653" s="178" t="s">
        <v>2528</v>
      </c>
      <c r="K2653" s="185" t="s">
        <v>2529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22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87" t="str">
        <f t="shared" si="531"/>
        <v>1.13</v>
      </c>
      <c r="Z2653" s="26">
        <f t="shared" si="519"/>
        <v>710000</v>
      </c>
      <c r="AA2653" s="16">
        <v>1.095</v>
      </c>
      <c r="AB2653" s="35">
        <f t="shared" si="530"/>
        <v>688008.8495575221</v>
      </c>
      <c r="AC2653" s="27">
        <f t="shared" si="523"/>
        <v>82561.061946902642</v>
      </c>
      <c r="AD2653" s="181">
        <v>0.12</v>
      </c>
      <c r="AE2653" s="183">
        <f t="shared" si="524"/>
        <v>1</v>
      </c>
      <c r="AF2653" s="183" t="str">
        <f>IF(AND(COUNTIFS($J$18:J2653,J2653)=1,AE2653=1),1,"")</f>
        <v/>
      </c>
      <c r="AG2653" s="183" t="str">
        <f>IF(C2653="","",IF(AND(COUNTIFS($J$18:J2653,J2653)=1,C2653&lt;&gt;""),1,""))</f>
        <v/>
      </c>
      <c r="AH2653" s="183" t="str">
        <f>IF(G2653="","",IF(AND(COUNTIFS($J$18:J2653,J2653)=1,G2653&lt;&gt;""),1,""))</f>
        <v/>
      </c>
      <c r="AI2653" s="28">
        <f t="shared" si="525"/>
        <v>468573419.10712183</v>
      </c>
      <c r="AJ2653" s="28">
        <f t="shared" si="526"/>
        <v>55829466.862621114</v>
      </c>
      <c r="AK2653" s="29">
        <f t="shared" si="527"/>
        <v>0.11914774629983395</v>
      </c>
      <c r="AL2653" s="25"/>
      <c r="AM2653" s="25"/>
      <c r="AN2653" s="25"/>
      <c r="AO2653" s="25"/>
      <c r="AP2653" s="45" t="str">
        <f t="shared" si="528"/>
        <v>CancelCancel</v>
      </c>
      <c r="AQ2653" s="45" t="str">
        <f t="shared" si="529"/>
        <v>CancelCancelRMB</v>
      </c>
    </row>
    <row r="2654" spans="1:43" s="15" customFormat="1">
      <c r="A2654" s="182" t="s">
        <v>2522</v>
      </c>
      <c r="B2654" s="182" t="s">
        <v>2522</v>
      </c>
      <c r="C2654" s="182" t="s">
        <v>2522</v>
      </c>
      <c r="D2654" s="57" t="b">
        <f t="shared" si="518"/>
        <v>0</v>
      </c>
      <c r="E2654" s="182" t="s">
        <v>2522</v>
      </c>
      <c r="F2654" s="182" t="s">
        <v>2522</v>
      </c>
      <c r="G2654" s="182" t="s">
        <v>2522</v>
      </c>
      <c r="H2654" s="185"/>
      <c r="I2654" s="57" t="str">
        <f t="shared" si="521"/>
        <v>TBA</v>
      </c>
      <c r="J2654" s="178" t="s">
        <v>2522</v>
      </c>
      <c r="K2654" s="185" t="s">
        <v>2532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22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87" t="str">
        <f>IF(W2654="","",IF(W2654="RMB","1.13", "1"))</f>
        <v>1.13</v>
      </c>
      <c r="Z2654" s="26">
        <f t="shared" si="519"/>
        <v>1490000</v>
      </c>
      <c r="AA2654" s="16">
        <v>1.095</v>
      </c>
      <c r="AB2654" s="35">
        <f t="shared" si="530"/>
        <v>1443849.5575221241</v>
      </c>
      <c r="AC2654" s="27">
        <f t="shared" si="523"/>
        <v>173261.94690265489</v>
      </c>
      <c r="AD2654" s="184">
        <v>0.12</v>
      </c>
      <c r="AE2654" s="183">
        <f t="shared" si="524"/>
        <v>1</v>
      </c>
      <c r="AF2654" s="183">
        <f>IF(AND(COUNTIFS($J$18:J2654,J2654)=1,AE2654=1),1,"")</f>
        <v>1</v>
      </c>
      <c r="AG2654" s="183">
        <f>IF(C2654="","",IF(AND(COUNTIFS($J$18:J2654,J2654)=1,C2654&lt;&gt;""),1,""))</f>
        <v>1</v>
      </c>
      <c r="AH2654" s="183">
        <f>IF(G2654="","",IF(AND(COUNTIFS($J$18:J2654,J2654)=1,G2654&lt;&gt;""),1,""))</f>
        <v>1</v>
      </c>
      <c r="AI2654" s="28">
        <f t="shared" si="525"/>
        <v>26597845.334513277</v>
      </c>
      <c r="AJ2654" s="28">
        <f t="shared" si="526"/>
        <v>3122616.3251415933</v>
      </c>
      <c r="AK2654" s="29">
        <f t="shared" si="527"/>
        <v>0.11740110094894403</v>
      </c>
      <c r="AL2654" s="25"/>
      <c r="AM2654" s="25"/>
      <c r="AN2654" s="25"/>
      <c r="AO2654" s="25"/>
      <c r="AP2654" s="45" t="str">
        <f t="shared" si="528"/>
        <v>TBATBA</v>
      </c>
      <c r="AQ2654" s="45" t="str">
        <f t="shared" si="529"/>
        <v>TBATBARMB</v>
      </c>
    </row>
    <row r="2655" spans="1:43" s="15" customFormat="1">
      <c r="A2655" s="182" t="s">
        <v>2522</v>
      </c>
      <c r="B2655" s="182" t="s">
        <v>2522</v>
      </c>
      <c r="C2655" s="182" t="s">
        <v>2522</v>
      </c>
      <c r="D2655" s="57" t="b">
        <f t="shared" si="518"/>
        <v>0</v>
      </c>
      <c r="E2655" s="182" t="s">
        <v>2522</v>
      </c>
      <c r="F2655" s="182" t="s">
        <v>2522</v>
      </c>
      <c r="G2655" s="182" t="s">
        <v>2522</v>
      </c>
      <c r="H2655" s="185"/>
      <c r="I2655" s="57" t="str">
        <f t="shared" si="521"/>
        <v>TBA</v>
      </c>
      <c r="J2655" s="178" t="s">
        <v>2522</v>
      </c>
      <c r="K2655" s="185" t="s">
        <v>2533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22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87" t="str">
        <f>IF(W2655="RMB","1.13", "1")</f>
        <v>1.13</v>
      </c>
      <c r="Z2655" s="26">
        <f t="shared" si="519"/>
        <v>900000</v>
      </c>
      <c r="AA2655" s="16">
        <v>1.095</v>
      </c>
      <c r="AB2655" s="35">
        <f t="shared" si="530"/>
        <v>872123.89380530978</v>
      </c>
      <c r="AC2655" s="27">
        <f t="shared" si="523"/>
        <v>104654.86725663717</v>
      </c>
      <c r="AD2655" s="184">
        <v>0.12</v>
      </c>
      <c r="AE2655" s="183">
        <f t="shared" si="524"/>
        <v>1</v>
      </c>
      <c r="AF2655" s="183" t="str">
        <f>IF(AND(COUNTIFS($J$18:J2655,J2655)=1,AE2655=1),1,"")</f>
        <v/>
      </c>
      <c r="AG2655" s="183" t="str">
        <f>IF(C2655="","",IF(AND(COUNTIFS($J$18:J2655,J2655)=1,C2655&lt;&gt;""),1,""))</f>
        <v/>
      </c>
      <c r="AH2655" s="183" t="str">
        <f>IF(G2655="","",IF(AND(COUNTIFS($J$18:J2655,J2655)=1,G2655&lt;&gt;""),1,""))</f>
        <v/>
      </c>
      <c r="AI2655" s="28">
        <f t="shared" si="525"/>
        <v>26597845.334513277</v>
      </c>
      <c r="AJ2655" s="28">
        <f t="shared" si="526"/>
        <v>3122616.3251415933</v>
      </c>
      <c r="AK2655" s="29">
        <f t="shared" si="527"/>
        <v>0.11740110094894403</v>
      </c>
      <c r="AL2655" s="25"/>
      <c r="AM2655" s="25"/>
      <c r="AN2655" s="25"/>
      <c r="AO2655" s="25"/>
      <c r="AP2655" s="45" t="str">
        <f t="shared" si="528"/>
        <v>TBATBA</v>
      </c>
      <c r="AQ2655" s="45" t="str">
        <f t="shared" si="529"/>
        <v>TBATBARMB</v>
      </c>
    </row>
    <row r="2656" spans="1:43" s="15" customFormat="1">
      <c r="A2656" s="16" t="s">
        <v>42</v>
      </c>
      <c r="B2656" s="182">
        <v>2023</v>
      </c>
      <c r="C2656" s="182">
        <v>10</v>
      </c>
      <c r="D2656" s="57" t="str">
        <f t="shared" si="518"/>
        <v>Q3</v>
      </c>
      <c r="E2656" s="16" t="s">
        <v>42</v>
      </c>
      <c r="F2656" s="182">
        <v>2023</v>
      </c>
      <c r="G2656" s="182">
        <v>11</v>
      </c>
      <c r="H2656" s="185"/>
      <c r="I2656" s="57" t="str">
        <f t="shared" si="521"/>
        <v>Q3</v>
      </c>
      <c r="J2656" s="178" t="s">
        <v>2534</v>
      </c>
      <c r="K2656" s="185" t="s">
        <v>2535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22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87" t="str">
        <f>IF(W2656="","",IF(W2656="RMB","1.13", "1"))</f>
        <v>1.13</v>
      </c>
      <c r="Z2656" s="26">
        <f t="shared" si="519"/>
        <v>525000</v>
      </c>
      <c r="AA2656" s="16">
        <v>1.07</v>
      </c>
      <c r="AB2656" s="35">
        <f t="shared" si="530"/>
        <v>497123.89380530978</v>
      </c>
      <c r="AC2656" s="27">
        <f t="shared" si="523"/>
        <v>51253.473451327438</v>
      </c>
      <c r="AD2656" s="184">
        <v>0.1031</v>
      </c>
      <c r="AE2656" s="183">
        <f t="shared" si="524"/>
        <v>1</v>
      </c>
      <c r="AF2656" s="183">
        <f>IF(AND(COUNTIFS($J$18:J2656,J2656)=1,AE2656=1),1,"")</f>
        <v>1</v>
      </c>
      <c r="AG2656" s="183">
        <f>IF(C2656="","",IF(AND(COUNTIFS($J$18:J2656,J2656)=1,C2656&lt;&gt;""),1,""))</f>
        <v>1</v>
      </c>
      <c r="AH2656" s="183">
        <f>IF(G2656="","",IF(AND(COUNTIFS($J$18:J2656,J2656)=1,G2656&lt;&gt;""),1,""))</f>
        <v>1</v>
      </c>
      <c r="AI2656" s="28">
        <f t="shared" si="525"/>
        <v>11730565.00042478</v>
      </c>
      <c r="AJ2656" s="28">
        <f t="shared" si="526"/>
        <v>1971465.2465810829</v>
      </c>
      <c r="AK2656" s="29">
        <f t="shared" si="527"/>
        <v>0.16806225842571892</v>
      </c>
      <c r="AL2656" s="25"/>
      <c r="AM2656" s="25"/>
      <c r="AN2656" s="25"/>
      <c r="AO2656" s="25"/>
      <c r="AP2656" s="45" t="str">
        <f t="shared" si="528"/>
        <v>202311</v>
      </c>
      <c r="AQ2656" s="45" t="str">
        <f t="shared" si="529"/>
        <v>202311RMB</v>
      </c>
    </row>
    <row r="2657" spans="1:43" s="15" customFormat="1">
      <c r="A2657" s="16" t="s">
        <v>41</v>
      </c>
      <c r="B2657" s="182">
        <v>2023</v>
      </c>
      <c r="C2657" s="182">
        <v>1</v>
      </c>
      <c r="D2657" s="57" t="str">
        <f t="shared" si="518"/>
        <v>Q4</v>
      </c>
      <c r="E2657" s="16" t="s">
        <v>171</v>
      </c>
      <c r="F2657" s="16" t="s">
        <v>171</v>
      </c>
      <c r="G2657" s="182" t="s">
        <v>171</v>
      </c>
      <c r="H2657" s="185"/>
      <c r="I2657" s="57" t="str">
        <f t="shared" si="521"/>
        <v>Cancel</v>
      </c>
      <c r="J2657" s="178" t="s">
        <v>2518</v>
      </c>
      <c r="K2657" s="185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22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87" t="str">
        <f t="shared" ref="Y2657:Y2682" si="532">IF(W2657="RMB","1.13", "1")</f>
        <v>1.13</v>
      </c>
      <c r="Z2657" s="26">
        <f t="shared" si="519"/>
        <v>1000000</v>
      </c>
      <c r="AA2657" s="16">
        <v>1.1000000000000001</v>
      </c>
      <c r="AB2657" s="35">
        <f t="shared" si="530"/>
        <v>973451.3274336285</v>
      </c>
      <c r="AC2657" s="27">
        <f t="shared" si="523"/>
        <v>116814.15929203542</v>
      </c>
      <c r="AD2657" s="181">
        <v>0.12</v>
      </c>
      <c r="AE2657" s="183">
        <f t="shared" si="524"/>
        <v>0</v>
      </c>
      <c r="AF2657" s="183" t="str">
        <f>IF(AND(COUNTIFS($J$18:J2657,J2657)=1,AE2657=1),1,"")</f>
        <v/>
      </c>
      <c r="AG2657" s="183" t="str">
        <f>IF(C2657="","",IF(AND(COUNTIFS($J$18:J2657,J2657)=1,C2657&lt;&gt;""),1,""))</f>
        <v/>
      </c>
      <c r="AH2657" s="183" t="str">
        <f>IF(G2657="","",IF(AND(COUNTIFS($J$18:J2657,J2657)=1,G2657&lt;&gt;""),1,""))</f>
        <v/>
      </c>
      <c r="AI2657" s="28">
        <f t="shared" si="525"/>
        <v>468573419.10712183</v>
      </c>
      <c r="AJ2657" s="28">
        <f t="shared" si="526"/>
        <v>55829466.862621114</v>
      </c>
      <c r="AK2657" s="29">
        <f t="shared" si="527"/>
        <v>0.11914774629983395</v>
      </c>
      <c r="AL2657" s="25"/>
      <c r="AM2657" s="25"/>
      <c r="AN2657" s="25"/>
      <c r="AO2657" s="25"/>
      <c r="AP2657" s="45" t="str">
        <f t="shared" si="528"/>
        <v>CancelCancel</v>
      </c>
      <c r="AQ2657" s="45" t="str">
        <f t="shared" si="529"/>
        <v>CancelCancelRMB</v>
      </c>
    </row>
    <row r="2658" spans="1:43" s="15" customFormat="1">
      <c r="A2658" s="16" t="s">
        <v>41</v>
      </c>
      <c r="B2658" s="182">
        <v>2023</v>
      </c>
      <c r="C2658" s="182">
        <v>1</v>
      </c>
      <c r="D2658" s="5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6" t="s">
        <v>171</v>
      </c>
      <c r="F2658" s="16" t="s">
        <v>171</v>
      </c>
      <c r="G2658" s="182" t="s">
        <v>171</v>
      </c>
      <c r="H2658" s="185"/>
      <c r="I2658" s="57" t="str">
        <f t="shared" si="521"/>
        <v>Cancel</v>
      </c>
      <c r="J2658" s="178" t="s">
        <v>2536</v>
      </c>
      <c r="K2658" s="185" t="s">
        <v>2537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22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87" t="str">
        <f t="shared" si="532"/>
        <v>1.13</v>
      </c>
      <c r="Z2658" s="26">
        <f t="shared" ref="Z2658:Z2692" si="534">IF(X2658="","",X2658*MAX(O2658,N2658))</f>
        <v>1150000</v>
      </c>
      <c r="AA2658" s="16">
        <v>1.095</v>
      </c>
      <c r="AB2658" s="35">
        <f t="shared" si="530"/>
        <v>1114380.5309734514</v>
      </c>
      <c r="AC2658" s="27">
        <f t="shared" si="523"/>
        <v>133725.66371681416</v>
      </c>
      <c r="AD2658" s="181">
        <v>0.12</v>
      </c>
      <c r="AE2658" s="183">
        <f t="shared" si="524"/>
        <v>1</v>
      </c>
      <c r="AF2658" s="183">
        <f>IF(AND(COUNTIFS($J$18:J2658,J2658)=1,AE2658=1),1,"")</f>
        <v>1</v>
      </c>
      <c r="AG2658" s="183">
        <f>IF(C2658="","",IF(AND(COUNTIFS($J$18:J2658,J2658)=1,C2658&lt;&gt;""),1,""))</f>
        <v>1</v>
      </c>
      <c r="AH2658" s="183">
        <f>IF(G2658="","",IF(AND(COUNTIFS($J$18:J2658,J2658)=1,G2658&lt;&gt;""),1,""))</f>
        <v>1</v>
      </c>
      <c r="AI2658" s="28">
        <f t="shared" si="525"/>
        <v>468573419.10712183</v>
      </c>
      <c r="AJ2658" s="28">
        <f t="shared" si="526"/>
        <v>55829466.862621114</v>
      </c>
      <c r="AK2658" s="29">
        <f t="shared" si="527"/>
        <v>0.11914774629983395</v>
      </c>
      <c r="AL2658" s="25"/>
      <c r="AM2658" s="25"/>
      <c r="AN2658" s="25"/>
      <c r="AO2658" s="25"/>
      <c r="AP2658" s="45" t="str">
        <f t="shared" si="528"/>
        <v>CancelCancel</v>
      </c>
      <c r="AQ2658" s="45" t="str">
        <f t="shared" si="529"/>
        <v>CancelCancelRMB</v>
      </c>
    </row>
    <row r="2659" spans="1:43" s="15" customFormat="1">
      <c r="A2659" s="16" t="s">
        <v>41</v>
      </c>
      <c r="B2659" s="182">
        <v>2023</v>
      </c>
      <c r="C2659" s="182">
        <v>1</v>
      </c>
      <c r="D2659" s="57" t="str">
        <f t="shared" si="533"/>
        <v>Q4</v>
      </c>
      <c r="E2659" s="16" t="s">
        <v>171</v>
      </c>
      <c r="F2659" s="16" t="s">
        <v>171</v>
      </c>
      <c r="G2659" s="182" t="s">
        <v>171</v>
      </c>
      <c r="H2659" s="185"/>
      <c r="I2659" s="57" t="str">
        <f t="shared" si="521"/>
        <v>Cancel</v>
      </c>
      <c r="J2659" s="178" t="s">
        <v>2536</v>
      </c>
      <c r="K2659" s="185" t="s">
        <v>2537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22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87" t="str">
        <f t="shared" si="532"/>
        <v>1.13</v>
      </c>
      <c r="Z2659" s="26">
        <f t="shared" si="534"/>
        <v>1150000</v>
      </c>
      <c r="AA2659" s="16">
        <v>1.095</v>
      </c>
      <c r="AB2659" s="35">
        <f t="shared" si="530"/>
        <v>1114380.5309734514</v>
      </c>
      <c r="AC2659" s="27">
        <f t="shared" si="523"/>
        <v>133725.66371681416</v>
      </c>
      <c r="AD2659" s="181">
        <v>0.12</v>
      </c>
      <c r="AE2659" s="183">
        <f t="shared" si="524"/>
        <v>1</v>
      </c>
      <c r="AF2659" s="183" t="str">
        <f>IF(AND(COUNTIFS($J$18:J2659,J2659)=1,AE2659=1),1,"")</f>
        <v/>
      </c>
      <c r="AG2659" s="183" t="str">
        <f>IF(C2659="","",IF(AND(COUNTIFS($J$18:J2659,J2659)=1,C2659&lt;&gt;""),1,""))</f>
        <v/>
      </c>
      <c r="AH2659" s="183" t="str">
        <f>IF(G2659="","",IF(AND(COUNTIFS($J$18:J2659,J2659)=1,G2659&lt;&gt;""),1,""))</f>
        <v/>
      </c>
      <c r="AI2659" s="28">
        <f t="shared" si="525"/>
        <v>468573419.10712183</v>
      </c>
      <c r="AJ2659" s="28">
        <f t="shared" si="526"/>
        <v>55829466.862621114</v>
      </c>
      <c r="AK2659" s="29">
        <f t="shared" si="527"/>
        <v>0.11914774629983395</v>
      </c>
      <c r="AL2659" s="25"/>
      <c r="AM2659" s="25"/>
      <c r="AN2659" s="25"/>
      <c r="AO2659" s="25"/>
      <c r="AP2659" s="45" t="str">
        <f t="shared" si="528"/>
        <v>CancelCancel</v>
      </c>
      <c r="AQ2659" s="45" t="str">
        <f t="shared" si="529"/>
        <v>CancelCancelRMB</v>
      </c>
    </row>
    <row r="2660" spans="1:43" s="15" customFormat="1">
      <c r="A2660" s="16" t="s">
        <v>41</v>
      </c>
      <c r="B2660" s="182">
        <v>2023</v>
      </c>
      <c r="C2660" s="182">
        <v>1</v>
      </c>
      <c r="D2660" s="57" t="str">
        <f t="shared" si="533"/>
        <v>Q4</v>
      </c>
      <c r="E2660" s="16" t="s">
        <v>171</v>
      </c>
      <c r="F2660" s="16" t="s">
        <v>171</v>
      </c>
      <c r="G2660" s="182" t="s">
        <v>171</v>
      </c>
      <c r="H2660" s="185"/>
      <c r="I2660" s="57" t="str">
        <f t="shared" si="521"/>
        <v>Cancel</v>
      </c>
      <c r="J2660" s="178" t="s">
        <v>2536</v>
      </c>
      <c r="K2660" s="185" t="s">
        <v>2537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22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87" t="str">
        <f t="shared" si="532"/>
        <v>1.13</v>
      </c>
      <c r="Z2660" s="26">
        <f t="shared" si="534"/>
        <v>1150000</v>
      </c>
      <c r="AA2660" s="16">
        <v>1.095</v>
      </c>
      <c r="AB2660" s="35">
        <f t="shared" si="530"/>
        <v>1114380.5309734514</v>
      </c>
      <c r="AC2660" s="27">
        <f t="shared" si="523"/>
        <v>133725.66371681416</v>
      </c>
      <c r="AD2660" s="181">
        <v>0.12</v>
      </c>
      <c r="AE2660" s="183">
        <f t="shared" si="524"/>
        <v>1</v>
      </c>
      <c r="AF2660" s="183" t="str">
        <f>IF(AND(COUNTIFS($J$18:J2660,J2660)=1,AE2660=1),1,"")</f>
        <v/>
      </c>
      <c r="AG2660" s="183" t="str">
        <f>IF(C2660="","",IF(AND(COUNTIFS($J$18:J2660,J2660)=1,C2660&lt;&gt;""),1,""))</f>
        <v/>
      </c>
      <c r="AH2660" s="183" t="str">
        <f>IF(G2660="","",IF(AND(COUNTIFS($J$18:J2660,J2660)=1,G2660&lt;&gt;""),1,""))</f>
        <v/>
      </c>
      <c r="AI2660" s="28">
        <f t="shared" si="525"/>
        <v>468573419.10712183</v>
      </c>
      <c r="AJ2660" s="28">
        <f t="shared" si="526"/>
        <v>55829466.862621114</v>
      </c>
      <c r="AK2660" s="29">
        <f t="shared" si="527"/>
        <v>0.11914774629983395</v>
      </c>
      <c r="AL2660" s="25"/>
      <c r="AM2660" s="25"/>
      <c r="AN2660" s="25"/>
      <c r="AO2660" s="25"/>
      <c r="AP2660" s="45" t="str">
        <f t="shared" si="528"/>
        <v>CancelCancel</v>
      </c>
      <c r="AQ2660" s="45" t="str">
        <f t="shared" si="529"/>
        <v>CancelCancelRMB</v>
      </c>
    </row>
    <row r="2661" spans="1:43" s="15" customFormat="1">
      <c r="A2661" s="16" t="s">
        <v>41</v>
      </c>
      <c r="B2661" s="182">
        <v>2023</v>
      </c>
      <c r="C2661" s="182">
        <v>1</v>
      </c>
      <c r="D2661" s="57" t="str">
        <f t="shared" si="533"/>
        <v>Q4</v>
      </c>
      <c r="E2661" s="16" t="s">
        <v>171</v>
      </c>
      <c r="F2661" s="16" t="s">
        <v>171</v>
      </c>
      <c r="G2661" s="182" t="s">
        <v>171</v>
      </c>
      <c r="H2661" s="185"/>
      <c r="I2661" s="57" t="str">
        <f t="shared" si="521"/>
        <v>Cancel</v>
      </c>
      <c r="J2661" s="178" t="s">
        <v>2536</v>
      </c>
      <c r="K2661" s="185" t="s">
        <v>2537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22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87" t="str">
        <f t="shared" si="532"/>
        <v>1.13</v>
      </c>
      <c r="Z2661" s="26">
        <f t="shared" si="534"/>
        <v>1150000</v>
      </c>
      <c r="AA2661" s="16">
        <v>1.095</v>
      </c>
      <c r="AB2661" s="35">
        <f t="shared" si="530"/>
        <v>1114380.5309734514</v>
      </c>
      <c r="AC2661" s="27">
        <f t="shared" si="523"/>
        <v>133725.66371681416</v>
      </c>
      <c r="AD2661" s="181">
        <v>0.12</v>
      </c>
      <c r="AE2661" s="183">
        <f t="shared" si="524"/>
        <v>1</v>
      </c>
      <c r="AF2661" s="183" t="str">
        <f>IF(AND(COUNTIFS($J$18:J2661,J2661)=1,AE2661=1),1,"")</f>
        <v/>
      </c>
      <c r="AG2661" s="183" t="str">
        <f>IF(C2661="","",IF(AND(COUNTIFS($J$18:J2661,J2661)=1,C2661&lt;&gt;""),1,""))</f>
        <v/>
      </c>
      <c r="AH2661" s="183" t="str">
        <f>IF(G2661="","",IF(AND(COUNTIFS($J$18:J2661,J2661)=1,G2661&lt;&gt;""),1,""))</f>
        <v/>
      </c>
      <c r="AI2661" s="28">
        <f t="shared" si="525"/>
        <v>468573419.10712183</v>
      </c>
      <c r="AJ2661" s="28">
        <f t="shared" si="526"/>
        <v>55829466.862621114</v>
      </c>
      <c r="AK2661" s="29">
        <f t="shared" si="527"/>
        <v>0.11914774629983395</v>
      </c>
      <c r="AL2661" s="25"/>
      <c r="AM2661" s="25"/>
      <c r="AN2661" s="25"/>
      <c r="AO2661" s="25"/>
      <c r="AP2661" s="45" t="str">
        <f t="shared" si="528"/>
        <v>CancelCancel</v>
      </c>
      <c r="AQ2661" s="45" t="str">
        <f t="shared" si="529"/>
        <v>CancelCancelRMB</v>
      </c>
    </row>
    <row r="2662" spans="1:43" s="15" customFormat="1">
      <c r="A2662" s="16" t="s">
        <v>41</v>
      </c>
      <c r="B2662" s="182">
        <v>2023</v>
      </c>
      <c r="C2662" s="182">
        <v>1</v>
      </c>
      <c r="D2662" s="57" t="str">
        <f t="shared" si="533"/>
        <v>Q4</v>
      </c>
      <c r="E2662" s="16" t="s">
        <v>171</v>
      </c>
      <c r="F2662" s="16" t="s">
        <v>171</v>
      </c>
      <c r="G2662" s="182" t="s">
        <v>171</v>
      </c>
      <c r="H2662" s="185"/>
      <c r="I2662" s="57" t="str">
        <f t="shared" si="521"/>
        <v>Cancel</v>
      </c>
      <c r="J2662" s="178" t="s">
        <v>2536</v>
      </c>
      <c r="K2662" s="185" t="s">
        <v>2537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22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87" t="str">
        <f t="shared" si="532"/>
        <v>1.13</v>
      </c>
      <c r="Z2662" s="26">
        <f t="shared" si="534"/>
        <v>1150000</v>
      </c>
      <c r="AA2662" s="16">
        <v>1.095</v>
      </c>
      <c r="AB2662" s="35">
        <f t="shared" si="530"/>
        <v>1114380.5309734514</v>
      </c>
      <c r="AC2662" s="27">
        <f t="shared" si="523"/>
        <v>133725.66371681416</v>
      </c>
      <c r="AD2662" s="181">
        <v>0.12</v>
      </c>
      <c r="AE2662" s="183">
        <f t="shared" si="524"/>
        <v>1</v>
      </c>
      <c r="AF2662" s="183" t="str">
        <f>IF(AND(COUNTIFS($J$18:J2662,J2662)=1,AE2662=1),1,"")</f>
        <v/>
      </c>
      <c r="AG2662" s="183" t="str">
        <f>IF(C2662="","",IF(AND(COUNTIFS($J$18:J2662,J2662)=1,C2662&lt;&gt;""),1,""))</f>
        <v/>
      </c>
      <c r="AH2662" s="183" t="str">
        <f>IF(G2662="","",IF(AND(COUNTIFS($J$18:J2662,J2662)=1,G2662&lt;&gt;""),1,""))</f>
        <v/>
      </c>
      <c r="AI2662" s="28">
        <f t="shared" si="525"/>
        <v>468573419.10712183</v>
      </c>
      <c r="AJ2662" s="28">
        <f t="shared" si="526"/>
        <v>55829466.862621114</v>
      </c>
      <c r="AK2662" s="29">
        <f t="shared" si="527"/>
        <v>0.11914774629983395</v>
      </c>
      <c r="AL2662" s="25"/>
      <c r="AM2662" s="25"/>
      <c r="AN2662" s="25"/>
      <c r="AO2662" s="25"/>
      <c r="AP2662" s="45" t="str">
        <f t="shared" si="528"/>
        <v>CancelCancel</v>
      </c>
      <c r="AQ2662" s="45" t="str">
        <f t="shared" si="529"/>
        <v>CancelCancelRMB</v>
      </c>
    </row>
    <row r="2663" spans="1:43" s="15" customFormat="1">
      <c r="A2663" s="16" t="s">
        <v>41</v>
      </c>
      <c r="B2663" s="182">
        <v>2023</v>
      </c>
      <c r="C2663" s="182">
        <v>1</v>
      </c>
      <c r="D2663" s="57" t="str">
        <f t="shared" si="533"/>
        <v>Q4</v>
      </c>
      <c r="E2663" s="16" t="s">
        <v>171</v>
      </c>
      <c r="F2663" s="16" t="s">
        <v>171</v>
      </c>
      <c r="G2663" s="182" t="s">
        <v>171</v>
      </c>
      <c r="H2663" s="185"/>
      <c r="I2663" s="57" t="str">
        <f t="shared" si="521"/>
        <v>Cancel</v>
      </c>
      <c r="J2663" s="178" t="s">
        <v>2536</v>
      </c>
      <c r="K2663" s="185" t="s">
        <v>2537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22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87" t="str">
        <f t="shared" si="532"/>
        <v>1.13</v>
      </c>
      <c r="Z2663" s="26">
        <f t="shared" si="534"/>
        <v>1050000</v>
      </c>
      <c r="AA2663" s="16">
        <v>1.095</v>
      </c>
      <c r="AB2663" s="35">
        <f t="shared" si="530"/>
        <v>1017477.8761061948</v>
      </c>
      <c r="AC2663" s="27">
        <f t="shared" si="523"/>
        <v>122097.34513274337</v>
      </c>
      <c r="AD2663" s="181">
        <v>0.12</v>
      </c>
      <c r="AE2663" s="183">
        <f t="shared" si="524"/>
        <v>1</v>
      </c>
      <c r="AF2663" s="183" t="str">
        <f>IF(AND(COUNTIFS($J$18:J2663,J2663)=1,AE2663=1),1,"")</f>
        <v/>
      </c>
      <c r="AG2663" s="183" t="str">
        <f>IF(C2663="","",IF(AND(COUNTIFS($J$18:J2663,J2663)=1,C2663&lt;&gt;""),1,""))</f>
        <v/>
      </c>
      <c r="AH2663" s="183" t="str">
        <f>IF(G2663="","",IF(AND(COUNTIFS($J$18:J2663,J2663)=1,G2663&lt;&gt;""),1,""))</f>
        <v/>
      </c>
      <c r="AI2663" s="28">
        <f t="shared" si="525"/>
        <v>468573419.10712183</v>
      </c>
      <c r="AJ2663" s="28">
        <f t="shared" si="526"/>
        <v>55829466.862621114</v>
      </c>
      <c r="AK2663" s="29">
        <f t="shared" si="527"/>
        <v>0.11914774629983395</v>
      </c>
      <c r="AL2663" s="25"/>
      <c r="AM2663" s="25"/>
      <c r="AN2663" s="25"/>
      <c r="AO2663" s="25"/>
      <c r="AP2663" s="45" t="str">
        <f t="shared" si="528"/>
        <v>CancelCancel</v>
      </c>
      <c r="AQ2663" s="45" t="str">
        <f t="shared" si="529"/>
        <v>CancelCancelRMB</v>
      </c>
    </row>
    <row r="2664" spans="1:43" s="15" customFormat="1">
      <c r="A2664" s="16" t="s">
        <v>41</v>
      </c>
      <c r="B2664" s="182">
        <v>2023</v>
      </c>
      <c r="C2664" s="182">
        <v>1</v>
      </c>
      <c r="D2664" s="57" t="str">
        <f t="shared" si="533"/>
        <v>Q4</v>
      </c>
      <c r="E2664" s="16" t="s">
        <v>171</v>
      </c>
      <c r="F2664" s="16" t="s">
        <v>171</v>
      </c>
      <c r="G2664" s="182" t="s">
        <v>171</v>
      </c>
      <c r="H2664" s="185"/>
      <c r="I2664" s="57" t="str">
        <f t="shared" si="521"/>
        <v>Cancel</v>
      </c>
      <c r="J2664" s="178" t="s">
        <v>2536</v>
      </c>
      <c r="K2664" s="185" t="s">
        <v>2537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22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87" t="str">
        <f t="shared" si="532"/>
        <v>1.13</v>
      </c>
      <c r="Z2664" s="26">
        <f t="shared" si="534"/>
        <v>1050000</v>
      </c>
      <c r="AA2664" s="16">
        <v>1.095</v>
      </c>
      <c r="AB2664" s="35">
        <f t="shared" si="530"/>
        <v>1017477.8761061948</v>
      </c>
      <c r="AC2664" s="27">
        <f t="shared" si="523"/>
        <v>122097.34513274337</v>
      </c>
      <c r="AD2664" s="181">
        <v>0.12</v>
      </c>
      <c r="AE2664" s="183">
        <f t="shared" si="524"/>
        <v>1</v>
      </c>
      <c r="AF2664" s="183" t="str">
        <f>IF(AND(COUNTIFS($J$18:J2664,J2664)=1,AE2664=1),1,"")</f>
        <v/>
      </c>
      <c r="AG2664" s="183" t="str">
        <f>IF(C2664="","",IF(AND(COUNTIFS($J$18:J2664,J2664)=1,C2664&lt;&gt;""),1,""))</f>
        <v/>
      </c>
      <c r="AH2664" s="183" t="str">
        <f>IF(G2664="","",IF(AND(COUNTIFS($J$18:J2664,J2664)=1,G2664&lt;&gt;""),1,""))</f>
        <v/>
      </c>
      <c r="AI2664" s="28">
        <f t="shared" si="525"/>
        <v>468573419.10712183</v>
      </c>
      <c r="AJ2664" s="28">
        <f t="shared" si="526"/>
        <v>55829466.862621114</v>
      </c>
      <c r="AK2664" s="29">
        <f t="shared" si="527"/>
        <v>0.11914774629983395</v>
      </c>
      <c r="AL2664" s="25"/>
      <c r="AM2664" s="25"/>
      <c r="AN2664" s="25"/>
      <c r="AO2664" s="25"/>
      <c r="AP2664" s="45" t="str">
        <f t="shared" si="528"/>
        <v>CancelCancel</v>
      </c>
      <c r="AQ2664" s="45" t="str">
        <f t="shared" si="529"/>
        <v>CancelCancelRMB</v>
      </c>
    </row>
    <row r="2665" spans="1:43" s="15" customFormat="1">
      <c r="A2665" s="16" t="s">
        <v>41</v>
      </c>
      <c r="B2665" s="182">
        <v>2023</v>
      </c>
      <c r="C2665" s="182">
        <v>1</v>
      </c>
      <c r="D2665" s="57" t="str">
        <f t="shared" si="533"/>
        <v>Q4</v>
      </c>
      <c r="E2665" s="16" t="s">
        <v>171</v>
      </c>
      <c r="F2665" s="16" t="s">
        <v>171</v>
      </c>
      <c r="G2665" s="182" t="s">
        <v>171</v>
      </c>
      <c r="H2665" s="185"/>
      <c r="I2665" s="57" t="str">
        <f t="shared" si="521"/>
        <v>Cancel</v>
      </c>
      <c r="J2665" s="178" t="s">
        <v>2536</v>
      </c>
      <c r="K2665" s="185" t="s">
        <v>2537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22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87" t="str">
        <f t="shared" si="532"/>
        <v>1.13</v>
      </c>
      <c r="Z2665" s="26">
        <f t="shared" si="534"/>
        <v>1050000</v>
      </c>
      <c r="AA2665" s="16">
        <v>1.095</v>
      </c>
      <c r="AB2665" s="35">
        <f t="shared" si="530"/>
        <v>1017477.8761061948</v>
      </c>
      <c r="AC2665" s="27">
        <f t="shared" si="523"/>
        <v>122097.34513274337</v>
      </c>
      <c r="AD2665" s="181">
        <v>0.12</v>
      </c>
      <c r="AE2665" s="183">
        <f t="shared" si="524"/>
        <v>1</v>
      </c>
      <c r="AF2665" s="183" t="str">
        <f>IF(AND(COUNTIFS($J$18:J2665,J2665)=1,AE2665=1),1,"")</f>
        <v/>
      </c>
      <c r="AG2665" s="183" t="str">
        <f>IF(C2665="","",IF(AND(COUNTIFS($J$18:J2665,J2665)=1,C2665&lt;&gt;""),1,""))</f>
        <v/>
      </c>
      <c r="AH2665" s="183" t="str">
        <f>IF(G2665="","",IF(AND(COUNTIFS($J$18:J2665,J2665)=1,G2665&lt;&gt;""),1,""))</f>
        <v/>
      </c>
      <c r="AI2665" s="28">
        <f t="shared" si="525"/>
        <v>468573419.10712183</v>
      </c>
      <c r="AJ2665" s="28">
        <f t="shared" si="526"/>
        <v>55829466.862621114</v>
      </c>
      <c r="AK2665" s="29">
        <f t="shared" si="527"/>
        <v>0.11914774629983395</v>
      </c>
      <c r="AL2665" s="25"/>
      <c r="AM2665" s="25"/>
      <c r="AN2665" s="25"/>
      <c r="AO2665" s="25"/>
      <c r="AP2665" s="45" t="str">
        <f t="shared" si="528"/>
        <v>CancelCancel</v>
      </c>
      <c r="AQ2665" s="45" t="str">
        <f t="shared" si="529"/>
        <v>CancelCancelRMB</v>
      </c>
    </row>
    <row r="2666" spans="1:43" s="15" customFormat="1">
      <c r="A2666" s="16" t="s">
        <v>41</v>
      </c>
      <c r="B2666" s="182">
        <v>2023</v>
      </c>
      <c r="C2666" s="182">
        <v>1</v>
      </c>
      <c r="D2666" s="57" t="str">
        <f t="shared" si="533"/>
        <v>Q4</v>
      </c>
      <c r="E2666" s="16" t="s">
        <v>171</v>
      </c>
      <c r="F2666" s="16" t="s">
        <v>171</v>
      </c>
      <c r="G2666" s="182" t="s">
        <v>171</v>
      </c>
      <c r="H2666" s="185"/>
      <c r="I2666" s="57" t="str">
        <f t="shared" si="521"/>
        <v>Cancel</v>
      </c>
      <c r="J2666" s="178" t="s">
        <v>2536</v>
      </c>
      <c r="K2666" s="185" t="s">
        <v>2537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22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87" t="str">
        <f t="shared" si="532"/>
        <v>1.13</v>
      </c>
      <c r="Z2666" s="26">
        <f t="shared" si="534"/>
        <v>900000</v>
      </c>
      <c r="AA2666" s="16">
        <v>1.095</v>
      </c>
      <c r="AB2666" s="35">
        <f t="shared" si="530"/>
        <v>872123.89380530978</v>
      </c>
      <c r="AC2666" s="27">
        <f t="shared" si="523"/>
        <v>104654.86725663717</v>
      </c>
      <c r="AD2666" s="181">
        <v>0.12</v>
      </c>
      <c r="AE2666" s="183">
        <f t="shared" si="524"/>
        <v>1</v>
      </c>
      <c r="AF2666" s="183" t="str">
        <f>IF(AND(COUNTIFS($J$18:J2666,J2666)=1,AE2666=1),1,"")</f>
        <v/>
      </c>
      <c r="AG2666" s="183" t="str">
        <f>IF(C2666="","",IF(AND(COUNTIFS($J$18:J2666,J2666)=1,C2666&lt;&gt;""),1,""))</f>
        <v/>
      </c>
      <c r="AH2666" s="183" t="str">
        <f>IF(G2666="","",IF(AND(COUNTIFS($J$18:J2666,J2666)=1,G2666&lt;&gt;""),1,""))</f>
        <v/>
      </c>
      <c r="AI2666" s="28">
        <f t="shared" si="525"/>
        <v>468573419.10712183</v>
      </c>
      <c r="AJ2666" s="28">
        <f t="shared" si="526"/>
        <v>55829466.862621114</v>
      </c>
      <c r="AK2666" s="29">
        <f t="shared" si="527"/>
        <v>0.11914774629983395</v>
      </c>
      <c r="AL2666" s="25"/>
      <c r="AM2666" s="25"/>
      <c r="AN2666" s="25"/>
      <c r="AO2666" s="25"/>
      <c r="AP2666" s="45" t="str">
        <f t="shared" si="528"/>
        <v>CancelCancel</v>
      </c>
      <c r="AQ2666" s="45" t="str">
        <f t="shared" si="529"/>
        <v>CancelCancelRMB</v>
      </c>
    </row>
    <row r="2667" spans="1:43" s="15" customFormat="1">
      <c r="A2667" s="16" t="s">
        <v>41</v>
      </c>
      <c r="B2667" s="182">
        <v>2023</v>
      </c>
      <c r="C2667" s="182">
        <v>1</v>
      </c>
      <c r="D2667" s="57" t="str">
        <f t="shared" si="533"/>
        <v>Q4</v>
      </c>
      <c r="E2667" s="16" t="s">
        <v>171</v>
      </c>
      <c r="F2667" s="16" t="s">
        <v>171</v>
      </c>
      <c r="G2667" s="182" t="s">
        <v>171</v>
      </c>
      <c r="H2667" s="185"/>
      <c r="I2667" s="57" t="str">
        <f t="shared" si="521"/>
        <v>Cancel</v>
      </c>
      <c r="J2667" s="178" t="s">
        <v>2536</v>
      </c>
      <c r="K2667" s="185" t="s">
        <v>2537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22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87" t="str">
        <f t="shared" si="532"/>
        <v>1.13</v>
      </c>
      <c r="Z2667" s="26">
        <f t="shared" si="534"/>
        <v>900000</v>
      </c>
      <c r="AA2667" s="16">
        <v>1.095</v>
      </c>
      <c r="AB2667" s="35">
        <f t="shared" si="530"/>
        <v>872123.89380530978</v>
      </c>
      <c r="AC2667" s="27">
        <f t="shared" si="523"/>
        <v>104654.86725663717</v>
      </c>
      <c r="AD2667" s="181">
        <v>0.12</v>
      </c>
      <c r="AE2667" s="183">
        <f t="shared" si="524"/>
        <v>1</v>
      </c>
      <c r="AF2667" s="183" t="str">
        <f>IF(AND(COUNTIFS($J$18:J2667,J2667)=1,AE2667=1),1,"")</f>
        <v/>
      </c>
      <c r="AG2667" s="183" t="str">
        <f>IF(C2667="","",IF(AND(COUNTIFS($J$18:J2667,J2667)=1,C2667&lt;&gt;""),1,""))</f>
        <v/>
      </c>
      <c r="AH2667" s="183" t="str">
        <f>IF(G2667="","",IF(AND(COUNTIFS($J$18:J2667,J2667)=1,G2667&lt;&gt;""),1,""))</f>
        <v/>
      </c>
      <c r="AI2667" s="28">
        <f t="shared" si="525"/>
        <v>468573419.10712183</v>
      </c>
      <c r="AJ2667" s="28">
        <f t="shared" si="526"/>
        <v>55829466.862621114</v>
      </c>
      <c r="AK2667" s="29">
        <f t="shared" si="527"/>
        <v>0.11914774629983395</v>
      </c>
      <c r="AL2667" s="25"/>
      <c r="AM2667" s="25"/>
      <c r="AN2667" s="25"/>
      <c r="AO2667" s="25"/>
      <c r="AP2667" s="45" t="str">
        <f t="shared" si="528"/>
        <v>CancelCancel</v>
      </c>
      <c r="AQ2667" s="45" t="str">
        <f t="shared" si="529"/>
        <v>CancelCancelRMB</v>
      </c>
    </row>
    <row r="2668" spans="1:43" s="15" customFormat="1">
      <c r="A2668" s="16" t="s">
        <v>41</v>
      </c>
      <c r="B2668" s="182">
        <v>2023</v>
      </c>
      <c r="C2668" s="182">
        <v>1</v>
      </c>
      <c r="D2668" s="57" t="str">
        <f t="shared" si="533"/>
        <v>Q4</v>
      </c>
      <c r="E2668" s="16" t="s">
        <v>171</v>
      </c>
      <c r="F2668" s="16" t="s">
        <v>171</v>
      </c>
      <c r="G2668" s="182" t="s">
        <v>171</v>
      </c>
      <c r="H2668" s="185"/>
      <c r="I2668" s="57" t="str">
        <f t="shared" si="521"/>
        <v>Cancel</v>
      </c>
      <c r="J2668" s="178" t="s">
        <v>2536</v>
      </c>
      <c r="K2668" s="185" t="s">
        <v>2537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22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87" t="str">
        <f t="shared" si="532"/>
        <v>1.13</v>
      </c>
      <c r="Z2668" s="26">
        <f t="shared" si="534"/>
        <v>600000</v>
      </c>
      <c r="AA2668" s="16">
        <v>1.095</v>
      </c>
      <c r="AB2668" s="35">
        <f t="shared" si="530"/>
        <v>581415.92920353985</v>
      </c>
      <c r="AC2668" s="27">
        <f t="shared" si="523"/>
        <v>69769.911504424774</v>
      </c>
      <c r="AD2668" s="181">
        <v>0.12</v>
      </c>
      <c r="AE2668" s="183">
        <f t="shared" si="524"/>
        <v>1</v>
      </c>
      <c r="AF2668" s="183" t="str">
        <f>IF(AND(COUNTIFS($J$18:J2668,J2668)=1,AE2668=1),1,"")</f>
        <v/>
      </c>
      <c r="AG2668" s="183" t="str">
        <f>IF(C2668="","",IF(AND(COUNTIFS($J$18:J2668,J2668)=1,C2668&lt;&gt;""),1,""))</f>
        <v/>
      </c>
      <c r="AH2668" s="183" t="str">
        <f>IF(G2668="","",IF(AND(COUNTIFS($J$18:J2668,J2668)=1,G2668&lt;&gt;""),1,""))</f>
        <v/>
      </c>
      <c r="AI2668" s="28">
        <f t="shared" si="525"/>
        <v>468573419.10712183</v>
      </c>
      <c r="AJ2668" s="28">
        <f t="shared" si="526"/>
        <v>55829466.862621114</v>
      </c>
      <c r="AK2668" s="29">
        <f t="shared" si="527"/>
        <v>0.11914774629983395</v>
      </c>
      <c r="AL2668" s="25"/>
      <c r="AM2668" s="25"/>
      <c r="AN2668" s="25"/>
      <c r="AO2668" s="25"/>
      <c r="AP2668" s="45" t="str">
        <f t="shared" si="528"/>
        <v>CancelCancel</v>
      </c>
      <c r="AQ2668" s="45" t="str">
        <f t="shared" si="529"/>
        <v>CancelCancelRMB</v>
      </c>
    </row>
    <row r="2669" spans="1:43" s="15" customFormat="1">
      <c r="A2669" s="16" t="s">
        <v>41</v>
      </c>
      <c r="B2669" s="182">
        <v>2023</v>
      </c>
      <c r="C2669" s="182">
        <v>1</v>
      </c>
      <c r="D2669" s="57" t="str">
        <f t="shared" si="533"/>
        <v>Q4</v>
      </c>
      <c r="E2669" s="16" t="s">
        <v>171</v>
      </c>
      <c r="F2669" s="16" t="s">
        <v>171</v>
      </c>
      <c r="G2669" s="182" t="s">
        <v>171</v>
      </c>
      <c r="H2669" s="185"/>
      <c r="I2669" s="57" t="str">
        <f t="shared" si="521"/>
        <v>Cancel</v>
      </c>
      <c r="J2669" s="178" t="s">
        <v>2536</v>
      </c>
      <c r="K2669" s="185" t="s">
        <v>2537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22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87" t="str">
        <f t="shared" si="532"/>
        <v>1.13</v>
      </c>
      <c r="Z2669" s="26">
        <f t="shared" si="534"/>
        <v>600000</v>
      </c>
      <c r="AA2669" s="16">
        <v>1.095</v>
      </c>
      <c r="AB2669" s="35">
        <f t="shared" si="530"/>
        <v>581415.92920353985</v>
      </c>
      <c r="AC2669" s="27">
        <f t="shared" si="523"/>
        <v>69769.911504424774</v>
      </c>
      <c r="AD2669" s="181">
        <v>0.12</v>
      </c>
      <c r="AE2669" s="183">
        <f t="shared" si="524"/>
        <v>1</v>
      </c>
      <c r="AF2669" s="183" t="str">
        <f>IF(AND(COUNTIFS($J$18:J2669,J2669)=1,AE2669=1),1,"")</f>
        <v/>
      </c>
      <c r="AG2669" s="183" t="str">
        <f>IF(C2669="","",IF(AND(COUNTIFS($J$18:J2669,J2669)=1,C2669&lt;&gt;""),1,""))</f>
        <v/>
      </c>
      <c r="AH2669" s="183" t="str">
        <f>IF(G2669="","",IF(AND(COUNTIFS($J$18:J2669,J2669)=1,G2669&lt;&gt;""),1,""))</f>
        <v/>
      </c>
      <c r="AI2669" s="28">
        <f t="shared" si="525"/>
        <v>468573419.10712183</v>
      </c>
      <c r="AJ2669" s="28">
        <f t="shared" si="526"/>
        <v>55829466.862621114</v>
      </c>
      <c r="AK2669" s="29">
        <f t="shared" si="527"/>
        <v>0.11914774629983395</v>
      </c>
      <c r="AL2669" s="25"/>
      <c r="AM2669" s="25"/>
      <c r="AN2669" s="25"/>
      <c r="AO2669" s="25"/>
      <c r="AP2669" s="45" t="str">
        <f t="shared" si="528"/>
        <v>CancelCancel</v>
      </c>
      <c r="AQ2669" s="45" t="str">
        <f t="shared" si="529"/>
        <v>CancelCancelRMB</v>
      </c>
    </row>
    <row r="2670" spans="1:43" s="15" customFormat="1">
      <c r="A2670" s="182" t="s">
        <v>2522</v>
      </c>
      <c r="B2670" s="182" t="s">
        <v>2522</v>
      </c>
      <c r="C2670" s="182" t="s">
        <v>2522</v>
      </c>
      <c r="D2670" s="57" t="b">
        <f t="shared" si="533"/>
        <v>0</v>
      </c>
      <c r="E2670" s="182" t="s">
        <v>2522</v>
      </c>
      <c r="F2670" s="182" t="s">
        <v>2522</v>
      </c>
      <c r="G2670" s="182" t="s">
        <v>2522</v>
      </c>
      <c r="H2670" s="185"/>
      <c r="I2670" s="57" t="str">
        <f t="shared" si="521"/>
        <v>TBA</v>
      </c>
      <c r="J2670" s="178" t="s">
        <v>2522</v>
      </c>
      <c r="K2670" s="185" t="s">
        <v>2533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22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87" t="str">
        <f t="shared" si="532"/>
        <v>1.13</v>
      </c>
      <c r="Z2670" s="26">
        <f t="shared" si="534"/>
        <v>600000</v>
      </c>
      <c r="AA2670" s="16">
        <v>1.095</v>
      </c>
      <c r="AB2670" s="35">
        <f t="shared" si="530"/>
        <v>581415.92920353985</v>
      </c>
      <c r="AC2670" s="27">
        <f t="shared" si="523"/>
        <v>69769.911504424774</v>
      </c>
      <c r="AD2670" s="184">
        <v>0.12</v>
      </c>
      <c r="AE2670" s="183">
        <f t="shared" si="524"/>
        <v>1</v>
      </c>
      <c r="AF2670" s="183" t="str">
        <f>IF(AND(COUNTIFS($J$18:J2670,J2670)=1,AE2670=1),1,"")</f>
        <v/>
      </c>
      <c r="AG2670" s="183" t="str">
        <f>IF(C2670="","",IF(AND(COUNTIFS($J$18:J2670,J2670)=1,C2670&lt;&gt;""),1,""))</f>
        <v/>
      </c>
      <c r="AH2670" s="183" t="str">
        <f>IF(G2670="","",IF(AND(COUNTIFS($J$18:J2670,J2670)=1,G2670&lt;&gt;""),1,""))</f>
        <v/>
      </c>
      <c r="AI2670" s="28">
        <f t="shared" si="525"/>
        <v>26597845.334513277</v>
      </c>
      <c r="AJ2670" s="28">
        <f t="shared" si="526"/>
        <v>3122616.3251415933</v>
      </c>
      <c r="AK2670" s="29">
        <f t="shared" si="527"/>
        <v>0.11740110094894403</v>
      </c>
      <c r="AL2670" s="25"/>
      <c r="AM2670" s="25"/>
      <c r="AN2670" s="25"/>
      <c r="AO2670" s="25"/>
      <c r="AP2670" s="45" t="str">
        <f t="shared" si="528"/>
        <v>TBATBA</v>
      </c>
      <c r="AQ2670" s="45" t="str">
        <f t="shared" si="529"/>
        <v>TBATBARMB</v>
      </c>
    </row>
    <row r="2671" spans="1:43" s="15" customFormat="1">
      <c r="A2671" s="16" t="s">
        <v>42</v>
      </c>
      <c r="B2671" s="182">
        <v>2023</v>
      </c>
      <c r="C2671" s="182">
        <v>9</v>
      </c>
      <c r="D2671" s="57" t="str">
        <f t="shared" si="533"/>
        <v>Q2</v>
      </c>
      <c r="E2671" s="16" t="s">
        <v>171</v>
      </c>
      <c r="F2671" s="16" t="s">
        <v>171</v>
      </c>
      <c r="G2671" s="182" t="s">
        <v>171</v>
      </c>
      <c r="H2671" s="185"/>
      <c r="I2671" s="57" t="str">
        <f t="shared" si="521"/>
        <v>Cancel</v>
      </c>
      <c r="J2671" s="178" t="s">
        <v>2525</v>
      </c>
      <c r="K2671" s="185" t="s">
        <v>2526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22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2527</v>
      </c>
      <c r="V2671" s="16" t="s">
        <v>2472</v>
      </c>
      <c r="W2671" s="16" t="s">
        <v>51</v>
      </c>
      <c r="X2671" s="34">
        <v>760000</v>
      </c>
      <c r="Y2671" s="187" t="str">
        <f t="shared" si="532"/>
        <v>1.13</v>
      </c>
      <c r="Z2671" s="26">
        <f t="shared" si="534"/>
        <v>760000</v>
      </c>
      <c r="AA2671" s="16">
        <v>1.095</v>
      </c>
      <c r="AB2671" s="35">
        <f t="shared" si="530"/>
        <v>736460.17699115048</v>
      </c>
      <c r="AC2671" s="27">
        <f t="shared" si="523"/>
        <v>88375.221238938058</v>
      </c>
      <c r="AD2671" s="181">
        <v>0.12</v>
      </c>
      <c r="AE2671" s="183">
        <f t="shared" si="524"/>
        <v>1</v>
      </c>
      <c r="AF2671" s="183" t="str">
        <f>IF(AND(COUNTIFS($J$18:J2671,J2671)=1,AE2671=1),1,"")</f>
        <v/>
      </c>
      <c r="AG2671" s="183" t="str">
        <f>IF(C2671="","",IF(AND(COUNTIFS($J$18:J2671,J2671)=1,C2671&lt;&gt;""),1,""))</f>
        <v/>
      </c>
      <c r="AH2671" s="183" t="str">
        <f>IF(G2671="","",IF(AND(COUNTIFS($J$18:J2671,J2671)=1,G2671&lt;&gt;""),1,""))</f>
        <v/>
      </c>
      <c r="AI2671" s="28">
        <f t="shared" si="525"/>
        <v>468573419.10712183</v>
      </c>
      <c r="AJ2671" s="28">
        <f t="shared" si="526"/>
        <v>55829466.862621114</v>
      </c>
      <c r="AK2671" s="29">
        <f t="shared" si="527"/>
        <v>0.11914774629983395</v>
      </c>
      <c r="AL2671" s="25"/>
      <c r="AM2671" s="25"/>
      <c r="AN2671" s="25"/>
      <c r="AO2671" s="25"/>
      <c r="AP2671" s="45" t="str">
        <f t="shared" si="528"/>
        <v>CancelCancel</v>
      </c>
      <c r="AQ2671" s="45" t="str">
        <f t="shared" si="529"/>
        <v>CancelCancelRMB</v>
      </c>
    </row>
    <row r="2672" spans="1:43" s="15" customFormat="1">
      <c r="A2672" s="16" t="s">
        <v>42</v>
      </c>
      <c r="B2672" s="182">
        <v>2023</v>
      </c>
      <c r="C2672" s="182">
        <v>9</v>
      </c>
      <c r="D2672" s="57" t="str">
        <f t="shared" si="533"/>
        <v>Q2</v>
      </c>
      <c r="E2672" s="16" t="s">
        <v>171</v>
      </c>
      <c r="F2672" s="16" t="s">
        <v>171</v>
      </c>
      <c r="G2672" s="182" t="s">
        <v>171</v>
      </c>
      <c r="H2672" s="185"/>
      <c r="I2672" s="57" t="str">
        <f t="shared" si="521"/>
        <v>Cancel</v>
      </c>
      <c r="J2672" s="178" t="s">
        <v>2525</v>
      </c>
      <c r="K2672" s="185" t="s">
        <v>2526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22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2527</v>
      </c>
      <c r="V2672" s="16" t="s">
        <v>2472</v>
      </c>
      <c r="W2672" s="16" t="s">
        <v>51</v>
      </c>
      <c r="X2672" s="34">
        <v>760000</v>
      </c>
      <c r="Y2672" s="187" t="str">
        <f t="shared" si="532"/>
        <v>1.13</v>
      </c>
      <c r="Z2672" s="26">
        <f t="shared" si="534"/>
        <v>760000</v>
      </c>
      <c r="AA2672" s="16">
        <v>1.095</v>
      </c>
      <c r="AB2672" s="35">
        <f t="shared" si="530"/>
        <v>736460.17699115048</v>
      </c>
      <c r="AC2672" s="27">
        <f t="shared" si="523"/>
        <v>88375.221238938058</v>
      </c>
      <c r="AD2672" s="181">
        <v>0.12</v>
      </c>
      <c r="AE2672" s="183">
        <f t="shared" si="524"/>
        <v>1</v>
      </c>
      <c r="AF2672" s="183" t="str">
        <f>IF(AND(COUNTIFS($J$18:J2672,J2672)=1,AE2672=1),1,"")</f>
        <v/>
      </c>
      <c r="AG2672" s="183" t="str">
        <f>IF(C2672="","",IF(AND(COUNTIFS($J$18:J2672,J2672)=1,C2672&lt;&gt;""),1,""))</f>
        <v/>
      </c>
      <c r="AH2672" s="183" t="str">
        <f>IF(G2672="","",IF(AND(COUNTIFS($J$18:J2672,J2672)=1,G2672&lt;&gt;""),1,""))</f>
        <v/>
      </c>
      <c r="AI2672" s="28">
        <f t="shared" si="525"/>
        <v>468573419.10712183</v>
      </c>
      <c r="AJ2672" s="28">
        <f t="shared" si="526"/>
        <v>55829466.862621114</v>
      </c>
      <c r="AK2672" s="29">
        <f t="shared" si="527"/>
        <v>0.11914774629983395</v>
      </c>
      <c r="AL2672" s="25"/>
      <c r="AM2672" s="25"/>
      <c r="AN2672" s="25"/>
      <c r="AO2672" s="25"/>
      <c r="AP2672" s="45" t="str">
        <f t="shared" si="528"/>
        <v>CancelCancel</v>
      </c>
      <c r="AQ2672" s="45" t="str">
        <f t="shared" si="529"/>
        <v>CancelCancelRMB</v>
      </c>
    </row>
    <row r="2673" spans="1:43" s="15" customFormat="1">
      <c r="A2673" s="182" t="s">
        <v>2522</v>
      </c>
      <c r="B2673" s="182" t="s">
        <v>2522</v>
      </c>
      <c r="C2673" s="182" t="s">
        <v>2522</v>
      </c>
      <c r="D2673" s="57" t="b">
        <f t="shared" si="533"/>
        <v>0</v>
      </c>
      <c r="E2673" s="182" t="s">
        <v>2522</v>
      </c>
      <c r="F2673" s="182" t="s">
        <v>2522</v>
      </c>
      <c r="G2673" s="182" t="s">
        <v>2522</v>
      </c>
      <c r="H2673" s="185"/>
      <c r="I2673" s="57" t="str">
        <f t="shared" si="521"/>
        <v>TBA</v>
      </c>
      <c r="J2673" s="178" t="s">
        <v>2522</v>
      </c>
      <c r="K2673" s="185" t="s">
        <v>2538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22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87" t="str">
        <f t="shared" si="532"/>
        <v>1.13</v>
      </c>
      <c r="Z2673" s="26">
        <f t="shared" si="534"/>
        <v>800000</v>
      </c>
      <c r="AA2673" s="16">
        <v>1.095</v>
      </c>
      <c r="AB2673" s="35">
        <f t="shared" si="530"/>
        <v>775221.23893805314</v>
      </c>
      <c r="AC2673" s="27">
        <f t="shared" si="523"/>
        <v>93026.54867256638</v>
      </c>
      <c r="AD2673" s="184">
        <v>0.12</v>
      </c>
      <c r="AE2673" s="183">
        <f t="shared" si="524"/>
        <v>1</v>
      </c>
      <c r="AF2673" s="183" t="str">
        <f>IF(AND(COUNTIFS($J$18:J2673,J2673)=1,AE2673=1),1,"")</f>
        <v/>
      </c>
      <c r="AG2673" s="183" t="str">
        <f>IF(C2673="","",IF(AND(COUNTIFS($J$18:J2673,J2673)=1,C2673&lt;&gt;""),1,""))</f>
        <v/>
      </c>
      <c r="AH2673" s="183" t="str">
        <f>IF(G2673="","",IF(AND(COUNTIFS($J$18:J2673,J2673)=1,G2673&lt;&gt;""),1,""))</f>
        <v/>
      </c>
      <c r="AI2673" s="28">
        <f t="shared" si="525"/>
        <v>26597845.334513277</v>
      </c>
      <c r="AJ2673" s="28">
        <f t="shared" si="526"/>
        <v>3122616.3251415933</v>
      </c>
      <c r="AK2673" s="29">
        <f t="shared" si="527"/>
        <v>0.11740110094894403</v>
      </c>
      <c r="AL2673" s="25"/>
      <c r="AM2673" s="25"/>
      <c r="AN2673" s="25"/>
      <c r="AO2673" s="25"/>
      <c r="AP2673" s="45" t="str">
        <f t="shared" si="528"/>
        <v>TBATBA</v>
      </c>
      <c r="AQ2673" s="45" t="str">
        <f t="shared" si="529"/>
        <v>TBATBARMB</v>
      </c>
    </row>
    <row r="2674" spans="1:43" s="15" customFormat="1">
      <c r="A2674" s="182" t="s">
        <v>2522</v>
      </c>
      <c r="B2674" s="182" t="s">
        <v>2522</v>
      </c>
      <c r="C2674" s="182" t="s">
        <v>2522</v>
      </c>
      <c r="D2674" s="57" t="b">
        <f t="shared" si="533"/>
        <v>0</v>
      </c>
      <c r="E2674" s="182" t="s">
        <v>2522</v>
      </c>
      <c r="F2674" s="182" t="s">
        <v>2522</v>
      </c>
      <c r="G2674" s="182" t="s">
        <v>2522</v>
      </c>
      <c r="H2674" s="185"/>
      <c r="I2674" s="57" t="str">
        <f t="shared" si="521"/>
        <v>TBA</v>
      </c>
      <c r="J2674" s="178" t="s">
        <v>2522</v>
      </c>
      <c r="K2674" s="185" t="s">
        <v>2538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22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87" t="str">
        <f t="shared" si="532"/>
        <v>1.13</v>
      </c>
      <c r="Z2674" s="26">
        <f t="shared" si="534"/>
        <v>720000</v>
      </c>
      <c r="AA2674" s="16">
        <v>1.095</v>
      </c>
      <c r="AB2674" s="35">
        <f t="shared" si="530"/>
        <v>697699.11504424782</v>
      </c>
      <c r="AC2674" s="27">
        <f t="shared" si="523"/>
        <v>83723.893805309737</v>
      </c>
      <c r="AD2674" s="184">
        <v>0.12</v>
      </c>
      <c r="AE2674" s="183">
        <f t="shared" si="524"/>
        <v>1</v>
      </c>
      <c r="AF2674" s="183" t="str">
        <f>IF(AND(COUNTIFS($J$18:J2674,J2674)=1,AE2674=1),1,"")</f>
        <v/>
      </c>
      <c r="AG2674" s="183" t="str">
        <f>IF(C2674="","",IF(AND(COUNTIFS($J$18:J2674,J2674)=1,C2674&lt;&gt;""),1,""))</f>
        <v/>
      </c>
      <c r="AH2674" s="183" t="str">
        <f>IF(G2674="","",IF(AND(COUNTIFS($J$18:J2674,J2674)=1,G2674&lt;&gt;""),1,""))</f>
        <v/>
      </c>
      <c r="AI2674" s="28">
        <f t="shared" si="525"/>
        <v>26597845.334513277</v>
      </c>
      <c r="AJ2674" s="28">
        <f t="shared" si="526"/>
        <v>3122616.3251415933</v>
      </c>
      <c r="AK2674" s="29">
        <f t="shared" si="527"/>
        <v>0.11740110094894403</v>
      </c>
      <c r="AL2674" s="25"/>
      <c r="AM2674" s="25"/>
      <c r="AN2674" s="25"/>
      <c r="AO2674" s="25"/>
      <c r="AP2674" s="45" t="str">
        <f t="shared" si="528"/>
        <v>TBATBA</v>
      </c>
      <c r="AQ2674" s="45" t="str">
        <f t="shared" si="529"/>
        <v>TBATBARMB</v>
      </c>
    </row>
    <row r="2675" spans="1:43" s="15" customFormat="1">
      <c r="A2675" s="182" t="s">
        <v>2522</v>
      </c>
      <c r="B2675" s="182" t="s">
        <v>2522</v>
      </c>
      <c r="C2675" s="182" t="s">
        <v>2522</v>
      </c>
      <c r="D2675" s="57" t="b">
        <f t="shared" si="533"/>
        <v>0</v>
      </c>
      <c r="E2675" s="182" t="s">
        <v>2522</v>
      </c>
      <c r="F2675" s="182" t="s">
        <v>2522</v>
      </c>
      <c r="G2675" s="182" t="s">
        <v>2522</v>
      </c>
      <c r="H2675" s="185"/>
      <c r="I2675" s="57" t="str">
        <f t="shared" si="521"/>
        <v>TBA</v>
      </c>
      <c r="J2675" s="178" t="s">
        <v>2522</v>
      </c>
      <c r="K2675" s="185" t="s">
        <v>2539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22"/>
        <v>MAIN UNIT</v>
      </c>
      <c r="Q2675" s="16" t="s">
        <v>56</v>
      </c>
      <c r="R2675" s="16" t="s">
        <v>49</v>
      </c>
      <c r="S2675" s="16" t="s">
        <v>38</v>
      </c>
      <c r="T2675" s="16" t="s">
        <v>2540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87" t="str">
        <f t="shared" si="532"/>
        <v>1.13</v>
      </c>
      <c r="Z2675" s="26">
        <f t="shared" si="534"/>
        <v>500000</v>
      </c>
      <c r="AA2675" s="16">
        <v>1.095</v>
      </c>
      <c r="AB2675" s="35">
        <f t="shared" si="530"/>
        <v>484513.27433628321</v>
      </c>
      <c r="AC2675" s="27">
        <f t="shared" si="523"/>
        <v>58141.592920353985</v>
      </c>
      <c r="AD2675" s="184">
        <v>0.12</v>
      </c>
      <c r="AE2675" s="183">
        <f t="shared" si="524"/>
        <v>1</v>
      </c>
      <c r="AF2675" s="183" t="str">
        <f>IF(AND(COUNTIFS($J$18:J2675,J2675)=1,AE2675=1),1,"")</f>
        <v/>
      </c>
      <c r="AG2675" s="183" t="str">
        <f>IF(C2675="","",IF(AND(COUNTIFS($J$18:J2675,J2675)=1,C2675&lt;&gt;""),1,""))</f>
        <v/>
      </c>
      <c r="AH2675" s="183" t="str">
        <f>IF(G2675="","",IF(AND(COUNTIFS($J$18:J2675,J2675)=1,G2675&lt;&gt;""),1,""))</f>
        <v/>
      </c>
      <c r="AI2675" s="28">
        <f t="shared" si="525"/>
        <v>26597845.334513277</v>
      </c>
      <c r="AJ2675" s="28">
        <f t="shared" si="526"/>
        <v>3122616.3251415933</v>
      </c>
      <c r="AK2675" s="29">
        <f t="shared" si="527"/>
        <v>0.11740110094894403</v>
      </c>
      <c r="AL2675" s="25"/>
      <c r="AM2675" s="25"/>
      <c r="AN2675" s="25"/>
      <c r="AO2675" s="25"/>
      <c r="AP2675" s="45" t="str">
        <f t="shared" si="528"/>
        <v>TBATBA</v>
      </c>
      <c r="AQ2675" s="45" t="str">
        <f t="shared" si="529"/>
        <v>TBATBARMB</v>
      </c>
    </row>
    <row r="2676" spans="1:43" s="15" customFormat="1">
      <c r="A2676" s="182" t="s">
        <v>2522</v>
      </c>
      <c r="B2676" s="182" t="s">
        <v>2522</v>
      </c>
      <c r="C2676" s="182" t="s">
        <v>2522</v>
      </c>
      <c r="D2676" s="57" t="b">
        <f t="shared" si="533"/>
        <v>0</v>
      </c>
      <c r="E2676" s="182" t="s">
        <v>2522</v>
      </c>
      <c r="F2676" s="182" t="s">
        <v>2522</v>
      </c>
      <c r="G2676" s="182" t="s">
        <v>2522</v>
      </c>
      <c r="H2676" s="185"/>
      <c r="I2676" s="57" t="str">
        <f t="shared" si="521"/>
        <v>TBA</v>
      </c>
      <c r="J2676" s="178" t="s">
        <v>2522</v>
      </c>
      <c r="K2676" s="185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22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87" t="str">
        <f t="shared" si="532"/>
        <v>1.13</v>
      </c>
      <c r="Z2676" s="26">
        <f t="shared" si="534"/>
        <v>800000</v>
      </c>
      <c r="AA2676" s="16">
        <v>1.095</v>
      </c>
      <c r="AB2676" s="35">
        <f t="shared" si="530"/>
        <v>775221.23893805314</v>
      </c>
      <c r="AC2676" s="27">
        <f t="shared" si="523"/>
        <v>93026.54867256638</v>
      </c>
      <c r="AD2676" s="184">
        <v>0.12</v>
      </c>
      <c r="AE2676" s="183">
        <f t="shared" si="524"/>
        <v>0</v>
      </c>
      <c r="AF2676" s="183" t="str">
        <f>IF(AND(COUNTIFS($J$18:J2676,J2676)=1,AE2676=1),1,"")</f>
        <v/>
      </c>
      <c r="AG2676" s="183" t="str">
        <f>IF(C2676="","",IF(AND(COUNTIFS($J$18:J2676,J2676)=1,C2676&lt;&gt;""),1,""))</f>
        <v/>
      </c>
      <c r="AH2676" s="183" t="str">
        <f>IF(G2676="","",IF(AND(COUNTIFS($J$18:J2676,J2676)=1,G2676&lt;&gt;""),1,""))</f>
        <v/>
      </c>
      <c r="AI2676" s="28">
        <f t="shared" si="525"/>
        <v>26597845.334513277</v>
      </c>
      <c r="AJ2676" s="28">
        <f t="shared" si="526"/>
        <v>3122616.3251415933</v>
      </c>
      <c r="AK2676" s="29">
        <f t="shared" si="527"/>
        <v>0.11740110094894403</v>
      </c>
      <c r="AL2676" s="25"/>
      <c r="AM2676" s="25"/>
      <c r="AN2676" s="25"/>
      <c r="AO2676" s="25"/>
      <c r="AP2676" s="45" t="str">
        <f t="shared" si="528"/>
        <v>TBATBA</v>
      </c>
      <c r="AQ2676" s="45" t="str">
        <f t="shared" si="529"/>
        <v>TBATBARMB</v>
      </c>
    </row>
    <row r="2677" spans="1:43" s="15" customFormat="1">
      <c r="A2677" s="182" t="s">
        <v>2522</v>
      </c>
      <c r="B2677" s="182" t="s">
        <v>2522</v>
      </c>
      <c r="C2677" s="182" t="s">
        <v>2522</v>
      </c>
      <c r="D2677" s="57" t="b">
        <f t="shared" si="533"/>
        <v>0</v>
      </c>
      <c r="E2677" s="182" t="s">
        <v>2522</v>
      </c>
      <c r="F2677" s="182" t="s">
        <v>2522</v>
      </c>
      <c r="G2677" s="182" t="s">
        <v>2522</v>
      </c>
      <c r="H2677" s="185"/>
      <c r="I2677" s="57" t="str">
        <f t="shared" si="521"/>
        <v>TBA</v>
      </c>
      <c r="J2677" s="178" t="s">
        <v>2522</v>
      </c>
      <c r="K2677" s="185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22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87" t="str">
        <f t="shared" si="532"/>
        <v>1.13</v>
      </c>
      <c r="Z2677" s="26">
        <f t="shared" si="534"/>
        <v>700000</v>
      </c>
      <c r="AA2677" s="16">
        <v>1.095</v>
      </c>
      <c r="AB2677" s="35">
        <f t="shared" si="530"/>
        <v>678318.5840707965</v>
      </c>
      <c r="AC2677" s="27">
        <f t="shared" si="523"/>
        <v>81398.230088495577</v>
      </c>
      <c r="AD2677" s="184">
        <v>0.12</v>
      </c>
      <c r="AE2677" s="183">
        <f t="shared" si="524"/>
        <v>0</v>
      </c>
      <c r="AF2677" s="183" t="str">
        <f>IF(AND(COUNTIFS($J$18:J2677,J2677)=1,AE2677=1),1,"")</f>
        <v/>
      </c>
      <c r="AG2677" s="183" t="str">
        <f>IF(C2677="","",IF(AND(COUNTIFS($J$18:J2677,J2677)=1,C2677&lt;&gt;""),1,""))</f>
        <v/>
      </c>
      <c r="AH2677" s="183" t="str">
        <f>IF(G2677="","",IF(AND(COUNTIFS($J$18:J2677,J2677)=1,G2677&lt;&gt;""),1,""))</f>
        <v/>
      </c>
      <c r="AI2677" s="28">
        <f t="shared" si="525"/>
        <v>26597845.334513277</v>
      </c>
      <c r="AJ2677" s="28">
        <f t="shared" si="526"/>
        <v>3122616.3251415933</v>
      </c>
      <c r="AK2677" s="29">
        <f t="shared" si="527"/>
        <v>0.11740110094894403</v>
      </c>
      <c r="AL2677" s="25"/>
      <c r="AM2677" s="25"/>
      <c r="AN2677" s="25"/>
      <c r="AO2677" s="25"/>
      <c r="AP2677" s="45" t="str">
        <f t="shared" si="528"/>
        <v>TBATBA</v>
      </c>
      <c r="AQ2677" s="45" t="str">
        <f t="shared" si="529"/>
        <v>TBATBARMB</v>
      </c>
    </row>
    <row r="2678" spans="1:43" s="15" customFormat="1">
      <c r="A2678" s="182" t="s">
        <v>2522</v>
      </c>
      <c r="B2678" s="182" t="s">
        <v>2522</v>
      </c>
      <c r="C2678" s="182" t="s">
        <v>2522</v>
      </c>
      <c r="D2678" s="57" t="b">
        <f t="shared" si="533"/>
        <v>0</v>
      </c>
      <c r="E2678" s="182" t="s">
        <v>2522</v>
      </c>
      <c r="F2678" s="182" t="s">
        <v>2522</v>
      </c>
      <c r="G2678" s="182" t="s">
        <v>2522</v>
      </c>
      <c r="H2678" s="185"/>
      <c r="I2678" s="57" t="str">
        <f t="shared" si="521"/>
        <v>TBA</v>
      </c>
      <c r="J2678" s="178" t="s">
        <v>2522</v>
      </c>
      <c r="K2678" s="185" t="s">
        <v>2541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22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87" t="str">
        <f t="shared" si="532"/>
        <v>1.13</v>
      </c>
      <c r="Z2678" s="26">
        <f t="shared" si="534"/>
        <v>1200000</v>
      </c>
      <c r="AA2678" s="16">
        <v>1.095</v>
      </c>
      <c r="AB2678" s="35">
        <f t="shared" si="530"/>
        <v>1162831.8584070797</v>
      </c>
      <c r="AC2678" s="27">
        <f t="shared" si="523"/>
        <v>139539.82300884955</v>
      </c>
      <c r="AD2678" s="184">
        <v>0.12</v>
      </c>
      <c r="AE2678" s="183">
        <f t="shared" si="524"/>
        <v>1</v>
      </c>
      <c r="AF2678" s="183" t="str">
        <f>IF(AND(COUNTIFS($J$18:J2678,J2678)=1,AE2678=1),1,"")</f>
        <v/>
      </c>
      <c r="AG2678" s="183" t="str">
        <f>IF(C2678="","",IF(AND(COUNTIFS($J$18:J2678,J2678)=1,C2678&lt;&gt;""),1,""))</f>
        <v/>
      </c>
      <c r="AH2678" s="183" t="str">
        <f>IF(G2678="","",IF(AND(COUNTIFS($J$18:J2678,J2678)=1,G2678&lt;&gt;""),1,""))</f>
        <v/>
      </c>
      <c r="AI2678" s="28">
        <f t="shared" si="525"/>
        <v>26597845.334513277</v>
      </c>
      <c r="AJ2678" s="28">
        <f t="shared" si="526"/>
        <v>3122616.3251415933</v>
      </c>
      <c r="AK2678" s="29">
        <f t="shared" si="527"/>
        <v>0.11740110094894403</v>
      </c>
      <c r="AL2678" s="25"/>
      <c r="AM2678" s="25"/>
      <c r="AN2678" s="25"/>
      <c r="AO2678" s="25"/>
      <c r="AP2678" s="45" t="str">
        <f t="shared" si="528"/>
        <v>TBATBA</v>
      </c>
      <c r="AQ2678" s="45" t="str">
        <f t="shared" si="529"/>
        <v>TBATBARMB</v>
      </c>
    </row>
    <row r="2679" spans="1:43" s="15" customFormat="1">
      <c r="A2679" s="182" t="s">
        <v>2522</v>
      </c>
      <c r="B2679" s="182" t="s">
        <v>2522</v>
      </c>
      <c r="C2679" s="182" t="s">
        <v>2522</v>
      </c>
      <c r="D2679" s="57" t="b">
        <f t="shared" si="533"/>
        <v>0</v>
      </c>
      <c r="E2679" s="182" t="s">
        <v>2522</v>
      </c>
      <c r="F2679" s="182" t="s">
        <v>2522</v>
      </c>
      <c r="G2679" s="182" t="s">
        <v>2522</v>
      </c>
      <c r="H2679" s="185"/>
      <c r="I2679" s="57" t="str">
        <f t="shared" si="521"/>
        <v>TBA</v>
      </c>
      <c r="J2679" s="178" t="s">
        <v>2522</v>
      </c>
      <c r="K2679" s="185" t="s">
        <v>2541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22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87" t="str">
        <f t="shared" si="532"/>
        <v>1.13</v>
      </c>
      <c r="Z2679" s="26">
        <f t="shared" si="534"/>
        <v>1200000</v>
      </c>
      <c r="AA2679" s="16">
        <v>1.095</v>
      </c>
      <c r="AB2679" s="35">
        <f t="shared" si="530"/>
        <v>1162831.8584070797</v>
      </c>
      <c r="AC2679" s="27">
        <f t="shared" si="523"/>
        <v>139539.82300884955</v>
      </c>
      <c r="AD2679" s="184">
        <v>0.12</v>
      </c>
      <c r="AE2679" s="183">
        <f t="shared" si="524"/>
        <v>1</v>
      </c>
      <c r="AF2679" s="183" t="str">
        <f>IF(AND(COUNTIFS($J$18:J2679,J2679)=1,AE2679=1),1,"")</f>
        <v/>
      </c>
      <c r="AG2679" s="183" t="str">
        <f>IF(C2679="","",IF(AND(COUNTIFS($J$18:J2679,J2679)=1,C2679&lt;&gt;""),1,""))</f>
        <v/>
      </c>
      <c r="AH2679" s="183" t="str">
        <f>IF(G2679="","",IF(AND(COUNTIFS($J$18:J2679,J2679)=1,G2679&lt;&gt;""),1,""))</f>
        <v/>
      </c>
      <c r="AI2679" s="28">
        <f t="shared" si="525"/>
        <v>26597845.334513277</v>
      </c>
      <c r="AJ2679" s="28">
        <f t="shared" si="526"/>
        <v>3122616.3251415933</v>
      </c>
      <c r="AK2679" s="29">
        <f t="shared" si="527"/>
        <v>0.11740110094894403</v>
      </c>
      <c r="AL2679" s="25"/>
      <c r="AM2679" s="25"/>
      <c r="AN2679" s="25"/>
      <c r="AO2679" s="25"/>
      <c r="AP2679" s="45" t="str">
        <f t="shared" si="528"/>
        <v>TBATBA</v>
      </c>
      <c r="AQ2679" s="45" t="str">
        <f t="shared" si="529"/>
        <v>TBATBARMB</v>
      </c>
    </row>
    <row r="2680" spans="1:43" s="15" customFormat="1">
      <c r="A2680" s="182" t="s">
        <v>2522</v>
      </c>
      <c r="B2680" s="182" t="s">
        <v>2522</v>
      </c>
      <c r="C2680" s="182" t="s">
        <v>2522</v>
      </c>
      <c r="D2680" s="57" t="b">
        <f t="shared" si="533"/>
        <v>0</v>
      </c>
      <c r="E2680" s="182" t="s">
        <v>2522</v>
      </c>
      <c r="F2680" s="182" t="s">
        <v>2522</v>
      </c>
      <c r="G2680" s="182" t="s">
        <v>2522</v>
      </c>
      <c r="H2680" s="185"/>
      <c r="I2680" s="57" t="str">
        <f t="shared" si="521"/>
        <v>TBA</v>
      </c>
      <c r="J2680" s="178" t="s">
        <v>2522</v>
      </c>
      <c r="K2680" s="185" t="s">
        <v>2542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22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87" t="str">
        <f t="shared" si="532"/>
        <v>1.13</v>
      </c>
      <c r="Z2680" s="26">
        <f t="shared" si="534"/>
        <v>600000</v>
      </c>
      <c r="AA2680" s="16">
        <v>1.095</v>
      </c>
      <c r="AB2680" s="35">
        <f t="shared" si="530"/>
        <v>581415.92920353985</v>
      </c>
      <c r="AC2680" s="27">
        <f t="shared" si="523"/>
        <v>69769.911504424774</v>
      </c>
      <c r="AD2680" s="184">
        <v>0.12</v>
      </c>
      <c r="AE2680" s="183">
        <f t="shared" si="524"/>
        <v>1</v>
      </c>
      <c r="AF2680" s="183" t="str">
        <f>IF(AND(COUNTIFS($J$18:J2680,J2680)=1,AE2680=1),1,"")</f>
        <v/>
      </c>
      <c r="AG2680" s="183" t="str">
        <f>IF(C2680="","",IF(AND(COUNTIFS($J$18:J2680,J2680)=1,C2680&lt;&gt;""),1,""))</f>
        <v/>
      </c>
      <c r="AH2680" s="183" t="str">
        <f>IF(G2680="","",IF(AND(COUNTIFS($J$18:J2680,J2680)=1,G2680&lt;&gt;""),1,""))</f>
        <v/>
      </c>
      <c r="AI2680" s="28">
        <f t="shared" si="525"/>
        <v>26597845.334513277</v>
      </c>
      <c r="AJ2680" s="28">
        <f t="shared" si="526"/>
        <v>3122616.3251415933</v>
      </c>
      <c r="AK2680" s="29">
        <f t="shared" si="527"/>
        <v>0.11740110094894403</v>
      </c>
      <c r="AL2680" s="25"/>
      <c r="AM2680" s="25"/>
      <c r="AN2680" s="25"/>
      <c r="AO2680" s="25"/>
      <c r="AP2680" s="45" t="str">
        <f t="shared" si="528"/>
        <v>TBATBA</v>
      </c>
      <c r="AQ2680" s="45" t="str">
        <f t="shared" si="529"/>
        <v>TBATBARMB</v>
      </c>
    </row>
    <row r="2681" spans="1:43" s="15" customFormat="1">
      <c r="A2681" s="182" t="s">
        <v>2522</v>
      </c>
      <c r="B2681" s="182" t="s">
        <v>2522</v>
      </c>
      <c r="C2681" s="182" t="s">
        <v>2522</v>
      </c>
      <c r="D2681" s="57" t="b">
        <f t="shared" si="533"/>
        <v>0</v>
      </c>
      <c r="E2681" s="182" t="s">
        <v>2522</v>
      </c>
      <c r="F2681" s="182" t="s">
        <v>2522</v>
      </c>
      <c r="G2681" s="182" t="s">
        <v>2522</v>
      </c>
      <c r="H2681" s="185"/>
      <c r="I2681" s="57" t="str">
        <f t="shared" si="521"/>
        <v>TBA</v>
      </c>
      <c r="J2681" s="178" t="s">
        <v>2522</v>
      </c>
      <c r="K2681" s="185" t="s">
        <v>2543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22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87" t="str">
        <f t="shared" si="532"/>
        <v>1.13</v>
      </c>
      <c r="Z2681" s="26">
        <f t="shared" si="534"/>
        <v>800000</v>
      </c>
      <c r="AA2681" s="16">
        <v>1.095</v>
      </c>
      <c r="AB2681" s="35">
        <f t="shared" si="530"/>
        <v>775221.23893805314</v>
      </c>
      <c r="AC2681" s="27">
        <f t="shared" si="523"/>
        <v>93026.54867256638</v>
      </c>
      <c r="AD2681" s="184">
        <v>0.12</v>
      </c>
      <c r="AE2681" s="183">
        <f t="shared" si="524"/>
        <v>1</v>
      </c>
      <c r="AF2681" s="183" t="str">
        <f>IF(AND(COUNTIFS($J$18:J2681,J2681)=1,AE2681=1),1,"")</f>
        <v/>
      </c>
      <c r="AG2681" s="183" t="str">
        <f>IF(C2681="","",IF(AND(COUNTIFS($J$18:J2681,J2681)=1,C2681&lt;&gt;""),1,""))</f>
        <v/>
      </c>
      <c r="AH2681" s="183" t="str">
        <f>IF(G2681="","",IF(AND(COUNTIFS($J$18:J2681,J2681)=1,G2681&lt;&gt;""),1,""))</f>
        <v/>
      </c>
      <c r="AI2681" s="28">
        <f t="shared" si="525"/>
        <v>26597845.334513277</v>
      </c>
      <c r="AJ2681" s="28">
        <f t="shared" si="526"/>
        <v>3122616.3251415933</v>
      </c>
      <c r="AK2681" s="29">
        <f t="shared" si="527"/>
        <v>0.11740110094894403</v>
      </c>
      <c r="AL2681" s="25"/>
      <c r="AM2681" s="25"/>
      <c r="AN2681" s="25"/>
      <c r="AO2681" s="25"/>
      <c r="AP2681" s="45" t="str">
        <f t="shared" si="528"/>
        <v>TBATBA</v>
      </c>
      <c r="AQ2681" s="45" t="str">
        <f t="shared" si="529"/>
        <v>TBATBARMB</v>
      </c>
    </row>
    <row r="2682" spans="1:43" s="15" customFormat="1">
      <c r="A2682" s="182" t="s">
        <v>2522</v>
      </c>
      <c r="B2682" s="182" t="s">
        <v>2522</v>
      </c>
      <c r="C2682" s="182" t="s">
        <v>2522</v>
      </c>
      <c r="D2682" s="57" t="b">
        <f t="shared" si="533"/>
        <v>0</v>
      </c>
      <c r="E2682" s="182" t="s">
        <v>2522</v>
      </c>
      <c r="F2682" s="182" t="s">
        <v>2522</v>
      </c>
      <c r="G2682" s="182" t="s">
        <v>2522</v>
      </c>
      <c r="H2682" s="185"/>
      <c r="I2682" s="57" t="str">
        <f t="shared" si="521"/>
        <v>TBA</v>
      </c>
      <c r="J2682" s="178" t="s">
        <v>2522</v>
      </c>
      <c r="K2682" s="185" t="s">
        <v>2543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22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87" t="str">
        <f t="shared" si="532"/>
        <v>1.13</v>
      </c>
      <c r="Z2682" s="26">
        <f t="shared" si="534"/>
        <v>770000</v>
      </c>
      <c r="AA2682" s="16">
        <v>1.095</v>
      </c>
      <c r="AB2682" s="35">
        <f t="shared" si="530"/>
        <v>746150.44247787609</v>
      </c>
      <c r="AC2682" s="27">
        <f t="shared" si="523"/>
        <v>89538.053097345124</v>
      </c>
      <c r="AD2682" s="184">
        <v>0.12</v>
      </c>
      <c r="AE2682" s="183">
        <f t="shared" si="524"/>
        <v>1</v>
      </c>
      <c r="AF2682" s="183" t="str">
        <f>IF(AND(COUNTIFS($J$18:J2682,J2682)=1,AE2682=1),1,"")</f>
        <v/>
      </c>
      <c r="AG2682" s="183" t="str">
        <f>IF(C2682="","",IF(AND(COUNTIFS($J$18:J2682,J2682)=1,C2682&lt;&gt;""),1,""))</f>
        <v/>
      </c>
      <c r="AH2682" s="183" t="str">
        <f>IF(G2682="","",IF(AND(COUNTIFS($J$18:J2682,J2682)=1,G2682&lt;&gt;""),1,""))</f>
        <v/>
      </c>
      <c r="AI2682" s="28">
        <f t="shared" si="525"/>
        <v>26597845.334513277</v>
      </c>
      <c r="AJ2682" s="28">
        <f t="shared" si="526"/>
        <v>3122616.3251415933</v>
      </c>
      <c r="AK2682" s="29">
        <f t="shared" si="527"/>
        <v>0.11740110094894403</v>
      </c>
      <c r="AL2682" s="25"/>
      <c r="AM2682" s="25"/>
      <c r="AN2682" s="25"/>
      <c r="AO2682" s="25"/>
      <c r="AP2682" s="45" t="str">
        <f t="shared" si="528"/>
        <v>TBATBA</v>
      </c>
      <c r="AQ2682" s="45" t="str">
        <f t="shared" si="529"/>
        <v>TBATBARMB</v>
      </c>
    </row>
    <row r="2683" spans="1:43" s="15" customFormat="1">
      <c r="A2683" s="182" t="s">
        <v>2522</v>
      </c>
      <c r="B2683" s="182" t="s">
        <v>2522</v>
      </c>
      <c r="C2683" s="182" t="s">
        <v>2522</v>
      </c>
      <c r="D2683" s="57" t="b">
        <f t="shared" si="533"/>
        <v>0</v>
      </c>
      <c r="E2683" s="182" t="s">
        <v>2522</v>
      </c>
      <c r="F2683" s="182" t="s">
        <v>2522</v>
      </c>
      <c r="G2683" s="182" t="s">
        <v>2522</v>
      </c>
      <c r="H2683" s="185"/>
      <c r="I2683" s="57" t="str">
        <f t="shared" si="521"/>
        <v>TBA</v>
      </c>
      <c r="J2683" s="178" t="s">
        <v>2522</v>
      </c>
      <c r="K2683" s="185" t="s">
        <v>2544</v>
      </c>
      <c r="L2683" s="25" t="s">
        <v>2545</v>
      </c>
      <c r="M2683" s="16" t="s">
        <v>2546</v>
      </c>
      <c r="N2683" s="16">
        <v>1</v>
      </c>
      <c r="O2683" s="16"/>
      <c r="P2683" s="57" t="str">
        <f t="shared" si="522"/>
        <v>MAIN UNIT</v>
      </c>
      <c r="Q2683" s="16" t="s">
        <v>48</v>
      </c>
      <c r="R2683" s="16" t="s">
        <v>1991</v>
      </c>
      <c r="S2683" s="16" t="s">
        <v>38</v>
      </c>
      <c r="T2683" s="16" t="s">
        <v>2104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87" t="str">
        <f>IF(W2683="","",IF(W2683="RMB","1.13", "1"))</f>
        <v>1.13</v>
      </c>
      <c r="Z2683" s="26">
        <f t="shared" si="534"/>
        <v>1000000</v>
      </c>
      <c r="AA2683" s="16">
        <v>1.095</v>
      </c>
      <c r="AB2683" s="35">
        <f t="shared" si="530"/>
        <v>969026.54867256642</v>
      </c>
      <c r="AC2683" s="27">
        <f t="shared" si="523"/>
        <v>116283.18584070797</v>
      </c>
      <c r="AD2683" s="184">
        <v>0.12</v>
      </c>
      <c r="AE2683" s="183">
        <f t="shared" si="524"/>
        <v>0</v>
      </c>
      <c r="AF2683" s="183" t="str">
        <f>IF(AND(COUNTIFS($J$18:J2683,J2683)=1,AE2683=1),1,"")</f>
        <v/>
      </c>
      <c r="AG2683" s="183" t="str">
        <f>IF(C2683="","",IF(AND(COUNTIFS($J$18:J2683,J2683)=1,C2683&lt;&gt;""),1,""))</f>
        <v/>
      </c>
      <c r="AH2683" s="183" t="str">
        <f>IF(G2683="","",IF(AND(COUNTIFS($J$18:J2683,J2683)=1,G2683&lt;&gt;""),1,""))</f>
        <v/>
      </c>
      <c r="AI2683" s="28">
        <f t="shared" si="525"/>
        <v>26597845.334513277</v>
      </c>
      <c r="AJ2683" s="28">
        <f t="shared" si="526"/>
        <v>3122616.3251415933</v>
      </c>
      <c r="AK2683" s="29">
        <f t="shared" si="527"/>
        <v>0.11740110094894403</v>
      </c>
      <c r="AL2683" s="25"/>
      <c r="AM2683" s="25"/>
      <c r="AN2683" s="25"/>
      <c r="AO2683" s="25"/>
      <c r="AP2683" s="45" t="str">
        <f t="shared" si="528"/>
        <v>TBATBA</v>
      </c>
      <c r="AQ2683" s="45" t="str">
        <f t="shared" si="529"/>
        <v>TBATBARMB</v>
      </c>
    </row>
    <row r="2684" spans="1:43" s="15" customFormat="1">
      <c r="A2684" s="182" t="s">
        <v>2522</v>
      </c>
      <c r="B2684" s="182" t="s">
        <v>2522</v>
      </c>
      <c r="C2684" s="182" t="s">
        <v>2522</v>
      </c>
      <c r="D2684" s="57" t="b">
        <f t="shared" si="533"/>
        <v>0</v>
      </c>
      <c r="E2684" s="182" t="s">
        <v>2522</v>
      </c>
      <c r="F2684" s="182" t="s">
        <v>2522</v>
      </c>
      <c r="G2684" s="182" t="s">
        <v>2522</v>
      </c>
      <c r="H2684" s="185"/>
      <c r="I2684" s="57" t="str">
        <f t="shared" si="521"/>
        <v>TBA</v>
      </c>
      <c r="J2684" s="178" t="s">
        <v>2522</v>
      </c>
      <c r="K2684" s="185" t="s">
        <v>2547</v>
      </c>
      <c r="L2684" s="25" t="s">
        <v>2548</v>
      </c>
      <c r="M2684" s="16" t="s">
        <v>2546</v>
      </c>
      <c r="N2684" s="16">
        <v>2</v>
      </c>
      <c r="O2684" s="16"/>
      <c r="P2684" s="57" t="str">
        <f t="shared" si="522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87" t="str">
        <f>IF(W2684="","",IF(W2684="RMB","1.13", "1"))</f>
        <v>1.13</v>
      </c>
      <c r="Z2684" s="26">
        <f t="shared" si="534"/>
        <v>1800000</v>
      </c>
      <c r="AA2684" s="16">
        <v>1.095</v>
      </c>
      <c r="AB2684" s="35">
        <f t="shared" si="530"/>
        <v>1744247.7876106196</v>
      </c>
      <c r="AC2684" s="27">
        <f t="shared" si="523"/>
        <v>209309.73451327434</v>
      </c>
      <c r="AD2684" s="184">
        <v>0.12</v>
      </c>
      <c r="AE2684" s="183">
        <f t="shared" si="524"/>
        <v>0</v>
      </c>
      <c r="AF2684" s="183" t="str">
        <f>IF(AND(COUNTIFS($J$18:J2684,J2684)=1,AE2684=1),1,"")</f>
        <v/>
      </c>
      <c r="AG2684" s="183" t="str">
        <f>IF(C2684="","",IF(AND(COUNTIFS($J$18:J2684,J2684)=1,C2684&lt;&gt;""),1,""))</f>
        <v/>
      </c>
      <c r="AH2684" s="183" t="str">
        <f>IF(G2684="","",IF(AND(COUNTIFS($J$18:J2684,J2684)=1,G2684&lt;&gt;""),1,""))</f>
        <v/>
      </c>
      <c r="AI2684" s="28">
        <f t="shared" si="525"/>
        <v>26597845.334513277</v>
      </c>
      <c r="AJ2684" s="28">
        <f t="shared" si="526"/>
        <v>3122616.3251415933</v>
      </c>
      <c r="AK2684" s="29">
        <f t="shared" si="527"/>
        <v>0.11740110094894403</v>
      </c>
      <c r="AL2684" s="25"/>
      <c r="AM2684" s="25"/>
      <c r="AN2684" s="25"/>
      <c r="AO2684" s="25"/>
      <c r="AP2684" s="45" t="str">
        <f t="shared" si="528"/>
        <v>TBATBA</v>
      </c>
      <c r="AQ2684" s="45" t="str">
        <f t="shared" si="529"/>
        <v>TBATBARMB</v>
      </c>
    </row>
    <row r="2685" spans="1:43" s="15" customFormat="1">
      <c r="A2685" s="182" t="s">
        <v>2522</v>
      </c>
      <c r="B2685" s="182" t="s">
        <v>2522</v>
      </c>
      <c r="C2685" s="182" t="s">
        <v>2522</v>
      </c>
      <c r="D2685" s="57" t="b">
        <f t="shared" si="533"/>
        <v>0</v>
      </c>
      <c r="E2685" s="182" t="s">
        <v>2522</v>
      </c>
      <c r="F2685" s="182" t="s">
        <v>2522</v>
      </c>
      <c r="G2685" s="182" t="s">
        <v>2522</v>
      </c>
      <c r="H2685" s="185"/>
      <c r="I2685" s="57" t="str">
        <f t="shared" si="521"/>
        <v>TBA</v>
      </c>
      <c r="J2685" s="178" t="s">
        <v>2522</v>
      </c>
      <c r="K2685" s="185" t="s">
        <v>2549</v>
      </c>
      <c r="L2685" s="25" t="s">
        <v>2550</v>
      </c>
      <c r="M2685" s="16" t="s">
        <v>2546</v>
      </c>
      <c r="N2685" s="16">
        <v>1</v>
      </c>
      <c r="O2685" s="16"/>
      <c r="P2685" s="57" t="str">
        <f t="shared" si="522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87" t="str">
        <f>IF(W2685="","",IF(W2685="RMB","1.13", "1"))</f>
        <v>1.13</v>
      </c>
      <c r="Z2685" s="26">
        <f t="shared" si="534"/>
        <v>310000</v>
      </c>
      <c r="AA2685" s="16">
        <v>1.095</v>
      </c>
      <c r="AB2685" s="35">
        <f t="shared" si="530"/>
        <v>300398.23008849565</v>
      </c>
      <c r="AC2685" s="27">
        <f t="shared" si="523"/>
        <v>36047.787610619474</v>
      </c>
      <c r="AD2685" s="184">
        <v>0.12</v>
      </c>
      <c r="AE2685" s="183">
        <f t="shared" si="524"/>
        <v>0</v>
      </c>
      <c r="AF2685" s="183" t="str">
        <f>IF(AND(COUNTIFS($J$18:J2685,J2685)=1,AE2685=1),1,"")</f>
        <v/>
      </c>
      <c r="AG2685" s="183" t="str">
        <f>IF(C2685="","",IF(AND(COUNTIFS($J$18:J2685,J2685)=1,C2685&lt;&gt;""),1,""))</f>
        <v/>
      </c>
      <c r="AH2685" s="183" t="str">
        <f>IF(G2685="","",IF(AND(COUNTIFS($J$18:J2685,J2685)=1,G2685&lt;&gt;""),1,""))</f>
        <v/>
      </c>
      <c r="AI2685" s="28">
        <f t="shared" si="525"/>
        <v>26597845.334513277</v>
      </c>
      <c r="AJ2685" s="28">
        <f t="shared" si="526"/>
        <v>3122616.3251415933</v>
      </c>
      <c r="AK2685" s="29">
        <f t="shared" si="527"/>
        <v>0.11740110094894403</v>
      </c>
      <c r="AL2685" s="25"/>
      <c r="AM2685" s="25"/>
      <c r="AN2685" s="25"/>
      <c r="AO2685" s="25"/>
      <c r="AP2685" s="45" t="str">
        <f t="shared" si="528"/>
        <v>TBATBA</v>
      </c>
      <c r="AQ2685" s="45" t="str">
        <f t="shared" si="529"/>
        <v>TBATBARMB</v>
      </c>
    </row>
    <row r="2686" spans="1:43" s="15" customFormat="1">
      <c r="A2686" s="16" t="s">
        <v>42</v>
      </c>
      <c r="B2686" s="182">
        <v>2023</v>
      </c>
      <c r="C2686" s="182">
        <v>4</v>
      </c>
      <c r="D2686" s="57" t="str">
        <f t="shared" si="533"/>
        <v>Q1</v>
      </c>
      <c r="E2686" s="16" t="s">
        <v>42</v>
      </c>
      <c r="F2686" s="182">
        <v>2024</v>
      </c>
      <c r="G2686" s="182">
        <v>2</v>
      </c>
      <c r="H2686" s="185"/>
      <c r="I2686" s="57" t="str">
        <f t="shared" si="521"/>
        <v>Q4</v>
      </c>
      <c r="J2686" s="178" t="s">
        <v>2551</v>
      </c>
      <c r="K2686" s="185" t="s">
        <v>2552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22"/>
        <v>MAIN UNIT</v>
      </c>
      <c r="Q2686" s="16" t="s">
        <v>48</v>
      </c>
      <c r="R2686" s="16" t="s">
        <v>49</v>
      </c>
      <c r="S2686" s="16" t="s">
        <v>39</v>
      </c>
      <c r="T2686" s="16" t="s">
        <v>130</v>
      </c>
      <c r="U2686" s="16" t="s">
        <v>1013</v>
      </c>
      <c r="V2686" s="16" t="s">
        <v>132</v>
      </c>
      <c r="W2686" s="16" t="s">
        <v>51</v>
      </c>
      <c r="X2686" s="34">
        <v>918000</v>
      </c>
      <c r="Y2686" s="187" t="str">
        <f>IF(W2686="RMB","1.13", "1")</f>
        <v>1.13</v>
      </c>
      <c r="Z2686" s="26">
        <f t="shared" si="534"/>
        <v>918000</v>
      </c>
      <c r="AA2686" s="16">
        <v>1.1000000000000001</v>
      </c>
      <c r="AB2686" s="35">
        <f t="shared" si="530"/>
        <v>893628.31858407101</v>
      </c>
      <c r="AC2686" s="27">
        <f t="shared" si="523"/>
        <v>107235.39823008851</v>
      </c>
      <c r="AD2686" s="184">
        <v>0.12</v>
      </c>
      <c r="AE2686" s="183">
        <f t="shared" si="524"/>
        <v>0</v>
      </c>
      <c r="AF2686" s="183" t="str">
        <f>IF(AND(COUNTIFS($J$18:J2686,J2686)=1,AE2686=1),1,"")</f>
        <v/>
      </c>
      <c r="AG2686" s="183">
        <f>IF(C2686="","",IF(AND(COUNTIFS($J$18:J2686,J2686)=1,C2686&lt;&gt;""),1,""))</f>
        <v>1</v>
      </c>
      <c r="AH2686" s="183">
        <f>IF(G2686="","",IF(AND(COUNTIFS($J$18:J2686,J2686)=1,G2686&lt;&gt;""),1,""))</f>
        <v>1</v>
      </c>
      <c r="AI2686" s="28">
        <f t="shared" si="525"/>
        <v>16000190.159292037</v>
      </c>
      <c r="AJ2686" s="28">
        <f t="shared" si="526"/>
        <v>1920022.8191150443</v>
      </c>
      <c r="AK2686" s="29">
        <f t="shared" si="527"/>
        <v>0.12</v>
      </c>
      <c r="AL2686" s="25"/>
      <c r="AM2686" s="25"/>
      <c r="AN2686" s="25"/>
      <c r="AO2686" s="25"/>
      <c r="AP2686" s="45" t="str">
        <f t="shared" si="528"/>
        <v>20242</v>
      </c>
      <c r="AQ2686" s="45" t="str">
        <f t="shared" si="529"/>
        <v>20242RMB</v>
      </c>
    </row>
    <row r="2687" spans="1:43" s="15" customFormat="1">
      <c r="A2687" s="16" t="s">
        <v>42</v>
      </c>
      <c r="B2687" s="182">
        <v>2023</v>
      </c>
      <c r="C2687" s="182">
        <v>10</v>
      </c>
      <c r="D2687" s="57" t="str">
        <f t="shared" si="533"/>
        <v>Q3</v>
      </c>
      <c r="E2687" s="16" t="s">
        <v>42</v>
      </c>
      <c r="F2687" s="182">
        <v>2023</v>
      </c>
      <c r="G2687" s="182">
        <v>11</v>
      </c>
      <c r="H2687" s="185"/>
      <c r="I2687" s="57" t="str">
        <f t="shared" si="521"/>
        <v>Q3</v>
      </c>
      <c r="J2687" s="178" t="s">
        <v>2534</v>
      </c>
      <c r="K2687" s="185" t="s">
        <v>2535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22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87" t="str">
        <f>IF(W2687="","",IF(W2687="RMB","1.13", "1"))</f>
        <v>1.13</v>
      </c>
      <c r="Z2687" s="26">
        <f t="shared" si="534"/>
        <v>525000</v>
      </c>
      <c r="AA2687" s="16">
        <v>1.07</v>
      </c>
      <c r="AB2687" s="35">
        <f t="shared" si="530"/>
        <v>497123.89380530978</v>
      </c>
      <c r="AC2687" s="27">
        <f t="shared" si="523"/>
        <v>51253.473451327438</v>
      </c>
      <c r="AD2687" s="184">
        <v>0.1031</v>
      </c>
      <c r="AE2687" s="183">
        <f t="shared" si="524"/>
        <v>1</v>
      </c>
      <c r="AF2687" s="183" t="str">
        <f>IF(AND(COUNTIFS($J$18:J2687,J2687)=1,AE2687=1),1,"")</f>
        <v/>
      </c>
      <c r="AG2687" s="183" t="str">
        <f>IF(C2687="","",IF(AND(COUNTIFS($J$18:J2687,J2687)=1,C2687&lt;&gt;""),1,""))</f>
        <v/>
      </c>
      <c r="AH2687" s="183" t="str">
        <f>IF(G2687="","",IF(AND(COUNTIFS($J$18:J2687,J2687)=1,G2687&lt;&gt;""),1,""))</f>
        <v/>
      </c>
      <c r="AI2687" s="28">
        <f t="shared" si="525"/>
        <v>11730565.00042478</v>
      </c>
      <c r="AJ2687" s="28">
        <f t="shared" si="526"/>
        <v>1971465.2465810829</v>
      </c>
      <c r="AK2687" s="29">
        <f t="shared" si="527"/>
        <v>0.16806225842571892</v>
      </c>
      <c r="AL2687" s="25"/>
      <c r="AM2687" s="25"/>
      <c r="AN2687" s="25"/>
      <c r="AO2687" s="25"/>
      <c r="AP2687" s="45" t="str">
        <f t="shared" si="528"/>
        <v>202311</v>
      </c>
      <c r="AQ2687" s="45" t="str">
        <f t="shared" si="529"/>
        <v>202311RMB</v>
      </c>
    </row>
    <row r="2688" spans="1:43" s="15" customFormat="1">
      <c r="A2688" s="16" t="s">
        <v>42</v>
      </c>
      <c r="B2688" s="182">
        <v>2023</v>
      </c>
      <c r="C2688" s="182">
        <v>7</v>
      </c>
      <c r="D2688" s="57" t="str">
        <f t="shared" si="533"/>
        <v>Q2</v>
      </c>
      <c r="E2688" s="16" t="s">
        <v>171</v>
      </c>
      <c r="F2688" s="16" t="s">
        <v>171</v>
      </c>
      <c r="G2688" s="182" t="s">
        <v>171</v>
      </c>
      <c r="H2688" s="185"/>
      <c r="I2688" s="57" t="str">
        <f t="shared" si="521"/>
        <v>Cancel</v>
      </c>
      <c r="J2688" s="178" t="s">
        <v>2553</v>
      </c>
      <c r="K2688" s="185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22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87" t="str">
        <f t="shared" ref="Y2688:Y2694" si="535">IF(W2688="RMB","1.13", "1")</f>
        <v>1</v>
      </c>
      <c r="Z2688" s="26">
        <f t="shared" si="534"/>
        <v>15000000</v>
      </c>
      <c r="AA2688" s="16">
        <v>5.3400000000000003E-2</v>
      </c>
      <c r="AB2688" s="35">
        <f t="shared" si="530"/>
        <v>801000</v>
      </c>
      <c r="AC2688" s="27">
        <f t="shared" si="523"/>
        <v>123193.79999999999</v>
      </c>
      <c r="AD2688" s="181">
        <v>0.15379999999999999</v>
      </c>
      <c r="AE2688" s="183">
        <f t="shared" si="524"/>
        <v>0</v>
      </c>
      <c r="AF2688" s="183" t="str">
        <f>IF(AND(COUNTIFS($J$18:J2688,J2688)=1,AE2688=1),1,"")</f>
        <v/>
      </c>
      <c r="AG2688" s="183">
        <f>IF(C2688="","",IF(AND(COUNTIFS($J$18:J2688,J2688)=1,C2688&lt;&gt;""),1,""))</f>
        <v>1</v>
      </c>
      <c r="AH2688" s="183">
        <f>IF(G2688="","",IF(AND(COUNTIFS($J$18:J2688,J2688)=1,G2688&lt;&gt;""),1,""))</f>
        <v>1</v>
      </c>
      <c r="AI2688" s="28">
        <f t="shared" si="525"/>
        <v>468573419.10712183</v>
      </c>
      <c r="AJ2688" s="28">
        <f t="shared" si="526"/>
        <v>55829466.862621114</v>
      </c>
      <c r="AK2688" s="29">
        <f t="shared" si="527"/>
        <v>0.11914774629983395</v>
      </c>
      <c r="AL2688" s="25"/>
      <c r="AM2688" s="25"/>
      <c r="AN2688" s="25"/>
      <c r="AO2688" s="25"/>
      <c r="AP2688" s="45" t="str">
        <f t="shared" si="528"/>
        <v>CancelCancel</v>
      </c>
      <c r="AQ2688" s="45" t="str">
        <f t="shared" si="529"/>
        <v>CancelCancelJPY</v>
      </c>
    </row>
    <row r="2689" spans="1:43" s="15" customFormat="1">
      <c r="A2689" s="16" t="s">
        <v>42</v>
      </c>
      <c r="B2689" s="182">
        <v>2023</v>
      </c>
      <c r="C2689" s="182">
        <v>8</v>
      </c>
      <c r="D2689" s="57" t="str">
        <f t="shared" si="533"/>
        <v>Q2</v>
      </c>
      <c r="E2689" s="16" t="s">
        <v>42</v>
      </c>
      <c r="F2689" s="182">
        <v>2024</v>
      </c>
      <c r="G2689" s="182">
        <v>3</v>
      </c>
      <c r="H2689" s="185"/>
      <c r="I2689" s="57" t="str">
        <f t="shared" si="521"/>
        <v>Q4</v>
      </c>
      <c r="J2689" s="178" t="s">
        <v>2554</v>
      </c>
      <c r="K2689" s="185" t="s">
        <v>2555</v>
      </c>
      <c r="L2689" s="25" t="s">
        <v>2556</v>
      </c>
      <c r="M2689" s="16" t="s">
        <v>47</v>
      </c>
      <c r="N2689" s="16">
        <v>1</v>
      </c>
      <c r="O2689" s="16"/>
      <c r="P2689" s="57" t="str">
        <f t="shared" si="522"/>
        <v>MAIN UNIT</v>
      </c>
      <c r="Q2689" s="16" t="s">
        <v>48</v>
      </c>
      <c r="R2689" s="16" t="s">
        <v>49</v>
      </c>
      <c r="S2689" s="16" t="s">
        <v>39</v>
      </c>
      <c r="T2689" s="16" t="s">
        <v>2274</v>
      </c>
      <c r="U2689" s="16" t="s">
        <v>2275</v>
      </c>
      <c r="V2689" s="16" t="s">
        <v>67</v>
      </c>
      <c r="W2689" s="16" t="s">
        <v>51</v>
      </c>
      <c r="X2689" s="34">
        <v>740000</v>
      </c>
      <c r="Y2689" s="187" t="str">
        <f t="shared" si="535"/>
        <v>1.13</v>
      </c>
      <c r="Z2689" s="26">
        <f t="shared" si="534"/>
        <v>740000</v>
      </c>
      <c r="AA2689" s="16">
        <v>1.1000000000000001</v>
      </c>
      <c r="AB2689" s="35">
        <f t="shared" si="530"/>
        <v>720353.98230088514</v>
      </c>
      <c r="AC2689" s="27">
        <f t="shared" si="523"/>
        <v>86442.477876106219</v>
      </c>
      <c r="AD2689" s="184">
        <v>0.12</v>
      </c>
      <c r="AE2689" s="183">
        <f t="shared" si="524"/>
        <v>0</v>
      </c>
      <c r="AF2689" s="183" t="str">
        <f>IF(AND(COUNTIFS($J$18:J2689,J2689)=1,AE2689=1),1,"")</f>
        <v/>
      </c>
      <c r="AG2689" s="183">
        <f>IF(C2689="","",IF(AND(COUNTIFS($J$18:J2689,J2689)=1,C2689&lt;&gt;""),1,""))</f>
        <v>1</v>
      </c>
      <c r="AH2689" s="183">
        <f>IF(G2689="","",IF(AND(COUNTIFS($J$18:J2689,J2689)=1,G2689&lt;&gt;""),1,""))</f>
        <v>1</v>
      </c>
      <c r="AI2689" s="28">
        <f t="shared" si="525"/>
        <v>3074677.4867256638</v>
      </c>
      <c r="AJ2689" s="28">
        <f t="shared" si="526"/>
        <v>338597.5824070797</v>
      </c>
      <c r="AK2689" s="29">
        <f t="shared" si="527"/>
        <v>0.11012458505612717</v>
      </c>
      <c r="AL2689" s="25"/>
      <c r="AM2689" s="25"/>
      <c r="AN2689" s="25"/>
      <c r="AO2689" s="25"/>
      <c r="AP2689" s="45" t="str">
        <f t="shared" si="528"/>
        <v>20243</v>
      </c>
      <c r="AQ2689" s="45" t="str">
        <f t="shared" si="529"/>
        <v>20243RMB</v>
      </c>
    </row>
    <row r="2690" spans="1:43" s="15" customFormat="1">
      <c r="A2690" s="16" t="s">
        <v>42</v>
      </c>
      <c r="B2690" s="182">
        <v>2023</v>
      </c>
      <c r="C2690" s="182">
        <v>9</v>
      </c>
      <c r="D2690" s="57" t="str">
        <f t="shared" si="533"/>
        <v>Q2</v>
      </c>
      <c r="E2690" s="16" t="s">
        <v>42</v>
      </c>
      <c r="F2690" s="182">
        <v>2023</v>
      </c>
      <c r="G2690" s="182">
        <v>10</v>
      </c>
      <c r="H2690" s="185"/>
      <c r="I2690" s="5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78" t="s">
        <v>2557</v>
      </c>
      <c r="K2690" s="185" t="s">
        <v>2405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ref="P2690:P2753" si="537">IF(M2690="","",IF(AND(N2690&gt;0,L2690&lt;&gt;""),"MAIN UNIT",IF(AND(O2690&gt;0,L2690&lt;&gt;""),"SERVICE/ PARTS","C66 SERVICE/OTHERS")))</f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2306</v>
      </c>
      <c r="V2690" s="16" t="s">
        <v>2406</v>
      </c>
      <c r="W2690" s="16" t="s">
        <v>96</v>
      </c>
      <c r="X2690" s="34">
        <v>12500000</v>
      </c>
      <c r="Y2690" s="187" t="str">
        <f t="shared" si="535"/>
        <v>1</v>
      </c>
      <c r="Z2690" s="26">
        <f t="shared" si="534"/>
        <v>12500000</v>
      </c>
      <c r="AA2690" s="16">
        <v>5.3400000000000003E-2</v>
      </c>
      <c r="AB2690" s="35">
        <f t="shared" si="530"/>
        <v>667500</v>
      </c>
      <c r="AC2690" s="27">
        <f t="shared" ref="AC2690:AC2753" si="538">IF(R2690&lt;&gt;"",AB2690*AD2690,"")</f>
        <v>102060.75</v>
      </c>
      <c r="AD2690" s="184">
        <v>0.15290000000000001</v>
      </c>
      <c r="AE2690" s="183">
        <f t="shared" ref="AE2690:AE2753" si="539">IF(Q2690="","",IF(Q2690="Yes",1,0))</f>
        <v>0</v>
      </c>
      <c r="AF2690" s="183" t="str">
        <f>IF(AND(COUNTIFS($J$18:J2690,J2690)=1,AE2690=1),1,"")</f>
        <v/>
      </c>
      <c r="AG2690" s="183">
        <f>IF(C2690="","",IF(AND(COUNTIFS($J$18:J2690,J2690)=1,C2690&lt;&gt;""),1,""))</f>
        <v>1</v>
      </c>
      <c r="AH2690" s="183">
        <f>IF(G2690="","",IF(AND(COUNTIFS($J$18:J2690,J2690)=1,G2690&lt;&gt;""),1,""))</f>
        <v>1</v>
      </c>
      <c r="AI2690" s="28">
        <f t="shared" ref="AI2690:AI2753" si="540">IF(P2690="C66 SERVICE","",SUMIFS(AB:AB,F:F,F2690,G:G,G2690,E:E,E2690))</f>
        <v>5219988.5752212387</v>
      </c>
      <c r="AJ2690" s="28">
        <f t="shared" ref="AJ2690:AJ2753" si="541">IF(P2690="C66 SERVICE","",SUMIFS(AC:AC,F:F,F2690,G:G,G2690,E:E,E2690))</f>
        <v>631627.0013460177</v>
      </c>
      <c r="AK2690" s="29">
        <f t="shared" ref="AK2690:AK2753" si="542">IF(AJ2690&gt;0,AJ2690/AI2690,"")</f>
        <v>0.12100160608478869</v>
      </c>
      <c r="AL2690" s="25"/>
      <c r="AM2690" s="25"/>
      <c r="AN2690" s="25"/>
      <c r="AO2690" s="25"/>
      <c r="AP2690" s="45" t="str">
        <f t="shared" ref="AP2690:AP2753" si="543">IF(F2690="","",F2690&amp;G2690)</f>
        <v>202310</v>
      </c>
      <c r="AQ2690" s="45" t="str">
        <f t="shared" ref="AQ2690:AQ2753" si="544">IF(W2690="","",F2690&amp;G2690&amp;W2690)</f>
        <v>202310JPY</v>
      </c>
    </row>
    <row r="2691" spans="1:43" s="15" customFormat="1">
      <c r="A2691" s="16" t="s">
        <v>42</v>
      </c>
      <c r="B2691" s="182">
        <v>2023</v>
      </c>
      <c r="C2691" s="182">
        <v>9</v>
      </c>
      <c r="D2691" s="57" t="str">
        <f t="shared" si="533"/>
        <v>Q2</v>
      </c>
      <c r="E2691" s="182" t="s">
        <v>171</v>
      </c>
      <c r="F2691" s="182" t="s">
        <v>171</v>
      </c>
      <c r="G2691" s="182" t="s">
        <v>171</v>
      </c>
      <c r="H2691" s="185"/>
      <c r="I2691" s="57" t="str">
        <f t="shared" si="536"/>
        <v>Cancel</v>
      </c>
      <c r="J2691" s="178" t="s">
        <v>2558</v>
      </c>
      <c r="K2691" s="185" t="s">
        <v>2405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7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2306</v>
      </c>
      <c r="V2691" s="16" t="s">
        <v>2406</v>
      </c>
      <c r="W2691" s="16" t="s">
        <v>96</v>
      </c>
      <c r="X2691" s="34">
        <v>12450000</v>
      </c>
      <c r="Y2691" s="187" t="str">
        <f t="shared" si="535"/>
        <v>1</v>
      </c>
      <c r="Z2691" s="26">
        <f t="shared" si="534"/>
        <v>12450000</v>
      </c>
      <c r="AA2691" s="16">
        <v>5.4899999999999997E-2</v>
      </c>
      <c r="AB2691" s="35">
        <f t="shared" si="530"/>
        <v>683505</v>
      </c>
      <c r="AC2691" s="27">
        <f t="shared" si="538"/>
        <v>82020.599999999991</v>
      </c>
      <c r="AD2691" s="184">
        <v>0.12</v>
      </c>
      <c r="AE2691" s="183">
        <f t="shared" si="539"/>
        <v>0</v>
      </c>
      <c r="AF2691" s="183" t="str">
        <f>IF(AND(COUNTIFS($J$18:J2691,J2691)=1,AE2691=1),1,"")</f>
        <v/>
      </c>
      <c r="AG2691" s="183">
        <f>IF(C2691="","",IF(AND(COUNTIFS($J$18:J2691,J2691)=1,C2691&lt;&gt;""),1,""))</f>
        <v>1</v>
      </c>
      <c r="AH2691" s="183">
        <f>IF(G2691="","",IF(AND(COUNTIFS($J$18:J2691,J2691)=1,G2691&lt;&gt;""),1,""))</f>
        <v>1</v>
      </c>
      <c r="AI2691" s="28">
        <f t="shared" si="540"/>
        <v>468573419.10712183</v>
      </c>
      <c r="AJ2691" s="28">
        <f t="shared" si="541"/>
        <v>55829466.862621114</v>
      </c>
      <c r="AK2691" s="29">
        <f t="shared" si="542"/>
        <v>0.11914774629983395</v>
      </c>
      <c r="AL2691" s="25"/>
      <c r="AM2691" s="25"/>
      <c r="AN2691" s="25"/>
      <c r="AO2691" s="25"/>
      <c r="AP2691" s="45" t="str">
        <f t="shared" si="543"/>
        <v>CancelCancel</v>
      </c>
      <c r="AQ2691" s="45" t="str">
        <f t="shared" si="544"/>
        <v>CancelCancelJPY</v>
      </c>
    </row>
    <row r="2692" spans="1:43" s="15" customFormat="1">
      <c r="A2692" s="16" t="s">
        <v>42</v>
      </c>
      <c r="B2692" s="182">
        <v>2023</v>
      </c>
      <c r="C2692" s="182">
        <v>9</v>
      </c>
      <c r="D2692" s="57" t="str">
        <f t="shared" si="533"/>
        <v>Q2</v>
      </c>
      <c r="E2692" s="16" t="s">
        <v>42</v>
      </c>
      <c r="F2692" s="182">
        <v>2023</v>
      </c>
      <c r="G2692" s="182">
        <v>10</v>
      </c>
      <c r="H2692" s="185"/>
      <c r="I2692" s="57" t="str">
        <f t="shared" si="536"/>
        <v>Q3</v>
      </c>
      <c r="J2692" s="178" t="s">
        <v>2557</v>
      </c>
      <c r="K2692" s="185" t="s">
        <v>2405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7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2306</v>
      </c>
      <c r="V2692" s="16" t="s">
        <v>2406</v>
      </c>
      <c r="W2692" s="16" t="s">
        <v>96</v>
      </c>
      <c r="X2692" s="34">
        <v>8170000</v>
      </c>
      <c r="Y2692" s="187" t="str">
        <f t="shared" si="535"/>
        <v>1</v>
      </c>
      <c r="Z2692" s="26">
        <f t="shared" si="534"/>
        <v>8170000</v>
      </c>
      <c r="AA2692" s="16">
        <v>5.3400000000000003E-2</v>
      </c>
      <c r="AB2692" s="35">
        <f t="shared" si="530"/>
        <v>436278</v>
      </c>
      <c r="AC2692" s="27">
        <f t="shared" si="538"/>
        <v>66706.906199999998</v>
      </c>
      <c r="AD2692" s="184">
        <v>0.15290000000000001</v>
      </c>
      <c r="AE2692" s="183">
        <f t="shared" si="539"/>
        <v>0</v>
      </c>
      <c r="AF2692" s="183" t="str">
        <f>IF(AND(COUNTIFS($J$18:J2692,J2692)=1,AE2692=1),1,"")</f>
        <v/>
      </c>
      <c r="AG2692" s="183" t="str">
        <f>IF(C2692="","",IF(AND(COUNTIFS($J$18:J2692,J2692)=1,C2692&lt;&gt;""),1,""))</f>
        <v/>
      </c>
      <c r="AH2692" s="183" t="str">
        <f>IF(G2692="","",IF(AND(COUNTIFS($J$18:J2692,J2692)=1,G2692&lt;&gt;""),1,""))</f>
        <v/>
      </c>
      <c r="AI2692" s="28">
        <f t="shared" si="540"/>
        <v>5219988.5752212387</v>
      </c>
      <c r="AJ2692" s="28">
        <f t="shared" si="541"/>
        <v>631627.0013460177</v>
      </c>
      <c r="AK2692" s="29">
        <f t="shared" si="542"/>
        <v>0.12100160608478869</v>
      </c>
      <c r="AL2692" s="25"/>
      <c r="AM2692" s="25"/>
      <c r="AN2692" s="25"/>
      <c r="AO2692" s="25"/>
      <c r="AP2692" s="45" t="str">
        <f t="shared" si="543"/>
        <v>202310</v>
      </c>
      <c r="AQ2692" s="45" t="str">
        <f t="shared" si="544"/>
        <v>202310JPY</v>
      </c>
    </row>
    <row r="2693" spans="1:43" s="15" customFormat="1">
      <c r="A2693" s="16" t="s">
        <v>42</v>
      </c>
      <c r="B2693" s="182">
        <v>2023</v>
      </c>
      <c r="C2693" s="182">
        <v>9</v>
      </c>
      <c r="D2693" s="57" t="str">
        <f t="shared" si="533"/>
        <v>Q2</v>
      </c>
      <c r="E2693" s="16" t="s">
        <v>42</v>
      </c>
      <c r="F2693" s="182">
        <v>2023</v>
      </c>
      <c r="G2693" s="182">
        <v>10</v>
      </c>
      <c r="H2693" s="185"/>
      <c r="I2693" s="57" t="str">
        <f t="shared" si="536"/>
        <v>Q3</v>
      </c>
      <c r="J2693" s="178" t="s">
        <v>2559</v>
      </c>
      <c r="K2693" s="185" t="s">
        <v>2560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7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87" t="str">
        <f t="shared" si="535"/>
        <v>1</v>
      </c>
      <c r="Z2693" s="26">
        <v>13000000</v>
      </c>
      <c r="AA2693" s="16">
        <v>5.3400000000000003E-2</v>
      </c>
      <c r="AB2693" s="35">
        <f t="shared" si="530"/>
        <v>694200</v>
      </c>
      <c r="AC2693" s="27">
        <f t="shared" si="538"/>
        <v>108156.36</v>
      </c>
      <c r="AD2693" s="184">
        <v>0.15579999999999999</v>
      </c>
      <c r="AE2693" s="183">
        <f t="shared" si="539"/>
        <v>0</v>
      </c>
      <c r="AF2693" s="183" t="str">
        <f>IF(AND(COUNTIFS($J$18:J2693,J2693)=1,AE2693=1),1,"")</f>
        <v/>
      </c>
      <c r="AG2693" s="183">
        <f>IF(C2693="","",IF(AND(COUNTIFS($J$18:J2693,J2693)=1,C2693&lt;&gt;""),1,""))</f>
        <v>1</v>
      </c>
      <c r="AH2693" s="183">
        <f>IF(G2693="","",IF(AND(COUNTIFS($J$18:J2693,J2693)=1,G2693&lt;&gt;""),1,""))</f>
        <v>1</v>
      </c>
      <c r="AI2693" s="28">
        <f t="shared" si="540"/>
        <v>5219988.5752212387</v>
      </c>
      <c r="AJ2693" s="28">
        <f t="shared" si="541"/>
        <v>631627.0013460177</v>
      </c>
      <c r="AK2693" s="29">
        <f t="shared" si="542"/>
        <v>0.12100160608478869</v>
      </c>
      <c r="AL2693" s="25"/>
      <c r="AM2693" s="25"/>
      <c r="AN2693" s="25"/>
      <c r="AO2693" s="25"/>
      <c r="AP2693" s="45" t="str">
        <f t="shared" si="543"/>
        <v>202310</v>
      </c>
      <c r="AQ2693" s="45" t="str">
        <f t="shared" si="544"/>
        <v>202310JPY</v>
      </c>
    </row>
    <row r="2694" spans="1:43" s="15" customFormat="1">
      <c r="A2694" s="16" t="s">
        <v>42</v>
      </c>
      <c r="B2694" s="182">
        <v>2023</v>
      </c>
      <c r="C2694" s="182">
        <v>9</v>
      </c>
      <c r="D2694" s="57" t="str">
        <f t="shared" si="533"/>
        <v>Q2</v>
      </c>
      <c r="E2694" s="182" t="s">
        <v>171</v>
      </c>
      <c r="F2694" s="182" t="s">
        <v>171</v>
      </c>
      <c r="G2694" s="182" t="s">
        <v>171</v>
      </c>
      <c r="H2694" s="185"/>
      <c r="I2694" s="57" t="str">
        <f t="shared" si="536"/>
        <v>Cancel</v>
      </c>
      <c r="J2694" s="178" t="s">
        <v>2558</v>
      </c>
      <c r="K2694" s="185" t="s">
        <v>2405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7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2306</v>
      </c>
      <c r="V2694" s="16" t="s">
        <v>2406</v>
      </c>
      <c r="W2694" s="16" t="s">
        <v>96</v>
      </c>
      <c r="X2694" s="34">
        <v>7800000</v>
      </c>
      <c r="Y2694" s="187" t="str">
        <f t="shared" si="535"/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0"/>
        <v>428220</v>
      </c>
      <c r="AC2694" s="27">
        <f t="shared" si="538"/>
        <v>51386.400000000001</v>
      </c>
      <c r="AD2694" s="184">
        <v>0.12</v>
      </c>
      <c r="AE2694" s="183">
        <f t="shared" si="539"/>
        <v>0</v>
      </c>
      <c r="AF2694" s="183" t="str">
        <f>IF(AND(COUNTIFS($J$18:J2694,J2694)=1,AE2694=1),1,"")</f>
        <v/>
      </c>
      <c r="AG2694" s="183" t="str">
        <f>IF(C2694="","",IF(AND(COUNTIFS($J$18:J2694,J2694)=1,C2694&lt;&gt;""),1,""))</f>
        <v/>
      </c>
      <c r="AH2694" s="183" t="str">
        <f>IF(G2694="","",IF(AND(COUNTIFS($J$18:J2694,J2694)=1,G2694&lt;&gt;""),1,""))</f>
        <v/>
      </c>
      <c r="AI2694" s="28">
        <f t="shared" si="540"/>
        <v>468573419.10712183</v>
      </c>
      <c r="AJ2694" s="28">
        <f t="shared" si="541"/>
        <v>55829466.862621114</v>
      </c>
      <c r="AK2694" s="29">
        <f t="shared" si="542"/>
        <v>0.11914774629983395</v>
      </c>
      <c r="AL2694" s="25"/>
      <c r="AM2694" s="25"/>
      <c r="AN2694" s="25"/>
      <c r="AO2694" s="25"/>
      <c r="AP2694" s="45" t="str">
        <f t="shared" si="543"/>
        <v>CancelCancel</v>
      </c>
      <c r="AQ2694" s="45" t="str">
        <f t="shared" si="544"/>
        <v>CancelCancelJPY</v>
      </c>
    </row>
    <row r="2695" spans="1:43" s="15" customFormat="1">
      <c r="A2695" s="16" t="s">
        <v>42</v>
      </c>
      <c r="B2695" s="182">
        <v>2023</v>
      </c>
      <c r="C2695" s="182">
        <v>10</v>
      </c>
      <c r="D2695" s="57" t="str">
        <f t="shared" si="533"/>
        <v>Q3</v>
      </c>
      <c r="E2695" s="16" t="s">
        <v>42</v>
      </c>
      <c r="F2695" s="182">
        <v>2023</v>
      </c>
      <c r="G2695" s="182">
        <v>10</v>
      </c>
      <c r="H2695" s="185"/>
      <c r="I2695" s="57" t="str">
        <f t="shared" si="536"/>
        <v>Q3</v>
      </c>
      <c r="J2695" s="178" t="s">
        <v>2561</v>
      </c>
      <c r="K2695" s="185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7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87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0"/>
        <v>801000</v>
      </c>
      <c r="AC2695" s="27">
        <f t="shared" si="538"/>
        <v>92034.900000000009</v>
      </c>
      <c r="AD2695" s="184">
        <v>0.1149</v>
      </c>
      <c r="AE2695" s="183">
        <f t="shared" si="539"/>
        <v>0</v>
      </c>
      <c r="AF2695" s="183" t="str">
        <f>IF(AND(COUNTIFS($J$18:J2695,J2695)=1,AE2695=1),1,"")</f>
        <v/>
      </c>
      <c r="AG2695" s="183">
        <f>IF(C2695="","",IF(AND(COUNTIFS($J$18:J2695,J2695)=1,C2695&lt;&gt;""),1,""))</f>
        <v>1</v>
      </c>
      <c r="AH2695" s="183">
        <f>IF(G2695="","",IF(AND(COUNTIFS($J$18:J2695,J2695)=1,G2695&lt;&gt;""),1,""))</f>
        <v>1</v>
      </c>
      <c r="AI2695" s="28">
        <f t="shared" si="540"/>
        <v>5219988.5752212387</v>
      </c>
      <c r="AJ2695" s="28">
        <f t="shared" si="541"/>
        <v>631627.0013460177</v>
      </c>
      <c r="AK2695" s="29">
        <f t="shared" si="542"/>
        <v>0.12100160608478869</v>
      </c>
      <c r="AL2695" s="25"/>
      <c r="AM2695" s="25"/>
      <c r="AN2695" s="25"/>
      <c r="AO2695" s="25"/>
      <c r="AP2695" s="45" t="str">
        <f t="shared" si="543"/>
        <v>202310</v>
      </c>
      <c r="AQ2695" s="45" t="str">
        <f t="shared" si="544"/>
        <v>202310JPY</v>
      </c>
    </row>
    <row r="2696" spans="1:43" s="15" customFormat="1">
      <c r="A2696" s="16" t="s">
        <v>42</v>
      </c>
      <c r="B2696" s="182">
        <v>2023</v>
      </c>
      <c r="C2696" s="182">
        <v>7</v>
      </c>
      <c r="D2696" s="57" t="str">
        <f t="shared" si="533"/>
        <v>Q2</v>
      </c>
      <c r="E2696" s="16" t="s">
        <v>171</v>
      </c>
      <c r="F2696" s="16" t="s">
        <v>171</v>
      </c>
      <c r="G2696" s="182" t="s">
        <v>171</v>
      </c>
      <c r="H2696" s="185"/>
      <c r="I2696" s="57" t="str">
        <f t="shared" si="536"/>
        <v>Cancel</v>
      </c>
      <c r="J2696" s="178" t="s">
        <v>2553</v>
      </c>
      <c r="K2696" s="185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7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87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0"/>
        <v>801000</v>
      </c>
      <c r="AC2696" s="27">
        <f t="shared" si="538"/>
        <v>123193.79999999999</v>
      </c>
      <c r="AD2696" s="181">
        <v>0.15379999999999999</v>
      </c>
      <c r="AE2696" s="183">
        <f t="shared" si="539"/>
        <v>0</v>
      </c>
      <c r="AF2696" s="183" t="str">
        <f>IF(AND(COUNTIFS($J$18:J2696,J2696)=1,AE2696=1),1,"")</f>
        <v/>
      </c>
      <c r="AG2696" s="183" t="str">
        <f>IF(C2696="","",IF(AND(COUNTIFS($J$18:J2696,J2696)=1,C2696&lt;&gt;""),1,""))</f>
        <v/>
      </c>
      <c r="AH2696" s="183" t="str">
        <f>IF(G2696="","",IF(AND(COUNTIFS($J$18:J2696,J2696)=1,G2696&lt;&gt;""),1,""))</f>
        <v/>
      </c>
      <c r="AI2696" s="28">
        <f t="shared" si="540"/>
        <v>468573419.10712183</v>
      </c>
      <c r="AJ2696" s="28">
        <f t="shared" si="541"/>
        <v>55829466.862621114</v>
      </c>
      <c r="AK2696" s="29">
        <f t="shared" si="542"/>
        <v>0.11914774629983395</v>
      </c>
      <c r="AL2696" s="25"/>
      <c r="AM2696" s="25"/>
      <c r="AN2696" s="25"/>
      <c r="AO2696" s="25"/>
      <c r="AP2696" s="45" t="str">
        <f t="shared" si="543"/>
        <v>CancelCancel</v>
      </c>
      <c r="AQ2696" s="45" t="str">
        <f t="shared" si="544"/>
        <v>CancelCancelJPY</v>
      </c>
    </row>
    <row r="2697" spans="1:43" s="15" customFormat="1">
      <c r="A2697" s="16" t="s">
        <v>42</v>
      </c>
      <c r="B2697" s="182">
        <v>2023</v>
      </c>
      <c r="C2697" s="182">
        <v>7</v>
      </c>
      <c r="D2697" s="57" t="str">
        <f t="shared" si="533"/>
        <v>Q2</v>
      </c>
      <c r="E2697" s="16" t="s">
        <v>42</v>
      </c>
      <c r="F2697" s="182">
        <v>2023</v>
      </c>
      <c r="G2697" s="182">
        <v>11</v>
      </c>
      <c r="H2697" s="185"/>
      <c r="I2697" s="57" t="str">
        <f t="shared" si="536"/>
        <v>Q3</v>
      </c>
      <c r="J2697" s="178" t="s">
        <v>2562</v>
      </c>
      <c r="K2697" s="185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7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87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0"/>
        <v>801000</v>
      </c>
      <c r="AC2697" s="27">
        <f t="shared" si="538"/>
        <v>96120</v>
      </c>
      <c r="AD2697" s="184">
        <v>0.12</v>
      </c>
      <c r="AE2697" s="183">
        <f t="shared" si="539"/>
        <v>0</v>
      </c>
      <c r="AF2697" s="183" t="str">
        <f>IF(AND(COUNTIFS($J$18:J2697,J2697)=1,AE2697=1),1,"")</f>
        <v/>
      </c>
      <c r="AG2697" s="183">
        <f>IF(C2697="","",IF(AND(COUNTIFS($J$18:J2697,J2697)=1,C2697&lt;&gt;""),1,""))</f>
        <v>1</v>
      </c>
      <c r="AH2697" s="183">
        <f>IF(G2697="","",IF(AND(COUNTIFS($J$18:J2697,J2697)=1,G2697&lt;&gt;""),1,""))</f>
        <v>1</v>
      </c>
      <c r="AI2697" s="28">
        <f t="shared" si="540"/>
        <v>11730565.00042478</v>
      </c>
      <c r="AJ2697" s="28">
        <f t="shared" si="541"/>
        <v>1971465.2465810829</v>
      </c>
      <c r="AK2697" s="29">
        <f t="shared" si="542"/>
        <v>0.16806225842571892</v>
      </c>
      <c r="AL2697" s="25"/>
      <c r="AM2697" s="25"/>
      <c r="AN2697" s="25"/>
      <c r="AO2697" s="25"/>
      <c r="AP2697" s="45" t="str">
        <f t="shared" si="543"/>
        <v>202311</v>
      </c>
      <c r="AQ2697" s="45" t="str">
        <f t="shared" si="544"/>
        <v>202311JPY</v>
      </c>
    </row>
    <row r="2698" spans="1:43" s="15" customFormat="1">
      <c r="A2698" s="16" t="s">
        <v>41</v>
      </c>
      <c r="B2698" s="182">
        <v>2023</v>
      </c>
      <c r="C2698" s="182">
        <v>2</v>
      </c>
      <c r="D2698" s="57" t="str">
        <f t="shared" si="533"/>
        <v>Q4</v>
      </c>
      <c r="E2698" s="182" t="s">
        <v>42</v>
      </c>
      <c r="F2698" s="182">
        <v>2023</v>
      </c>
      <c r="G2698" s="182">
        <v>11</v>
      </c>
      <c r="H2698" s="185"/>
      <c r="I2698" s="57" t="str">
        <f t="shared" si="536"/>
        <v>Q3</v>
      </c>
      <c r="J2698" s="178" t="s">
        <v>2563</v>
      </c>
      <c r="K2698" s="185" t="s">
        <v>1910</v>
      </c>
      <c r="L2698" s="25" t="s">
        <v>2564</v>
      </c>
      <c r="M2698" s="16" t="s">
        <v>47</v>
      </c>
      <c r="N2698" s="16">
        <v>1</v>
      </c>
      <c r="O2698" s="16"/>
      <c r="P2698" s="57" t="str">
        <f t="shared" si="537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87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ref="AB2698:AB2761" si="546">IF(AND(R2698&lt;&gt;"C66",R2698&lt;&gt;""),Z2698/Y2698*AA2698,"")</f>
        <v>574520</v>
      </c>
      <c r="AC2698" s="27">
        <f t="shared" si="538"/>
        <v>111629.236</v>
      </c>
      <c r="AD2698" s="195">
        <v>0.1943</v>
      </c>
      <c r="AE2698" s="183">
        <f t="shared" si="539"/>
        <v>0</v>
      </c>
      <c r="AF2698" s="183" t="str">
        <f>IF(AND(COUNTIFS($J$18:J2698,J2698)=1,AE2698=1),1,"")</f>
        <v/>
      </c>
      <c r="AG2698" s="183">
        <f>IF(C2698="","",IF(AND(COUNTIFS($J$18:J2698,J2698)=1,C2698&lt;&gt;""),1,""))</f>
        <v>1</v>
      </c>
      <c r="AH2698" s="183">
        <f>IF(G2698="","",IF(AND(COUNTIFS($J$18:J2698,J2698)=1,G2698&lt;&gt;""),1,""))</f>
        <v>1</v>
      </c>
      <c r="AI2698" s="28">
        <f t="shared" si="540"/>
        <v>11730565.00042478</v>
      </c>
      <c r="AJ2698" s="28">
        <f t="shared" si="541"/>
        <v>1971465.2465810829</v>
      </c>
      <c r="AK2698" s="29">
        <f t="shared" si="542"/>
        <v>0.16806225842571892</v>
      </c>
      <c r="AL2698" s="25"/>
      <c r="AM2698" s="25"/>
      <c r="AN2698" s="25"/>
      <c r="AO2698" s="25"/>
      <c r="AP2698" s="45" t="str">
        <f t="shared" si="543"/>
        <v>202311</v>
      </c>
      <c r="AQ2698" s="45" t="str">
        <f t="shared" si="544"/>
        <v>202311JPY</v>
      </c>
    </row>
    <row r="2699" spans="1:43" s="15" customFormat="1">
      <c r="A2699" s="16" t="s">
        <v>42</v>
      </c>
      <c r="B2699" s="182">
        <v>2023</v>
      </c>
      <c r="C2699" s="182">
        <v>8</v>
      </c>
      <c r="D2699" s="57" t="str">
        <f t="shared" si="533"/>
        <v>Q2</v>
      </c>
      <c r="E2699" s="16" t="s">
        <v>171</v>
      </c>
      <c r="F2699" s="16" t="s">
        <v>171</v>
      </c>
      <c r="G2699" s="182" t="s">
        <v>171</v>
      </c>
      <c r="H2699" s="185"/>
      <c r="I2699" s="57" t="str">
        <f t="shared" si="536"/>
        <v>Cancel</v>
      </c>
      <c r="J2699" s="178" t="s">
        <v>2565</v>
      </c>
      <c r="K2699" s="185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7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87" t="str">
        <f t="shared" ref="Y2699:Y2704" si="547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46"/>
        <v>813000</v>
      </c>
      <c r="AC2699" s="27">
        <f t="shared" si="538"/>
        <v>97560</v>
      </c>
      <c r="AD2699" s="181">
        <v>0.12</v>
      </c>
      <c r="AE2699" s="183">
        <f t="shared" si="539"/>
        <v>0</v>
      </c>
      <c r="AF2699" s="183" t="str">
        <f>IF(AND(COUNTIFS($J$18:J2699,J2699)=1,AE2699=1),1,"")</f>
        <v/>
      </c>
      <c r="AG2699" s="183">
        <f>IF(C2699="","",IF(AND(COUNTIFS($J$18:J2699,J2699)=1,C2699&lt;&gt;""),1,""))</f>
        <v>1</v>
      </c>
      <c r="AH2699" s="183">
        <f>IF(G2699="","",IF(AND(COUNTIFS($J$18:J2699,J2699)=1,G2699&lt;&gt;""),1,""))</f>
        <v>1</v>
      </c>
      <c r="AI2699" s="28">
        <f t="shared" si="540"/>
        <v>468573419.10712183</v>
      </c>
      <c r="AJ2699" s="28">
        <f t="shared" si="541"/>
        <v>55829466.862621114</v>
      </c>
      <c r="AK2699" s="29">
        <f t="shared" si="542"/>
        <v>0.11914774629983395</v>
      </c>
      <c r="AL2699" s="25"/>
      <c r="AM2699" s="25"/>
      <c r="AN2699" s="25"/>
      <c r="AO2699" s="25"/>
      <c r="AP2699" s="45" t="str">
        <f t="shared" si="543"/>
        <v>CancelCancel</v>
      </c>
      <c r="AQ2699" s="45" t="str">
        <f t="shared" si="544"/>
        <v>CancelCancelJPY</v>
      </c>
    </row>
    <row r="2700" spans="1:43" s="15" customFormat="1">
      <c r="A2700" s="16" t="s">
        <v>42</v>
      </c>
      <c r="B2700" s="182">
        <v>2023</v>
      </c>
      <c r="C2700" s="182">
        <v>8</v>
      </c>
      <c r="D2700" s="57" t="str">
        <f t="shared" si="533"/>
        <v>Q2</v>
      </c>
      <c r="E2700" s="16" t="s">
        <v>171</v>
      </c>
      <c r="F2700" s="16" t="s">
        <v>171</v>
      </c>
      <c r="G2700" s="182" t="s">
        <v>171</v>
      </c>
      <c r="H2700" s="185"/>
      <c r="I2700" s="57" t="str">
        <f t="shared" si="536"/>
        <v>Cancel</v>
      </c>
      <c r="J2700" s="178" t="s">
        <v>2565</v>
      </c>
      <c r="K2700" s="185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7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87" t="str">
        <f t="shared" si="547"/>
        <v>1</v>
      </c>
      <c r="Z2700" s="26">
        <f t="shared" si="545"/>
        <v>15000000</v>
      </c>
      <c r="AA2700" s="16">
        <v>5.4199999999999998E-2</v>
      </c>
      <c r="AB2700" s="35">
        <f t="shared" si="546"/>
        <v>813000</v>
      </c>
      <c r="AC2700" s="27">
        <f t="shared" si="538"/>
        <v>97560</v>
      </c>
      <c r="AD2700" s="181">
        <v>0.12</v>
      </c>
      <c r="AE2700" s="183">
        <f t="shared" si="539"/>
        <v>0</v>
      </c>
      <c r="AF2700" s="183" t="str">
        <f>IF(AND(COUNTIFS($J$18:J2700,J2700)=1,AE2700=1),1,"")</f>
        <v/>
      </c>
      <c r="AG2700" s="183" t="str">
        <f>IF(C2700="","",IF(AND(COUNTIFS($J$18:J2700,J2700)=1,C2700&lt;&gt;""),1,""))</f>
        <v/>
      </c>
      <c r="AH2700" s="183" t="str">
        <f>IF(G2700="","",IF(AND(COUNTIFS($J$18:J2700,J2700)=1,G2700&lt;&gt;""),1,""))</f>
        <v/>
      </c>
      <c r="AI2700" s="28">
        <f t="shared" si="540"/>
        <v>468573419.10712183</v>
      </c>
      <c r="AJ2700" s="28">
        <f t="shared" si="541"/>
        <v>55829466.862621114</v>
      </c>
      <c r="AK2700" s="29">
        <f t="shared" si="542"/>
        <v>0.11914774629983395</v>
      </c>
      <c r="AL2700" s="25"/>
      <c r="AM2700" s="25"/>
      <c r="AN2700" s="25"/>
      <c r="AO2700" s="25"/>
      <c r="AP2700" s="45" t="str">
        <f t="shared" si="543"/>
        <v>CancelCancel</v>
      </c>
      <c r="AQ2700" s="45" t="str">
        <f t="shared" si="544"/>
        <v>CancelCancelJPY</v>
      </c>
    </row>
    <row r="2701" spans="1:43" s="15" customFormat="1">
      <c r="A2701" s="16" t="s">
        <v>42</v>
      </c>
      <c r="B2701" s="182">
        <v>2023</v>
      </c>
      <c r="C2701" s="182">
        <v>8</v>
      </c>
      <c r="D2701" s="57" t="str">
        <f t="shared" si="533"/>
        <v>Q2</v>
      </c>
      <c r="E2701" s="16" t="s">
        <v>171</v>
      </c>
      <c r="F2701" s="16" t="s">
        <v>171</v>
      </c>
      <c r="G2701" s="182" t="s">
        <v>171</v>
      </c>
      <c r="H2701" s="185"/>
      <c r="I2701" s="57" t="str">
        <f t="shared" si="536"/>
        <v>Cancel</v>
      </c>
      <c r="J2701" s="178" t="s">
        <v>2565</v>
      </c>
      <c r="K2701" s="185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7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87" t="str">
        <f t="shared" si="547"/>
        <v>1</v>
      </c>
      <c r="Z2701" s="26">
        <f t="shared" si="545"/>
        <v>15000000</v>
      </c>
      <c r="AA2701" s="16">
        <v>5.4199999999999998E-2</v>
      </c>
      <c r="AB2701" s="35">
        <f t="shared" si="546"/>
        <v>813000</v>
      </c>
      <c r="AC2701" s="27">
        <f t="shared" si="538"/>
        <v>97560</v>
      </c>
      <c r="AD2701" s="181">
        <v>0.12</v>
      </c>
      <c r="AE2701" s="183">
        <f t="shared" si="539"/>
        <v>0</v>
      </c>
      <c r="AF2701" s="183" t="str">
        <f>IF(AND(COUNTIFS($J$18:J2701,J2701)=1,AE2701=1),1,"")</f>
        <v/>
      </c>
      <c r="AG2701" s="183" t="str">
        <f>IF(C2701="","",IF(AND(COUNTIFS($J$18:J2701,J2701)=1,C2701&lt;&gt;""),1,""))</f>
        <v/>
      </c>
      <c r="AH2701" s="183" t="str">
        <f>IF(G2701="","",IF(AND(COUNTIFS($J$18:J2701,J2701)=1,G2701&lt;&gt;""),1,""))</f>
        <v/>
      </c>
      <c r="AI2701" s="28">
        <f t="shared" si="540"/>
        <v>468573419.10712183</v>
      </c>
      <c r="AJ2701" s="28">
        <f t="shared" si="541"/>
        <v>55829466.862621114</v>
      </c>
      <c r="AK2701" s="29">
        <f t="shared" si="542"/>
        <v>0.11914774629983395</v>
      </c>
      <c r="AL2701" s="25"/>
      <c r="AM2701" s="25"/>
      <c r="AN2701" s="25"/>
      <c r="AO2701" s="25"/>
      <c r="AP2701" s="45" t="str">
        <f t="shared" si="543"/>
        <v>CancelCancel</v>
      </c>
      <c r="AQ2701" s="45" t="str">
        <f t="shared" si="544"/>
        <v>CancelCancelJPY</v>
      </c>
    </row>
    <row r="2702" spans="1:43" s="15" customFormat="1">
      <c r="A2702" s="16" t="s">
        <v>42</v>
      </c>
      <c r="B2702" s="182">
        <v>2023</v>
      </c>
      <c r="C2702" s="182">
        <v>8</v>
      </c>
      <c r="D2702" s="57" t="str">
        <f t="shared" si="533"/>
        <v>Q2</v>
      </c>
      <c r="E2702" s="16" t="s">
        <v>171</v>
      </c>
      <c r="F2702" s="16" t="s">
        <v>171</v>
      </c>
      <c r="G2702" s="182" t="s">
        <v>171</v>
      </c>
      <c r="H2702" s="185"/>
      <c r="I2702" s="57" t="str">
        <f t="shared" si="536"/>
        <v>Cancel</v>
      </c>
      <c r="J2702" s="178" t="s">
        <v>2565</v>
      </c>
      <c r="K2702" s="185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7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87" t="str">
        <f t="shared" si="547"/>
        <v>1</v>
      </c>
      <c r="Z2702" s="26">
        <f t="shared" si="545"/>
        <v>15000000</v>
      </c>
      <c r="AA2702" s="16">
        <v>5.4199999999999998E-2</v>
      </c>
      <c r="AB2702" s="35">
        <f t="shared" si="546"/>
        <v>813000</v>
      </c>
      <c r="AC2702" s="27">
        <f t="shared" si="538"/>
        <v>97560</v>
      </c>
      <c r="AD2702" s="181">
        <v>0.12</v>
      </c>
      <c r="AE2702" s="183">
        <f t="shared" si="539"/>
        <v>0</v>
      </c>
      <c r="AF2702" s="183" t="str">
        <f>IF(AND(COUNTIFS($J$18:J2702,J2702)=1,AE2702=1),1,"")</f>
        <v/>
      </c>
      <c r="AG2702" s="183" t="str">
        <f>IF(C2702="","",IF(AND(COUNTIFS($J$18:J2702,J2702)=1,C2702&lt;&gt;""),1,""))</f>
        <v/>
      </c>
      <c r="AH2702" s="183" t="str">
        <f>IF(G2702="","",IF(AND(COUNTIFS($J$18:J2702,J2702)=1,G2702&lt;&gt;""),1,""))</f>
        <v/>
      </c>
      <c r="AI2702" s="28">
        <f t="shared" si="540"/>
        <v>468573419.10712183</v>
      </c>
      <c r="AJ2702" s="28">
        <f t="shared" si="541"/>
        <v>55829466.862621114</v>
      </c>
      <c r="AK2702" s="29">
        <f t="shared" si="542"/>
        <v>0.11914774629983395</v>
      </c>
      <c r="AL2702" s="25"/>
      <c r="AM2702" s="25"/>
      <c r="AN2702" s="25"/>
      <c r="AO2702" s="25"/>
      <c r="AP2702" s="45" t="str">
        <f t="shared" si="543"/>
        <v>CancelCancel</v>
      </c>
      <c r="AQ2702" s="45" t="str">
        <f t="shared" si="544"/>
        <v>CancelCancelJPY</v>
      </c>
    </row>
    <row r="2703" spans="1:43" s="15" customFormat="1">
      <c r="A2703" s="16" t="s">
        <v>42</v>
      </c>
      <c r="B2703" s="182">
        <v>2023</v>
      </c>
      <c r="C2703" s="182">
        <v>8</v>
      </c>
      <c r="D2703" s="57" t="str">
        <f t="shared" si="533"/>
        <v>Q2</v>
      </c>
      <c r="E2703" s="16" t="s">
        <v>171</v>
      </c>
      <c r="F2703" s="16" t="s">
        <v>171</v>
      </c>
      <c r="G2703" s="182" t="s">
        <v>171</v>
      </c>
      <c r="H2703" s="185"/>
      <c r="I2703" s="57" t="str">
        <f t="shared" si="536"/>
        <v>Cancel</v>
      </c>
      <c r="J2703" s="178" t="s">
        <v>2565</v>
      </c>
      <c r="K2703" s="185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7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87" t="str">
        <f t="shared" si="547"/>
        <v>1</v>
      </c>
      <c r="Z2703" s="26">
        <f t="shared" si="545"/>
        <v>15000000</v>
      </c>
      <c r="AA2703" s="16">
        <v>5.4199999999999998E-2</v>
      </c>
      <c r="AB2703" s="35">
        <f t="shared" si="546"/>
        <v>813000</v>
      </c>
      <c r="AC2703" s="27">
        <f t="shared" si="538"/>
        <v>97560</v>
      </c>
      <c r="AD2703" s="181">
        <v>0.12</v>
      </c>
      <c r="AE2703" s="183">
        <f t="shared" si="539"/>
        <v>0</v>
      </c>
      <c r="AF2703" s="183" t="str">
        <f>IF(AND(COUNTIFS($J$18:J2703,J2703)=1,AE2703=1),1,"")</f>
        <v/>
      </c>
      <c r="AG2703" s="183" t="str">
        <f>IF(C2703="","",IF(AND(COUNTIFS($J$18:J2703,J2703)=1,C2703&lt;&gt;""),1,""))</f>
        <v/>
      </c>
      <c r="AH2703" s="183" t="str">
        <f>IF(G2703="","",IF(AND(COUNTIFS($J$18:J2703,J2703)=1,G2703&lt;&gt;""),1,""))</f>
        <v/>
      </c>
      <c r="AI2703" s="28">
        <f t="shared" si="540"/>
        <v>468573419.10712183</v>
      </c>
      <c r="AJ2703" s="28">
        <f t="shared" si="541"/>
        <v>55829466.862621114</v>
      </c>
      <c r="AK2703" s="29">
        <f t="shared" si="542"/>
        <v>0.11914774629983395</v>
      </c>
      <c r="AL2703" s="25"/>
      <c r="AM2703" s="25"/>
      <c r="AN2703" s="25"/>
      <c r="AO2703" s="25"/>
      <c r="AP2703" s="45" t="str">
        <f t="shared" si="543"/>
        <v>CancelCancel</v>
      </c>
      <c r="AQ2703" s="45" t="str">
        <f t="shared" si="544"/>
        <v>CancelCancelJPY</v>
      </c>
    </row>
    <row r="2704" spans="1:43" s="15" customFormat="1">
      <c r="A2704" s="16" t="s">
        <v>42</v>
      </c>
      <c r="B2704" s="182">
        <v>2023</v>
      </c>
      <c r="C2704" s="182">
        <v>8</v>
      </c>
      <c r="D2704" s="57" t="str">
        <f t="shared" si="533"/>
        <v>Q2</v>
      </c>
      <c r="E2704" s="16" t="s">
        <v>171</v>
      </c>
      <c r="F2704" s="16" t="s">
        <v>171</v>
      </c>
      <c r="G2704" s="182" t="s">
        <v>171</v>
      </c>
      <c r="H2704" s="185"/>
      <c r="I2704" s="57" t="str">
        <f t="shared" si="536"/>
        <v>Cancel</v>
      </c>
      <c r="J2704" s="178" t="s">
        <v>2565</v>
      </c>
      <c r="K2704" s="185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7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87" t="str">
        <f t="shared" si="547"/>
        <v>1</v>
      </c>
      <c r="Z2704" s="26">
        <f t="shared" si="545"/>
        <v>15000000</v>
      </c>
      <c r="AA2704" s="16">
        <v>5.4199999999999998E-2</v>
      </c>
      <c r="AB2704" s="35">
        <f t="shared" si="546"/>
        <v>813000</v>
      </c>
      <c r="AC2704" s="27">
        <f t="shared" si="538"/>
        <v>97560</v>
      </c>
      <c r="AD2704" s="181">
        <v>0.12</v>
      </c>
      <c r="AE2704" s="183">
        <f t="shared" si="539"/>
        <v>0</v>
      </c>
      <c r="AF2704" s="183" t="str">
        <f>IF(AND(COUNTIFS($J$18:J2704,J2704)=1,AE2704=1),1,"")</f>
        <v/>
      </c>
      <c r="AG2704" s="183" t="str">
        <f>IF(C2704="","",IF(AND(COUNTIFS($J$18:J2704,J2704)=1,C2704&lt;&gt;""),1,""))</f>
        <v/>
      </c>
      <c r="AH2704" s="183" t="str">
        <f>IF(G2704="","",IF(AND(COUNTIFS($J$18:J2704,J2704)=1,G2704&lt;&gt;""),1,""))</f>
        <v/>
      </c>
      <c r="AI2704" s="28">
        <f t="shared" si="540"/>
        <v>468573419.10712183</v>
      </c>
      <c r="AJ2704" s="28">
        <f t="shared" si="541"/>
        <v>55829466.862621114</v>
      </c>
      <c r="AK2704" s="29">
        <f t="shared" si="542"/>
        <v>0.11914774629983395</v>
      </c>
      <c r="AL2704" s="25"/>
      <c r="AM2704" s="25"/>
      <c r="AN2704" s="25"/>
      <c r="AO2704" s="25"/>
      <c r="AP2704" s="45" t="str">
        <f t="shared" si="543"/>
        <v>CancelCancel</v>
      </c>
      <c r="AQ2704" s="45" t="str">
        <f t="shared" si="544"/>
        <v>CancelCancelJPY</v>
      </c>
    </row>
    <row r="2705" spans="1:43" s="15" customFormat="1">
      <c r="A2705" s="16" t="s">
        <v>42</v>
      </c>
      <c r="B2705" s="182">
        <v>2023</v>
      </c>
      <c r="C2705" s="182">
        <v>10</v>
      </c>
      <c r="D2705" s="57" t="str">
        <f t="shared" si="533"/>
        <v>Q3</v>
      </c>
      <c r="E2705" s="16" t="s">
        <v>171</v>
      </c>
      <c r="F2705" s="16" t="s">
        <v>171</v>
      </c>
      <c r="G2705" s="182" t="s">
        <v>171</v>
      </c>
      <c r="H2705" s="185"/>
      <c r="I2705" s="57" t="str">
        <f t="shared" si="536"/>
        <v>Cancel</v>
      </c>
      <c r="J2705" s="178" t="s">
        <v>2566</v>
      </c>
      <c r="K2705" s="185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7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87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46"/>
        <v>455280</v>
      </c>
      <c r="AC2705" s="27">
        <f t="shared" si="538"/>
        <v>54633.599999999999</v>
      </c>
      <c r="AD2705" s="181">
        <v>0.12</v>
      </c>
      <c r="AE2705" s="183">
        <f t="shared" si="539"/>
        <v>0</v>
      </c>
      <c r="AF2705" s="183" t="str">
        <f>IF(AND(COUNTIFS($J$18:J2705,J2705)=1,AE2705=1),1,"")</f>
        <v/>
      </c>
      <c r="AG2705" s="183">
        <f>IF(C2705="","",IF(AND(COUNTIFS($J$18:J2705,J2705)=1,C2705&lt;&gt;""),1,""))</f>
        <v>1</v>
      </c>
      <c r="AH2705" s="183">
        <f>IF(G2705="","",IF(AND(COUNTIFS($J$18:J2705,J2705)=1,G2705&lt;&gt;""),1,""))</f>
        <v>1</v>
      </c>
      <c r="AI2705" s="28">
        <f t="shared" si="540"/>
        <v>468573419.10712183</v>
      </c>
      <c r="AJ2705" s="28">
        <f t="shared" si="541"/>
        <v>55829466.862621114</v>
      </c>
      <c r="AK2705" s="29">
        <f t="shared" si="542"/>
        <v>0.11914774629983395</v>
      </c>
      <c r="AL2705" s="25"/>
      <c r="AM2705" s="25"/>
      <c r="AN2705" s="25"/>
      <c r="AO2705" s="25"/>
      <c r="AP2705" s="45" t="str">
        <f t="shared" si="543"/>
        <v>CancelCancel</v>
      </c>
      <c r="AQ2705" s="45" t="str">
        <f t="shared" si="544"/>
        <v>CancelCancelJPY</v>
      </c>
    </row>
    <row r="2706" spans="1:43" s="15" customFormat="1">
      <c r="A2706" s="16" t="s">
        <v>42</v>
      </c>
      <c r="B2706" s="182">
        <v>2023</v>
      </c>
      <c r="C2706" s="182">
        <v>10</v>
      </c>
      <c r="D2706" s="57" t="str">
        <f t="shared" si="533"/>
        <v>Q3</v>
      </c>
      <c r="E2706" s="16" t="s">
        <v>171</v>
      </c>
      <c r="F2706" s="16" t="s">
        <v>171</v>
      </c>
      <c r="G2706" s="182" t="s">
        <v>171</v>
      </c>
      <c r="H2706" s="185"/>
      <c r="I2706" s="57" t="str">
        <f t="shared" si="536"/>
        <v>Cancel</v>
      </c>
      <c r="J2706" s="178" t="s">
        <v>2566</v>
      </c>
      <c r="K2706" s="185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7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87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46"/>
        <v>758800</v>
      </c>
      <c r="AC2706" s="27">
        <f t="shared" si="538"/>
        <v>91056</v>
      </c>
      <c r="AD2706" s="181">
        <v>0.12</v>
      </c>
      <c r="AE2706" s="183">
        <f t="shared" si="539"/>
        <v>0</v>
      </c>
      <c r="AF2706" s="183" t="str">
        <f>IF(AND(COUNTIFS($J$18:J2706,J2706)=1,AE2706=1),1,"")</f>
        <v/>
      </c>
      <c r="AG2706" s="183" t="str">
        <f>IF(C2706="","",IF(AND(COUNTIFS($J$18:J2706,J2706)=1,C2706&lt;&gt;""),1,""))</f>
        <v/>
      </c>
      <c r="AH2706" s="183" t="str">
        <f>IF(G2706="","",IF(AND(COUNTIFS($J$18:J2706,J2706)=1,G2706&lt;&gt;""),1,""))</f>
        <v/>
      </c>
      <c r="AI2706" s="28">
        <f t="shared" si="540"/>
        <v>468573419.10712183</v>
      </c>
      <c r="AJ2706" s="28">
        <f t="shared" si="541"/>
        <v>55829466.862621114</v>
      </c>
      <c r="AK2706" s="29">
        <f t="shared" si="542"/>
        <v>0.11914774629983395</v>
      </c>
      <c r="AL2706" s="25"/>
      <c r="AM2706" s="25"/>
      <c r="AN2706" s="25"/>
      <c r="AO2706" s="25"/>
      <c r="AP2706" s="45" t="str">
        <f t="shared" si="543"/>
        <v>CancelCancel</v>
      </c>
      <c r="AQ2706" s="45" t="str">
        <f t="shared" si="544"/>
        <v>CancelCancelJPY</v>
      </c>
    </row>
    <row r="2707" spans="1:43" s="15" customFormat="1">
      <c r="A2707" s="16" t="s">
        <v>42</v>
      </c>
      <c r="B2707" s="182">
        <v>2023</v>
      </c>
      <c r="C2707" s="182">
        <v>10</v>
      </c>
      <c r="D2707" s="57" t="str">
        <f t="shared" si="533"/>
        <v>Q3</v>
      </c>
      <c r="E2707" s="16" t="s">
        <v>171</v>
      </c>
      <c r="F2707" s="16" t="s">
        <v>171</v>
      </c>
      <c r="G2707" s="182" t="s">
        <v>171</v>
      </c>
      <c r="H2707" s="185"/>
      <c r="I2707" s="57" t="str">
        <f t="shared" si="536"/>
        <v>Cancel</v>
      </c>
      <c r="J2707" s="178" t="s">
        <v>2567</v>
      </c>
      <c r="K2707" s="185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7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87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46"/>
        <v>664340</v>
      </c>
      <c r="AC2707" s="27">
        <f t="shared" si="538"/>
        <v>79720.800000000003</v>
      </c>
      <c r="AD2707" s="181">
        <v>0.12</v>
      </c>
      <c r="AE2707" s="183">
        <f t="shared" si="539"/>
        <v>0</v>
      </c>
      <c r="AF2707" s="183" t="str">
        <f>IF(AND(COUNTIFS($J$18:J2707,J2707)=1,AE2707=1),1,"")</f>
        <v/>
      </c>
      <c r="AG2707" s="183">
        <f>IF(C2707="","",IF(AND(COUNTIFS($J$18:J2707,J2707)=1,C2707&lt;&gt;""),1,""))</f>
        <v>1</v>
      </c>
      <c r="AH2707" s="183">
        <f>IF(G2707="","",IF(AND(COUNTIFS($J$18:J2707,J2707)=1,G2707&lt;&gt;""),1,""))</f>
        <v>1</v>
      </c>
      <c r="AI2707" s="28">
        <f t="shared" si="540"/>
        <v>468573419.10712183</v>
      </c>
      <c r="AJ2707" s="28">
        <f t="shared" si="541"/>
        <v>55829466.862621114</v>
      </c>
      <c r="AK2707" s="29">
        <f t="shared" si="542"/>
        <v>0.11914774629983395</v>
      </c>
      <c r="AL2707" s="25"/>
      <c r="AM2707" s="25"/>
      <c r="AN2707" s="25"/>
      <c r="AO2707" s="25"/>
      <c r="AP2707" s="45" t="str">
        <f t="shared" si="543"/>
        <v>CancelCancel</v>
      </c>
      <c r="AQ2707" s="45" t="str">
        <f t="shared" si="544"/>
        <v>CancelCancelJPY</v>
      </c>
    </row>
    <row r="2708" spans="1:43" s="15" customFormat="1">
      <c r="A2708" s="16" t="s">
        <v>42</v>
      </c>
      <c r="B2708" s="182">
        <v>2023</v>
      </c>
      <c r="C2708" s="182">
        <v>10</v>
      </c>
      <c r="D2708" s="57" t="str">
        <f t="shared" si="533"/>
        <v>Q3</v>
      </c>
      <c r="E2708" s="16" t="s">
        <v>171</v>
      </c>
      <c r="F2708" s="16" t="s">
        <v>171</v>
      </c>
      <c r="G2708" s="182" t="s">
        <v>171</v>
      </c>
      <c r="H2708" s="185"/>
      <c r="I2708" s="57" t="str">
        <f t="shared" si="536"/>
        <v>Cancel</v>
      </c>
      <c r="J2708" s="178" t="s">
        <v>2567</v>
      </c>
      <c r="K2708" s="185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7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87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46"/>
        <v>664340</v>
      </c>
      <c r="AC2708" s="27">
        <f t="shared" si="538"/>
        <v>79720.800000000003</v>
      </c>
      <c r="AD2708" s="181">
        <v>0.12</v>
      </c>
      <c r="AE2708" s="183">
        <f t="shared" si="539"/>
        <v>0</v>
      </c>
      <c r="AF2708" s="183" t="str">
        <f>IF(AND(COUNTIFS($J$18:J2708,J2708)=1,AE2708=1),1,"")</f>
        <v/>
      </c>
      <c r="AG2708" s="183" t="str">
        <f>IF(C2708="","",IF(AND(COUNTIFS($J$18:J2708,J2708)=1,C2708&lt;&gt;""),1,""))</f>
        <v/>
      </c>
      <c r="AH2708" s="183" t="str">
        <f>IF(G2708="","",IF(AND(COUNTIFS($J$18:J2708,J2708)=1,G2708&lt;&gt;""),1,""))</f>
        <v/>
      </c>
      <c r="AI2708" s="28">
        <f t="shared" si="540"/>
        <v>468573419.10712183</v>
      </c>
      <c r="AJ2708" s="28">
        <f t="shared" si="541"/>
        <v>55829466.862621114</v>
      </c>
      <c r="AK2708" s="29">
        <f t="shared" si="542"/>
        <v>0.11914774629983395</v>
      </c>
      <c r="AL2708" s="25"/>
      <c r="AM2708" s="25"/>
      <c r="AN2708" s="25"/>
      <c r="AO2708" s="25"/>
      <c r="AP2708" s="45" t="str">
        <f t="shared" si="543"/>
        <v>CancelCancel</v>
      </c>
      <c r="AQ2708" s="45" t="str">
        <f t="shared" si="544"/>
        <v>CancelCancelJPY</v>
      </c>
    </row>
    <row r="2709" spans="1:43" s="15" customFormat="1">
      <c r="A2709" s="16" t="s">
        <v>35</v>
      </c>
      <c r="B2709" s="182">
        <v>2021</v>
      </c>
      <c r="C2709" s="182">
        <v>3</v>
      </c>
      <c r="D2709" s="57" t="str">
        <f t="shared" si="533"/>
        <v>Q4</v>
      </c>
      <c r="E2709" s="16" t="s">
        <v>171</v>
      </c>
      <c r="F2709" s="16" t="s">
        <v>171</v>
      </c>
      <c r="G2709" s="182" t="s">
        <v>171</v>
      </c>
      <c r="H2709" s="185"/>
      <c r="I2709" s="57" t="str">
        <f t="shared" si="536"/>
        <v>Cancel</v>
      </c>
      <c r="J2709" s="178" t="s">
        <v>2568</v>
      </c>
      <c r="K2709" s="185" t="s">
        <v>2569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7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87" t="str">
        <f t="shared" ref="Y2709:Y2719" si="548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46"/>
        <v>731700</v>
      </c>
      <c r="AC2709" s="27">
        <f t="shared" si="538"/>
        <v>87804</v>
      </c>
      <c r="AD2709" s="181">
        <v>0.12</v>
      </c>
      <c r="AE2709" s="183">
        <f t="shared" si="539"/>
        <v>0</v>
      </c>
      <c r="AF2709" s="183" t="str">
        <f>IF(AND(COUNTIFS($J$18:J2709,J2709)=1,AE2709=1),1,"")</f>
        <v/>
      </c>
      <c r="AG2709" s="183">
        <f>IF(C2709="","",IF(AND(COUNTIFS($J$18:J2709,J2709)=1,C2709&lt;&gt;""),1,""))</f>
        <v>1</v>
      </c>
      <c r="AH2709" s="183">
        <f>IF(G2709="","",IF(AND(COUNTIFS($J$18:J2709,J2709)=1,G2709&lt;&gt;""),1,""))</f>
        <v>1</v>
      </c>
      <c r="AI2709" s="28">
        <f t="shared" si="540"/>
        <v>468573419.10712183</v>
      </c>
      <c r="AJ2709" s="28">
        <f t="shared" si="541"/>
        <v>55829466.862621114</v>
      </c>
      <c r="AK2709" s="29">
        <f t="shared" si="542"/>
        <v>0.11914774629983395</v>
      </c>
      <c r="AL2709" s="25"/>
      <c r="AM2709" s="25"/>
      <c r="AN2709" s="25"/>
      <c r="AO2709" s="25" t="s">
        <v>2570</v>
      </c>
      <c r="AP2709" s="45" t="str">
        <f t="shared" si="543"/>
        <v>CancelCancel</v>
      </c>
      <c r="AQ2709" s="45" t="str">
        <f t="shared" si="544"/>
        <v>CancelCancelJPY</v>
      </c>
    </row>
    <row r="2710" spans="1:43" s="15" customFormat="1">
      <c r="A2710" s="16" t="s">
        <v>35</v>
      </c>
      <c r="B2710" s="182">
        <v>2021</v>
      </c>
      <c r="C2710" s="182">
        <v>3</v>
      </c>
      <c r="D2710" s="57" t="str">
        <f t="shared" si="533"/>
        <v>Q4</v>
      </c>
      <c r="E2710" s="16" t="s">
        <v>171</v>
      </c>
      <c r="F2710" s="16" t="s">
        <v>171</v>
      </c>
      <c r="G2710" s="182" t="s">
        <v>171</v>
      </c>
      <c r="H2710" s="185"/>
      <c r="I2710" s="57" t="str">
        <f t="shared" si="536"/>
        <v>Cancel</v>
      </c>
      <c r="J2710" s="178" t="s">
        <v>2568</v>
      </c>
      <c r="K2710" s="185" t="s">
        <v>2569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7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87" t="str">
        <f t="shared" si="548"/>
        <v>1</v>
      </c>
      <c r="Z2710" s="26">
        <f t="shared" si="545"/>
        <v>13500000</v>
      </c>
      <c r="AA2710" s="16">
        <v>5.4199999999999998E-2</v>
      </c>
      <c r="AB2710" s="35">
        <f t="shared" si="546"/>
        <v>731700</v>
      </c>
      <c r="AC2710" s="27">
        <f t="shared" si="538"/>
        <v>87804</v>
      </c>
      <c r="AD2710" s="181">
        <v>0.12</v>
      </c>
      <c r="AE2710" s="183">
        <f t="shared" si="539"/>
        <v>0</v>
      </c>
      <c r="AF2710" s="183" t="str">
        <f>IF(AND(COUNTIFS($J$18:J2710,J2710)=1,AE2710=1),1,"")</f>
        <v/>
      </c>
      <c r="AG2710" s="183" t="str">
        <f>IF(C2710="","",IF(AND(COUNTIFS($J$18:J2710,J2710)=1,C2710&lt;&gt;""),1,""))</f>
        <v/>
      </c>
      <c r="AH2710" s="183" t="str">
        <f>IF(G2710="","",IF(AND(COUNTIFS($J$18:J2710,J2710)=1,G2710&lt;&gt;""),1,""))</f>
        <v/>
      </c>
      <c r="AI2710" s="28">
        <f t="shared" si="540"/>
        <v>468573419.10712183</v>
      </c>
      <c r="AJ2710" s="28">
        <f t="shared" si="541"/>
        <v>55829466.862621114</v>
      </c>
      <c r="AK2710" s="29">
        <f t="shared" si="542"/>
        <v>0.11914774629983395</v>
      </c>
      <c r="AL2710" s="25"/>
      <c r="AM2710" s="25"/>
      <c r="AN2710" s="25"/>
      <c r="AO2710" s="25" t="s">
        <v>2570</v>
      </c>
      <c r="AP2710" s="45" t="str">
        <f t="shared" si="543"/>
        <v>CancelCancel</v>
      </c>
      <c r="AQ2710" s="45" t="str">
        <f t="shared" si="544"/>
        <v>CancelCancelJPY</v>
      </c>
    </row>
    <row r="2711" spans="1:43" s="15" customFormat="1">
      <c r="A2711" s="16" t="s">
        <v>35</v>
      </c>
      <c r="B2711" s="182">
        <v>2021</v>
      </c>
      <c r="C2711" s="182">
        <v>3</v>
      </c>
      <c r="D2711" s="57" t="str">
        <f t="shared" si="533"/>
        <v>Q4</v>
      </c>
      <c r="E2711" s="16" t="s">
        <v>171</v>
      </c>
      <c r="F2711" s="16" t="s">
        <v>171</v>
      </c>
      <c r="G2711" s="182" t="s">
        <v>171</v>
      </c>
      <c r="H2711" s="185"/>
      <c r="I2711" s="57" t="str">
        <f t="shared" si="536"/>
        <v>Cancel</v>
      </c>
      <c r="J2711" s="178" t="s">
        <v>2568</v>
      </c>
      <c r="K2711" s="185" t="s">
        <v>2569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7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87" t="str">
        <f t="shared" si="548"/>
        <v>1</v>
      </c>
      <c r="Z2711" s="26">
        <f t="shared" si="545"/>
        <v>10500000</v>
      </c>
      <c r="AA2711" s="16">
        <v>5.4199999999999998E-2</v>
      </c>
      <c r="AB2711" s="35">
        <f t="shared" si="546"/>
        <v>569100</v>
      </c>
      <c r="AC2711" s="27">
        <f t="shared" si="538"/>
        <v>68292</v>
      </c>
      <c r="AD2711" s="181">
        <v>0.12</v>
      </c>
      <c r="AE2711" s="183">
        <f t="shared" si="539"/>
        <v>0</v>
      </c>
      <c r="AF2711" s="183" t="str">
        <f>IF(AND(COUNTIFS($J$18:J2711,J2711)=1,AE2711=1),1,"")</f>
        <v/>
      </c>
      <c r="AG2711" s="183" t="str">
        <f>IF(C2711="","",IF(AND(COUNTIFS($J$18:J2711,J2711)=1,C2711&lt;&gt;""),1,""))</f>
        <v/>
      </c>
      <c r="AH2711" s="183" t="str">
        <f>IF(G2711="","",IF(AND(COUNTIFS($J$18:J2711,J2711)=1,G2711&lt;&gt;""),1,""))</f>
        <v/>
      </c>
      <c r="AI2711" s="28">
        <f t="shared" si="540"/>
        <v>468573419.10712183</v>
      </c>
      <c r="AJ2711" s="28">
        <f t="shared" si="541"/>
        <v>55829466.862621114</v>
      </c>
      <c r="AK2711" s="29">
        <f t="shared" si="542"/>
        <v>0.11914774629983395</v>
      </c>
      <c r="AL2711" s="25"/>
      <c r="AM2711" s="25"/>
      <c r="AN2711" s="25"/>
      <c r="AO2711" s="25" t="s">
        <v>2570</v>
      </c>
      <c r="AP2711" s="45" t="str">
        <f t="shared" si="543"/>
        <v>CancelCancel</v>
      </c>
      <c r="AQ2711" s="45" t="str">
        <f t="shared" si="544"/>
        <v>CancelCancelJPY</v>
      </c>
    </row>
    <row r="2712" spans="1:43" s="15" customFormat="1">
      <c r="A2712" s="16" t="s">
        <v>35</v>
      </c>
      <c r="B2712" s="182">
        <v>2021</v>
      </c>
      <c r="C2712" s="182">
        <v>3</v>
      </c>
      <c r="D2712" s="57" t="str">
        <f t="shared" si="533"/>
        <v>Q4</v>
      </c>
      <c r="E2712" s="182" t="s">
        <v>2522</v>
      </c>
      <c r="F2712" s="182" t="s">
        <v>2522</v>
      </c>
      <c r="G2712" s="182" t="s">
        <v>2522</v>
      </c>
      <c r="H2712" s="185"/>
      <c r="I2712" s="57" t="str">
        <f t="shared" si="536"/>
        <v>TBA</v>
      </c>
      <c r="J2712" s="178" t="s">
        <v>2571</v>
      </c>
      <c r="K2712" s="185" t="s">
        <v>2572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7"/>
        <v>MAIN UNIT</v>
      </c>
      <c r="Q2712" s="16" t="s">
        <v>2573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2574</v>
      </c>
      <c r="W2712" s="16" t="s">
        <v>1276</v>
      </c>
      <c r="X2712" s="34">
        <v>13600000</v>
      </c>
      <c r="Y2712" s="187" t="str">
        <f t="shared" si="548"/>
        <v>1</v>
      </c>
      <c r="Z2712" s="26">
        <f t="shared" si="545"/>
        <v>13600000</v>
      </c>
      <c r="AA2712" s="16">
        <v>5.4199999999999998E-2</v>
      </c>
      <c r="AB2712" s="35">
        <f t="shared" si="546"/>
        <v>737120</v>
      </c>
      <c r="AC2712" s="27">
        <f t="shared" si="538"/>
        <v>88454.399999999994</v>
      </c>
      <c r="AD2712" s="184">
        <v>0.12</v>
      </c>
      <c r="AE2712" s="183">
        <f t="shared" si="539"/>
        <v>1</v>
      </c>
      <c r="AF2712" s="183">
        <f>IF(AND(COUNTIFS($J$18:J2712,J2712)=1,AE2712=1),1,"")</f>
        <v>1</v>
      </c>
      <c r="AG2712" s="183">
        <f>IF(C2712="","",IF(AND(COUNTIFS($J$18:J2712,J2712)=1,C2712&lt;&gt;""),1,""))</f>
        <v>1</v>
      </c>
      <c r="AH2712" s="183">
        <f>IF(G2712="","",IF(AND(COUNTIFS($J$18:J2712,J2712)=1,G2712&lt;&gt;""),1,""))</f>
        <v>1</v>
      </c>
      <c r="AI2712" s="28">
        <f t="shared" si="540"/>
        <v>26597845.334513277</v>
      </c>
      <c r="AJ2712" s="28">
        <f t="shared" si="541"/>
        <v>3122616.3251415933</v>
      </c>
      <c r="AK2712" s="29">
        <f t="shared" si="542"/>
        <v>0.11740110094894403</v>
      </c>
      <c r="AL2712" s="25"/>
      <c r="AM2712" s="25"/>
      <c r="AN2712" s="25"/>
      <c r="AO2712" s="25"/>
      <c r="AP2712" s="45" t="str">
        <f t="shared" si="543"/>
        <v>TBATBA</v>
      </c>
      <c r="AQ2712" s="45" t="str">
        <f t="shared" si="544"/>
        <v>TBATBAJPY</v>
      </c>
    </row>
    <row r="2713" spans="1:43" s="15" customFormat="1">
      <c r="A2713" s="16" t="s">
        <v>40</v>
      </c>
      <c r="B2713" s="182">
        <v>2021</v>
      </c>
      <c r="C2713" s="182">
        <v>6</v>
      </c>
      <c r="D2713" s="57" t="str">
        <f t="shared" si="533"/>
        <v>Q1</v>
      </c>
      <c r="E2713" s="182" t="s">
        <v>2522</v>
      </c>
      <c r="F2713" s="182" t="s">
        <v>2522</v>
      </c>
      <c r="G2713" s="182" t="s">
        <v>2522</v>
      </c>
      <c r="H2713" s="185"/>
      <c r="I2713" s="57" t="str">
        <f t="shared" si="536"/>
        <v>TBA</v>
      </c>
      <c r="J2713" s="178" t="s">
        <v>2575</v>
      </c>
      <c r="K2713" s="185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si="537"/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87" t="str">
        <f t="shared" si="548"/>
        <v>1</v>
      </c>
      <c r="Z2713" s="26">
        <f t="shared" si="545"/>
        <v>14345000</v>
      </c>
      <c r="AA2713" s="16">
        <v>5.4199999999999998E-2</v>
      </c>
      <c r="AB2713" s="35">
        <f t="shared" si="546"/>
        <v>777499</v>
      </c>
      <c r="AC2713" s="27">
        <f t="shared" si="538"/>
        <v>93299.87999999999</v>
      </c>
      <c r="AD2713" s="184">
        <v>0.12</v>
      </c>
      <c r="AE2713" s="183">
        <f t="shared" si="539"/>
        <v>0</v>
      </c>
      <c r="AF2713" s="183" t="str">
        <f>IF(AND(COUNTIFS($J$18:J2713,J2713)=1,AE2713=1),1,"")</f>
        <v/>
      </c>
      <c r="AG2713" s="183">
        <f>IF(C2713="","",IF(AND(COUNTIFS($J$18:J2713,J2713)=1,C2713&lt;&gt;""),1,""))</f>
        <v>1</v>
      </c>
      <c r="AH2713" s="183">
        <f>IF(G2713="","",IF(AND(COUNTIFS($J$18:J2713,J2713)=1,G2713&lt;&gt;""),1,""))</f>
        <v>1</v>
      </c>
      <c r="AI2713" s="28">
        <f t="shared" si="540"/>
        <v>26597845.334513277</v>
      </c>
      <c r="AJ2713" s="28">
        <f t="shared" si="541"/>
        <v>3122616.3251415933</v>
      </c>
      <c r="AK2713" s="29">
        <f t="shared" si="542"/>
        <v>0.11740110094894403</v>
      </c>
      <c r="AL2713" s="25"/>
      <c r="AM2713" s="25"/>
      <c r="AN2713" s="25"/>
      <c r="AO2713" s="25"/>
      <c r="AP2713" s="45" t="str">
        <f t="shared" si="543"/>
        <v>TBATBA</v>
      </c>
      <c r="AQ2713" s="45" t="str">
        <f t="shared" si="544"/>
        <v>TBATBAJPY</v>
      </c>
    </row>
    <row r="2714" spans="1:43" s="15" customFormat="1">
      <c r="A2714" s="16" t="s">
        <v>40</v>
      </c>
      <c r="B2714" s="182">
        <v>2021</v>
      </c>
      <c r="C2714" s="182">
        <v>6</v>
      </c>
      <c r="D2714" s="57" t="str">
        <f t="shared" si="533"/>
        <v>Q1</v>
      </c>
      <c r="E2714" s="182" t="s">
        <v>2522</v>
      </c>
      <c r="F2714" s="182" t="s">
        <v>2522</v>
      </c>
      <c r="G2714" s="182" t="s">
        <v>2522</v>
      </c>
      <c r="H2714" s="185"/>
      <c r="I2714" s="57" t="str">
        <f t="shared" si="536"/>
        <v>TBA</v>
      </c>
      <c r="J2714" s="178" t="s">
        <v>2575</v>
      </c>
      <c r="K2714" s="185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37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87" t="str">
        <f t="shared" si="548"/>
        <v>1</v>
      </c>
      <c r="Z2714" s="26">
        <f t="shared" si="545"/>
        <v>14345000</v>
      </c>
      <c r="AA2714" s="16">
        <v>5.4199999999999998E-2</v>
      </c>
      <c r="AB2714" s="35">
        <f t="shared" si="546"/>
        <v>777499</v>
      </c>
      <c r="AC2714" s="27">
        <f t="shared" si="538"/>
        <v>93299.87999999999</v>
      </c>
      <c r="AD2714" s="184">
        <v>0.12</v>
      </c>
      <c r="AE2714" s="183">
        <f t="shared" si="539"/>
        <v>0</v>
      </c>
      <c r="AF2714" s="183" t="str">
        <f>IF(AND(COUNTIFS($J$18:J2714,J2714)=1,AE2714=1),1,"")</f>
        <v/>
      </c>
      <c r="AG2714" s="183" t="str">
        <f>IF(C2714="","",IF(AND(COUNTIFS($J$18:J2714,J2714)=1,C2714&lt;&gt;""),1,""))</f>
        <v/>
      </c>
      <c r="AH2714" s="183" t="str">
        <f>IF(G2714="","",IF(AND(COUNTIFS($J$18:J2714,J2714)=1,G2714&lt;&gt;""),1,""))</f>
        <v/>
      </c>
      <c r="AI2714" s="28">
        <f t="shared" si="540"/>
        <v>26597845.334513277</v>
      </c>
      <c r="AJ2714" s="28">
        <f t="shared" si="541"/>
        <v>3122616.3251415933</v>
      </c>
      <c r="AK2714" s="29">
        <f t="shared" si="542"/>
        <v>0.11740110094894403</v>
      </c>
      <c r="AL2714" s="25"/>
      <c r="AM2714" s="25"/>
      <c r="AN2714" s="25"/>
      <c r="AO2714" s="25"/>
      <c r="AP2714" s="45" t="str">
        <f t="shared" si="543"/>
        <v>TBATBA</v>
      </c>
      <c r="AQ2714" s="45" t="str">
        <f t="shared" si="544"/>
        <v>TBATBAJPY</v>
      </c>
    </row>
    <row r="2715" spans="1:43" s="15" customFormat="1">
      <c r="A2715" s="16" t="s">
        <v>40</v>
      </c>
      <c r="B2715" s="182">
        <v>2021</v>
      </c>
      <c r="C2715" s="182">
        <v>6</v>
      </c>
      <c r="D2715" s="57" t="str">
        <f t="shared" si="533"/>
        <v>Q1</v>
      </c>
      <c r="E2715" s="182" t="s">
        <v>2522</v>
      </c>
      <c r="F2715" s="182" t="s">
        <v>2522</v>
      </c>
      <c r="G2715" s="182" t="s">
        <v>2522</v>
      </c>
      <c r="H2715" s="185"/>
      <c r="I2715" s="57" t="str">
        <f t="shared" si="536"/>
        <v>TBA</v>
      </c>
      <c r="J2715" s="178" t="s">
        <v>2575</v>
      </c>
      <c r="K2715" s="185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37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87" t="str">
        <f t="shared" si="548"/>
        <v>1</v>
      </c>
      <c r="Z2715" s="26">
        <f t="shared" si="545"/>
        <v>8989000</v>
      </c>
      <c r="AA2715" s="16">
        <v>5.4199999999999998E-2</v>
      </c>
      <c r="AB2715" s="35">
        <f t="shared" si="546"/>
        <v>487203.8</v>
      </c>
      <c r="AC2715" s="27">
        <f t="shared" si="538"/>
        <v>58464.455999999998</v>
      </c>
      <c r="AD2715" s="184">
        <v>0.12</v>
      </c>
      <c r="AE2715" s="183">
        <f t="shared" si="539"/>
        <v>0</v>
      </c>
      <c r="AF2715" s="183" t="str">
        <f>IF(AND(COUNTIFS($J$18:J2715,J2715)=1,AE2715=1),1,"")</f>
        <v/>
      </c>
      <c r="AG2715" s="183" t="str">
        <f>IF(C2715="","",IF(AND(COUNTIFS($J$18:J2715,J2715)=1,C2715&lt;&gt;""),1,""))</f>
        <v/>
      </c>
      <c r="AH2715" s="183" t="str">
        <f>IF(G2715="","",IF(AND(COUNTIFS($J$18:J2715,J2715)=1,G2715&lt;&gt;""),1,""))</f>
        <v/>
      </c>
      <c r="AI2715" s="28">
        <f t="shared" si="540"/>
        <v>26597845.334513277</v>
      </c>
      <c r="AJ2715" s="28">
        <f t="shared" si="541"/>
        <v>3122616.3251415933</v>
      </c>
      <c r="AK2715" s="29">
        <f t="shared" si="542"/>
        <v>0.11740110094894403</v>
      </c>
      <c r="AL2715" s="25"/>
      <c r="AM2715" s="25"/>
      <c r="AN2715" s="25"/>
      <c r="AO2715" s="25"/>
      <c r="AP2715" s="45" t="str">
        <f t="shared" si="543"/>
        <v>TBATBA</v>
      </c>
      <c r="AQ2715" s="45" t="str">
        <f t="shared" si="544"/>
        <v>TBATBAJPY</v>
      </c>
    </row>
    <row r="2716" spans="1:43" s="15" customFormat="1">
      <c r="A2716" s="16" t="s">
        <v>40</v>
      </c>
      <c r="B2716" s="182">
        <v>2021</v>
      </c>
      <c r="C2716" s="182">
        <v>6</v>
      </c>
      <c r="D2716" s="57" t="str">
        <f t="shared" si="533"/>
        <v>Q1</v>
      </c>
      <c r="E2716" s="182" t="s">
        <v>2522</v>
      </c>
      <c r="F2716" s="182" t="s">
        <v>2522</v>
      </c>
      <c r="G2716" s="182" t="s">
        <v>2522</v>
      </c>
      <c r="H2716" s="185"/>
      <c r="I2716" s="57" t="str">
        <f t="shared" si="536"/>
        <v>TBA</v>
      </c>
      <c r="J2716" s="178" t="s">
        <v>2575</v>
      </c>
      <c r="K2716" s="185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37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87" t="str">
        <f t="shared" si="548"/>
        <v>1</v>
      </c>
      <c r="Z2716" s="26">
        <f t="shared" si="545"/>
        <v>8989000</v>
      </c>
      <c r="AA2716" s="16">
        <v>5.4199999999999998E-2</v>
      </c>
      <c r="AB2716" s="35">
        <f t="shared" si="546"/>
        <v>487203.8</v>
      </c>
      <c r="AC2716" s="27">
        <f t="shared" si="538"/>
        <v>58464.455999999998</v>
      </c>
      <c r="AD2716" s="184">
        <v>0.12</v>
      </c>
      <c r="AE2716" s="183">
        <f t="shared" si="539"/>
        <v>0</v>
      </c>
      <c r="AF2716" s="183" t="str">
        <f>IF(AND(COUNTIFS($J$18:J2716,J2716)=1,AE2716=1),1,"")</f>
        <v/>
      </c>
      <c r="AG2716" s="183" t="str">
        <f>IF(C2716="","",IF(AND(COUNTIFS($J$18:J2716,J2716)=1,C2716&lt;&gt;""),1,""))</f>
        <v/>
      </c>
      <c r="AH2716" s="183" t="str">
        <f>IF(G2716="","",IF(AND(COUNTIFS($J$18:J2716,J2716)=1,G2716&lt;&gt;""),1,""))</f>
        <v/>
      </c>
      <c r="AI2716" s="28">
        <f t="shared" si="540"/>
        <v>26597845.334513277</v>
      </c>
      <c r="AJ2716" s="28">
        <f t="shared" si="541"/>
        <v>3122616.3251415933</v>
      </c>
      <c r="AK2716" s="29">
        <f t="shared" si="542"/>
        <v>0.11740110094894403</v>
      </c>
      <c r="AL2716" s="25"/>
      <c r="AM2716" s="25"/>
      <c r="AN2716" s="25"/>
      <c r="AO2716" s="25"/>
      <c r="AP2716" s="45" t="str">
        <f t="shared" si="543"/>
        <v>TBATBA</v>
      </c>
      <c r="AQ2716" s="45" t="str">
        <f t="shared" si="544"/>
        <v>TBATBAJPY</v>
      </c>
    </row>
    <row r="2717" spans="1:43" s="15" customFormat="1">
      <c r="A2717" s="16" t="s">
        <v>41</v>
      </c>
      <c r="B2717" s="182">
        <v>2022</v>
      </c>
      <c r="C2717" s="182">
        <v>4</v>
      </c>
      <c r="D2717" s="57" t="str">
        <f t="shared" si="533"/>
        <v>Q1</v>
      </c>
      <c r="E2717" s="16" t="s">
        <v>42</v>
      </c>
      <c r="F2717" s="182">
        <v>2024</v>
      </c>
      <c r="G2717" s="182">
        <v>3</v>
      </c>
      <c r="H2717" s="185"/>
      <c r="I2717" s="57" t="str">
        <f t="shared" si="536"/>
        <v>Q4</v>
      </c>
      <c r="J2717" s="178" t="s">
        <v>2177</v>
      </c>
      <c r="K2717" s="185" t="s">
        <v>1683</v>
      </c>
      <c r="L2717" s="25" t="s">
        <v>79</v>
      </c>
      <c r="M2717" s="16" t="s">
        <v>47</v>
      </c>
      <c r="N2717" s="16">
        <v>1</v>
      </c>
      <c r="O2717" s="16"/>
      <c r="P2717" s="57" t="str">
        <f t="shared" si="537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66</v>
      </c>
      <c r="V2717" s="16" t="s">
        <v>114</v>
      </c>
      <c r="W2717" s="16" t="s">
        <v>96</v>
      </c>
      <c r="X2717" s="34">
        <v>13900000</v>
      </c>
      <c r="Y2717" s="187" t="str">
        <f t="shared" si="548"/>
        <v>1</v>
      </c>
      <c r="Z2717" s="26">
        <f t="shared" si="545"/>
        <v>13900000</v>
      </c>
      <c r="AA2717" s="16">
        <v>5.6300000000000003E-2</v>
      </c>
      <c r="AB2717" s="35">
        <f t="shared" si="546"/>
        <v>782570</v>
      </c>
      <c r="AC2717" s="27">
        <f t="shared" si="538"/>
        <v>78726.542000000001</v>
      </c>
      <c r="AD2717" s="184">
        <v>0.10059999999999999</v>
      </c>
      <c r="AE2717" s="183">
        <f t="shared" si="539"/>
        <v>0</v>
      </c>
      <c r="AF2717" s="183" t="str">
        <f>IF(AND(COUNTIFS($J$18:J2717,J2717)=1,AE2717=1),1,"")</f>
        <v/>
      </c>
      <c r="AG2717" s="183" t="str">
        <f>IF(C2717="","",IF(AND(COUNTIFS($J$18:J2717,J2717)=1,C2717&lt;&gt;""),1,""))</f>
        <v/>
      </c>
      <c r="AH2717" s="183" t="str">
        <f>IF(G2717="","",IF(AND(COUNTIFS($J$18:J2717,J2717)=1,G2717&lt;&gt;""),1,""))</f>
        <v/>
      </c>
      <c r="AI2717" s="28">
        <f t="shared" si="540"/>
        <v>3074677.4867256638</v>
      </c>
      <c r="AJ2717" s="28">
        <f t="shared" si="541"/>
        <v>338597.5824070797</v>
      </c>
      <c r="AK2717" s="29">
        <f t="shared" si="542"/>
        <v>0.11012458505612717</v>
      </c>
      <c r="AL2717" s="25"/>
      <c r="AM2717" s="25"/>
      <c r="AN2717" s="25"/>
      <c r="AO2717" s="25"/>
      <c r="AP2717" s="45" t="str">
        <f t="shared" si="543"/>
        <v>20243</v>
      </c>
      <c r="AQ2717" s="45" t="str">
        <f t="shared" si="544"/>
        <v>20243JPY</v>
      </c>
    </row>
    <row r="2718" spans="1:43" s="15" customFormat="1" ht="39.6">
      <c r="A2718" s="16"/>
      <c r="B2718" s="182"/>
      <c r="C2718" s="182"/>
      <c r="D2718" s="57" t="str">
        <f t="shared" si="533"/>
        <v/>
      </c>
      <c r="E2718" s="16" t="s">
        <v>35</v>
      </c>
      <c r="F2718" s="182">
        <v>2020</v>
      </c>
      <c r="G2718" s="182">
        <v>12</v>
      </c>
      <c r="H2718" s="185"/>
      <c r="I2718" s="57" t="str">
        <f t="shared" si="536"/>
        <v>Q3</v>
      </c>
      <c r="J2718" s="178"/>
      <c r="K2718" s="185" t="s">
        <v>526</v>
      </c>
      <c r="L2718" s="25" t="s">
        <v>2576</v>
      </c>
      <c r="M2718" s="16" t="s">
        <v>2577</v>
      </c>
      <c r="N2718" s="16">
        <v>0</v>
      </c>
      <c r="O2718" s="16"/>
      <c r="P2718" s="57" t="str">
        <f t="shared" si="537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87" t="str">
        <f t="shared" si="548"/>
        <v>1.13</v>
      </c>
      <c r="Z2718" s="26">
        <f t="shared" si="545"/>
        <v>0</v>
      </c>
      <c r="AA2718" s="16">
        <v>1.175</v>
      </c>
      <c r="AB2718" s="35">
        <f t="shared" si="546"/>
        <v>0</v>
      </c>
      <c r="AC2718" s="27">
        <f t="shared" si="538"/>
        <v>0</v>
      </c>
      <c r="AD2718" s="184"/>
      <c r="AE2718" s="183">
        <f t="shared" si="539"/>
        <v>0</v>
      </c>
      <c r="AF2718" s="183" t="str">
        <f>IF(AND(COUNTIFS($J$18:J2718,J2718)=1,AE2718=1),1,"")</f>
        <v/>
      </c>
      <c r="AG2718" s="183" t="str">
        <f>IF(C2718="","",IF(AND(COUNTIFS($J$18:J2718,J2718)=1,C2718&lt;&gt;""),1,""))</f>
        <v/>
      </c>
      <c r="AH2718" s="183" t="str">
        <f>IF(G2718="","",IF(AND(COUNTIFS($J$18:J2718,J2718)=1,G2718&lt;&gt;""),1,""))</f>
        <v/>
      </c>
      <c r="AI2718" s="28">
        <f t="shared" si="540"/>
        <v>48763143.537654869</v>
      </c>
      <c r="AJ2718" s="28">
        <f t="shared" si="541"/>
        <v>5924029.970215477</v>
      </c>
      <c r="AK2718" s="29">
        <f t="shared" si="542"/>
        <v>0.12148580957749257</v>
      </c>
      <c r="AL2718" s="25"/>
      <c r="AM2718" s="25"/>
      <c r="AN2718" s="25"/>
      <c r="AO2718" s="25"/>
      <c r="AP2718" s="45" t="str">
        <f t="shared" si="543"/>
        <v>202012</v>
      </c>
      <c r="AQ2718" s="45" t="str">
        <f t="shared" si="544"/>
        <v>202012RMB</v>
      </c>
    </row>
    <row r="2719" spans="1:43" s="15" customFormat="1">
      <c r="A2719" s="182" t="s">
        <v>171</v>
      </c>
      <c r="B2719" s="182"/>
      <c r="C2719" s="182" t="s">
        <v>171</v>
      </c>
      <c r="D2719" s="57" t="str">
        <f t="shared" si="533"/>
        <v/>
      </c>
      <c r="E2719" s="16" t="s">
        <v>40</v>
      </c>
      <c r="F2719" s="182">
        <v>2021</v>
      </c>
      <c r="G2719" s="182">
        <v>8</v>
      </c>
      <c r="H2719" s="185"/>
      <c r="I2719" s="57" t="str">
        <f t="shared" si="536"/>
        <v>Q2</v>
      </c>
      <c r="J2719" s="178" t="s">
        <v>2578</v>
      </c>
      <c r="K2719" s="185" t="s">
        <v>2273</v>
      </c>
      <c r="L2719" s="25" t="s">
        <v>2579</v>
      </c>
      <c r="M2719" s="16"/>
      <c r="N2719" s="16">
        <v>0</v>
      </c>
      <c r="O2719" s="16"/>
      <c r="P2719" s="57" t="str">
        <f t="shared" si="537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87" t="str">
        <f t="shared" si="548"/>
        <v>1.13</v>
      </c>
      <c r="Z2719" s="26">
        <f t="shared" si="545"/>
        <v>0</v>
      </c>
      <c r="AA2719" s="16">
        <v>1.2</v>
      </c>
      <c r="AB2719" s="35">
        <f t="shared" si="546"/>
        <v>0</v>
      </c>
      <c r="AC2719" s="27">
        <f t="shared" si="538"/>
        <v>0</v>
      </c>
      <c r="AD2719" s="181">
        <v>0.12</v>
      </c>
      <c r="AE2719" s="183">
        <f t="shared" si="539"/>
        <v>1</v>
      </c>
      <c r="AF2719" s="183">
        <f>IF(AND(COUNTIFS($J$18:J2719,J2719)=1,AE2719=1),1,"")</f>
        <v>1</v>
      </c>
      <c r="AG2719" s="183">
        <f>IF(C2719="","",IF(AND(COUNTIFS($J$18:J2719,J2719)=1,C2719&lt;&gt;""),1,""))</f>
        <v>1</v>
      </c>
      <c r="AH2719" s="183">
        <f>IF(G2719="","",IF(AND(COUNTIFS($J$18:J2719,J2719)=1,G2719&lt;&gt;""),1,""))</f>
        <v>1</v>
      </c>
      <c r="AI2719" s="28">
        <f t="shared" si="540"/>
        <v>47458373.78761062</v>
      </c>
      <c r="AJ2719" s="28">
        <f t="shared" si="541"/>
        <v>7436880.1411522133</v>
      </c>
      <c r="AK2719" s="29">
        <f t="shared" si="542"/>
        <v>0.15670322321692509</v>
      </c>
      <c r="AL2719" s="25"/>
      <c r="AM2719" s="25"/>
      <c r="AN2719" s="25"/>
      <c r="AO2719" s="25"/>
      <c r="AP2719" s="45" t="str">
        <f t="shared" si="543"/>
        <v>20218</v>
      </c>
      <c r="AQ2719" s="45" t="str">
        <f t="shared" si="544"/>
        <v>20218RMB</v>
      </c>
    </row>
    <row r="2720" spans="1:43" s="15" customFormat="1">
      <c r="A2720" s="182" t="s">
        <v>171</v>
      </c>
      <c r="B2720" s="182"/>
      <c r="C2720" s="182" t="s">
        <v>171</v>
      </c>
      <c r="D2720" s="57" t="str">
        <f t="shared" si="533"/>
        <v/>
      </c>
      <c r="E2720" s="16" t="s">
        <v>171</v>
      </c>
      <c r="F2720" s="16" t="s">
        <v>171</v>
      </c>
      <c r="G2720" s="182" t="s">
        <v>171</v>
      </c>
      <c r="H2720" s="185"/>
      <c r="I2720" s="57" t="str">
        <f t="shared" si="536"/>
        <v>Cancel</v>
      </c>
      <c r="J2720" s="178" t="s">
        <v>2580</v>
      </c>
      <c r="K2720" s="185" t="s">
        <v>3140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37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2581</v>
      </c>
      <c r="W2720" s="16" t="s">
        <v>51</v>
      </c>
      <c r="X2720" s="34">
        <v>660000</v>
      </c>
      <c r="Y2720" s="176">
        <v>1.17</v>
      </c>
      <c r="Z2720" s="26">
        <f t="shared" si="545"/>
        <v>660000</v>
      </c>
      <c r="AA2720" s="16">
        <v>1.123</v>
      </c>
      <c r="AB2720" s="35">
        <f t="shared" si="546"/>
        <v>633487.1794871795</v>
      </c>
      <c r="AC2720" s="27">
        <f t="shared" si="538"/>
        <v>76018.461538461532</v>
      </c>
      <c r="AD2720" s="184">
        <v>0.12</v>
      </c>
      <c r="AE2720" s="183">
        <f t="shared" si="539"/>
        <v>0</v>
      </c>
      <c r="AF2720" s="183" t="str">
        <f>IF(AND(COUNTIFS($J$18:J2720,J2720)=1,AE2720=1),1,"")</f>
        <v/>
      </c>
      <c r="AG2720" s="183">
        <f>IF(C2720="","",IF(AND(COUNTIFS($J$18:J2720,J2720)=1,C2720&lt;&gt;""),1,""))</f>
        <v>1</v>
      </c>
      <c r="AH2720" s="183">
        <f>IF(G2720="","",IF(AND(COUNTIFS($J$18:J2720,J2720)=1,G2720&lt;&gt;""),1,""))</f>
        <v>1</v>
      </c>
      <c r="AI2720" s="28">
        <f t="shared" si="540"/>
        <v>468573419.10712183</v>
      </c>
      <c r="AJ2720" s="28">
        <f t="shared" si="541"/>
        <v>55829466.862621114</v>
      </c>
      <c r="AK2720" s="29">
        <f t="shared" si="542"/>
        <v>0.11914774629983395</v>
      </c>
      <c r="AL2720" s="25"/>
      <c r="AM2720" s="25"/>
      <c r="AN2720" s="25"/>
      <c r="AO2720" s="25"/>
      <c r="AP2720" s="45" t="str">
        <f t="shared" si="543"/>
        <v>CancelCancel</v>
      </c>
      <c r="AQ2720" s="45" t="str">
        <f t="shared" si="544"/>
        <v>CancelCancelRMB</v>
      </c>
    </row>
    <row r="2721" spans="1:43" s="15" customFormat="1">
      <c r="A2721" s="182" t="s">
        <v>171</v>
      </c>
      <c r="B2721" s="182"/>
      <c r="C2721" s="182" t="s">
        <v>171</v>
      </c>
      <c r="D2721" s="57" t="str">
        <f t="shared" si="533"/>
        <v/>
      </c>
      <c r="E2721" s="16" t="s">
        <v>171</v>
      </c>
      <c r="F2721" s="16" t="s">
        <v>171</v>
      </c>
      <c r="G2721" s="182" t="s">
        <v>171</v>
      </c>
      <c r="H2721" s="185"/>
      <c r="I2721" s="57" t="str">
        <f t="shared" si="536"/>
        <v>Cancel</v>
      </c>
      <c r="J2721" s="178" t="s">
        <v>296</v>
      </c>
      <c r="K2721" s="185" t="s">
        <v>3121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37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76">
        <v>1.17</v>
      </c>
      <c r="Z2721" s="26">
        <f t="shared" si="545"/>
        <v>675821.4</v>
      </c>
      <c r="AA2721" s="16">
        <v>1.123</v>
      </c>
      <c r="AB2721" s="35">
        <f t="shared" si="546"/>
        <v>648673.01897435903</v>
      </c>
      <c r="AC2721" s="27">
        <f t="shared" si="538"/>
        <v>77840.76227692308</v>
      </c>
      <c r="AD2721" s="184">
        <v>0.12</v>
      </c>
      <c r="AE2721" s="183">
        <f t="shared" si="539"/>
        <v>1</v>
      </c>
      <c r="AF2721" s="183" t="str">
        <f>IF(AND(COUNTIFS($J$18:J2721,J2721)=1,AE2721=1),1,"")</f>
        <v/>
      </c>
      <c r="AG2721" s="183" t="str">
        <f>IF(C2721="","",IF(AND(COUNTIFS($J$18:J2721,J2721)=1,C2721&lt;&gt;""),1,""))</f>
        <v/>
      </c>
      <c r="AH2721" s="183" t="str">
        <f>IF(G2721="","",IF(AND(COUNTIFS($J$18:J2721,J2721)=1,G2721&lt;&gt;""),1,""))</f>
        <v/>
      </c>
      <c r="AI2721" s="28">
        <f t="shared" si="540"/>
        <v>468573419.10712183</v>
      </c>
      <c r="AJ2721" s="28">
        <f t="shared" si="541"/>
        <v>55829466.862621114</v>
      </c>
      <c r="AK2721" s="29">
        <f t="shared" si="542"/>
        <v>0.11914774629983395</v>
      </c>
      <c r="AL2721" s="25"/>
      <c r="AM2721" s="25"/>
      <c r="AN2721" s="25"/>
      <c r="AO2721" s="25"/>
      <c r="AP2721" s="45" t="str">
        <f t="shared" si="543"/>
        <v>CancelCancel</v>
      </c>
      <c r="AQ2721" s="45" t="str">
        <f t="shared" si="544"/>
        <v>CancelCancelRMB</v>
      </c>
    </row>
    <row r="2722" spans="1:43" s="15" customFormat="1">
      <c r="A2722" s="182" t="s">
        <v>171</v>
      </c>
      <c r="B2722" s="182"/>
      <c r="C2722" s="182" t="s">
        <v>171</v>
      </c>
      <c r="D2722" s="5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16" t="s">
        <v>171</v>
      </c>
      <c r="F2722" s="16" t="s">
        <v>171</v>
      </c>
      <c r="G2722" s="182" t="s">
        <v>171</v>
      </c>
      <c r="H2722" s="185"/>
      <c r="I2722" s="57" t="str">
        <f t="shared" si="536"/>
        <v>Cancel</v>
      </c>
      <c r="J2722" s="178" t="s">
        <v>2582</v>
      </c>
      <c r="K2722" s="185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37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76">
        <v>1</v>
      </c>
      <c r="Z2722" s="26">
        <f t="shared" si="545"/>
        <v>15000000</v>
      </c>
      <c r="AA2722" s="16">
        <v>7.2300000000000003E-2</v>
      </c>
      <c r="AB2722" s="35">
        <f t="shared" si="546"/>
        <v>1084500</v>
      </c>
      <c r="AC2722" s="27">
        <f t="shared" si="538"/>
        <v>130140</v>
      </c>
      <c r="AD2722" s="181">
        <v>0.12</v>
      </c>
      <c r="AE2722" s="183" t="str">
        <f t="shared" si="539"/>
        <v/>
      </c>
      <c r="AF2722" s="183" t="str">
        <f>IF(AND(COUNTIFS($J$18:J2722,J2722)=1,AE2722=1),1,"")</f>
        <v/>
      </c>
      <c r="AG2722" s="183">
        <f>IF(C2722="","",IF(AND(COUNTIFS($J$18:J2722,J2722)=1,C2722&lt;&gt;""),1,""))</f>
        <v>1</v>
      </c>
      <c r="AH2722" s="183">
        <f>IF(G2722="","",IF(AND(COUNTIFS($J$18:J2722,J2722)=1,G2722&lt;&gt;""),1,""))</f>
        <v>1</v>
      </c>
      <c r="AI2722" s="28">
        <f t="shared" si="540"/>
        <v>468573419.10712183</v>
      </c>
      <c r="AJ2722" s="28">
        <f t="shared" si="541"/>
        <v>55829466.862621114</v>
      </c>
      <c r="AK2722" s="29">
        <f t="shared" si="542"/>
        <v>0.11914774629983395</v>
      </c>
      <c r="AL2722" s="25"/>
      <c r="AM2722" s="25"/>
      <c r="AN2722" s="25"/>
      <c r="AO2722" s="25"/>
      <c r="AP2722" s="45" t="str">
        <f t="shared" si="543"/>
        <v>CancelCancel</v>
      </c>
      <c r="AQ2722" s="45" t="str">
        <f t="shared" si="544"/>
        <v>CancelCancelJPY</v>
      </c>
    </row>
    <row r="2723" spans="1:43" s="15" customFormat="1">
      <c r="A2723" s="182" t="s">
        <v>171</v>
      </c>
      <c r="B2723" s="182"/>
      <c r="C2723" s="182" t="s">
        <v>171</v>
      </c>
      <c r="D2723" s="57" t="str">
        <f t="shared" si="549"/>
        <v/>
      </c>
      <c r="E2723" s="16" t="s">
        <v>171</v>
      </c>
      <c r="F2723" s="16" t="s">
        <v>171</v>
      </c>
      <c r="G2723" s="182" t="s">
        <v>171</v>
      </c>
      <c r="H2723" s="185"/>
      <c r="I2723" s="57" t="str">
        <f t="shared" si="536"/>
        <v>Cancel</v>
      </c>
      <c r="J2723" s="178" t="s">
        <v>2583</v>
      </c>
      <c r="K2723" s="185" t="s">
        <v>2584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37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76">
        <v>1</v>
      </c>
      <c r="Z2723" s="26">
        <f t="shared" si="545"/>
        <v>9900000</v>
      </c>
      <c r="AA2723" s="16">
        <v>7.0199999999999999E-2</v>
      </c>
      <c r="AB2723" s="35">
        <f t="shared" si="546"/>
        <v>694980</v>
      </c>
      <c r="AC2723" s="27">
        <f t="shared" si="538"/>
        <v>83397.599999999991</v>
      </c>
      <c r="AD2723" s="181">
        <v>0.12</v>
      </c>
      <c r="AE2723" s="183">
        <f t="shared" si="539"/>
        <v>0</v>
      </c>
      <c r="AF2723" s="183" t="str">
        <f>IF(AND(COUNTIFS($J$18:J2723,J2723)=1,AE2723=1),1,"")</f>
        <v/>
      </c>
      <c r="AG2723" s="183">
        <f>IF(C2723="","",IF(AND(COUNTIFS($J$18:J2723,J2723)=1,C2723&lt;&gt;""),1,""))</f>
        <v>1</v>
      </c>
      <c r="AH2723" s="183">
        <f>IF(G2723="","",IF(AND(COUNTIFS($J$18:J2723,J2723)=1,G2723&lt;&gt;""),1,""))</f>
        <v>1</v>
      </c>
      <c r="AI2723" s="28">
        <f t="shared" si="540"/>
        <v>468573419.10712183</v>
      </c>
      <c r="AJ2723" s="28">
        <f t="shared" si="541"/>
        <v>55829466.862621114</v>
      </c>
      <c r="AK2723" s="29">
        <f t="shared" si="542"/>
        <v>0.11914774629983395</v>
      </c>
      <c r="AL2723" s="25"/>
      <c r="AM2723" s="25"/>
      <c r="AN2723" s="25"/>
      <c r="AO2723" s="25"/>
      <c r="AP2723" s="45" t="str">
        <f t="shared" si="543"/>
        <v>CancelCancel</v>
      </c>
      <c r="AQ2723" s="45" t="str">
        <f t="shared" si="544"/>
        <v>CancelCancelJPY</v>
      </c>
    </row>
    <row r="2724" spans="1:43" s="15" customFormat="1">
      <c r="A2724" s="182" t="s">
        <v>171</v>
      </c>
      <c r="B2724" s="182"/>
      <c r="C2724" s="182" t="s">
        <v>171</v>
      </c>
      <c r="D2724" s="57" t="str">
        <f t="shared" si="549"/>
        <v/>
      </c>
      <c r="E2724" s="16" t="s">
        <v>171</v>
      </c>
      <c r="F2724" s="16" t="s">
        <v>171</v>
      </c>
      <c r="G2724" s="182" t="s">
        <v>171</v>
      </c>
      <c r="H2724" s="185"/>
      <c r="I2724" s="57" t="str">
        <f t="shared" si="536"/>
        <v>Cancel</v>
      </c>
      <c r="J2724" s="178" t="s">
        <v>2583</v>
      </c>
      <c r="K2724" s="185" t="s">
        <v>2584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37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76">
        <v>1</v>
      </c>
      <c r="Z2724" s="26">
        <f t="shared" si="545"/>
        <v>30000000</v>
      </c>
      <c r="AA2724" s="16">
        <v>7.0199999999999999E-2</v>
      </c>
      <c r="AB2724" s="35">
        <f t="shared" si="546"/>
        <v>2106000</v>
      </c>
      <c r="AC2724" s="27">
        <f t="shared" si="538"/>
        <v>252720</v>
      </c>
      <c r="AD2724" s="181">
        <v>0.12</v>
      </c>
      <c r="AE2724" s="183">
        <f t="shared" si="539"/>
        <v>0</v>
      </c>
      <c r="AF2724" s="183" t="str">
        <f>IF(AND(COUNTIFS($J$18:J2724,J2724)=1,AE2724=1),1,"")</f>
        <v/>
      </c>
      <c r="AG2724" s="183" t="str">
        <f>IF(C2724="","",IF(AND(COUNTIFS($J$18:J2724,J2724)=1,C2724&lt;&gt;""),1,""))</f>
        <v/>
      </c>
      <c r="AH2724" s="183" t="str">
        <f>IF(G2724="","",IF(AND(COUNTIFS($J$18:J2724,J2724)=1,G2724&lt;&gt;""),1,""))</f>
        <v/>
      </c>
      <c r="AI2724" s="28">
        <f t="shared" si="540"/>
        <v>468573419.10712183</v>
      </c>
      <c r="AJ2724" s="28">
        <f t="shared" si="541"/>
        <v>55829466.862621114</v>
      </c>
      <c r="AK2724" s="29">
        <f t="shared" si="542"/>
        <v>0.11914774629983395</v>
      </c>
      <c r="AL2724" s="25"/>
      <c r="AM2724" s="25"/>
      <c r="AN2724" s="25"/>
      <c r="AO2724" s="25"/>
      <c r="AP2724" s="45" t="str">
        <f t="shared" si="543"/>
        <v>CancelCancel</v>
      </c>
      <c r="AQ2724" s="45" t="str">
        <f t="shared" si="544"/>
        <v>CancelCancelJPY</v>
      </c>
    </row>
    <row r="2725" spans="1:43" s="15" customFormat="1">
      <c r="A2725" s="182" t="s">
        <v>171</v>
      </c>
      <c r="B2725" s="182"/>
      <c r="C2725" s="182" t="s">
        <v>171</v>
      </c>
      <c r="D2725" s="57" t="str">
        <f t="shared" si="549"/>
        <v/>
      </c>
      <c r="E2725" s="16" t="s">
        <v>171</v>
      </c>
      <c r="F2725" s="16" t="s">
        <v>171</v>
      </c>
      <c r="G2725" s="182" t="s">
        <v>171</v>
      </c>
      <c r="H2725" s="185"/>
      <c r="I2725" s="57" t="str">
        <f t="shared" si="536"/>
        <v>Cancel</v>
      </c>
      <c r="J2725" s="178" t="s">
        <v>2585</v>
      </c>
      <c r="K2725" s="185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37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76">
        <v>1</v>
      </c>
      <c r="Z2725" s="26">
        <f t="shared" si="545"/>
        <v>18000000</v>
      </c>
      <c r="AA2725" s="16">
        <v>7.2300000000000003E-2</v>
      </c>
      <c r="AB2725" s="35">
        <f t="shared" si="546"/>
        <v>1301400</v>
      </c>
      <c r="AC2725" s="27">
        <f t="shared" si="538"/>
        <v>156168</v>
      </c>
      <c r="AD2725" s="181">
        <v>0.12</v>
      </c>
      <c r="AE2725" s="183">
        <f t="shared" si="539"/>
        <v>0</v>
      </c>
      <c r="AF2725" s="183" t="str">
        <f>IF(AND(COUNTIFS($J$18:J2725,J2725)=1,AE2725=1),1,"")</f>
        <v/>
      </c>
      <c r="AG2725" s="183">
        <f>IF(C2725="","",IF(AND(COUNTIFS($J$18:J2725,J2725)=1,C2725&lt;&gt;""),1,""))</f>
        <v>1</v>
      </c>
      <c r="AH2725" s="183">
        <f>IF(G2725="","",IF(AND(COUNTIFS($J$18:J2725,J2725)=1,G2725&lt;&gt;""),1,""))</f>
        <v>1</v>
      </c>
      <c r="AI2725" s="28">
        <f t="shared" si="540"/>
        <v>468573419.10712183</v>
      </c>
      <c r="AJ2725" s="28">
        <f t="shared" si="541"/>
        <v>55829466.862621114</v>
      </c>
      <c r="AK2725" s="29">
        <f t="shared" si="542"/>
        <v>0.11914774629983395</v>
      </c>
      <c r="AL2725" s="25"/>
      <c r="AM2725" s="25"/>
      <c r="AN2725" s="25"/>
      <c r="AO2725" s="25"/>
      <c r="AP2725" s="45" t="str">
        <f t="shared" si="543"/>
        <v>CancelCancel</v>
      </c>
      <c r="AQ2725" s="45" t="str">
        <f t="shared" si="544"/>
        <v>CancelCancelJPY</v>
      </c>
    </row>
    <row r="2726" spans="1:43" s="15" customFormat="1">
      <c r="A2726" s="182" t="s">
        <v>171</v>
      </c>
      <c r="B2726" s="182"/>
      <c r="C2726" s="182" t="s">
        <v>171</v>
      </c>
      <c r="D2726" s="57" t="str">
        <f t="shared" si="549"/>
        <v/>
      </c>
      <c r="E2726" s="16" t="s">
        <v>171</v>
      </c>
      <c r="F2726" s="16" t="s">
        <v>171</v>
      </c>
      <c r="G2726" s="182" t="s">
        <v>171</v>
      </c>
      <c r="H2726" s="185"/>
      <c r="I2726" s="57" t="str">
        <f t="shared" si="536"/>
        <v>Cancel</v>
      </c>
      <c r="J2726" s="178" t="s">
        <v>2586</v>
      </c>
      <c r="K2726" s="185" t="s">
        <v>2587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37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76">
        <v>1</v>
      </c>
      <c r="Z2726" s="26">
        <f t="shared" si="545"/>
        <v>18960000</v>
      </c>
      <c r="AA2726" s="16">
        <v>7.0400000000000004E-2</v>
      </c>
      <c r="AB2726" s="35">
        <f t="shared" si="546"/>
        <v>1334784</v>
      </c>
      <c r="AC2726" s="27">
        <f t="shared" si="538"/>
        <v>160174.07999999999</v>
      </c>
      <c r="AD2726" s="181">
        <v>0.12</v>
      </c>
      <c r="AE2726" s="183">
        <f t="shared" si="539"/>
        <v>1</v>
      </c>
      <c r="AF2726" s="183">
        <f>IF(AND(COUNTIFS($J$18:J2726,J2726)=1,AE2726=1),1,"")</f>
        <v>1</v>
      </c>
      <c r="AG2726" s="183">
        <f>IF(C2726="","",IF(AND(COUNTIFS($J$18:J2726,J2726)=1,C2726&lt;&gt;""),1,""))</f>
        <v>1</v>
      </c>
      <c r="AH2726" s="183">
        <f>IF(G2726="","",IF(AND(COUNTIFS($J$18:J2726,J2726)=1,G2726&lt;&gt;""),1,""))</f>
        <v>1</v>
      </c>
      <c r="AI2726" s="28">
        <f t="shared" si="540"/>
        <v>468573419.10712183</v>
      </c>
      <c r="AJ2726" s="28">
        <f t="shared" si="541"/>
        <v>55829466.862621114</v>
      </c>
      <c r="AK2726" s="29">
        <f t="shared" si="542"/>
        <v>0.11914774629983395</v>
      </c>
      <c r="AL2726" s="25"/>
      <c r="AM2726" s="25"/>
      <c r="AN2726" s="25"/>
      <c r="AO2726" s="25"/>
      <c r="AP2726" s="45" t="str">
        <f t="shared" si="543"/>
        <v>CancelCancel</v>
      </c>
      <c r="AQ2726" s="45" t="str">
        <f t="shared" si="544"/>
        <v>CancelCancelJPY</v>
      </c>
    </row>
    <row r="2727" spans="1:43" s="15" customFormat="1">
      <c r="A2727" s="182" t="s">
        <v>171</v>
      </c>
      <c r="B2727" s="182"/>
      <c r="C2727" s="182" t="s">
        <v>171</v>
      </c>
      <c r="D2727" s="57" t="str">
        <f t="shared" si="549"/>
        <v/>
      </c>
      <c r="E2727" s="16" t="s">
        <v>171</v>
      </c>
      <c r="F2727" s="16" t="s">
        <v>171</v>
      </c>
      <c r="G2727" s="182" t="s">
        <v>171</v>
      </c>
      <c r="H2727" s="185"/>
      <c r="I2727" s="57" t="str">
        <f t="shared" si="536"/>
        <v>Cancel</v>
      </c>
      <c r="J2727" s="178" t="s">
        <v>2588</v>
      </c>
      <c r="K2727" s="185" t="s">
        <v>2589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37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76">
        <v>1.1299999999999999</v>
      </c>
      <c r="Z2727" s="26">
        <f t="shared" si="545"/>
        <v>800000</v>
      </c>
      <c r="AA2727" s="16">
        <v>1.1100000000000001</v>
      </c>
      <c r="AB2727" s="35">
        <f t="shared" si="546"/>
        <v>785840.70796460193</v>
      </c>
      <c r="AC2727" s="27">
        <f t="shared" si="538"/>
        <v>94300.884955752234</v>
      </c>
      <c r="AD2727" s="184">
        <v>0.12</v>
      </c>
      <c r="AE2727" s="183">
        <f t="shared" si="539"/>
        <v>0</v>
      </c>
      <c r="AF2727" s="183" t="str">
        <f>IF(AND(COUNTIFS($J$18:J2727,J2727)=1,AE2727=1),1,"")</f>
        <v/>
      </c>
      <c r="AG2727" s="183">
        <f>IF(C2727="","",IF(AND(COUNTIFS($J$18:J2727,J2727)=1,C2727&lt;&gt;""),1,""))</f>
        <v>1</v>
      </c>
      <c r="AH2727" s="183">
        <f>IF(G2727="","",IF(AND(COUNTIFS($J$18:J2727,J2727)=1,G2727&lt;&gt;""),1,""))</f>
        <v>1</v>
      </c>
      <c r="AI2727" s="28">
        <f t="shared" si="540"/>
        <v>468573419.10712183</v>
      </c>
      <c r="AJ2727" s="28">
        <f t="shared" si="541"/>
        <v>55829466.862621114</v>
      </c>
      <c r="AK2727" s="29">
        <f t="shared" si="542"/>
        <v>0.11914774629983395</v>
      </c>
      <c r="AL2727" s="25"/>
      <c r="AM2727" s="25"/>
      <c r="AN2727" s="25"/>
      <c r="AO2727" s="25"/>
      <c r="AP2727" s="45" t="str">
        <f t="shared" si="543"/>
        <v>CancelCancel</v>
      </c>
      <c r="AQ2727" s="45" t="str">
        <f t="shared" si="544"/>
        <v>CancelCancelRMB</v>
      </c>
    </row>
    <row r="2728" spans="1:43" s="15" customFormat="1">
      <c r="A2728" s="182" t="s">
        <v>171</v>
      </c>
      <c r="B2728" s="182"/>
      <c r="C2728" s="182" t="s">
        <v>171</v>
      </c>
      <c r="D2728" s="57" t="str">
        <f t="shared" si="549"/>
        <v/>
      </c>
      <c r="E2728" s="16" t="s">
        <v>171</v>
      </c>
      <c r="F2728" s="16" t="s">
        <v>171</v>
      </c>
      <c r="G2728" s="182" t="s">
        <v>171</v>
      </c>
      <c r="H2728" s="185"/>
      <c r="I2728" s="57" t="str">
        <f t="shared" si="536"/>
        <v>Cancel</v>
      </c>
      <c r="J2728" s="178" t="s">
        <v>2590</v>
      </c>
      <c r="K2728" s="185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37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76">
        <v>1</v>
      </c>
      <c r="Z2728" s="26">
        <f t="shared" si="545"/>
        <v>30000000</v>
      </c>
      <c r="AA2728" s="16">
        <v>7.2099999999999997E-2</v>
      </c>
      <c r="AB2728" s="35">
        <f t="shared" si="546"/>
        <v>2163000</v>
      </c>
      <c r="AC2728" s="27">
        <f t="shared" si="538"/>
        <v>259560</v>
      </c>
      <c r="AD2728" s="181">
        <v>0.12</v>
      </c>
      <c r="AE2728" s="183">
        <f t="shared" si="539"/>
        <v>0</v>
      </c>
      <c r="AF2728" s="183" t="str">
        <f>IF(AND(COUNTIFS($J$18:J2728,J2728)=1,AE2728=1),1,"")</f>
        <v/>
      </c>
      <c r="AG2728" s="183">
        <f>IF(C2728="","",IF(AND(COUNTIFS($J$18:J2728,J2728)=1,C2728&lt;&gt;""),1,""))</f>
        <v>1</v>
      </c>
      <c r="AH2728" s="183">
        <f>IF(G2728="","",IF(AND(COUNTIFS($J$18:J2728,J2728)=1,G2728&lt;&gt;""),1,""))</f>
        <v>1</v>
      </c>
      <c r="AI2728" s="28">
        <f t="shared" si="540"/>
        <v>468573419.10712183</v>
      </c>
      <c r="AJ2728" s="28">
        <f t="shared" si="541"/>
        <v>55829466.862621114</v>
      </c>
      <c r="AK2728" s="29">
        <f t="shared" si="542"/>
        <v>0.11914774629983395</v>
      </c>
      <c r="AL2728" s="25"/>
      <c r="AM2728" s="25"/>
      <c r="AN2728" s="25"/>
      <c r="AO2728" s="25"/>
      <c r="AP2728" s="45" t="str">
        <f t="shared" si="543"/>
        <v>CancelCancel</v>
      </c>
      <c r="AQ2728" s="45" t="str">
        <f t="shared" si="544"/>
        <v>CancelCancelJPY</v>
      </c>
    </row>
    <row r="2729" spans="1:43" s="15" customFormat="1">
      <c r="A2729" s="182" t="s">
        <v>171</v>
      </c>
      <c r="B2729" s="182"/>
      <c r="C2729" s="182" t="s">
        <v>171</v>
      </c>
      <c r="D2729" s="57" t="str">
        <f t="shared" si="549"/>
        <v/>
      </c>
      <c r="E2729" s="16" t="s">
        <v>171</v>
      </c>
      <c r="F2729" s="16" t="s">
        <v>171</v>
      </c>
      <c r="G2729" s="182" t="s">
        <v>171</v>
      </c>
      <c r="H2729" s="185"/>
      <c r="I2729" s="57" t="str">
        <f t="shared" si="536"/>
        <v>Cancel</v>
      </c>
      <c r="J2729" s="178" t="s">
        <v>2590</v>
      </c>
      <c r="K2729" s="185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37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76">
        <v>1</v>
      </c>
      <c r="Z2729" s="26">
        <f t="shared" si="545"/>
        <v>23880000</v>
      </c>
      <c r="AA2729" s="16">
        <v>7.2099999999999997E-2</v>
      </c>
      <c r="AB2729" s="35">
        <f t="shared" si="546"/>
        <v>1721748</v>
      </c>
      <c r="AC2729" s="27">
        <f t="shared" si="538"/>
        <v>206609.75999999998</v>
      </c>
      <c r="AD2729" s="181">
        <v>0.12</v>
      </c>
      <c r="AE2729" s="183">
        <f t="shared" si="539"/>
        <v>0</v>
      </c>
      <c r="AF2729" s="183" t="str">
        <f>IF(AND(COUNTIFS($J$18:J2729,J2729)=1,AE2729=1),1,"")</f>
        <v/>
      </c>
      <c r="AG2729" s="183" t="str">
        <f>IF(C2729="","",IF(AND(COUNTIFS($J$18:J2729,J2729)=1,C2729&lt;&gt;""),1,""))</f>
        <v/>
      </c>
      <c r="AH2729" s="183" t="str">
        <f>IF(G2729="","",IF(AND(COUNTIFS($J$18:J2729,J2729)=1,G2729&lt;&gt;""),1,""))</f>
        <v/>
      </c>
      <c r="AI2729" s="28">
        <f t="shared" si="540"/>
        <v>468573419.10712183</v>
      </c>
      <c r="AJ2729" s="28">
        <f t="shared" si="541"/>
        <v>55829466.862621114</v>
      </c>
      <c r="AK2729" s="29">
        <f t="shared" si="542"/>
        <v>0.11914774629983395</v>
      </c>
      <c r="AL2729" s="25"/>
      <c r="AM2729" s="25"/>
      <c r="AN2729" s="25"/>
      <c r="AO2729" s="25"/>
      <c r="AP2729" s="45" t="str">
        <f t="shared" si="543"/>
        <v>CancelCancel</v>
      </c>
      <c r="AQ2729" s="45" t="str">
        <f t="shared" si="544"/>
        <v>CancelCancelJPY</v>
      </c>
    </row>
    <row r="2730" spans="1:43" s="15" customFormat="1">
      <c r="A2730" s="182" t="s">
        <v>171</v>
      </c>
      <c r="B2730" s="182"/>
      <c r="C2730" s="182" t="s">
        <v>171</v>
      </c>
      <c r="D2730" s="57" t="str">
        <f t="shared" si="549"/>
        <v/>
      </c>
      <c r="E2730" s="16" t="s">
        <v>171</v>
      </c>
      <c r="F2730" s="16" t="s">
        <v>171</v>
      </c>
      <c r="G2730" s="182" t="s">
        <v>171</v>
      </c>
      <c r="H2730" s="185"/>
      <c r="I2730" s="57" t="str">
        <f t="shared" si="536"/>
        <v>Cancel</v>
      </c>
      <c r="J2730" s="178" t="s">
        <v>2578</v>
      </c>
      <c r="K2730" s="185" t="s">
        <v>2273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37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76">
        <v>1</v>
      </c>
      <c r="Z2730" s="26">
        <f t="shared" si="545"/>
        <v>10500000</v>
      </c>
      <c r="AA2730" s="16">
        <v>7.2300000000000003E-2</v>
      </c>
      <c r="AB2730" s="35">
        <f t="shared" si="546"/>
        <v>759150</v>
      </c>
      <c r="AC2730" s="27">
        <f t="shared" si="538"/>
        <v>91098</v>
      </c>
      <c r="AD2730" s="181">
        <v>0.12</v>
      </c>
      <c r="AE2730" s="183">
        <f t="shared" si="539"/>
        <v>1</v>
      </c>
      <c r="AF2730" s="183" t="str">
        <f>IF(AND(COUNTIFS($J$18:J2730,J2730)=1,AE2730=1),1,"")</f>
        <v/>
      </c>
      <c r="AG2730" s="183" t="str">
        <f>IF(C2730="","",IF(AND(COUNTIFS($J$18:J2730,J2730)=1,C2730&lt;&gt;""),1,""))</f>
        <v/>
      </c>
      <c r="AH2730" s="183" t="str">
        <f>IF(G2730="","",IF(AND(COUNTIFS($J$18:J2730,J2730)=1,G2730&lt;&gt;""),1,""))</f>
        <v/>
      </c>
      <c r="AI2730" s="28">
        <f t="shared" si="540"/>
        <v>468573419.10712183</v>
      </c>
      <c r="AJ2730" s="28">
        <f t="shared" si="541"/>
        <v>55829466.862621114</v>
      </c>
      <c r="AK2730" s="29">
        <f t="shared" si="542"/>
        <v>0.11914774629983395</v>
      </c>
      <c r="AL2730" s="25"/>
      <c r="AM2730" s="25"/>
      <c r="AN2730" s="25"/>
      <c r="AO2730" s="25"/>
      <c r="AP2730" s="45" t="str">
        <f t="shared" si="543"/>
        <v>CancelCancel</v>
      </c>
      <c r="AQ2730" s="45" t="str">
        <f t="shared" si="544"/>
        <v>CancelCancelJPY</v>
      </c>
    </row>
    <row r="2731" spans="1:43" s="15" customFormat="1">
      <c r="A2731" s="182" t="s">
        <v>171</v>
      </c>
      <c r="B2731" s="182"/>
      <c r="C2731" s="182" t="s">
        <v>171</v>
      </c>
      <c r="D2731" s="57" t="str">
        <f t="shared" si="549"/>
        <v/>
      </c>
      <c r="E2731" s="16" t="s">
        <v>171</v>
      </c>
      <c r="F2731" s="16" t="s">
        <v>171</v>
      </c>
      <c r="G2731" s="182" t="s">
        <v>171</v>
      </c>
      <c r="H2731" s="185"/>
      <c r="I2731" s="57" t="str">
        <f t="shared" si="536"/>
        <v>Cancel</v>
      </c>
      <c r="J2731" s="178" t="s">
        <v>2578</v>
      </c>
      <c r="K2731" s="185" t="s">
        <v>2273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37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76">
        <v>1</v>
      </c>
      <c r="Z2731" s="26">
        <f t="shared" si="545"/>
        <v>31500000</v>
      </c>
      <c r="AA2731" s="16">
        <v>7.22E-2</v>
      </c>
      <c r="AB2731" s="35">
        <f t="shared" si="546"/>
        <v>2274300</v>
      </c>
      <c r="AC2731" s="27">
        <f t="shared" si="538"/>
        <v>272916</v>
      </c>
      <c r="AD2731" s="181">
        <v>0.12</v>
      </c>
      <c r="AE2731" s="183">
        <f t="shared" si="539"/>
        <v>1</v>
      </c>
      <c r="AF2731" s="183" t="str">
        <f>IF(AND(COUNTIFS($J$18:J2731,J2731)=1,AE2731=1),1,"")</f>
        <v/>
      </c>
      <c r="AG2731" s="183" t="str">
        <f>IF(C2731="","",IF(AND(COUNTIFS($J$18:J2731,J2731)=1,C2731&lt;&gt;""),1,""))</f>
        <v/>
      </c>
      <c r="AH2731" s="183" t="str">
        <f>IF(G2731="","",IF(AND(COUNTIFS($J$18:J2731,J2731)=1,G2731&lt;&gt;""),1,""))</f>
        <v/>
      </c>
      <c r="AI2731" s="28">
        <f t="shared" si="540"/>
        <v>468573419.10712183</v>
      </c>
      <c r="AJ2731" s="28">
        <f t="shared" si="541"/>
        <v>55829466.862621114</v>
      </c>
      <c r="AK2731" s="29">
        <f t="shared" si="542"/>
        <v>0.11914774629983395</v>
      </c>
      <c r="AL2731" s="25"/>
      <c r="AM2731" s="25"/>
      <c r="AN2731" s="25"/>
      <c r="AO2731" s="25"/>
      <c r="AP2731" s="45" t="str">
        <f t="shared" si="543"/>
        <v>CancelCancel</v>
      </c>
      <c r="AQ2731" s="45" t="str">
        <f t="shared" si="544"/>
        <v>CancelCancelJPY</v>
      </c>
    </row>
    <row r="2732" spans="1:43" s="15" customFormat="1">
      <c r="A2732" s="182" t="s">
        <v>171</v>
      </c>
      <c r="B2732" s="182"/>
      <c r="C2732" s="182" t="s">
        <v>171</v>
      </c>
      <c r="D2732" s="57" t="str">
        <f t="shared" si="549"/>
        <v/>
      </c>
      <c r="E2732" s="16" t="s">
        <v>171</v>
      </c>
      <c r="F2732" s="16" t="s">
        <v>171</v>
      </c>
      <c r="G2732" s="182" t="s">
        <v>171</v>
      </c>
      <c r="H2732" s="185"/>
      <c r="I2732" s="57" t="str">
        <f t="shared" si="536"/>
        <v>Cancel</v>
      </c>
      <c r="J2732" s="178" t="s">
        <v>2578</v>
      </c>
      <c r="K2732" s="185" t="s">
        <v>2273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37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76">
        <v>1</v>
      </c>
      <c r="Z2732" s="26">
        <f t="shared" si="545"/>
        <v>28000000</v>
      </c>
      <c r="AA2732" s="16">
        <v>7.22E-2</v>
      </c>
      <c r="AB2732" s="35">
        <f t="shared" si="546"/>
        <v>2021600</v>
      </c>
      <c r="AC2732" s="27">
        <f t="shared" si="538"/>
        <v>242592</v>
      </c>
      <c r="AD2732" s="181">
        <v>0.12</v>
      </c>
      <c r="AE2732" s="183">
        <f t="shared" si="539"/>
        <v>1</v>
      </c>
      <c r="AF2732" s="183" t="str">
        <f>IF(AND(COUNTIFS($J$18:J2732,J2732)=1,AE2732=1),1,"")</f>
        <v/>
      </c>
      <c r="AG2732" s="183" t="str">
        <f>IF(C2732="","",IF(AND(COUNTIFS($J$18:J2732,J2732)=1,C2732&lt;&gt;""),1,""))</f>
        <v/>
      </c>
      <c r="AH2732" s="183" t="str">
        <f>IF(G2732="","",IF(AND(COUNTIFS($J$18:J2732,J2732)=1,G2732&lt;&gt;""),1,""))</f>
        <v/>
      </c>
      <c r="AI2732" s="28">
        <f t="shared" si="540"/>
        <v>468573419.10712183</v>
      </c>
      <c r="AJ2732" s="28">
        <f t="shared" si="541"/>
        <v>55829466.862621114</v>
      </c>
      <c r="AK2732" s="29">
        <f t="shared" si="542"/>
        <v>0.11914774629983395</v>
      </c>
      <c r="AL2732" s="25"/>
      <c r="AM2732" s="25"/>
      <c r="AN2732" s="25"/>
      <c r="AO2732" s="25"/>
      <c r="AP2732" s="45" t="str">
        <f t="shared" si="543"/>
        <v>CancelCancel</v>
      </c>
      <c r="AQ2732" s="45" t="str">
        <f t="shared" si="544"/>
        <v>CancelCancelJPY</v>
      </c>
    </row>
    <row r="2733" spans="1:43" s="15" customFormat="1">
      <c r="A2733" s="182" t="s">
        <v>171</v>
      </c>
      <c r="B2733" s="182"/>
      <c r="C2733" s="182" t="s">
        <v>171</v>
      </c>
      <c r="D2733" s="57" t="str">
        <f t="shared" si="549"/>
        <v/>
      </c>
      <c r="E2733" s="16" t="s">
        <v>171</v>
      </c>
      <c r="F2733" s="16" t="s">
        <v>171</v>
      </c>
      <c r="G2733" s="182" t="s">
        <v>171</v>
      </c>
      <c r="H2733" s="185"/>
      <c r="I2733" s="57" t="str">
        <f t="shared" si="536"/>
        <v>Cancel</v>
      </c>
      <c r="J2733" s="178" t="s">
        <v>2578</v>
      </c>
      <c r="K2733" s="185" t="s">
        <v>2273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37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76">
        <v>1</v>
      </c>
      <c r="Z2733" s="26">
        <f t="shared" si="545"/>
        <v>56000000</v>
      </c>
      <c r="AA2733" s="16">
        <v>7.22E-2</v>
      </c>
      <c r="AB2733" s="35">
        <f t="shared" si="546"/>
        <v>4043200</v>
      </c>
      <c r="AC2733" s="27">
        <f t="shared" si="538"/>
        <v>485184</v>
      </c>
      <c r="AD2733" s="181">
        <v>0.12</v>
      </c>
      <c r="AE2733" s="183">
        <f t="shared" si="539"/>
        <v>1</v>
      </c>
      <c r="AF2733" s="183" t="str">
        <f>IF(AND(COUNTIFS($J$18:J2733,J2733)=1,AE2733=1),1,"")</f>
        <v/>
      </c>
      <c r="AG2733" s="183" t="str">
        <f>IF(C2733="","",IF(AND(COUNTIFS($J$18:J2733,J2733)=1,C2733&lt;&gt;""),1,""))</f>
        <v/>
      </c>
      <c r="AH2733" s="183" t="str">
        <f>IF(G2733="","",IF(AND(COUNTIFS($J$18:J2733,J2733)=1,G2733&lt;&gt;""),1,""))</f>
        <v/>
      </c>
      <c r="AI2733" s="28">
        <f t="shared" si="540"/>
        <v>468573419.10712183</v>
      </c>
      <c r="AJ2733" s="28">
        <f t="shared" si="541"/>
        <v>55829466.862621114</v>
      </c>
      <c r="AK2733" s="29">
        <f t="shared" si="542"/>
        <v>0.11914774629983395</v>
      </c>
      <c r="AL2733" s="25"/>
      <c r="AM2733" s="25"/>
      <c r="AN2733" s="25"/>
      <c r="AO2733" s="25"/>
      <c r="AP2733" s="45" t="str">
        <f t="shared" si="543"/>
        <v>CancelCancel</v>
      </c>
      <c r="AQ2733" s="45" t="str">
        <f t="shared" si="544"/>
        <v>CancelCancelJPY</v>
      </c>
    </row>
    <row r="2734" spans="1:43" s="15" customFormat="1">
      <c r="A2734" s="182" t="s">
        <v>171</v>
      </c>
      <c r="B2734" s="182"/>
      <c r="C2734" s="182" t="s">
        <v>171</v>
      </c>
      <c r="D2734" s="57" t="str">
        <f t="shared" si="549"/>
        <v/>
      </c>
      <c r="E2734" s="16" t="s">
        <v>171</v>
      </c>
      <c r="F2734" s="16" t="s">
        <v>171</v>
      </c>
      <c r="G2734" s="182" t="s">
        <v>171</v>
      </c>
      <c r="H2734" s="185"/>
      <c r="I2734" s="57" t="str">
        <f t="shared" si="536"/>
        <v>Cancel</v>
      </c>
      <c r="J2734" s="178" t="s">
        <v>2578</v>
      </c>
      <c r="K2734" s="185" t="s">
        <v>2273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37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76">
        <v>1</v>
      </c>
      <c r="Z2734" s="26">
        <f t="shared" si="545"/>
        <v>21000000</v>
      </c>
      <c r="AA2734" s="16">
        <v>7.0699999999999999E-2</v>
      </c>
      <c r="AB2734" s="35">
        <f t="shared" si="546"/>
        <v>1484700</v>
      </c>
      <c r="AC2734" s="27">
        <f t="shared" si="538"/>
        <v>178164</v>
      </c>
      <c r="AD2734" s="181">
        <v>0.12</v>
      </c>
      <c r="AE2734" s="183">
        <f t="shared" si="539"/>
        <v>1</v>
      </c>
      <c r="AF2734" s="183" t="str">
        <f>IF(AND(COUNTIFS($J$18:J2734,J2734)=1,AE2734=1),1,"")</f>
        <v/>
      </c>
      <c r="AG2734" s="183" t="str">
        <f>IF(C2734="","",IF(AND(COUNTIFS($J$18:J2734,J2734)=1,C2734&lt;&gt;""),1,""))</f>
        <v/>
      </c>
      <c r="AH2734" s="183" t="str">
        <f>IF(G2734="","",IF(AND(COUNTIFS($J$18:J2734,J2734)=1,G2734&lt;&gt;""),1,""))</f>
        <v/>
      </c>
      <c r="AI2734" s="28">
        <f t="shared" si="540"/>
        <v>468573419.10712183</v>
      </c>
      <c r="AJ2734" s="28">
        <f t="shared" si="541"/>
        <v>55829466.862621114</v>
      </c>
      <c r="AK2734" s="29">
        <f t="shared" si="542"/>
        <v>0.11914774629983395</v>
      </c>
      <c r="AL2734" s="25"/>
      <c r="AM2734" s="25"/>
      <c r="AN2734" s="25"/>
      <c r="AO2734" s="25"/>
      <c r="AP2734" s="45" t="str">
        <f t="shared" si="543"/>
        <v>CancelCancel</v>
      </c>
      <c r="AQ2734" s="45" t="str">
        <f t="shared" si="544"/>
        <v>CancelCancelJPY</v>
      </c>
    </row>
    <row r="2735" spans="1:43" s="15" customFormat="1">
      <c r="A2735" s="182" t="s">
        <v>171</v>
      </c>
      <c r="B2735" s="182"/>
      <c r="C2735" s="182" t="s">
        <v>171</v>
      </c>
      <c r="D2735" s="57" t="str">
        <f t="shared" si="549"/>
        <v/>
      </c>
      <c r="E2735" s="16" t="s">
        <v>171</v>
      </c>
      <c r="F2735" s="16" t="s">
        <v>171</v>
      </c>
      <c r="G2735" s="182" t="s">
        <v>171</v>
      </c>
      <c r="H2735" s="185"/>
      <c r="I2735" s="57" t="str">
        <f t="shared" si="536"/>
        <v>Cancel</v>
      </c>
      <c r="J2735" s="178" t="s">
        <v>2578</v>
      </c>
      <c r="K2735" s="185" t="s">
        <v>2273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37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76">
        <v>1</v>
      </c>
      <c r="Z2735" s="26">
        <f t="shared" si="545"/>
        <v>56000000</v>
      </c>
      <c r="AA2735" s="16">
        <v>7.0699999999999999E-2</v>
      </c>
      <c r="AB2735" s="35">
        <f t="shared" si="546"/>
        <v>3959200</v>
      </c>
      <c r="AC2735" s="27">
        <f t="shared" si="538"/>
        <v>475104</v>
      </c>
      <c r="AD2735" s="181">
        <v>0.12</v>
      </c>
      <c r="AE2735" s="183">
        <f t="shared" si="539"/>
        <v>1</v>
      </c>
      <c r="AF2735" s="183" t="str">
        <f>IF(AND(COUNTIFS($J$18:J2735,J2735)=1,AE2735=1),1,"")</f>
        <v/>
      </c>
      <c r="AG2735" s="183" t="str">
        <f>IF(C2735="","",IF(AND(COUNTIFS($J$18:J2735,J2735)=1,C2735&lt;&gt;""),1,""))</f>
        <v/>
      </c>
      <c r="AH2735" s="183" t="str">
        <f>IF(G2735="","",IF(AND(COUNTIFS($J$18:J2735,J2735)=1,G2735&lt;&gt;""),1,""))</f>
        <v/>
      </c>
      <c r="AI2735" s="28">
        <f t="shared" si="540"/>
        <v>468573419.10712183</v>
      </c>
      <c r="AJ2735" s="28">
        <f t="shared" si="541"/>
        <v>55829466.862621114</v>
      </c>
      <c r="AK2735" s="29">
        <f t="shared" si="542"/>
        <v>0.11914774629983395</v>
      </c>
      <c r="AL2735" s="25"/>
      <c r="AM2735" s="25"/>
      <c r="AN2735" s="25"/>
      <c r="AO2735" s="25"/>
      <c r="AP2735" s="45" t="str">
        <f t="shared" si="543"/>
        <v>CancelCancel</v>
      </c>
      <c r="AQ2735" s="45" t="str">
        <f t="shared" si="544"/>
        <v>CancelCancelJPY</v>
      </c>
    </row>
    <row r="2736" spans="1:43" s="15" customFormat="1">
      <c r="A2736" s="182" t="s">
        <v>171</v>
      </c>
      <c r="B2736" s="182"/>
      <c r="C2736" s="182" t="s">
        <v>171</v>
      </c>
      <c r="D2736" s="57" t="str">
        <f t="shared" si="549"/>
        <v/>
      </c>
      <c r="E2736" s="16" t="s">
        <v>171</v>
      </c>
      <c r="F2736" s="16" t="s">
        <v>171</v>
      </c>
      <c r="G2736" s="182" t="s">
        <v>171</v>
      </c>
      <c r="H2736" s="185"/>
      <c r="I2736" s="57" t="str">
        <f t="shared" si="536"/>
        <v>Cancel</v>
      </c>
      <c r="J2736" s="178" t="s">
        <v>2578</v>
      </c>
      <c r="K2736" s="185" t="s">
        <v>2273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37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76">
        <v>1</v>
      </c>
      <c r="Z2736" s="26">
        <f t="shared" si="545"/>
        <v>28000000</v>
      </c>
      <c r="AA2736" s="16">
        <v>7.0699999999999999E-2</v>
      </c>
      <c r="AB2736" s="35">
        <f t="shared" si="546"/>
        <v>1979600</v>
      </c>
      <c r="AC2736" s="27">
        <f t="shared" si="538"/>
        <v>237552</v>
      </c>
      <c r="AD2736" s="181">
        <v>0.12</v>
      </c>
      <c r="AE2736" s="183">
        <f t="shared" si="539"/>
        <v>1</v>
      </c>
      <c r="AF2736" s="183" t="str">
        <f>IF(AND(COUNTIFS($J$18:J2736,J2736)=1,AE2736=1),1,"")</f>
        <v/>
      </c>
      <c r="AG2736" s="183" t="str">
        <f>IF(C2736="","",IF(AND(COUNTIFS($J$18:J2736,J2736)=1,C2736&lt;&gt;""),1,""))</f>
        <v/>
      </c>
      <c r="AH2736" s="183" t="str">
        <f>IF(G2736="","",IF(AND(COUNTIFS($J$18:J2736,J2736)=1,G2736&lt;&gt;""),1,""))</f>
        <v/>
      </c>
      <c r="AI2736" s="28">
        <f t="shared" si="540"/>
        <v>468573419.10712183</v>
      </c>
      <c r="AJ2736" s="28">
        <f t="shared" si="541"/>
        <v>55829466.862621114</v>
      </c>
      <c r="AK2736" s="29">
        <f t="shared" si="542"/>
        <v>0.11914774629983395</v>
      </c>
      <c r="AL2736" s="25"/>
      <c r="AM2736" s="25"/>
      <c r="AN2736" s="25"/>
      <c r="AO2736" s="25"/>
      <c r="AP2736" s="45" t="str">
        <f t="shared" si="543"/>
        <v>CancelCancel</v>
      </c>
      <c r="AQ2736" s="45" t="str">
        <f t="shared" si="544"/>
        <v>CancelCancelJPY</v>
      </c>
    </row>
    <row r="2737" spans="1:43" s="15" customFormat="1">
      <c r="A2737" s="182" t="s">
        <v>171</v>
      </c>
      <c r="B2737" s="182"/>
      <c r="C2737" s="182" t="s">
        <v>171</v>
      </c>
      <c r="D2737" s="57" t="str">
        <f t="shared" si="549"/>
        <v/>
      </c>
      <c r="E2737" s="16" t="s">
        <v>171</v>
      </c>
      <c r="F2737" s="16" t="s">
        <v>171</v>
      </c>
      <c r="G2737" s="182" t="s">
        <v>171</v>
      </c>
      <c r="H2737" s="185"/>
      <c r="I2737" s="57" t="str">
        <f t="shared" si="536"/>
        <v>Cancel</v>
      </c>
      <c r="J2737" s="178" t="s">
        <v>2578</v>
      </c>
      <c r="K2737" s="185" t="s">
        <v>2273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37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76">
        <v>1</v>
      </c>
      <c r="Z2737" s="26">
        <f t="shared" si="545"/>
        <v>28000000</v>
      </c>
      <c r="AA2737" s="16">
        <v>7.0699999999999999E-2</v>
      </c>
      <c r="AB2737" s="35">
        <f t="shared" si="546"/>
        <v>1979600</v>
      </c>
      <c r="AC2737" s="27">
        <f t="shared" si="538"/>
        <v>237552</v>
      </c>
      <c r="AD2737" s="181">
        <v>0.12</v>
      </c>
      <c r="AE2737" s="183">
        <f t="shared" si="539"/>
        <v>1</v>
      </c>
      <c r="AF2737" s="183" t="str">
        <f>IF(AND(COUNTIFS($J$18:J2737,J2737)=1,AE2737=1),1,"")</f>
        <v/>
      </c>
      <c r="AG2737" s="183" t="str">
        <f>IF(C2737="","",IF(AND(COUNTIFS($J$18:J2737,J2737)=1,C2737&lt;&gt;""),1,""))</f>
        <v/>
      </c>
      <c r="AH2737" s="183" t="str">
        <f>IF(G2737="","",IF(AND(COUNTIFS($J$18:J2737,J2737)=1,G2737&lt;&gt;""),1,""))</f>
        <v/>
      </c>
      <c r="AI2737" s="28">
        <f t="shared" si="540"/>
        <v>468573419.10712183</v>
      </c>
      <c r="AJ2737" s="28">
        <f t="shared" si="541"/>
        <v>55829466.862621114</v>
      </c>
      <c r="AK2737" s="29">
        <f t="shared" si="542"/>
        <v>0.11914774629983395</v>
      </c>
      <c r="AL2737" s="25"/>
      <c r="AM2737" s="25"/>
      <c r="AN2737" s="25"/>
      <c r="AO2737" s="25" t="s">
        <v>1558</v>
      </c>
      <c r="AP2737" s="45" t="str">
        <f t="shared" si="543"/>
        <v>CancelCancel</v>
      </c>
      <c r="AQ2737" s="45" t="str">
        <f t="shared" si="544"/>
        <v>CancelCancelJPY</v>
      </c>
    </row>
    <row r="2738" spans="1:43" s="15" customFormat="1">
      <c r="A2738" s="182" t="s">
        <v>171</v>
      </c>
      <c r="B2738" s="182"/>
      <c r="C2738" s="182" t="s">
        <v>171</v>
      </c>
      <c r="D2738" s="57" t="str">
        <f t="shared" si="549"/>
        <v/>
      </c>
      <c r="E2738" s="16" t="s">
        <v>171</v>
      </c>
      <c r="F2738" s="16" t="s">
        <v>171</v>
      </c>
      <c r="G2738" s="182" t="s">
        <v>171</v>
      </c>
      <c r="H2738" s="185"/>
      <c r="I2738" s="57" t="str">
        <f t="shared" si="536"/>
        <v>Cancel</v>
      </c>
      <c r="J2738" s="178" t="s">
        <v>2578</v>
      </c>
      <c r="K2738" s="185" t="s">
        <v>2273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37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76">
        <v>1</v>
      </c>
      <c r="Z2738" s="26">
        <f t="shared" si="545"/>
        <v>21000000</v>
      </c>
      <c r="AA2738" s="16">
        <v>7.0699999999999999E-2</v>
      </c>
      <c r="AB2738" s="35">
        <f t="shared" si="546"/>
        <v>1484700</v>
      </c>
      <c r="AC2738" s="27">
        <f t="shared" si="538"/>
        <v>178164</v>
      </c>
      <c r="AD2738" s="181">
        <v>0.12</v>
      </c>
      <c r="AE2738" s="183">
        <f t="shared" si="539"/>
        <v>1</v>
      </c>
      <c r="AF2738" s="183" t="str">
        <f>IF(AND(COUNTIFS($J$18:J2738,J2738)=1,AE2738=1),1,"")</f>
        <v/>
      </c>
      <c r="AG2738" s="183" t="str">
        <f>IF(C2738="","",IF(AND(COUNTIFS($J$18:J2738,J2738)=1,C2738&lt;&gt;""),1,""))</f>
        <v/>
      </c>
      <c r="AH2738" s="183" t="str">
        <f>IF(G2738="","",IF(AND(COUNTIFS($J$18:J2738,J2738)=1,G2738&lt;&gt;""),1,""))</f>
        <v/>
      </c>
      <c r="AI2738" s="28">
        <f t="shared" si="540"/>
        <v>468573419.10712183</v>
      </c>
      <c r="AJ2738" s="28">
        <f t="shared" si="541"/>
        <v>55829466.862621114</v>
      </c>
      <c r="AK2738" s="29">
        <f t="shared" si="542"/>
        <v>0.11914774629983395</v>
      </c>
      <c r="AL2738" s="25"/>
      <c r="AM2738" s="25"/>
      <c r="AN2738" s="25"/>
      <c r="AO2738" s="25"/>
      <c r="AP2738" s="45" t="str">
        <f t="shared" si="543"/>
        <v>CancelCancel</v>
      </c>
      <c r="AQ2738" s="45" t="str">
        <f t="shared" si="544"/>
        <v>CancelCancelJPY</v>
      </c>
    </row>
    <row r="2739" spans="1:43" s="15" customFormat="1">
      <c r="A2739" s="182" t="s">
        <v>171</v>
      </c>
      <c r="B2739" s="182"/>
      <c r="C2739" s="182" t="s">
        <v>171</v>
      </c>
      <c r="D2739" s="57" t="str">
        <f t="shared" si="549"/>
        <v/>
      </c>
      <c r="E2739" s="16" t="s">
        <v>171</v>
      </c>
      <c r="F2739" s="16" t="s">
        <v>171</v>
      </c>
      <c r="G2739" s="182" t="s">
        <v>171</v>
      </c>
      <c r="H2739" s="185"/>
      <c r="I2739" s="57" t="str">
        <f t="shared" si="536"/>
        <v>Cancel</v>
      </c>
      <c r="J2739" s="178" t="s">
        <v>2582</v>
      </c>
      <c r="K2739" s="185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37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76">
        <v>1</v>
      </c>
      <c r="Z2739" s="26">
        <f t="shared" si="545"/>
        <v>15000000</v>
      </c>
      <c r="AA2739" s="16">
        <v>7.2300000000000003E-2</v>
      </c>
      <c r="AB2739" s="35">
        <f t="shared" si="546"/>
        <v>1084500</v>
      </c>
      <c r="AC2739" s="27">
        <f t="shared" si="538"/>
        <v>130140</v>
      </c>
      <c r="AD2739" s="181">
        <v>0.12</v>
      </c>
      <c r="AE2739" s="183" t="str">
        <f t="shared" si="539"/>
        <v/>
      </c>
      <c r="AF2739" s="183" t="str">
        <f>IF(AND(COUNTIFS($J$18:J2739,J2739)=1,AE2739=1),1,"")</f>
        <v/>
      </c>
      <c r="AG2739" s="183" t="str">
        <f>IF(C2739="","",IF(AND(COUNTIFS($J$18:J2739,J2739)=1,C2739&lt;&gt;""),1,""))</f>
        <v/>
      </c>
      <c r="AH2739" s="183" t="str">
        <f>IF(G2739="","",IF(AND(COUNTIFS($J$18:J2739,J2739)=1,G2739&lt;&gt;""),1,""))</f>
        <v/>
      </c>
      <c r="AI2739" s="28">
        <f t="shared" si="540"/>
        <v>468573419.10712183</v>
      </c>
      <c r="AJ2739" s="28">
        <f t="shared" si="541"/>
        <v>55829466.862621114</v>
      </c>
      <c r="AK2739" s="29">
        <f t="shared" si="542"/>
        <v>0.11914774629983395</v>
      </c>
      <c r="AL2739" s="25"/>
      <c r="AM2739" s="25"/>
      <c r="AN2739" s="25"/>
      <c r="AO2739" s="25"/>
      <c r="AP2739" s="45" t="str">
        <f t="shared" si="543"/>
        <v>CancelCancel</v>
      </c>
      <c r="AQ2739" s="45" t="str">
        <f t="shared" si="544"/>
        <v>CancelCancelJPY</v>
      </c>
    </row>
    <row r="2740" spans="1:43" s="15" customFormat="1">
      <c r="A2740" s="182" t="s">
        <v>171</v>
      </c>
      <c r="B2740" s="182"/>
      <c r="C2740" s="182" t="s">
        <v>171</v>
      </c>
      <c r="D2740" s="57" t="str">
        <f t="shared" si="549"/>
        <v/>
      </c>
      <c r="E2740" s="16" t="s">
        <v>171</v>
      </c>
      <c r="F2740" s="16" t="s">
        <v>171</v>
      </c>
      <c r="G2740" s="182" t="s">
        <v>171</v>
      </c>
      <c r="H2740" s="185"/>
      <c r="I2740" s="57" t="str">
        <f t="shared" si="536"/>
        <v>Cancel</v>
      </c>
      <c r="J2740" s="178" t="s">
        <v>2591</v>
      </c>
      <c r="K2740" s="185" t="s">
        <v>2592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37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76">
        <v>1</v>
      </c>
      <c r="Z2740" s="26">
        <f t="shared" si="545"/>
        <v>10500000</v>
      </c>
      <c r="AA2740" s="16">
        <v>7.0699999999999999E-2</v>
      </c>
      <c r="AB2740" s="35">
        <f t="shared" si="546"/>
        <v>742350</v>
      </c>
      <c r="AC2740" s="27">
        <f t="shared" si="538"/>
        <v>89082</v>
      </c>
      <c r="AD2740" s="181">
        <v>0.12</v>
      </c>
      <c r="AE2740" s="183">
        <f t="shared" si="539"/>
        <v>1</v>
      </c>
      <c r="AF2740" s="183">
        <f>IF(AND(COUNTIFS($J$18:J2740,J2740)=1,AE2740=1),1,"")</f>
        <v>1</v>
      </c>
      <c r="AG2740" s="183">
        <f>IF(C2740="","",IF(AND(COUNTIFS($J$18:J2740,J2740)=1,C2740&lt;&gt;""),1,""))</f>
        <v>1</v>
      </c>
      <c r="AH2740" s="183">
        <f>IF(G2740="","",IF(AND(COUNTIFS($J$18:J2740,J2740)=1,G2740&lt;&gt;""),1,""))</f>
        <v>1</v>
      </c>
      <c r="AI2740" s="28">
        <f t="shared" si="540"/>
        <v>468573419.10712183</v>
      </c>
      <c r="AJ2740" s="28">
        <f t="shared" si="541"/>
        <v>55829466.862621114</v>
      </c>
      <c r="AK2740" s="29">
        <f t="shared" si="542"/>
        <v>0.11914774629983395</v>
      </c>
      <c r="AL2740" s="25"/>
      <c r="AM2740" s="25"/>
      <c r="AN2740" s="25"/>
      <c r="AO2740" s="25" t="s">
        <v>171</v>
      </c>
      <c r="AP2740" s="45" t="str">
        <f t="shared" si="543"/>
        <v>CancelCancel</v>
      </c>
      <c r="AQ2740" s="45" t="str">
        <f t="shared" si="544"/>
        <v>CancelCancelJPY</v>
      </c>
    </row>
    <row r="2741" spans="1:43" s="15" customFormat="1">
      <c r="A2741" s="182" t="s">
        <v>171</v>
      </c>
      <c r="B2741" s="182"/>
      <c r="C2741" s="182" t="s">
        <v>171</v>
      </c>
      <c r="D2741" s="57" t="str">
        <f t="shared" si="549"/>
        <v/>
      </c>
      <c r="E2741" s="16" t="s">
        <v>171</v>
      </c>
      <c r="F2741" s="16" t="s">
        <v>171</v>
      </c>
      <c r="G2741" s="182" t="s">
        <v>171</v>
      </c>
      <c r="H2741" s="185"/>
      <c r="I2741" s="57" t="str">
        <f t="shared" si="536"/>
        <v>Cancel</v>
      </c>
      <c r="J2741" s="178" t="s">
        <v>2593</v>
      </c>
      <c r="K2741" s="185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37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76">
        <v>1</v>
      </c>
      <c r="Z2741" s="26">
        <f t="shared" si="545"/>
        <v>10000000</v>
      </c>
      <c r="AA2741" s="16">
        <v>7.2999999999999995E-2</v>
      </c>
      <c r="AB2741" s="35">
        <f t="shared" si="546"/>
        <v>730000</v>
      </c>
      <c r="AC2741" s="27">
        <f t="shared" si="538"/>
        <v>87600</v>
      </c>
      <c r="AD2741" s="181">
        <v>0.12</v>
      </c>
      <c r="AE2741" s="183">
        <f t="shared" si="539"/>
        <v>0</v>
      </c>
      <c r="AF2741" s="183" t="str">
        <f>IF(AND(COUNTIFS($J$18:J2741,J2741)=1,AE2741=1),1,"")</f>
        <v/>
      </c>
      <c r="AG2741" s="183">
        <f>IF(C2741="","",IF(AND(COUNTIFS($J$18:J2741,J2741)=1,C2741&lt;&gt;""),1,""))</f>
        <v>1</v>
      </c>
      <c r="AH2741" s="183">
        <f>IF(G2741="","",IF(AND(COUNTIFS($J$18:J2741,J2741)=1,G2741&lt;&gt;""),1,""))</f>
        <v>1</v>
      </c>
      <c r="AI2741" s="28">
        <f t="shared" si="540"/>
        <v>468573419.10712183</v>
      </c>
      <c r="AJ2741" s="28">
        <f t="shared" si="541"/>
        <v>55829466.862621114</v>
      </c>
      <c r="AK2741" s="29">
        <f t="shared" si="542"/>
        <v>0.11914774629983395</v>
      </c>
      <c r="AL2741" s="25"/>
      <c r="AM2741" s="25"/>
      <c r="AN2741" s="25"/>
      <c r="AO2741" s="25"/>
      <c r="AP2741" s="45" t="str">
        <f t="shared" si="543"/>
        <v>CancelCancel</v>
      </c>
      <c r="AQ2741" s="45" t="str">
        <f t="shared" si="544"/>
        <v>CancelCancelJPY</v>
      </c>
    </row>
    <row r="2742" spans="1:43" s="15" customFormat="1">
      <c r="A2742" s="182" t="s">
        <v>171</v>
      </c>
      <c r="B2742" s="182"/>
      <c r="C2742" s="182" t="s">
        <v>171</v>
      </c>
      <c r="D2742" s="57" t="str">
        <f t="shared" si="549"/>
        <v/>
      </c>
      <c r="E2742" s="16" t="s">
        <v>171</v>
      </c>
      <c r="F2742" s="16" t="s">
        <v>171</v>
      </c>
      <c r="G2742" s="182" t="s">
        <v>171</v>
      </c>
      <c r="H2742" s="185"/>
      <c r="I2742" s="57" t="str">
        <f t="shared" si="536"/>
        <v>Cancel</v>
      </c>
      <c r="J2742" s="178" t="s">
        <v>2593</v>
      </c>
      <c r="K2742" s="185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37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76">
        <v>1</v>
      </c>
      <c r="Z2742" s="26">
        <f t="shared" si="545"/>
        <v>10000000</v>
      </c>
      <c r="AA2742" s="16">
        <v>7.2999999999999995E-2</v>
      </c>
      <c r="AB2742" s="35">
        <f t="shared" si="546"/>
        <v>730000</v>
      </c>
      <c r="AC2742" s="27">
        <f t="shared" si="538"/>
        <v>87600</v>
      </c>
      <c r="AD2742" s="181">
        <v>0.12</v>
      </c>
      <c r="AE2742" s="183">
        <f t="shared" si="539"/>
        <v>0</v>
      </c>
      <c r="AF2742" s="183" t="str">
        <f>IF(AND(COUNTIFS($J$18:J2742,J2742)=1,AE2742=1),1,"")</f>
        <v/>
      </c>
      <c r="AG2742" s="183" t="str">
        <f>IF(C2742="","",IF(AND(COUNTIFS($J$18:J2742,J2742)=1,C2742&lt;&gt;""),1,""))</f>
        <v/>
      </c>
      <c r="AH2742" s="183" t="str">
        <f>IF(G2742="","",IF(AND(COUNTIFS($J$18:J2742,J2742)=1,G2742&lt;&gt;""),1,""))</f>
        <v/>
      </c>
      <c r="AI2742" s="28">
        <f t="shared" si="540"/>
        <v>468573419.10712183</v>
      </c>
      <c r="AJ2742" s="28">
        <f t="shared" si="541"/>
        <v>55829466.862621114</v>
      </c>
      <c r="AK2742" s="29">
        <f t="shared" si="542"/>
        <v>0.11914774629983395</v>
      </c>
      <c r="AL2742" s="25"/>
      <c r="AM2742" s="25"/>
      <c r="AN2742" s="25"/>
      <c r="AO2742" s="25"/>
      <c r="AP2742" s="45" t="str">
        <f t="shared" si="543"/>
        <v>CancelCancel</v>
      </c>
      <c r="AQ2742" s="45" t="str">
        <f t="shared" si="544"/>
        <v>CancelCancelJPY</v>
      </c>
    </row>
    <row r="2743" spans="1:43" s="15" customFormat="1">
      <c r="A2743" s="182" t="s">
        <v>171</v>
      </c>
      <c r="B2743" s="182"/>
      <c r="C2743" s="182" t="s">
        <v>171</v>
      </c>
      <c r="D2743" s="57" t="str">
        <f t="shared" si="549"/>
        <v/>
      </c>
      <c r="E2743" s="16" t="s">
        <v>171</v>
      </c>
      <c r="F2743" s="16" t="s">
        <v>171</v>
      </c>
      <c r="G2743" s="182" t="s">
        <v>171</v>
      </c>
      <c r="H2743" s="185"/>
      <c r="I2743" s="57" t="str">
        <f t="shared" si="536"/>
        <v>Cancel</v>
      </c>
      <c r="J2743" s="178" t="s">
        <v>2593</v>
      </c>
      <c r="K2743" s="185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37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76">
        <v>1</v>
      </c>
      <c r="Z2743" s="26">
        <f t="shared" si="545"/>
        <v>10000000</v>
      </c>
      <c r="AA2743" s="16">
        <v>7.2999999999999995E-2</v>
      </c>
      <c r="AB2743" s="35">
        <f t="shared" si="546"/>
        <v>730000</v>
      </c>
      <c r="AC2743" s="27">
        <f t="shared" si="538"/>
        <v>87600</v>
      </c>
      <c r="AD2743" s="181">
        <v>0.12</v>
      </c>
      <c r="AE2743" s="183">
        <f t="shared" si="539"/>
        <v>0</v>
      </c>
      <c r="AF2743" s="183" t="str">
        <f>IF(AND(COUNTIFS($J$18:J2743,J2743)=1,AE2743=1),1,"")</f>
        <v/>
      </c>
      <c r="AG2743" s="183" t="str">
        <f>IF(C2743="","",IF(AND(COUNTIFS($J$18:J2743,J2743)=1,C2743&lt;&gt;""),1,""))</f>
        <v/>
      </c>
      <c r="AH2743" s="183" t="str">
        <f>IF(G2743="","",IF(AND(COUNTIFS($J$18:J2743,J2743)=1,G2743&lt;&gt;""),1,""))</f>
        <v/>
      </c>
      <c r="AI2743" s="28">
        <f t="shared" si="540"/>
        <v>468573419.10712183</v>
      </c>
      <c r="AJ2743" s="28">
        <f t="shared" si="541"/>
        <v>55829466.862621114</v>
      </c>
      <c r="AK2743" s="29">
        <f t="shared" si="542"/>
        <v>0.11914774629983395</v>
      </c>
      <c r="AL2743" s="25"/>
      <c r="AM2743" s="25"/>
      <c r="AN2743" s="25"/>
      <c r="AO2743" s="25"/>
      <c r="AP2743" s="45" t="str">
        <f t="shared" si="543"/>
        <v>CancelCancel</v>
      </c>
      <c r="AQ2743" s="45" t="str">
        <f t="shared" si="544"/>
        <v>CancelCancelJPY</v>
      </c>
    </row>
    <row r="2744" spans="1:43" s="15" customFormat="1">
      <c r="A2744" s="182" t="s">
        <v>171</v>
      </c>
      <c r="B2744" s="182"/>
      <c r="C2744" s="182" t="s">
        <v>171</v>
      </c>
      <c r="D2744" s="57" t="str">
        <f t="shared" si="549"/>
        <v/>
      </c>
      <c r="E2744" s="16" t="s">
        <v>171</v>
      </c>
      <c r="F2744" s="16" t="s">
        <v>171</v>
      </c>
      <c r="G2744" s="182" t="s">
        <v>171</v>
      </c>
      <c r="H2744" s="185"/>
      <c r="I2744" s="57" t="str">
        <f t="shared" si="536"/>
        <v>Cancel</v>
      </c>
      <c r="J2744" s="178" t="s">
        <v>2594</v>
      </c>
      <c r="K2744" s="185" t="s">
        <v>2595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37"/>
        <v>MAIN UNIT</v>
      </c>
      <c r="Q2744" s="16" t="s">
        <v>56</v>
      </c>
      <c r="R2744" s="16" t="s">
        <v>49</v>
      </c>
      <c r="S2744" s="16" t="s">
        <v>38</v>
      </c>
      <c r="T2744" s="16" t="s">
        <v>2596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76">
        <v>1.1599999999999999</v>
      </c>
      <c r="Z2744" s="26">
        <f t="shared" si="545"/>
        <v>720000</v>
      </c>
      <c r="AA2744" s="16">
        <v>1.135</v>
      </c>
      <c r="AB2744" s="35">
        <f t="shared" si="546"/>
        <v>704482.75862068962</v>
      </c>
      <c r="AC2744" s="27">
        <f t="shared" si="538"/>
        <v>84537.931034482754</v>
      </c>
      <c r="AD2744" s="184">
        <v>0.12</v>
      </c>
      <c r="AE2744" s="183">
        <f t="shared" si="539"/>
        <v>1</v>
      </c>
      <c r="AF2744" s="183">
        <f>IF(AND(COUNTIFS($J$18:J2744,J2744)=1,AE2744=1),1,"")</f>
        <v>1</v>
      </c>
      <c r="AG2744" s="183">
        <f>IF(C2744="","",IF(AND(COUNTIFS($J$18:J2744,J2744)=1,C2744&lt;&gt;""),1,""))</f>
        <v>1</v>
      </c>
      <c r="AH2744" s="183">
        <f>IF(G2744="","",IF(AND(COUNTIFS($J$18:J2744,J2744)=1,G2744&lt;&gt;""),1,""))</f>
        <v>1</v>
      </c>
      <c r="AI2744" s="28">
        <f t="shared" si="540"/>
        <v>468573419.10712183</v>
      </c>
      <c r="AJ2744" s="28">
        <f t="shared" si="541"/>
        <v>55829466.862621114</v>
      </c>
      <c r="AK2744" s="29">
        <f t="shared" si="542"/>
        <v>0.11914774629983395</v>
      </c>
      <c r="AL2744" s="25"/>
      <c r="AM2744" s="25"/>
      <c r="AN2744" s="25"/>
      <c r="AO2744" s="25"/>
      <c r="AP2744" s="45" t="str">
        <f t="shared" si="543"/>
        <v>CancelCancel</v>
      </c>
      <c r="AQ2744" s="45" t="str">
        <f t="shared" si="544"/>
        <v>CancelCancelRMB</v>
      </c>
    </row>
    <row r="2745" spans="1:43" s="15" customFormat="1">
      <c r="A2745" s="182" t="s">
        <v>171</v>
      </c>
      <c r="B2745" s="182"/>
      <c r="C2745" s="182" t="s">
        <v>171</v>
      </c>
      <c r="D2745" s="57" t="str">
        <f t="shared" si="549"/>
        <v/>
      </c>
      <c r="E2745" s="16" t="s">
        <v>171</v>
      </c>
      <c r="F2745" s="16" t="s">
        <v>171</v>
      </c>
      <c r="G2745" s="182" t="s">
        <v>171</v>
      </c>
      <c r="H2745" s="185"/>
      <c r="I2745" s="57" t="str">
        <f t="shared" si="536"/>
        <v>Cancel</v>
      </c>
      <c r="J2745" s="178" t="s">
        <v>2597</v>
      </c>
      <c r="K2745" s="185" t="s">
        <v>2598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37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76">
        <v>1</v>
      </c>
      <c r="Z2745" s="26">
        <f t="shared" si="545"/>
        <v>12500000</v>
      </c>
      <c r="AA2745" s="16">
        <v>7.2300000000000003E-2</v>
      </c>
      <c r="AB2745" s="35">
        <f t="shared" si="546"/>
        <v>903750</v>
      </c>
      <c r="AC2745" s="27">
        <f t="shared" si="538"/>
        <v>108450</v>
      </c>
      <c r="AD2745" s="181">
        <v>0.12</v>
      </c>
      <c r="AE2745" s="183">
        <f t="shared" si="539"/>
        <v>0</v>
      </c>
      <c r="AF2745" s="183" t="str">
        <f>IF(AND(COUNTIFS($J$18:J2745,J2745)=1,AE2745=1),1,"")</f>
        <v/>
      </c>
      <c r="AG2745" s="183">
        <f>IF(C2745="","",IF(AND(COUNTIFS($J$18:J2745,J2745)=1,C2745&lt;&gt;""),1,""))</f>
        <v>1</v>
      </c>
      <c r="AH2745" s="183">
        <f>IF(G2745="","",IF(AND(COUNTIFS($J$18:J2745,J2745)=1,G2745&lt;&gt;""),1,""))</f>
        <v>1</v>
      </c>
      <c r="AI2745" s="28">
        <f t="shared" si="540"/>
        <v>468573419.10712183</v>
      </c>
      <c r="AJ2745" s="28">
        <f t="shared" si="541"/>
        <v>55829466.862621114</v>
      </c>
      <c r="AK2745" s="29">
        <f t="shared" si="542"/>
        <v>0.11914774629983395</v>
      </c>
      <c r="AL2745" s="25"/>
      <c r="AM2745" s="25"/>
      <c r="AN2745" s="25"/>
      <c r="AO2745" s="25" t="s">
        <v>171</v>
      </c>
      <c r="AP2745" s="45" t="str">
        <f t="shared" si="543"/>
        <v>CancelCancel</v>
      </c>
      <c r="AQ2745" s="45" t="str">
        <f t="shared" si="544"/>
        <v>CancelCancelJPY</v>
      </c>
    </row>
    <row r="2746" spans="1:43" s="15" customFormat="1">
      <c r="A2746" s="182" t="s">
        <v>171</v>
      </c>
      <c r="B2746" s="182"/>
      <c r="C2746" s="182" t="s">
        <v>171</v>
      </c>
      <c r="D2746" s="57" t="str">
        <f t="shared" si="549"/>
        <v/>
      </c>
      <c r="E2746" s="16" t="s">
        <v>171</v>
      </c>
      <c r="F2746" s="16" t="s">
        <v>171</v>
      </c>
      <c r="G2746" s="182" t="s">
        <v>171</v>
      </c>
      <c r="H2746" s="185"/>
      <c r="I2746" s="57" t="str">
        <f t="shared" si="536"/>
        <v>Cancel</v>
      </c>
      <c r="J2746" s="178" t="s">
        <v>2593</v>
      </c>
      <c r="K2746" s="185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37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76">
        <v>1</v>
      </c>
      <c r="Z2746" s="26">
        <f t="shared" si="545"/>
        <v>12650000</v>
      </c>
      <c r="AA2746" s="16">
        <v>7.3499999999999996E-2</v>
      </c>
      <c r="AB2746" s="35">
        <f t="shared" si="546"/>
        <v>929775</v>
      </c>
      <c r="AC2746" s="27">
        <f t="shared" si="538"/>
        <v>111573</v>
      </c>
      <c r="AD2746" s="181">
        <v>0.12</v>
      </c>
      <c r="AE2746" s="183">
        <f t="shared" si="539"/>
        <v>0</v>
      </c>
      <c r="AF2746" s="183" t="str">
        <f>IF(AND(COUNTIFS($J$18:J2746,J2746)=1,AE2746=1),1,"")</f>
        <v/>
      </c>
      <c r="AG2746" s="183" t="str">
        <f>IF(C2746="","",IF(AND(COUNTIFS($J$18:J2746,J2746)=1,C2746&lt;&gt;""),1,""))</f>
        <v/>
      </c>
      <c r="AH2746" s="183" t="str">
        <f>IF(G2746="","",IF(AND(COUNTIFS($J$18:J2746,J2746)=1,G2746&lt;&gt;""),1,""))</f>
        <v/>
      </c>
      <c r="AI2746" s="28">
        <f t="shared" si="540"/>
        <v>468573419.10712183</v>
      </c>
      <c r="AJ2746" s="28">
        <f t="shared" si="541"/>
        <v>55829466.862621114</v>
      </c>
      <c r="AK2746" s="29">
        <f t="shared" si="542"/>
        <v>0.11914774629983395</v>
      </c>
      <c r="AL2746" s="25"/>
      <c r="AM2746" s="25"/>
      <c r="AN2746" s="25"/>
      <c r="AO2746" s="25"/>
      <c r="AP2746" s="45" t="str">
        <f t="shared" si="543"/>
        <v>CancelCancel</v>
      </c>
      <c r="AQ2746" s="45" t="str">
        <f t="shared" si="544"/>
        <v>CancelCancelJPY</v>
      </c>
    </row>
    <row r="2747" spans="1:43" s="15" customFormat="1">
      <c r="A2747" s="182" t="s">
        <v>171</v>
      </c>
      <c r="B2747" s="182"/>
      <c r="C2747" s="182" t="s">
        <v>171</v>
      </c>
      <c r="D2747" s="57" t="str">
        <f t="shared" si="549"/>
        <v/>
      </c>
      <c r="E2747" s="16" t="s">
        <v>171</v>
      </c>
      <c r="F2747" s="16" t="s">
        <v>171</v>
      </c>
      <c r="G2747" s="182" t="s">
        <v>171</v>
      </c>
      <c r="H2747" s="185"/>
      <c r="I2747" s="57" t="str">
        <f t="shared" si="536"/>
        <v>Cancel</v>
      </c>
      <c r="J2747" s="178" t="s">
        <v>2593</v>
      </c>
      <c r="K2747" s="185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37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76">
        <v>1</v>
      </c>
      <c r="Z2747" s="26">
        <f t="shared" si="545"/>
        <v>12650000</v>
      </c>
      <c r="AA2747" s="16">
        <v>7.3499999999999996E-2</v>
      </c>
      <c r="AB2747" s="35">
        <f t="shared" si="546"/>
        <v>929775</v>
      </c>
      <c r="AC2747" s="27">
        <f t="shared" si="538"/>
        <v>111573</v>
      </c>
      <c r="AD2747" s="181">
        <v>0.12</v>
      </c>
      <c r="AE2747" s="183">
        <f t="shared" si="539"/>
        <v>0</v>
      </c>
      <c r="AF2747" s="183" t="str">
        <f>IF(AND(COUNTIFS($J$18:J2747,J2747)=1,AE2747=1),1,"")</f>
        <v/>
      </c>
      <c r="AG2747" s="183" t="str">
        <f>IF(C2747="","",IF(AND(COUNTIFS($J$18:J2747,J2747)=1,C2747&lt;&gt;""),1,""))</f>
        <v/>
      </c>
      <c r="AH2747" s="183" t="str">
        <f>IF(G2747="","",IF(AND(COUNTIFS($J$18:J2747,J2747)=1,G2747&lt;&gt;""),1,""))</f>
        <v/>
      </c>
      <c r="AI2747" s="28">
        <f t="shared" si="540"/>
        <v>468573419.10712183</v>
      </c>
      <c r="AJ2747" s="28">
        <f t="shared" si="541"/>
        <v>55829466.862621114</v>
      </c>
      <c r="AK2747" s="29">
        <f t="shared" si="542"/>
        <v>0.11914774629983395</v>
      </c>
      <c r="AL2747" s="25"/>
      <c r="AM2747" s="25"/>
      <c r="AN2747" s="25"/>
      <c r="AO2747" s="25"/>
      <c r="AP2747" s="45" t="str">
        <f t="shared" si="543"/>
        <v>CancelCancel</v>
      </c>
      <c r="AQ2747" s="45" t="str">
        <f t="shared" si="544"/>
        <v>CancelCancelJPY</v>
      </c>
    </row>
    <row r="2748" spans="1:43" s="15" customFormat="1">
      <c r="A2748" s="182" t="s">
        <v>171</v>
      </c>
      <c r="B2748" s="182"/>
      <c r="C2748" s="182" t="s">
        <v>171</v>
      </c>
      <c r="D2748" s="57" t="str">
        <f t="shared" si="549"/>
        <v/>
      </c>
      <c r="E2748" s="16" t="s">
        <v>171</v>
      </c>
      <c r="F2748" s="16" t="s">
        <v>171</v>
      </c>
      <c r="G2748" s="182" t="s">
        <v>171</v>
      </c>
      <c r="H2748" s="185"/>
      <c r="I2748" s="57" t="str">
        <f t="shared" si="536"/>
        <v>Cancel</v>
      </c>
      <c r="J2748" s="178" t="s">
        <v>2599</v>
      </c>
      <c r="K2748" s="185" t="s">
        <v>2600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37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76">
        <v>1</v>
      </c>
      <c r="Z2748" s="26">
        <f t="shared" si="545"/>
        <v>16058000</v>
      </c>
      <c r="AA2748" s="16">
        <v>7.17E-2</v>
      </c>
      <c r="AB2748" s="35">
        <f t="shared" si="546"/>
        <v>1151358.6000000001</v>
      </c>
      <c r="AC2748" s="27">
        <f t="shared" si="538"/>
        <v>138163.03200000001</v>
      </c>
      <c r="AD2748" s="181">
        <v>0.12</v>
      </c>
      <c r="AE2748" s="183">
        <f t="shared" si="539"/>
        <v>1</v>
      </c>
      <c r="AF2748" s="183" t="str">
        <f>IF(AND(COUNTIFS($J$18:J2748,J2748)=1,AE2748=1),1,"")</f>
        <v/>
      </c>
      <c r="AG2748" s="183" t="str">
        <f>IF(C2748="","",IF(AND(COUNTIFS($J$18:J2748,J2748)=1,C2748&lt;&gt;""),1,""))</f>
        <v/>
      </c>
      <c r="AH2748" s="183" t="str">
        <f>IF(G2748="","",IF(AND(COUNTIFS($J$18:J2748,J2748)=1,G2748&lt;&gt;""),1,""))</f>
        <v/>
      </c>
      <c r="AI2748" s="28">
        <f t="shared" si="540"/>
        <v>468573419.10712183</v>
      </c>
      <c r="AJ2748" s="28">
        <f t="shared" si="541"/>
        <v>55829466.862621114</v>
      </c>
      <c r="AK2748" s="29">
        <f t="shared" si="542"/>
        <v>0.11914774629983395</v>
      </c>
      <c r="AL2748" s="25"/>
      <c r="AM2748" s="25"/>
      <c r="AN2748" s="25"/>
      <c r="AO2748" s="25"/>
      <c r="AP2748" s="45" t="str">
        <f t="shared" si="543"/>
        <v>CancelCancel</v>
      </c>
      <c r="AQ2748" s="45" t="str">
        <f t="shared" si="544"/>
        <v>CancelCancelJPY</v>
      </c>
    </row>
    <row r="2749" spans="1:43" s="15" customFormat="1">
      <c r="A2749" s="182" t="s">
        <v>171</v>
      </c>
      <c r="B2749" s="182"/>
      <c r="C2749" s="182" t="s">
        <v>171</v>
      </c>
      <c r="D2749" s="57" t="str">
        <f t="shared" si="549"/>
        <v/>
      </c>
      <c r="E2749" s="16" t="s">
        <v>171</v>
      </c>
      <c r="F2749" s="16" t="s">
        <v>171</v>
      </c>
      <c r="G2749" s="182" t="s">
        <v>171</v>
      </c>
      <c r="H2749" s="185"/>
      <c r="I2749" s="57" t="str">
        <f t="shared" si="536"/>
        <v>Cancel</v>
      </c>
      <c r="J2749" s="178" t="s">
        <v>2601</v>
      </c>
      <c r="K2749" s="185" t="s">
        <v>2602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37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76">
        <v>1.1299999999999999</v>
      </c>
      <c r="Z2749" s="26">
        <f t="shared" si="545"/>
        <v>720000</v>
      </c>
      <c r="AA2749" s="16">
        <v>1.135</v>
      </c>
      <c r="AB2749" s="35">
        <f t="shared" si="546"/>
        <v>723185.84070796461</v>
      </c>
      <c r="AC2749" s="27">
        <f t="shared" si="538"/>
        <v>86782.300884955752</v>
      </c>
      <c r="AD2749" s="184">
        <v>0.12</v>
      </c>
      <c r="AE2749" s="183">
        <f t="shared" si="539"/>
        <v>1</v>
      </c>
      <c r="AF2749" s="183">
        <f>IF(AND(COUNTIFS($J$18:J2749,J2749)=1,AE2749=1),1,"")</f>
        <v>1</v>
      </c>
      <c r="AG2749" s="183">
        <f>IF(C2749="","",IF(AND(COUNTIFS($J$18:J2749,J2749)=1,C2749&lt;&gt;""),1,""))</f>
        <v>1</v>
      </c>
      <c r="AH2749" s="183">
        <f>IF(G2749="","",IF(AND(COUNTIFS($J$18:J2749,J2749)=1,G2749&lt;&gt;""),1,""))</f>
        <v>1</v>
      </c>
      <c r="AI2749" s="28">
        <f t="shared" si="540"/>
        <v>468573419.10712183</v>
      </c>
      <c r="AJ2749" s="28">
        <f t="shared" si="541"/>
        <v>55829466.862621114</v>
      </c>
      <c r="AK2749" s="29">
        <f t="shared" si="542"/>
        <v>0.11914774629983395</v>
      </c>
      <c r="AL2749" s="25"/>
      <c r="AM2749" s="25"/>
      <c r="AN2749" s="25"/>
      <c r="AO2749" s="25"/>
      <c r="AP2749" s="45" t="str">
        <f t="shared" si="543"/>
        <v>CancelCancel</v>
      </c>
      <c r="AQ2749" s="45" t="str">
        <f t="shared" si="544"/>
        <v>CancelCancelRMB</v>
      </c>
    </row>
    <row r="2750" spans="1:43" s="15" customFormat="1">
      <c r="A2750" s="182" t="s">
        <v>171</v>
      </c>
      <c r="B2750" s="182"/>
      <c r="C2750" s="182" t="s">
        <v>171</v>
      </c>
      <c r="D2750" s="57" t="str">
        <f t="shared" si="549"/>
        <v/>
      </c>
      <c r="E2750" s="16" t="s">
        <v>171</v>
      </c>
      <c r="F2750" s="16" t="s">
        <v>171</v>
      </c>
      <c r="G2750" s="182" t="s">
        <v>171</v>
      </c>
      <c r="H2750" s="185"/>
      <c r="I2750" s="57" t="str">
        <f t="shared" si="536"/>
        <v>Cancel</v>
      </c>
      <c r="J2750" s="178" t="s">
        <v>2603</v>
      </c>
      <c r="K2750" s="185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37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76">
        <v>1</v>
      </c>
      <c r="Z2750" s="26">
        <f t="shared" si="545"/>
        <v>15000000</v>
      </c>
      <c r="AA2750" s="16">
        <v>7.5200000000000003E-2</v>
      </c>
      <c r="AB2750" s="35">
        <f t="shared" si="546"/>
        <v>1128000</v>
      </c>
      <c r="AC2750" s="27">
        <f t="shared" si="538"/>
        <v>135360</v>
      </c>
      <c r="AD2750" s="181">
        <v>0.12</v>
      </c>
      <c r="AE2750" s="183">
        <f t="shared" si="539"/>
        <v>1</v>
      </c>
      <c r="AF2750" s="183">
        <f>IF(AND(COUNTIFS($J$18:J2750,J2750)=1,AE2750=1),1,"")</f>
        <v>1</v>
      </c>
      <c r="AG2750" s="183">
        <f>IF(C2750="","",IF(AND(COUNTIFS($J$18:J2750,J2750)=1,C2750&lt;&gt;""),1,""))</f>
        <v>1</v>
      </c>
      <c r="AH2750" s="183">
        <f>IF(G2750="","",IF(AND(COUNTIFS($J$18:J2750,J2750)=1,G2750&lt;&gt;""),1,""))</f>
        <v>1</v>
      </c>
      <c r="AI2750" s="28">
        <f t="shared" si="540"/>
        <v>468573419.10712183</v>
      </c>
      <c r="AJ2750" s="28">
        <f t="shared" si="541"/>
        <v>55829466.862621114</v>
      </c>
      <c r="AK2750" s="29">
        <f t="shared" si="542"/>
        <v>0.11914774629983395</v>
      </c>
      <c r="AL2750" s="25"/>
      <c r="AM2750" s="25"/>
      <c r="AN2750" s="25"/>
      <c r="AO2750" s="25"/>
      <c r="AP2750" s="45" t="str">
        <f t="shared" si="543"/>
        <v>CancelCancel</v>
      </c>
      <c r="AQ2750" s="45" t="str">
        <f t="shared" si="544"/>
        <v>CancelCancelJPY</v>
      </c>
    </row>
    <row r="2751" spans="1:43" s="15" customFormat="1">
      <c r="A2751" s="182" t="s">
        <v>171</v>
      </c>
      <c r="B2751" s="182"/>
      <c r="C2751" s="182" t="s">
        <v>171</v>
      </c>
      <c r="D2751" s="57" t="str">
        <f t="shared" si="549"/>
        <v/>
      </c>
      <c r="E2751" s="16" t="s">
        <v>171</v>
      </c>
      <c r="F2751" s="16" t="s">
        <v>171</v>
      </c>
      <c r="G2751" s="182" t="s">
        <v>171</v>
      </c>
      <c r="H2751" s="185"/>
      <c r="I2751" s="57" t="str">
        <f t="shared" si="536"/>
        <v>Cancel</v>
      </c>
      <c r="J2751" s="178" t="s">
        <v>2603</v>
      </c>
      <c r="K2751" s="185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37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76">
        <v>1</v>
      </c>
      <c r="Z2751" s="26">
        <f t="shared" si="545"/>
        <v>15000000</v>
      </c>
      <c r="AA2751" s="16">
        <v>7.3999999999999996E-2</v>
      </c>
      <c r="AB2751" s="35">
        <f t="shared" si="546"/>
        <v>1110000</v>
      </c>
      <c r="AC2751" s="27">
        <f t="shared" si="538"/>
        <v>133200</v>
      </c>
      <c r="AD2751" s="181">
        <v>0.12</v>
      </c>
      <c r="AE2751" s="183">
        <f t="shared" si="539"/>
        <v>1</v>
      </c>
      <c r="AF2751" s="183" t="str">
        <f>IF(AND(COUNTIFS($J$18:J2751,J2751)=1,AE2751=1),1,"")</f>
        <v/>
      </c>
      <c r="AG2751" s="183" t="str">
        <f>IF(C2751="","",IF(AND(COUNTIFS($J$18:J2751,J2751)=1,C2751&lt;&gt;""),1,""))</f>
        <v/>
      </c>
      <c r="AH2751" s="183" t="str">
        <f>IF(G2751="","",IF(AND(COUNTIFS($J$18:J2751,J2751)=1,G2751&lt;&gt;""),1,""))</f>
        <v/>
      </c>
      <c r="AI2751" s="28">
        <f t="shared" si="540"/>
        <v>468573419.10712183</v>
      </c>
      <c r="AJ2751" s="28">
        <f t="shared" si="541"/>
        <v>55829466.862621114</v>
      </c>
      <c r="AK2751" s="29">
        <f t="shared" si="542"/>
        <v>0.11914774629983395</v>
      </c>
      <c r="AL2751" s="25"/>
      <c r="AM2751" s="25"/>
      <c r="AN2751" s="25"/>
      <c r="AO2751" s="25"/>
      <c r="AP2751" s="45" t="str">
        <f t="shared" si="543"/>
        <v>CancelCancel</v>
      </c>
      <c r="AQ2751" s="45" t="str">
        <f t="shared" si="544"/>
        <v>CancelCancelJPY</v>
      </c>
    </row>
    <row r="2752" spans="1:43" s="15" customFormat="1">
      <c r="A2752" s="182" t="s">
        <v>171</v>
      </c>
      <c r="B2752" s="182"/>
      <c r="C2752" s="182" t="s">
        <v>171</v>
      </c>
      <c r="D2752" s="57" t="str">
        <f t="shared" si="549"/>
        <v/>
      </c>
      <c r="E2752" s="16" t="s">
        <v>171</v>
      </c>
      <c r="F2752" s="16" t="s">
        <v>171</v>
      </c>
      <c r="G2752" s="182" t="s">
        <v>171</v>
      </c>
      <c r="H2752" s="185"/>
      <c r="I2752" s="57" t="str">
        <f t="shared" si="536"/>
        <v>Cancel</v>
      </c>
      <c r="J2752" s="178" t="s">
        <v>2603</v>
      </c>
      <c r="K2752" s="185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37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76">
        <v>1</v>
      </c>
      <c r="Z2752" s="26">
        <f t="shared" si="545"/>
        <v>15000000</v>
      </c>
      <c r="AA2752" s="16">
        <v>7.3999999999999996E-2</v>
      </c>
      <c r="AB2752" s="35">
        <f t="shared" si="546"/>
        <v>1110000</v>
      </c>
      <c r="AC2752" s="27">
        <f t="shared" si="538"/>
        <v>133200</v>
      </c>
      <c r="AD2752" s="181">
        <v>0.12</v>
      </c>
      <c r="AE2752" s="183">
        <f t="shared" si="539"/>
        <v>1</v>
      </c>
      <c r="AF2752" s="183" t="str">
        <f>IF(AND(COUNTIFS($J$18:J2752,J2752)=1,AE2752=1),1,"")</f>
        <v/>
      </c>
      <c r="AG2752" s="183" t="str">
        <f>IF(C2752="","",IF(AND(COUNTIFS($J$18:J2752,J2752)=1,C2752&lt;&gt;""),1,""))</f>
        <v/>
      </c>
      <c r="AH2752" s="183" t="str">
        <f>IF(G2752="","",IF(AND(COUNTIFS($J$18:J2752,J2752)=1,G2752&lt;&gt;""),1,""))</f>
        <v/>
      </c>
      <c r="AI2752" s="28">
        <f t="shared" si="540"/>
        <v>468573419.10712183</v>
      </c>
      <c r="AJ2752" s="28">
        <f t="shared" si="541"/>
        <v>55829466.862621114</v>
      </c>
      <c r="AK2752" s="29">
        <f t="shared" si="542"/>
        <v>0.11914774629983395</v>
      </c>
      <c r="AL2752" s="25"/>
      <c r="AM2752" s="25"/>
      <c r="AN2752" s="25"/>
      <c r="AO2752" s="25"/>
      <c r="AP2752" s="45" t="str">
        <f t="shared" si="543"/>
        <v>CancelCancel</v>
      </c>
      <c r="AQ2752" s="45" t="str">
        <f t="shared" si="544"/>
        <v>CancelCancelJPY</v>
      </c>
    </row>
    <row r="2753" spans="1:43" s="15" customFormat="1">
      <c r="A2753" s="182" t="s">
        <v>171</v>
      </c>
      <c r="B2753" s="182"/>
      <c r="C2753" s="182" t="s">
        <v>171</v>
      </c>
      <c r="D2753" s="57" t="str">
        <f t="shared" si="549"/>
        <v/>
      </c>
      <c r="E2753" s="16" t="s">
        <v>171</v>
      </c>
      <c r="F2753" s="16" t="s">
        <v>171</v>
      </c>
      <c r="G2753" s="182" t="s">
        <v>171</v>
      </c>
      <c r="H2753" s="185"/>
      <c r="I2753" s="57" t="str">
        <f t="shared" si="536"/>
        <v>Cancel</v>
      </c>
      <c r="J2753" s="178" t="s">
        <v>2603</v>
      </c>
      <c r="K2753" s="185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37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76">
        <v>1</v>
      </c>
      <c r="Z2753" s="26">
        <f t="shared" si="545"/>
        <v>12000000</v>
      </c>
      <c r="AA2753" s="16">
        <v>7.3999999999999996E-2</v>
      </c>
      <c r="AB2753" s="35">
        <f t="shared" si="546"/>
        <v>888000</v>
      </c>
      <c r="AC2753" s="27">
        <f t="shared" si="538"/>
        <v>106560</v>
      </c>
      <c r="AD2753" s="181">
        <v>0.12</v>
      </c>
      <c r="AE2753" s="183">
        <f t="shared" si="539"/>
        <v>1</v>
      </c>
      <c r="AF2753" s="183" t="str">
        <f>IF(AND(COUNTIFS($J$18:J2753,J2753)=1,AE2753=1),1,"")</f>
        <v/>
      </c>
      <c r="AG2753" s="183" t="str">
        <f>IF(C2753="","",IF(AND(COUNTIFS($J$18:J2753,J2753)=1,C2753&lt;&gt;""),1,""))</f>
        <v/>
      </c>
      <c r="AH2753" s="183" t="str">
        <f>IF(G2753="","",IF(AND(COUNTIFS($J$18:J2753,J2753)=1,G2753&lt;&gt;""),1,""))</f>
        <v/>
      </c>
      <c r="AI2753" s="28">
        <f t="shared" si="540"/>
        <v>468573419.10712183</v>
      </c>
      <c r="AJ2753" s="28">
        <f t="shared" si="541"/>
        <v>55829466.862621114</v>
      </c>
      <c r="AK2753" s="29">
        <f t="shared" si="542"/>
        <v>0.11914774629983395</v>
      </c>
      <c r="AL2753" s="25"/>
      <c r="AM2753" s="25"/>
      <c r="AN2753" s="25"/>
      <c r="AO2753" s="25"/>
      <c r="AP2753" s="45" t="str">
        <f t="shared" si="543"/>
        <v>CancelCancel</v>
      </c>
      <c r="AQ2753" s="45" t="str">
        <f t="shared" si="544"/>
        <v>CancelCancelJPY</v>
      </c>
    </row>
    <row r="2754" spans="1:43" s="15" customFormat="1">
      <c r="A2754" s="182" t="s">
        <v>171</v>
      </c>
      <c r="B2754" s="182"/>
      <c r="C2754" s="182" t="s">
        <v>171</v>
      </c>
      <c r="D2754" s="57" t="str">
        <f t="shared" si="549"/>
        <v/>
      </c>
      <c r="E2754" s="16" t="s">
        <v>171</v>
      </c>
      <c r="F2754" s="16" t="s">
        <v>171</v>
      </c>
      <c r="G2754" s="182" t="s">
        <v>171</v>
      </c>
      <c r="H2754" s="185"/>
      <c r="I2754" s="5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78" t="s">
        <v>2603</v>
      </c>
      <c r="K2754" s="185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ref="P2754:P2817" si="551">IF(M2754="","",IF(AND(N2754&gt;0,L2754&lt;&gt;""),"MAIN UNIT",IF(AND(O2754&gt;0,L2754&lt;&gt;""),"SERVICE/ PARTS","C66 SERVICE/OTHERS")))</f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76">
        <v>1</v>
      </c>
      <c r="Z2754" s="26">
        <f t="shared" si="545"/>
        <v>12000000</v>
      </c>
      <c r="AA2754" s="16">
        <v>7.3999999999999996E-2</v>
      </c>
      <c r="AB2754" s="35">
        <f t="shared" si="546"/>
        <v>888000</v>
      </c>
      <c r="AC2754" s="27">
        <f t="shared" ref="AC2754:AC2817" si="552">IF(R2754&lt;&gt;"",AB2754*AD2754,"")</f>
        <v>106560</v>
      </c>
      <c r="AD2754" s="181">
        <v>0.12</v>
      </c>
      <c r="AE2754" s="183">
        <f t="shared" ref="AE2754:AE2817" si="553">IF(Q2754="","",IF(Q2754="Yes",1,0))</f>
        <v>1</v>
      </c>
      <c r="AF2754" s="183" t="str">
        <f>IF(AND(COUNTIFS($J$18:J2754,J2754)=1,AE2754=1),1,"")</f>
        <v/>
      </c>
      <c r="AG2754" s="183" t="str">
        <f>IF(C2754="","",IF(AND(COUNTIFS($J$18:J2754,J2754)=1,C2754&lt;&gt;""),1,""))</f>
        <v/>
      </c>
      <c r="AH2754" s="183" t="str">
        <f>IF(G2754="","",IF(AND(COUNTIFS($J$18:J2754,J2754)=1,G2754&lt;&gt;""),1,""))</f>
        <v/>
      </c>
      <c r="AI2754" s="28">
        <f t="shared" ref="AI2754:AI2817" si="554">IF(P2754="C66 SERVICE","",SUMIFS(AB:AB,F:F,F2754,G:G,G2754,E:E,E2754))</f>
        <v>468573419.10712183</v>
      </c>
      <c r="AJ2754" s="28">
        <f t="shared" ref="AJ2754:AJ2817" si="555">IF(P2754="C66 SERVICE","",SUMIFS(AC:AC,F:F,F2754,G:G,G2754,E:E,E2754))</f>
        <v>55829466.862621114</v>
      </c>
      <c r="AK2754" s="29">
        <f t="shared" ref="AK2754:AK2817" si="556">IF(AJ2754&gt;0,AJ2754/AI2754,"")</f>
        <v>0.11914774629983395</v>
      </c>
      <c r="AL2754" s="25"/>
      <c r="AM2754" s="25"/>
      <c r="AN2754" s="25"/>
      <c r="AO2754" s="25"/>
      <c r="AP2754" s="45" t="str">
        <f t="shared" ref="AP2754:AP2817" si="557">IF(F2754="","",F2754&amp;G2754)</f>
        <v>CancelCancel</v>
      </c>
      <c r="AQ2754" s="45" t="str">
        <f t="shared" ref="AQ2754:AQ2817" si="558">IF(W2754="","",F2754&amp;G2754&amp;W2754)</f>
        <v>CancelCancelJPY</v>
      </c>
    </row>
    <row r="2755" spans="1:43" s="15" customFormat="1">
      <c r="A2755" s="182" t="s">
        <v>171</v>
      </c>
      <c r="B2755" s="182"/>
      <c r="C2755" s="182" t="s">
        <v>171</v>
      </c>
      <c r="D2755" s="57" t="str">
        <f t="shared" si="549"/>
        <v/>
      </c>
      <c r="E2755" s="16" t="s">
        <v>171</v>
      </c>
      <c r="F2755" s="16" t="s">
        <v>171</v>
      </c>
      <c r="G2755" s="182" t="s">
        <v>171</v>
      </c>
      <c r="H2755" s="185"/>
      <c r="I2755" s="57" t="str">
        <f t="shared" si="550"/>
        <v>Cancel</v>
      </c>
      <c r="J2755" s="178" t="s">
        <v>2603</v>
      </c>
      <c r="K2755" s="185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1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76">
        <v>1</v>
      </c>
      <c r="Z2755" s="26">
        <f t="shared" si="545"/>
        <v>12000000</v>
      </c>
      <c r="AA2755" s="16">
        <v>7.3999999999999996E-2</v>
      </c>
      <c r="AB2755" s="35">
        <f t="shared" si="546"/>
        <v>888000</v>
      </c>
      <c r="AC2755" s="27">
        <f t="shared" si="552"/>
        <v>106560</v>
      </c>
      <c r="AD2755" s="181">
        <v>0.12</v>
      </c>
      <c r="AE2755" s="183">
        <f t="shared" si="553"/>
        <v>1</v>
      </c>
      <c r="AF2755" s="183" t="str">
        <f>IF(AND(COUNTIFS($J$18:J2755,J2755)=1,AE2755=1),1,"")</f>
        <v/>
      </c>
      <c r="AG2755" s="183" t="str">
        <f>IF(C2755="","",IF(AND(COUNTIFS($J$18:J2755,J2755)=1,C2755&lt;&gt;""),1,""))</f>
        <v/>
      </c>
      <c r="AH2755" s="183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82" t="s">
        <v>171</v>
      </c>
      <c r="B2756" s="182"/>
      <c r="C2756" s="182" t="s">
        <v>1552</v>
      </c>
      <c r="D2756" s="57" t="str">
        <f t="shared" si="549"/>
        <v/>
      </c>
      <c r="E2756" s="16" t="s">
        <v>171</v>
      </c>
      <c r="F2756" s="16" t="s">
        <v>171</v>
      </c>
      <c r="G2756" s="182" t="s">
        <v>171</v>
      </c>
      <c r="H2756" s="185"/>
      <c r="I2756" s="57" t="str">
        <f t="shared" si="550"/>
        <v>Cancel</v>
      </c>
      <c r="J2756" s="178" t="s">
        <v>2604</v>
      </c>
      <c r="K2756" s="185" t="s">
        <v>2605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1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76">
        <v>1</v>
      </c>
      <c r="Z2756" s="26">
        <f t="shared" si="545"/>
        <v>12786600</v>
      </c>
      <c r="AA2756" s="16">
        <v>7.3999999999999996E-2</v>
      </c>
      <c r="AB2756" s="35">
        <f t="shared" si="546"/>
        <v>946208.39999999991</v>
      </c>
      <c r="AC2756" s="27">
        <f t="shared" si="552"/>
        <v>113545.00799999999</v>
      </c>
      <c r="AD2756" s="181">
        <v>0.12</v>
      </c>
      <c r="AE2756" s="183">
        <f t="shared" si="553"/>
        <v>1</v>
      </c>
      <c r="AF2756" s="183">
        <f>IF(AND(COUNTIFS($J$18:J2756,J2756)=1,AE2756=1),1,"")</f>
        <v>1</v>
      </c>
      <c r="AG2756" s="183">
        <f>IF(C2756="","",IF(AND(COUNTIFS($J$18:J2756,J2756)=1,C2756&lt;&gt;""),1,""))</f>
        <v>1</v>
      </c>
      <c r="AH2756" s="183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82" t="s">
        <v>171</v>
      </c>
      <c r="B2757" s="182"/>
      <c r="C2757" s="182" t="s">
        <v>171</v>
      </c>
      <c r="D2757" s="57" t="str">
        <f t="shared" si="549"/>
        <v/>
      </c>
      <c r="E2757" s="16" t="s">
        <v>171</v>
      </c>
      <c r="F2757" s="16" t="s">
        <v>171</v>
      </c>
      <c r="G2757" s="182" t="s">
        <v>171</v>
      </c>
      <c r="H2757" s="185"/>
      <c r="I2757" s="57" t="str">
        <f t="shared" si="550"/>
        <v>Cancel</v>
      </c>
      <c r="J2757" s="178" t="s">
        <v>2606</v>
      </c>
      <c r="K2757" s="185" t="s">
        <v>2605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1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76">
        <v>1</v>
      </c>
      <c r="Z2757" s="26">
        <f t="shared" si="545"/>
        <v>12786600</v>
      </c>
      <c r="AA2757" s="16">
        <v>7.2300000000000003E-2</v>
      </c>
      <c r="AB2757" s="35">
        <f t="shared" si="546"/>
        <v>924471.18</v>
      </c>
      <c r="AC2757" s="27">
        <f t="shared" si="552"/>
        <v>110936.5416</v>
      </c>
      <c r="AD2757" s="181">
        <v>0.12</v>
      </c>
      <c r="AE2757" s="183">
        <f t="shared" si="553"/>
        <v>1</v>
      </c>
      <c r="AF2757" s="183">
        <f>IF(AND(COUNTIFS($J$18:J2757,J2757)=1,AE2757=1),1,"")</f>
        <v>1</v>
      </c>
      <c r="AG2757" s="183">
        <f>IF(C2757="","",IF(AND(COUNTIFS($J$18:J2757,J2757)=1,C2757&lt;&gt;""),1,""))</f>
        <v>1</v>
      </c>
      <c r="AH2757" s="183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82" t="s">
        <v>171</v>
      </c>
      <c r="B2758" s="182"/>
      <c r="C2758" s="182" t="s">
        <v>171</v>
      </c>
      <c r="D2758" s="57" t="str">
        <f t="shared" si="549"/>
        <v/>
      </c>
      <c r="E2758" s="16" t="s">
        <v>171</v>
      </c>
      <c r="F2758" s="16" t="s">
        <v>171</v>
      </c>
      <c r="G2758" s="182" t="s">
        <v>171</v>
      </c>
      <c r="H2758" s="185"/>
      <c r="I2758" s="57" t="str">
        <f t="shared" si="550"/>
        <v>Cancel</v>
      </c>
      <c r="J2758" s="178" t="s">
        <v>2593</v>
      </c>
      <c r="K2758" s="185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1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76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46"/>
        <v>929775</v>
      </c>
      <c r="AC2758" s="27">
        <f t="shared" si="552"/>
        <v>111573</v>
      </c>
      <c r="AD2758" s="181">
        <v>0.12</v>
      </c>
      <c r="AE2758" s="183">
        <f t="shared" si="553"/>
        <v>0</v>
      </c>
      <c r="AF2758" s="183" t="str">
        <f>IF(AND(COUNTIFS($J$18:J2758,J2758)=1,AE2758=1),1,"")</f>
        <v/>
      </c>
      <c r="AG2758" s="183" t="str">
        <f>IF(C2758="","",IF(AND(COUNTIFS($J$18:J2758,J2758)=1,C2758&lt;&gt;""),1,""))</f>
        <v/>
      </c>
      <c r="AH2758" s="183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82" t="s">
        <v>171</v>
      </c>
      <c r="B2759" s="182"/>
      <c r="C2759" s="182" t="s">
        <v>171</v>
      </c>
      <c r="D2759" s="57" t="str">
        <f t="shared" si="549"/>
        <v/>
      </c>
      <c r="E2759" s="16" t="s">
        <v>171</v>
      </c>
      <c r="F2759" s="16" t="s">
        <v>171</v>
      </c>
      <c r="G2759" s="182" t="s">
        <v>171</v>
      </c>
      <c r="H2759" s="185"/>
      <c r="I2759" s="57" t="str">
        <f t="shared" si="550"/>
        <v>Cancel</v>
      </c>
      <c r="J2759" s="178" t="s">
        <v>2593</v>
      </c>
      <c r="K2759" s="185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1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76">
        <v>1</v>
      </c>
      <c r="Z2759" s="26">
        <f t="shared" si="559"/>
        <v>12650000</v>
      </c>
      <c r="AA2759" s="16">
        <v>7.3499999999999996E-2</v>
      </c>
      <c r="AB2759" s="35">
        <f t="shared" si="546"/>
        <v>929775</v>
      </c>
      <c r="AC2759" s="27">
        <f t="shared" si="552"/>
        <v>111573</v>
      </c>
      <c r="AD2759" s="181">
        <v>0.12</v>
      </c>
      <c r="AE2759" s="183">
        <f t="shared" si="553"/>
        <v>0</v>
      </c>
      <c r="AF2759" s="183" t="str">
        <f>IF(AND(COUNTIFS($J$18:J2759,J2759)=1,AE2759=1),1,"")</f>
        <v/>
      </c>
      <c r="AG2759" s="183" t="str">
        <f>IF(C2759="","",IF(AND(COUNTIFS($J$18:J2759,J2759)=1,C2759&lt;&gt;""),1,""))</f>
        <v/>
      </c>
      <c r="AH2759" s="183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82" t="s">
        <v>171</v>
      </c>
      <c r="B2760" s="182"/>
      <c r="C2760" s="182" t="s">
        <v>171</v>
      </c>
      <c r="D2760" s="57" t="str">
        <f t="shared" si="549"/>
        <v/>
      </c>
      <c r="E2760" s="16" t="s">
        <v>171</v>
      </c>
      <c r="F2760" s="16" t="s">
        <v>171</v>
      </c>
      <c r="G2760" s="182" t="s">
        <v>171</v>
      </c>
      <c r="H2760" s="185"/>
      <c r="I2760" s="57" t="str">
        <f t="shared" si="550"/>
        <v>Cancel</v>
      </c>
      <c r="J2760" s="178" t="s">
        <v>2593</v>
      </c>
      <c r="K2760" s="185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1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76">
        <v>1</v>
      </c>
      <c r="Z2760" s="26">
        <f t="shared" si="559"/>
        <v>12650000</v>
      </c>
      <c r="AA2760" s="16">
        <v>7.3499999999999996E-2</v>
      </c>
      <c r="AB2760" s="35">
        <f t="shared" si="546"/>
        <v>929775</v>
      </c>
      <c r="AC2760" s="27">
        <f t="shared" si="552"/>
        <v>111573</v>
      </c>
      <c r="AD2760" s="181">
        <v>0.12</v>
      </c>
      <c r="AE2760" s="183">
        <f t="shared" si="553"/>
        <v>0</v>
      </c>
      <c r="AF2760" s="183" t="str">
        <f>IF(AND(COUNTIFS($J$18:J2760,J2760)=1,AE2760=1),1,"")</f>
        <v/>
      </c>
      <c r="AG2760" s="183" t="str">
        <f>IF(C2760="","",IF(AND(COUNTIFS($J$18:J2760,J2760)=1,C2760&lt;&gt;""),1,""))</f>
        <v/>
      </c>
      <c r="AH2760" s="183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82" t="s">
        <v>171</v>
      </c>
      <c r="B2761" s="182"/>
      <c r="C2761" s="182" t="s">
        <v>171</v>
      </c>
      <c r="D2761" s="57" t="str">
        <f t="shared" si="549"/>
        <v/>
      </c>
      <c r="E2761" s="16" t="s">
        <v>171</v>
      </c>
      <c r="F2761" s="16" t="s">
        <v>171</v>
      </c>
      <c r="G2761" s="182" t="s">
        <v>171</v>
      </c>
      <c r="H2761" s="185"/>
      <c r="I2761" s="57" t="str">
        <f t="shared" si="550"/>
        <v>Cancel</v>
      </c>
      <c r="J2761" s="178" t="s">
        <v>2597</v>
      </c>
      <c r="K2761" s="185" t="s">
        <v>2598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1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76">
        <v>1</v>
      </c>
      <c r="Z2761" s="26">
        <f t="shared" si="559"/>
        <v>12500000</v>
      </c>
      <c r="AA2761" s="16">
        <v>7.2300000000000003E-2</v>
      </c>
      <c r="AB2761" s="35">
        <f t="shared" si="546"/>
        <v>903750</v>
      </c>
      <c r="AC2761" s="27">
        <f t="shared" si="552"/>
        <v>108450</v>
      </c>
      <c r="AD2761" s="181">
        <v>0.12</v>
      </c>
      <c r="AE2761" s="183">
        <f t="shared" si="553"/>
        <v>0</v>
      </c>
      <c r="AF2761" s="183" t="str">
        <f>IF(AND(COUNTIFS($J$18:J2761,J2761)=1,AE2761=1),1,"")</f>
        <v/>
      </c>
      <c r="AG2761" s="183" t="str">
        <f>IF(C2761="","",IF(AND(COUNTIFS($J$18:J2761,J2761)=1,C2761&lt;&gt;""),1,""))</f>
        <v/>
      </c>
      <c r="AH2761" s="183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82" t="s">
        <v>171</v>
      </c>
      <c r="B2762" s="182"/>
      <c r="C2762" s="182" t="s">
        <v>171</v>
      </c>
      <c r="D2762" s="57" t="str">
        <f t="shared" si="549"/>
        <v/>
      </c>
      <c r="E2762" s="16" t="s">
        <v>171</v>
      </c>
      <c r="F2762" s="16" t="s">
        <v>171</v>
      </c>
      <c r="G2762" s="182" t="s">
        <v>171</v>
      </c>
      <c r="H2762" s="185"/>
      <c r="I2762" s="57" t="str">
        <f t="shared" si="550"/>
        <v>Cancel</v>
      </c>
      <c r="J2762" s="178" t="s">
        <v>2607</v>
      </c>
      <c r="K2762" s="185" t="s">
        <v>2608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1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76">
        <v>1</v>
      </c>
      <c r="Z2762" s="26">
        <f t="shared" si="559"/>
        <v>9350000</v>
      </c>
      <c r="AA2762" s="16">
        <v>7.2300000000000003E-2</v>
      </c>
      <c r="AB2762" s="35">
        <f t="shared" ref="AB2762:AB2825" si="560">IF(AND(R2762&lt;&gt;"C66",R2762&lt;&gt;""),Z2762/Y2762*AA2762,"")</f>
        <v>676005</v>
      </c>
      <c r="AC2762" s="27">
        <f t="shared" si="552"/>
        <v>81120.599999999991</v>
      </c>
      <c r="AD2762" s="181">
        <v>0.12</v>
      </c>
      <c r="AE2762" s="183">
        <f t="shared" si="553"/>
        <v>0</v>
      </c>
      <c r="AF2762" s="183" t="str">
        <f>IF(AND(COUNTIFS($J$18:J2762,J2762)=1,AE2762=1),1,"")</f>
        <v/>
      </c>
      <c r="AG2762" s="183">
        <f>IF(C2762="","",IF(AND(COUNTIFS($J$18:J2762,J2762)=1,C2762&lt;&gt;""),1,""))</f>
        <v>1</v>
      </c>
      <c r="AH2762" s="183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82" t="s">
        <v>171</v>
      </c>
      <c r="B2763" s="182"/>
      <c r="C2763" s="182" t="s">
        <v>171</v>
      </c>
      <c r="D2763" s="57" t="str">
        <f t="shared" si="549"/>
        <v/>
      </c>
      <c r="E2763" s="16" t="s">
        <v>171</v>
      </c>
      <c r="F2763" s="16" t="s">
        <v>171</v>
      </c>
      <c r="G2763" s="182" t="s">
        <v>171</v>
      </c>
      <c r="H2763" s="185"/>
      <c r="I2763" s="57" t="str">
        <f t="shared" si="550"/>
        <v>Cancel</v>
      </c>
      <c r="J2763" s="178" t="s">
        <v>2607</v>
      </c>
      <c r="K2763" s="185" t="s">
        <v>2608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1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76">
        <v>1</v>
      </c>
      <c r="Z2763" s="26">
        <f t="shared" si="559"/>
        <v>9350000</v>
      </c>
      <c r="AA2763" s="16">
        <v>7.2300000000000003E-2</v>
      </c>
      <c r="AB2763" s="35">
        <f t="shared" si="560"/>
        <v>676005</v>
      </c>
      <c r="AC2763" s="27">
        <f t="shared" si="552"/>
        <v>81120.599999999991</v>
      </c>
      <c r="AD2763" s="181">
        <v>0.12</v>
      </c>
      <c r="AE2763" s="183">
        <f t="shared" si="553"/>
        <v>0</v>
      </c>
      <c r="AF2763" s="183" t="str">
        <f>IF(AND(COUNTIFS($J$18:J2763,J2763)=1,AE2763=1),1,"")</f>
        <v/>
      </c>
      <c r="AG2763" s="183" t="str">
        <f>IF(C2763="","",IF(AND(COUNTIFS($J$18:J2763,J2763)=1,C2763&lt;&gt;""),1,""))</f>
        <v/>
      </c>
      <c r="AH2763" s="183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82" t="s">
        <v>171</v>
      </c>
      <c r="B2764" s="182"/>
      <c r="C2764" s="182" t="s">
        <v>171</v>
      </c>
      <c r="D2764" s="57" t="str">
        <f t="shared" si="549"/>
        <v/>
      </c>
      <c r="E2764" s="16" t="s">
        <v>171</v>
      </c>
      <c r="F2764" s="16" t="s">
        <v>171</v>
      </c>
      <c r="G2764" s="182" t="s">
        <v>171</v>
      </c>
      <c r="H2764" s="185"/>
      <c r="I2764" s="57" t="str">
        <f t="shared" si="550"/>
        <v>Cancel</v>
      </c>
      <c r="J2764" s="178" t="s">
        <v>2607</v>
      </c>
      <c r="K2764" s="185" t="s">
        <v>2608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1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76">
        <v>1</v>
      </c>
      <c r="Z2764" s="26">
        <f t="shared" si="559"/>
        <v>9350000</v>
      </c>
      <c r="AA2764" s="16">
        <v>7.2300000000000003E-2</v>
      </c>
      <c r="AB2764" s="35">
        <f t="shared" si="560"/>
        <v>676005</v>
      </c>
      <c r="AC2764" s="27">
        <f t="shared" si="552"/>
        <v>81120.599999999991</v>
      </c>
      <c r="AD2764" s="181">
        <v>0.12</v>
      </c>
      <c r="AE2764" s="183">
        <f t="shared" si="553"/>
        <v>0</v>
      </c>
      <c r="AF2764" s="183" t="str">
        <f>IF(AND(COUNTIFS($J$18:J2764,J2764)=1,AE2764=1),1,"")</f>
        <v/>
      </c>
      <c r="AG2764" s="183" t="str">
        <f>IF(C2764="","",IF(AND(COUNTIFS($J$18:J2764,J2764)=1,C2764&lt;&gt;""),1,""))</f>
        <v/>
      </c>
      <c r="AH2764" s="183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82" t="s">
        <v>171</v>
      </c>
      <c r="B2765" s="182"/>
      <c r="C2765" s="182" t="s">
        <v>171</v>
      </c>
      <c r="D2765" s="57" t="str">
        <f t="shared" si="549"/>
        <v/>
      </c>
      <c r="E2765" s="16" t="s">
        <v>171</v>
      </c>
      <c r="F2765" s="16" t="s">
        <v>171</v>
      </c>
      <c r="G2765" s="182" t="s">
        <v>171</v>
      </c>
      <c r="H2765" s="185"/>
      <c r="I2765" s="57" t="str">
        <f t="shared" si="550"/>
        <v>Cancel</v>
      </c>
      <c r="J2765" s="178" t="s">
        <v>2607</v>
      </c>
      <c r="K2765" s="185" t="s">
        <v>2608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1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76">
        <v>1</v>
      </c>
      <c r="Z2765" s="26">
        <f t="shared" si="559"/>
        <v>9350000</v>
      </c>
      <c r="AA2765" s="16">
        <v>7.2300000000000003E-2</v>
      </c>
      <c r="AB2765" s="35">
        <f t="shared" si="560"/>
        <v>676005</v>
      </c>
      <c r="AC2765" s="27">
        <f t="shared" si="552"/>
        <v>81120.599999999991</v>
      </c>
      <c r="AD2765" s="181">
        <v>0.12</v>
      </c>
      <c r="AE2765" s="183">
        <f t="shared" si="553"/>
        <v>0</v>
      </c>
      <c r="AF2765" s="183" t="str">
        <f>IF(AND(COUNTIFS($J$18:J2765,J2765)=1,AE2765=1),1,"")</f>
        <v/>
      </c>
      <c r="AG2765" s="183" t="str">
        <f>IF(C2765="","",IF(AND(COUNTIFS($J$18:J2765,J2765)=1,C2765&lt;&gt;""),1,""))</f>
        <v/>
      </c>
      <c r="AH2765" s="183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82" t="s">
        <v>171</v>
      </c>
      <c r="B2766" s="182"/>
      <c r="C2766" s="182" t="s">
        <v>171</v>
      </c>
      <c r="D2766" s="57" t="str">
        <f t="shared" si="549"/>
        <v/>
      </c>
      <c r="E2766" s="16" t="s">
        <v>171</v>
      </c>
      <c r="F2766" s="16" t="s">
        <v>171</v>
      </c>
      <c r="G2766" s="182" t="s">
        <v>171</v>
      </c>
      <c r="H2766" s="185"/>
      <c r="I2766" s="57" t="str">
        <f t="shared" si="550"/>
        <v>Cancel</v>
      </c>
      <c r="J2766" s="178" t="s">
        <v>2607</v>
      </c>
      <c r="K2766" s="185" t="s">
        <v>2608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1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76">
        <v>1</v>
      </c>
      <c r="Z2766" s="26">
        <f t="shared" si="559"/>
        <v>9350000</v>
      </c>
      <c r="AA2766" s="16">
        <v>7.2300000000000003E-2</v>
      </c>
      <c r="AB2766" s="35">
        <f t="shared" si="560"/>
        <v>676005</v>
      </c>
      <c r="AC2766" s="27">
        <f t="shared" si="552"/>
        <v>81120.599999999991</v>
      </c>
      <c r="AD2766" s="181">
        <v>0.12</v>
      </c>
      <c r="AE2766" s="183">
        <f t="shared" si="553"/>
        <v>0</v>
      </c>
      <c r="AF2766" s="183" t="str">
        <f>IF(AND(COUNTIFS($J$18:J2766,J2766)=1,AE2766=1),1,"")</f>
        <v/>
      </c>
      <c r="AG2766" s="183" t="str">
        <f>IF(C2766="","",IF(AND(COUNTIFS($J$18:J2766,J2766)=1,C2766&lt;&gt;""),1,""))</f>
        <v/>
      </c>
      <c r="AH2766" s="183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82" t="s">
        <v>171</v>
      </c>
      <c r="B2767" s="182"/>
      <c r="C2767" s="182" t="s">
        <v>171</v>
      </c>
      <c r="D2767" s="57" t="str">
        <f t="shared" si="549"/>
        <v/>
      </c>
      <c r="E2767" s="16" t="s">
        <v>171</v>
      </c>
      <c r="F2767" s="16" t="s">
        <v>171</v>
      </c>
      <c r="G2767" s="182" t="s">
        <v>171</v>
      </c>
      <c r="H2767" s="185"/>
      <c r="I2767" s="57" t="str">
        <f t="shared" si="550"/>
        <v>Cancel</v>
      </c>
      <c r="J2767" s="178" t="s">
        <v>2607</v>
      </c>
      <c r="K2767" s="185" t="s">
        <v>2608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1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76">
        <v>1</v>
      </c>
      <c r="Z2767" s="26">
        <f t="shared" si="559"/>
        <v>9350000</v>
      </c>
      <c r="AA2767" s="16">
        <v>7.2300000000000003E-2</v>
      </c>
      <c r="AB2767" s="35">
        <f t="shared" si="560"/>
        <v>676005</v>
      </c>
      <c r="AC2767" s="27">
        <f t="shared" si="552"/>
        <v>81120.599999999991</v>
      </c>
      <c r="AD2767" s="181">
        <v>0.12</v>
      </c>
      <c r="AE2767" s="183">
        <f t="shared" si="553"/>
        <v>0</v>
      </c>
      <c r="AF2767" s="183" t="str">
        <f>IF(AND(COUNTIFS($J$18:J2767,J2767)=1,AE2767=1),1,"")</f>
        <v/>
      </c>
      <c r="AG2767" s="183" t="str">
        <f>IF(C2767="","",IF(AND(COUNTIFS($J$18:J2767,J2767)=1,C2767&lt;&gt;""),1,""))</f>
        <v/>
      </c>
      <c r="AH2767" s="183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82" t="s">
        <v>171</v>
      </c>
      <c r="B2768" s="182"/>
      <c r="C2768" s="182" t="s">
        <v>171</v>
      </c>
      <c r="D2768" s="57" t="str">
        <f t="shared" si="549"/>
        <v/>
      </c>
      <c r="E2768" s="16" t="s">
        <v>171</v>
      </c>
      <c r="F2768" s="16" t="s">
        <v>171</v>
      </c>
      <c r="G2768" s="182" t="s">
        <v>171</v>
      </c>
      <c r="H2768" s="185"/>
      <c r="I2768" s="57" t="str">
        <f t="shared" si="550"/>
        <v>Cancel</v>
      </c>
      <c r="J2768" s="178" t="s">
        <v>2609</v>
      </c>
      <c r="K2768" s="185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1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76">
        <v>1</v>
      </c>
      <c r="Z2768" s="26">
        <f t="shared" si="559"/>
        <v>12770000</v>
      </c>
      <c r="AA2768" s="16">
        <v>7.2300000000000003E-2</v>
      </c>
      <c r="AB2768" s="35">
        <f t="shared" si="560"/>
        <v>923271</v>
      </c>
      <c r="AC2768" s="27">
        <f t="shared" si="552"/>
        <v>110792.51999999999</v>
      </c>
      <c r="AD2768" s="181">
        <v>0.12</v>
      </c>
      <c r="AE2768" s="183">
        <f t="shared" si="553"/>
        <v>0</v>
      </c>
      <c r="AF2768" s="183" t="str">
        <f>IF(AND(COUNTIFS($J$18:J2768,J2768)=1,AE2768=1),1,"")</f>
        <v/>
      </c>
      <c r="AG2768" s="183">
        <f>IF(C2768="","",IF(AND(COUNTIFS($J$18:J2768,J2768)=1,C2768&lt;&gt;""),1,""))</f>
        <v>1</v>
      </c>
      <c r="AH2768" s="183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82" t="s">
        <v>171</v>
      </c>
      <c r="B2769" s="182"/>
      <c r="C2769" s="182" t="s">
        <v>171</v>
      </c>
      <c r="D2769" s="57" t="str">
        <f t="shared" si="549"/>
        <v/>
      </c>
      <c r="E2769" s="16" t="s">
        <v>171</v>
      </c>
      <c r="F2769" s="16" t="s">
        <v>171</v>
      </c>
      <c r="G2769" s="182" t="s">
        <v>171</v>
      </c>
      <c r="H2769" s="185"/>
      <c r="I2769" s="57" t="str">
        <f t="shared" si="550"/>
        <v>Cancel</v>
      </c>
      <c r="J2769" s="178" t="s">
        <v>2609</v>
      </c>
      <c r="K2769" s="185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1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76">
        <v>1</v>
      </c>
      <c r="Z2769" s="26">
        <f t="shared" si="559"/>
        <v>12770000</v>
      </c>
      <c r="AA2769" s="16">
        <v>7.2300000000000003E-2</v>
      </c>
      <c r="AB2769" s="35">
        <f t="shared" si="560"/>
        <v>923271</v>
      </c>
      <c r="AC2769" s="27">
        <f t="shared" si="552"/>
        <v>110792.51999999999</v>
      </c>
      <c r="AD2769" s="181">
        <v>0.12</v>
      </c>
      <c r="AE2769" s="183">
        <f t="shared" si="553"/>
        <v>0</v>
      </c>
      <c r="AF2769" s="183" t="str">
        <f>IF(AND(COUNTIFS($J$18:J2769,J2769)=1,AE2769=1),1,"")</f>
        <v/>
      </c>
      <c r="AG2769" s="183" t="str">
        <f>IF(C2769="","",IF(AND(COUNTIFS($J$18:J2769,J2769)=1,C2769&lt;&gt;""),1,""))</f>
        <v/>
      </c>
      <c r="AH2769" s="183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82" t="s">
        <v>171</v>
      </c>
      <c r="B2770" s="182"/>
      <c r="C2770" s="182" t="s">
        <v>171</v>
      </c>
      <c r="D2770" s="57" t="str">
        <f t="shared" si="549"/>
        <v/>
      </c>
      <c r="E2770" s="16" t="s">
        <v>171</v>
      </c>
      <c r="F2770" s="16" t="s">
        <v>171</v>
      </c>
      <c r="G2770" s="182" t="s">
        <v>171</v>
      </c>
      <c r="H2770" s="185"/>
      <c r="I2770" s="57" t="str">
        <f t="shared" si="550"/>
        <v>Cancel</v>
      </c>
      <c r="J2770" s="178" t="s">
        <v>2609</v>
      </c>
      <c r="K2770" s="185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1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76">
        <v>1</v>
      </c>
      <c r="Z2770" s="26">
        <f t="shared" si="559"/>
        <v>12770000</v>
      </c>
      <c r="AA2770" s="16">
        <v>7.2300000000000003E-2</v>
      </c>
      <c r="AB2770" s="35">
        <f t="shared" si="560"/>
        <v>923271</v>
      </c>
      <c r="AC2770" s="27">
        <f t="shared" si="552"/>
        <v>110792.51999999999</v>
      </c>
      <c r="AD2770" s="181">
        <v>0.12</v>
      </c>
      <c r="AE2770" s="183">
        <f t="shared" si="553"/>
        <v>0</v>
      </c>
      <c r="AF2770" s="183" t="str">
        <f>IF(AND(COUNTIFS($J$18:J2770,J2770)=1,AE2770=1),1,"")</f>
        <v/>
      </c>
      <c r="AG2770" s="183" t="str">
        <f>IF(C2770="","",IF(AND(COUNTIFS($J$18:J2770,J2770)=1,C2770&lt;&gt;""),1,""))</f>
        <v/>
      </c>
      <c r="AH2770" s="183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82" t="s">
        <v>171</v>
      </c>
      <c r="B2771" s="182"/>
      <c r="C2771" s="182" t="s">
        <v>171</v>
      </c>
      <c r="D2771" s="57" t="str">
        <f t="shared" si="549"/>
        <v/>
      </c>
      <c r="E2771" s="16" t="s">
        <v>171</v>
      </c>
      <c r="F2771" s="16" t="s">
        <v>171</v>
      </c>
      <c r="G2771" s="182" t="s">
        <v>171</v>
      </c>
      <c r="H2771" s="185"/>
      <c r="I2771" s="57" t="str">
        <f t="shared" si="550"/>
        <v>Cancel</v>
      </c>
      <c r="J2771" s="178" t="s">
        <v>2610</v>
      </c>
      <c r="K2771" s="185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1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76">
        <v>1.1299999999999999</v>
      </c>
      <c r="Z2771" s="26">
        <f t="shared" si="559"/>
        <v>2337501</v>
      </c>
      <c r="AA2771" s="16">
        <v>1.1599999999999999</v>
      </c>
      <c r="AB2771" s="35">
        <f t="shared" si="560"/>
        <v>2399558.5486725662</v>
      </c>
      <c r="AC2771" s="27">
        <f t="shared" si="552"/>
        <v>287947.02584070794</v>
      </c>
      <c r="AD2771" s="184">
        <v>0.12</v>
      </c>
      <c r="AE2771" s="183">
        <f t="shared" si="553"/>
        <v>0</v>
      </c>
      <c r="AF2771" s="183" t="str">
        <f>IF(AND(COUNTIFS($J$18:J2771,J2771)=1,AE2771=1),1,"")</f>
        <v/>
      </c>
      <c r="AG2771" s="183">
        <f>IF(C2771="","",IF(AND(COUNTIFS($J$18:J2771,J2771)=1,C2771&lt;&gt;""),1,""))</f>
        <v>1</v>
      </c>
      <c r="AH2771" s="183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82" t="s">
        <v>171</v>
      </c>
      <c r="B2772" s="182"/>
      <c r="C2772" s="182" t="s">
        <v>171</v>
      </c>
      <c r="D2772" s="57" t="str">
        <f t="shared" si="549"/>
        <v/>
      </c>
      <c r="E2772" s="16" t="s">
        <v>171</v>
      </c>
      <c r="F2772" s="16" t="s">
        <v>171</v>
      </c>
      <c r="G2772" s="182" t="s">
        <v>171</v>
      </c>
      <c r="H2772" s="185"/>
      <c r="I2772" s="57" t="str">
        <f t="shared" si="550"/>
        <v>Cancel</v>
      </c>
      <c r="J2772" s="178" t="s">
        <v>2611</v>
      </c>
      <c r="K2772" s="185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1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76">
        <v>1.1299999999999999</v>
      </c>
      <c r="Z2772" s="26">
        <f t="shared" si="559"/>
        <v>1147500</v>
      </c>
      <c r="AA2772" s="16">
        <v>1.1599999999999999</v>
      </c>
      <c r="AB2772" s="35">
        <f t="shared" si="560"/>
        <v>1177964.6017699116</v>
      </c>
      <c r="AC2772" s="27">
        <f t="shared" si="552"/>
        <v>141355.75221238937</v>
      </c>
      <c r="AD2772" s="184">
        <v>0.12</v>
      </c>
      <c r="AE2772" s="183">
        <f t="shared" si="553"/>
        <v>0</v>
      </c>
      <c r="AF2772" s="183" t="str">
        <f>IF(AND(COUNTIFS($J$18:J2772,J2772)=1,AE2772=1),1,"")</f>
        <v/>
      </c>
      <c r="AG2772" s="183">
        <f>IF(C2772="","",IF(AND(COUNTIFS($J$18:J2772,J2772)=1,C2772&lt;&gt;""),1,""))</f>
        <v>1</v>
      </c>
      <c r="AH2772" s="183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82" t="s">
        <v>171</v>
      </c>
      <c r="B2773" s="182"/>
      <c r="C2773" s="182" t="s">
        <v>171</v>
      </c>
      <c r="D2773" s="57" t="str">
        <f t="shared" si="549"/>
        <v/>
      </c>
      <c r="E2773" s="16" t="s">
        <v>171</v>
      </c>
      <c r="F2773" s="16" t="s">
        <v>171</v>
      </c>
      <c r="G2773" s="182" t="s">
        <v>171</v>
      </c>
      <c r="H2773" s="185"/>
      <c r="I2773" s="57" t="str">
        <f t="shared" si="550"/>
        <v>Cancel</v>
      </c>
      <c r="J2773" s="178" t="s">
        <v>2611</v>
      </c>
      <c r="K2773" s="185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1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76">
        <v>1.1299999999999999</v>
      </c>
      <c r="Z2773" s="26">
        <f t="shared" si="559"/>
        <v>1520000</v>
      </c>
      <c r="AA2773" s="16">
        <v>1.1599999999999999</v>
      </c>
      <c r="AB2773" s="35">
        <f t="shared" si="560"/>
        <v>1560353.9823008848</v>
      </c>
      <c r="AC2773" s="27">
        <f t="shared" si="552"/>
        <v>187242.47787610616</v>
      </c>
      <c r="AD2773" s="184">
        <v>0.12</v>
      </c>
      <c r="AE2773" s="183">
        <f t="shared" si="553"/>
        <v>0</v>
      </c>
      <c r="AF2773" s="183" t="str">
        <f>IF(AND(COUNTIFS($J$18:J2773,J2773)=1,AE2773=1),1,"")</f>
        <v/>
      </c>
      <c r="AG2773" s="183" t="str">
        <f>IF(C2773="","",IF(AND(COUNTIFS($J$18:J2773,J2773)=1,C2773&lt;&gt;""),1,""))</f>
        <v/>
      </c>
      <c r="AH2773" s="183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82" t="s">
        <v>171</v>
      </c>
      <c r="B2774" s="182"/>
      <c r="C2774" s="182" t="s">
        <v>171</v>
      </c>
      <c r="D2774" s="57" t="str">
        <f t="shared" si="549"/>
        <v/>
      </c>
      <c r="E2774" s="16" t="s">
        <v>171</v>
      </c>
      <c r="F2774" s="16" t="s">
        <v>171</v>
      </c>
      <c r="G2774" s="182" t="s">
        <v>171</v>
      </c>
      <c r="H2774" s="185"/>
      <c r="I2774" s="57" t="str">
        <f t="shared" si="550"/>
        <v>Cancel</v>
      </c>
      <c r="J2774" s="178" t="s">
        <v>2612</v>
      </c>
      <c r="K2774" s="185" t="s">
        <v>2613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1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76">
        <v>1</v>
      </c>
      <c r="Z2774" s="26">
        <f t="shared" si="559"/>
        <v>8150000</v>
      </c>
      <c r="AA2774" s="16">
        <v>7.17E-2</v>
      </c>
      <c r="AB2774" s="35">
        <f t="shared" si="560"/>
        <v>584355</v>
      </c>
      <c r="AC2774" s="27">
        <f t="shared" si="552"/>
        <v>78595.747499999998</v>
      </c>
      <c r="AD2774" s="181">
        <v>0.13450000000000001</v>
      </c>
      <c r="AE2774" s="183">
        <f t="shared" si="553"/>
        <v>1</v>
      </c>
      <c r="AF2774" s="183">
        <f>IF(AND(COUNTIFS($J$18:J2774,J2774)=1,AE2774=1),1,"")</f>
        <v>1</v>
      </c>
      <c r="AG2774" s="183">
        <f>IF(C2774="","",IF(AND(COUNTIFS($J$18:J2774,J2774)=1,C2774&lt;&gt;""),1,""))</f>
        <v>1</v>
      </c>
      <c r="AH2774" s="183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82" t="s">
        <v>171</v>
      </c>
      <c r="B2775" s="182"/>
      <c r="C2775" s="182" t="s">
        <v>171</v>
      </c>
      <c r="D2775" s="57" t="str">
        <f t="shared" si="549"/>
        <v/>
      </c>
      <c r="E2775" s="16" t="s">
        <v>171</v>
      </c>
      <c r="F2775" s="16" t="s">
        <v>171</v>
      </c>
      <c r="G2775" s="182" t="s">
        <v>171</v>
      </c>
      <c r="H2775" s="185"/>
      <c r="I2775" s="57" t="str">
        <f t="shared" si="550"/>
        <v>Cancel</v>
      </c>
      <c r="J2775" s="178" t="s">
        <v>2612</v>
      </c>
      <c r="K2775" s="185" t="s">
        <v>2613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1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76">
        <v>1</v>
      </c>
      <c r="Z2775" s="26">
        <f t="shared" si="559"/>
        <v>8150000</v>
      </c>
      <c r="AA2775" s="16">
        <v>7.17E-2</v>
      </c>
      <c r="AB2775" s="35">
        <f t="shared" si="560"/>
        <v>584355</v>
      </c>
      <c r="AC2775" s="27">
        <f t="shared" si="552"/>
        <v>70122.599999999991</v>
      </c>
      <c r="AD2775" s="181">
        <v>0.12</v>
      </c>
      <c r="AE2775" s="183">
        <f t="shared" si="553"/>
        <v>1</v>
      </c>
      <c r="AF2775" s="183" t="str">
        <f>IF(AND(COUNTIFS($J$18:J2775,J2775)=1,AE2775=1),1,"")</f>
        <v/>
      </c>
      <c r="AG2775" s="183" t="str">
        <f>IF(C2775="","",IF(AND(COUNTIFS($J$18:J2775,J2775)=1,C2775&lt;&gt;""),1,""))</f>
        <v/>
      </c>
      <c r="AH2775" s="183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82" t="s">
        <v>171</v>
      </c>
      <c r="B2776" s="182"/>
      <c r="C2776" s="182" t="s">
        <v>1552</v>
      </c>
      <c r="D2776" s="57" t="str">
        <f t="shared" si="549"/>
        <v/>
      </c>
      <c r="E2776" s="16" t="s">
        <v>171</v>
      </c>
      <c r="F2776" s="16" t="s">
        <v>171</v>
      </c>
      <c r="G2776" s="182" t="s">
        <v>171</v>
      </c>
      <c r="H2776" s="185"/>
      <c r="I2776" s="57" t="str">
        <f t="shared" si="550"/>
        <v>Cancel</v>
      </c>
      <c r="J2776" s="178" t="s">
        <v>2614</v>
      </c>
      <c r="K2776" s="185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1"/>
        <v>MAIN UNIT</v>
      </c>
      <c r="Q2776" s="16" t="s">
        <v>630</v>
      </c>
      <c r="R2776" s="16" t="s">
        <v>49</v>
      </c>
      <c r="S2776" s="16" t="s">
        <v>36</v>
      </c>
      <c r="T2776" s="16" t="s">
        <v>2615</v>
      </c>
      <c r="U2776" s="16" t="s">
        <v>2616</v>
      </c>
      <c r="V2776" s="16" t="s">
        <v>99</v>
      </c>
      <c r="W2776" s="16" t="s">
        <v>96</v>
      </c>
      <c r="X2776" s="34">
        <v>14642375</v>
      </c>
      <c r="Y2776" s="176">
        <v>1</v>
      </c>
      <c r="Z2776" s="26">
        <f t="shared" si="559"/>
        <v>14642375</v>
      </c>
      <c r="AA2776" s="16">
        <v>7.3400000000000007E-2</v>
      </c>
      <c r="AB2776" s="35">
        <f t="shared" si="560"/>
        <v>1074750.3250000002</v>
      </c>
      <c r="AC2776" s="27">
        <f t="shared" si="552"/>
        <v>128970.03900000002</v>
      </c>
      <c r="AD2776" s="181">
        <v>0.12</v>
      </c>
      <c r="AE2776" s="183">
        <f t="shared" si="553"/>
        <v>1</v>
      </c>
      <c r="AF2776" s="183">
        <f>IF(AND(COUNTIFS($J$18:J2776,J2776)=1,AE2776=1),1,"")</f>
        <v>1</v>
      </c>
      <c r="AG2776" s="183">
        <f>IF(C2776="","",IF(AND(COUNTIFS($J$18:J2776,J2776)=1,C2776&lt;&gt;""),1,""))</f>
        <v>1</v>
      </c>
      <c r="AH2776" s="183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82" t="s">
        <v>171</v>
      </c>
      <c r="B2777" s="182"/>
      <c r="C2777" s="182" t="s">
        <v>1552</v>
      </c>
      <c r="D2777" s="57" t="str">
        <f t="shared" si="549"/>
        <v/>
      </c>
      <c r="E2777" s="16" t="s">
        <v>171</v>
      </c>
      <c r="F2777" s="16" t="s">
        <v>171</v>
      </c>
      <c r="G2777" s="182" t="s">
        <v>171</v>
      </c>
      <c r="H2777" s="185"/>
      <c r="I2777" s="57" t="str">
        <f t="shared" si="550"/>
        <v>Cancel</v>
      </c>
      <c r="J2777" s="178" t="s">
        <v>2617</v>
      </c>
      <c r="K2777" s="185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si="551"/>
        <v>MAIN UNIT</v>
      </c>
      <c r="Q2777" s="16" t="s">
        <v>630</v>
      </c>
      <c r="R2777" s="16" t="s">
        <v>49</v>
      </c>
      <c r="S2777" s="16" t="s">
        <v>36</v>
      </c>
      <c r="T2777" s="16" t="s">
        <v>2615</v>
      </c>
      <c r="U2777" s="16" t="s">
        <v>2616</v>
      </c>
      <c r="V2777" s="16" t="s">
        <v>99</v>
      </c>
      <c r="W2777" s="16" t="s">
        <v>96</v>
      </c>
      <c r="X2777" s="34">
        <v>14642375</v>
      </c>
      <c r="Y2777" s="176">
        <v>1</v>
      </c>
      <c r="Z2777" s="26">
        <f t="shared" si="559"/>
        <v>14642375</v>
      </c>
      <c r="AA2777" s="16">
        <v>7.3400000000000007E-2</v>
      </c>
      <c r="AB2777" s="35">
        <f t="shared" si="560"/>
        <v>1074750.3250000002</v>
      </c>
      <c r="AC2777" s="27">
        <f t="shared" si="552"/>
        <v>128970.03900000002</v>
      </c>
      <c r="AD2777" s="181">
        <v>0.12</v>
      </c>
      <c r="AE2777" s="183">
        <f t="shared" si="553"/>
        <v>1</v>
      </c>
      <c r="AF2777" s="183" t="str">
        <f>IF(AND(COUNTIFS($J$18:J2777,J2777)=1,AE2777=1),1,"")</f>
        <v/>
      </c>
      <c r="AG2777" s="183" t="str">
        <f>IF(C2777="","",IF(AND(COUNTIFS($J$18:J2777,J2777)=1,C2777&lt;&gt;""),1,""))</f>
        <v/>
      </c>
      <c r="AH2777" s="183" t="str">
        <f>IF(G2777="","",IF(AND(COUNTIFS($J$18:J2777,J2777)=1,G2777&lt;&gt;""),1,""))</f>
        <v/>
      </c>
      <c r="AI2777" s="28">
        <f t="shared" si="554"/>
        <v>468573419.10712183</v>
      </c>
      <c r="AJ2777" s="28">
        <f t="shared" si="555"/>
        <v>55829466.862621114</v>
      </c>
      <c r="AK2777" s="29">
        <f t="shared" si="556"/>
        <v>0.11914774629983395</v>
      </c>
      <c r="AL2777" s="25"/>
      <c r="AM2777" s="25"/>
      <c r="AN2777" s="25"/>
      <c r="AO2777" s="25"/>
      <c r="AP2777" s="45" t="str">
        <f t="shared" si="557"/>
        <v>CancelCancel</v>
      </c>
      <c r="AQ2777" s="45" t="str">
        <f t="shared" si="558"/>
        <v>CancelCancelJPY</v>
      </c>
    </row>
    <row r="2778" spans="1:43" s="15" customFormat="1">
      <c r="A2778" s="182" t="s">
        <v>171</v>
      </c>
      <c r="B2778" s="182"/>
      <c r="C2778" s="182" t="s">
        <v>171</v>
      </c>
      <c r="D2778" s="57" t="str">
        <f t="shared" si="549"/>
        <v/>
      </c>
      <c r="E2778" s="16" t="s">
        <v>171</v>
      </c>
      <c r="F2778" s="16" t="s">
        <v>171</v>
      </c>
      <c r="G2778" s="182" t="s">
        <v>171</v>
      </c>
      <c r="H2778" s="185"/>
      <c r="I2778" s="57" t="str">
        <f t="shared" si="550"/>
        <v>Cancel</v>
      </c>
      <c r="J2778" s="178" t="s">
        <v>2618</v>
      </c>
      <c r="K2778" s="185" t="s">
        <v>3153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51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76">
        <v>1.1299999999999999</v>
      </c>
      <c r="Z2778" s="26">
        <f t="shared" si="559"/>
        <v>613750</v>
      </c>
      <c r="AA2778" s="16">
        <v>1.135</v>
      </c>
      <c r="AB2778" s="35">
        <f t="shared" si="560"/>
        <v>616465.70796460181</v>
      </c>
      <c r="AC2778" s="27">
        <f t="shared" si="552"/>
        <v>73975.884955752219</v>
      </c>
      <c r="AD2778" s="184">
        <v>0.12</v>
      </c>
      <c r="AE2778" s="183">
        <f t="shared" si="553"/>
        <v>0</v>
      </c>
      <c r="AF2778" s="183" t="str">
        <f>IF(AND(COUNTIFS($J$18:J2778,J2778)=1,AE2778=1),1,"")</f>
        <v/>
      </c>
      <c r="AG2778" s="183">
        <f>IF(C2778="","",IF(AND(COUNTIFS($J$18:J2778,J2778)=1,C2778&lt;&gt;""),1,""))</f>
        <v>1</v>
      </c>
      <c r="AH2778" s="183">
        <f>IF(G2778="","",IF(AND(COUNTIFS($J$18:J2778,J2778)=1,G2778&lt;&gt;""),1,""))</f>
        <v>1</v>
      </c>
      <c r="AI2778" s="28">
        <f t="shared" si="554"/>
        <v>468573419.10712183</v>
      </c>
      <c r="AJ2778" s="28">
        <f t="shared" si="555"/>
        <v>55829466.862621114</v>
      </c>
      <c r="AK2778" s="29">
        <f t="shared" si="556"/>
        <v>0.11914774629983395</v>
      </c>
      <c r="AL2778" s="25"/>
      <c r="AM2778" s="25"/>
      <c r="AN2778" s="25"/>
      <c r="AO2778" s="25"/>
      <c r="AP2778" s="45" t="str">
        <f t="shared" si="557"/>
        <v>CancelCancel</v>
      </c>
      <c r="AQ2778" s="45" t="str">
        <f t="shared" si="558"/>
        <v>CancelCancelRMB</v>
      </c>
    </row>
    <row r="2779" spans="1:43" s="15" customFormat="1">
      <c r="A2779" s="182" t="s">
        <v>171</v>
      </c>
      <c r="B2779" s="182"/>
      <c r="C2779" s="182" t="s">
        <v>171</v>
      </c>
      <c r="D2779" s="57" t="str">
        <f t="shared" si="549"/>
        <v/>
      </c>
      <c r="E2779" s="16" t="s">
        <v>171</v>
      </c>
      <c r="F2779" s="16" t="s">
        <v>171</v>
      </c>
      <c r="G2779" s="182" t="s">
        <v>171</v>
      </c>
      <c r="H2779" s="185"/>
      <c r="I2779" s="57" t="str">
        <f t="shared" si="550"/>
        <v>Cancel</v>
      </c>
      <c r="J2779" s="178" t="s">
        <v>2618</v>
      </c>
      <c r="K2779" s="185" t="s">
        <v>3153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51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76">
        <v>1.1299999999999999</v>
      </c>
      <c r="Z2779" s="26">
        <f t="shared" si="559"/>
        <v>760000</v>
      </c>
      <c r="AA2779" s="16">
        <v>1.135</v>
      </c>
      <c r="AB2779" s="35">
        <f t="shared" si="560"/>
        <v>763362.83185840712</v>
      </c>
      <c r="AC2779" s="27">
        <f t="shared" si="552"/>
        <v>91603.539823008847</v>
      </c>
      <c r="AD2779" s="184">
        <v>0.12</v>
      </c>
      <c r="AE2779" s="183">
        <f t="shared" si="553"/>
        <v>0</v>
      </c>
      <c r="AF2779" s="183" t="str">
        <f>IF(AND(COUNTIFS($J$18:J2779,J2779)=1,AE2779=1),1,"")</f>
        <v/>
      </c>
      <c r="AG2779" s="183" t="str">
        <f>IF(C2779="","",IF(AND(COUNTIFS($J$18:J2779,J2779)=1,C2779&lt;&gt;""),1,""))</f>
        <v/>
      </c>
      <c r="AH2779" s="183" t="str">
        <f>IF(G2779="","",IF(AND(COUNTIFS($J$18:J2779,J2779)=1,G2779&lt;&gt;""),1,""))</f>
        <v/>
      </c>
      <c r="AI2779" s="28">
        <f t="shared" si="554"/>
        <v>468573419.10712183</v>
      </c>
      <c r="AJ2779" s="28">
        <f t="shared" si="555"/>
        <v>55829466.862621114</v>
      </c>
      <c r="AK2779" s="29">
        <f t="shared" si="556"/>
        <v>0.11914774629983395</v>
      </c>
      <c r="AL2779" s="25"/>
      <c r="AM2779" s="25"/>
      <c r="AN2779" s="25"/>
      <c r="AO2779" s="25"/>
      <c r="AP2779" s="45" t="str">
        <f t="shared" si="557"/>
        <v>CancelCancel</v>
      </c>
      <c r="AQ2779" s="45" t="str">
        <f t="shared" si="558"/>
        <v>CancelCancelRMB</v>
      </c>
    </row>
    <row r="2780" spans="1:43" s="15" customFormat="1">
      <c r="A2780" s="182" t="s">
        <v>171</v>
      </c>
      <c r="B2780" s="182"/>
      <c r="C2780" s="182" t="s">
        <v>171</v>
      </c>
      <c r="D2780" s="57" t="str">
        <f t="shared" si="549"/>
        <v/>
      </c>
      <c r="E2780" s="16" t="s">
        <v>171</v>
      </c>
      <c r="F2780" s="16" t="s">
        <v>171</v>
      </c>
      <c r="G2780" s="182" t="s">
        <v>171</v>
      </c>
      <c r="H2780" s="185"/>
      <c r="I2780" s="57" t="str">
        <f t="shared" si="550"/>
        <v>Cancel</v>
      </c>
      <c r="J2780" s="178" t="s">
        <v>2619</v>
      </c>
      <c r="K2780" s="185" t="s">
        <v>3153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51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76">
        <v>1.1299999999999999</v>
      </c>
      <c r="Z2780" s="26">
        <f t="shared" si="559"/>
        <v>613750</v>
      </c>
      <c r="AA2780" s="16">
        <v>1.135</v>
      </c>
      <c r="AB2780" s="35">
        <f t="shared" si="560"/>
        <v>616465.70796460181</v>
      </c>
      <c r="AC2780" s="27">
        <f t="shared" si="552"/>
        <v>73975.884955752219</v>
      </c>
      <c r="AD2780" s="184">
        <v>0.12</v>
      </c>
      <c r="AE2780" s="183">
        <f t="shared" si="553"/>
        <v>0</v>
      </c>
      <c r="AF2780" s="183" t="str">
        <f>IF(AND(COUNTIFS($J$18:J2780,J2780)=1,AE2780=1),1,"")</f>
        <v/>
      </c>
      <c r="AG2780" s="183">
        <f>IF(C2780="","",IF(AND(COUNTIFS($J$18:J2780,J2780)=1,C2780&lt;&gt;""),1,""))</f>
        <v>1</v>
      </c>
      <c r="AH2780" s="183">
        <f>IF(G2780="","",IF(AND(COUNTIFS($J$18:J2780,J2780)=1,G2780&lt;&gt;""),1,""))</f>
        <v>1</v>
      </c>
      <c r="AI2780" s="28">
        <f t="shared" si="554"/>
        <v>468573419.10712183</v>
      </c>
      <c r="AJ2780" s="28">
        <f t="shared" si="555"/>
        <v>55829466.862621114</v>
      </c>
      <c r="AK2780" s="29">
        <f t="shared" si="556"/>
        <v>0.11914774629983395</v>
      </c>
      <c r="AL2780" s="25"/>
      <c r="AM2780" s="25"/>
      <c r="AN2780" s="25"/>
      <c r="AO2780" s="25"/>
      <c r="AP2780" s="45" t="str">
        <f t="shared" si="557"/>
        <v>CancelCancel</v>
      </c>
      <c r="AQ2780" s="45" t="str">
        <f t="shared" si="558"/>
        <v>CancelCancelRMB</v>
      </c>
    </row>
    <row r="2781" spans="1:43" s="15" customFormat="1">
      <c r="A2781" s="182" t="s">
        <v>171</v>
      </c>
      <c r="B2781" s="182"/>
      <c r="C2781" s="182" t="s">
        <v>171</v>
      </c>
      <c r="D2781" s="57" t="str">
        <f t="shared" si="549"/>
        <v/>
      </c>
      <c r="E2781" s="16" t="s">
        <v>171</v>
      </c>
      <c r="F2781" s="16" t="s">
        <v>171</v>
      </c>
      <c r="G2781" s="182" t="s">
        <v>171</v>
      </c>
      <c r="H2781" s="185"/>
      <c r="I2781" s="57" t="str">
        <f t="shared" si="550"/>
        <v>Cancel</v>
      </c>
      <c r="J2781" s="178" t="s">
        <v>2619</v>
      </c>
      <c r="K2781" s="185" t="s">
        <v>3153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51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76">
        <v>1.1299999999999999</v>
      </c>
      <c r="Z2781" s="26">
        <f t="shared" si="559"/>
        <v>1528750</v>
      </c>
      <c r="AA2781" s="16">
        <v>1.135</v>
      </c>
      <c r="AB2781" s="35">
        <f t="shared" si="560"/>
        <v>1535514.3805309734</v>
      </c>
      <c r="AC2781" s="27">
        <f t="shared" si="552"/>
        <v>184261.72566371682</v>
      </c>
      <c r="AD2781" s="184">
        <v>0.12</v>
      </c>
      <c r="AE2781" s="183">
        <f t="shared" si="553"/>
        <v>0</v>
      </c>
      <c r="AF2781" s="183" t="str">
        <f>IF(AND(COUNTIFS($J$18:J2781,J2781)=1,AE2781=1),1,"")</f>
        <v/>
      </c>
      <c r="AG2781" s="183" t="str">
        <f>IF(C2781="","",IF(AND(COUNTIFS($J$18:J2781,J2781)=1,C2781&lt;&gt;""),1,""))</f>
        <v/>
      </c>
      <c r="AH2781" s="183" t="str">
        <f>IF(G2781="","",IF(AND(COUNTIFS($J$18:J2781,J2781)=1,G2781&lt;&gt;""),1,""))</f>
        <v/>
      </c>
      <c r="AI2781" s="28">
        <f t="shared" si="554"/>
        <v>468573419.10712183</v>
      </c>
      <c r="AJ2781" s="28">
        <f t="shared" si="555"/>
        <v>55829466.862621114</v>
      </c>
      <c r="AK2781" s="29">
        <f t="shared" si="556"/>
        <v>0.11914774629983395</v>
      </c>
      <c r="AL2781" s="25"/>
      <c r="AM2781" s="25"/>
      <c r="AN2781" s="25"/>
      <c r="AO2781" s="25"/>
      <c r="AP2781" s="45" t="str">
        <f t="shared" si="557"/>
        <v>CancelCancel</v>
      </c>
      <c r="AQ2781" s="45" t="str">
        <f t="shared" si="558"/>
        <v>CancelCancelRMB</v>
      </c>
    </row>
    <row r="2782" spans="1:43" s="15" customFormat="1">
      <c r="A2782" s="182" t="s">
        <v>171</v>
      </c>
      <c r="B2782" s="182"/>
      <c r="C2782" s="182" t="s">
        <v>171</v>
      </c>
      <c r="D2782" s="57" t="str">
        <f t="shared" si="549"/>
        <v/>
      </c>
      <c r="E2782" s="16" t="s">
        <v>171</v>
      </c>
      <c r="F2782" s="16" t="s">
        <v>171</v>
      </c>
      <c r="G2782" s="182" t="s">
        <v>171</v>
      </c>
      <c r="H2782" s="185"/>
      <c r="I2782" s="57" t="str">
        <f t="shared" si="550"/>
        <v>Cancel</v>
      </c>
      <c r="J2782" s="178" t="s">
        <v>2620</v>
      </c>
      <c r="K2782" s="185" t="s">
        <v>2621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51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76">
        <v>1</v>
      </c>
      <c r="Z2782" s="26">
        <f t="shared" si="559"/>
        <v>9000000</v>
      </c>
      <c r="AA2782" s="16">
        <v>7.17E-2</v>
      </c>
      <c r="AB2782" s="35">
        <f t="shared" si="560"/>
        <v>645300</v>
      </c>
      <c r="AC2782" s="27">
        <f t="shared" si="552"/>
        <v>77436</v>
      </c>
      <c r="AD2782" s="181">
        <v>0.12</v>
      </c>
      <c r="AE2782" s="183">
        <f t="shared" si="553"/>
        <v>0</v>
      </c>
      <c r="AF2782" s="183" t="str">
        <f>IF(AND(COUNTIFS($J$18:J2782,J2782)=1,AE2782=1),1,"")</f>
        <v/>
      </c>
      <c r="AG2782" s="183">
        <f>IF(C2782="","",IF(AND(COUNTIFS($J$18:J2782,J2782)=1,C2782&lt;&gt;""),1,""))</f>
        <v>1</v>
      </c>
      <c r="AH2782" s="183">
        <f>IF(G2782="","",IF(AND(COUNTIFS($J$18:J2782,J2782)=1,G2782&lt;&gt;""),1,""))</f>
        <v>1</v>
      </c>
      <c r="AI2782" s="28">
        <f t="shared" si="554"/>
        <v>468573419.10712183</v>
      </c>
      <c r="AJ2782" s="28">
        <f t="shared" si="555"/>
        <v>55829466.862621114</v>
      </c>
      <c r="AK2782" s="29">
        <f t="shared" si="556"/>
        <v>0.11914774629983395</v>
      </c>
      <c r="AL2782" s="25"/>
      <c r="AM2782" s="25"/>
      <c r="AN2782" s="25"/>
      <c r="AO2782" s="25"/>
      <c r="AP2782" s="45" t="str">
        <f t="shared" si="557"/>
        <v>CancelCancel</v>
      </c>
      <c r="AQ2782" s="45" t="str">
        <f t="shared" si="558"/>
        <v>CancelCancelJPY</v>
      </c>
    </row>
    <row r="2783" spans="1:43" s="15" customFormat="1">
      <c r="A2783" s="182" t="s">
        <v>171</v>
      </c>
      <c r="B2783" s="182"/>
      <c r="C2783" s="182" t="s">
        <v>171</v>
      </c>
      <c r="D2783" s="57" t="str">
        <f t="shared" si="549"/>
        <v/>
      </c>
      <c r="E2783" s="16" t="s">
        <v>171</v>
      </c>
      <c r="F2783" s="16" t="s">
        <v>171</v>
      </c>
      <c r="G2783" s="182" t="s">
        <v>171</v>
      </c>
      <c r="H2783" s="185"/>
      <c r="I2783" s="57" t="str">
        <f t="shared" si="550"/>
        <v>Cancel</v>
      </c>
      <c r="J2783" s="178" t="s">
        <v>2620</v>
      </c>
      <c r="K2783" s="185" t="s">
        <v>2621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51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76">
        <v>1</v>
      </c>
      <c r="Z2783" s="26">
        <f t="shared" si="559"/>
        <v>9000000</v>
      </c>
      <c r="AA2783" s="16">
        <v>7.17E-2</v>
      </c>
      <c r="AB2783" s="35">
        <f t="shared" si="560"/>
        <v>645300</v>
      </c>
      <c r="AC2783" s="27">
        <f t="shared" si="552"/>
        <v>77436</v>
      </c>
      <c r="AD2783" s="181">
        <v>0.12</v>
      </c>
      <c r="AE2783" s="183">
        <f t="shared" si="553"/>
        <v>0</v>
      </c>
      <c r="AF2783" s="183" t="str">
        <f>IF(AND(COUNTIFS($J$18:J2783,J2783)=1,AE2783=1),1,"")</f>
        <v/>
      </c>
      <c r="AG2783" s="183" t="str">
        <f>IF(C2783="","",IF(AND(COUNTIFS($J$18:J2783,J2783)=1,C2783&lt;&gt;""),1,""))</f>
        <v/>
      </c>
      <c r="AH2783" s="183" t="str">
        <f>IF(G2783="","",IF(AND(COUNTIFS($J$18:J2783,J2783)=1,G2783&lt;&gt;""),1,""))</f>
        <v/>
      </c>
      <c r="AI2783" s="28">
        <f t="shared" si="554"/>
        <v>468573419.10712183</v>
      </c>
      <c r="AJ2783" s="28">
        <f t="shared" si="555"/>
        <v>55829466.862621114</v>
      </c>
      <c r="AK2783" s="29">
        <f t="shared" si="556"/>
        <v>0.11914774629983395</v>
      </c>
      <c r="AL2783" s="25"/>
      <c r="AM2783" s="25"/>
      <c r="AN2783" s="25"/>
      <c r="AO2783" s="25"/>
      <c r="AP2783" s="45" t="str">
        <f t="shared" si="557"/>
        <v>CancelCancel</v>
      </c>
      <c r="AQ2783" s="45" t="str">
        <f t="shared" si="558"/>
        <v>CancelCancelJPY</v>
      </c>
    </row>
    <row r="2784" spans="1:43" s="15" customFormat="1">
      <c r="A2784" s="182" t="s">
        <v>171</v>
      </c>
      <c r="B2784" s="182"/>
      <c r="C2784" s="182" t="s">
        <v>171</v>
      </c>
      <c r="D2784" s="57" t="str">
        <f t="shared" si="549"/>
        <v/>
      </c>
      <c r="E2784" s="16" t="s">
        <v>171</v>
      </c>
      <c r="F2784" s="16" t="s">
        <v>171</v>
      </c>
      <c r="G2784" s="182" t="s">
        <v>171</v>
      </c>
      <c r="H2784" s="185"/>
      <c r="I2784" s="57" t="str">
        <f t="shared" si="550"/>
        <v>Cancel</v>
      </c>
      <c r="J2784" s="178" t="s">
        <v>2620</v>
      </c>
      <c r="K2784" s="185" t="s">
        <v>2621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51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76">
        <v>1</v>
      </c>
      <c r="Z2784" s="26">
        <f t="shared" si="559"/>
        <v>13275000</v>
      </c>
      <c r="AA2784" s="16">
        <v>7.1599999999999997E-2</v>
      </c>
      <c r="AB2784" s="35">
        <f t="shared" si="560"/>
        <v>950490</v>
      </c>
      <c r="AC2784" s="27">
        <f t="shared" si="552"/>
        <v>114058.8</v>
      </c>
      <c r="AD2784" s="181">
        <v>0.12</v>
      </c>
      <c r="AE2784" s="183">
        <f t="shared" si="553"/>
        <v>0</v>
      </c>
      <c r="AF2784" s="183" t="str">
        <f>IF(AND(COUNTIFS($J$18:J2784,J2784)=1,AE2784=1),1,"")</f>
        <v/>
      </c>
      <c r="AG2784" s="183" t="str">
        <f>IF(C2784="","",IF(AND(COUNTIFS($J$18:J2784,J2784)=1,C2784&lt;&gt;""),1,""))</f>
        <v/>
      </c>
      <c r="AH2784" s="183" t="str">
        <f>IF(G2784="","",IF(AND(COUNTIFS($J$18:J2784,J2784)=1,G2784&lt;&gt;""),1,""))</f>
        <v/>
      </c>
      <c r="AI2784" s="28">
        <f t="shared" si="554"/>
        <v>468573419.10712183</v>
      </c>
      <c r="AJ2784" s="28">
        <f t="shared" si="555"/>
        <v>55829466.862621114</v>
      </c>
      <c r="AK2784" s="29">
        <f t="shared" si="556"/>
        <v>0.11914774629983395</v>
      </c>
      <c r="AL2784" s="25"/>
      <c r="AM2784" s="25"/>
      <c r="AN2784" s="25"/>
      <c r="AO2784" s="25"/>
      <c r="AP2784" s="45" t="str">
        <f t="shared" si="557"/>
        <v>CancelCancel</v>
      </c>
      <c r="AQ2784" s="45" t="str">
        <f t="shared" si="558"/>
        <v>CancelCancelJPY</v>
      </c>
    </row>
    <row r="2785" spans="1:43" s="15" customFormat="1">
      <c r="A2785" s="182" t="s">
        <v>171</v>
      </c>
      <c r="B2785" s="182"/>
      <c r="C2785" s="182" t="s">
        <v>171</v>
      </c>
      <c r="D2785" s="57" t="str">
        <f t="shared" si="549"/>
        <v/>
      </c>
      <c r="E2785" s="16" t="s">
        <v>171</v>
      </c>
      <c r="F2785" s="16" t="s">
        <v>171</v>
      </c>
      <c r="G2785" s="182" t="s">
        <v>171</v>
      </c>
      <c r="H2785" s="185"/>
      <c r="I2785" s="57" t="str">
        <f t="shared" si="550"/>
        <v>Cancel</v>
      </c>
      <c r="J2785" s="178" t="s">
        <v>2620</v>
      </c>
      <c r="K2785" s="185" t="s">
        <v>2621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51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76">
        <v>1</v>
      </c>
      <c r="Z2785" s="26">
        <f t="shared" si="559"/>
        <v>13275000</v>
      </c>
      <c r="AA2785" s="16">
        <v>7.17E-2</v>
      </c>
      <c r="AB2785" s="35">
        <f t="shared" si="560"/>
        <v>951817.5</v>
      </c>
      <c r="AC2785" s="27">
        <f t="shared" si="552"/>
        <v>114218.09999999999</v>
      </c>
      <c r="AD2785" s="181">
        <v>0.12</v>
      </c>
      <c r="AE2785" s="183">
        <f t="shared" si="553"/>
        <v>0</v>
      </c>
      <c r="AF2785" s="183" t="str">
        <f>IF(AND(COUNTIFS($J$18:J2785,J2785)=1,AE2785=1),1,"")</f>
        <v/>
      </c>
      <c r="AG2785" s="183" t="str">
        <f>IF(C2785="","",IF(AND(COUNTIFS($J$18:J2785,J2785)=1,C2785&lt;&gt;""),1,""))</f>
        <v/>
      </c>
      <c r="AH2785" s="183" t="str">
        <f>IF(G2785="","",IF(AND(COUNTIFS($J$18:J2785,J2785)=1,G2785&lt;&gt;""),1,""))</f>
        <v/>
      </c>
      <c r="AI2785" s="28">
        <f t="shared" si="554"/>
        <v>468573419.10712183</v>
      </c>
      <c r="AJ2785" s="28">
        <f t="shared" si="555"/>
        <v>55829466.862621114</v>
      </c>
      <c r="AK2785" s="29">
        <f t="shared" si="556"/>
        <v>0.11914774629983395</v>
      </c>
      <c r="AL2785" s="25"/>
      <c r="AM2785" s="25"/>
      <c r="AN2785" s="25"/>
      <c r="AO2785" s="25"/>
      <c r="AP2785" s="45" t="str">
        <f t="shared" si="557"/>
        <v>CancelCancel</v>
      </c>
      <c r="AQ2785" s="45" t="str">
        <f t="shared" si="558"/>
        <v>CancelCancelJPY</v>
      </c>
    </row>
    <row r="2786" spans="1:43" s="15" customFormat="1">
      <c r="A2786" s="182" t="s">
        <v>171</v>
      </c>
      <c r="B2786" s="182"/>
      <c r="C2786" s="182" t="s">
        <v>171</v>
      </c>
      <c r="D2786" s="5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16" t="s">
        <v>171</v>
      </c>
      <c r="F2786" s="16" t="s">
        <v>171</v>
      </c>
      <c r="G2786" s="182" t="s">
        <v>171</v>
      </c>
      <c r="H2786" s="185"/>
      <c r="I2786" s="57" t="str">
        <f t="shared" si="550"/>
        <v>Cancel</v>
      </c>
      <c r="J2786" s="178" t="s">
        <v>2622</v>
      </c>
      <c r="K2786" s="185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51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76">
        <v>1</v>
      </c>
      <c r="Z2786" s="26">
        <f t="shared" si="559"/>
        <v>9000000</v>
      </c>
      <c r="AA2786" s="16">
        <v>7.1599999999999997E-2</v>
      </c>
      <c r="AB2786" s="35">
        <f t="shared" si="560"/>
        <v>644400</v>
      </c>
      <c r="AC2786" s="27">
        <f t="shared" si="552"/>
        <v>77328</v>
      </c>
      <c r="AD2786" s="184">
        <v>0.12</v>
      </c>
      <c r="AE2786" s="183">
        <f t="shared" si="553"/>
        <v>1</v>
      </c>
      <c r="AF2786" s="183">
        <f>IF(AND(COUNTIFS($J$18:J2786,J2786)=1,AE2786=1),1,"")</f>
        <v>1</v>
      </c>
      <c r="AG2786" s="183">
        <f>IF(C2786="","",IF(AND(COUNTIFS($J$18:J2786,J2786)=1,C2786&lt;&gt;""),1,""))</f>
        <v>1</v>
      </c>
      <c r="AH2786" s="183">
        <f>IF(G2786="","",IF(AND(COUNTIFS($J$18:J2786,J2786)=1,G2786&lt;&gt;""),1,""))</f>
        <v>1</v>
      </c>
      <c r="AI2786" s="28">
        <f t="shared" si="554"/>
        <v>468573419.10712183</v>
      </c>
      <c r="AJ2786" s="28">
        <f t="shared" si="555"/>
        <v>55829466.862621114</v>
      </c>
      <c r="AK2786" s="29">
        <f t="shared" si="556"/>
        <v>0.11914774629983395</v>
      </c>
      <c r="AL2786" s="25"/>
      <c r="AM2786" s="25"/>
      <c r="AN2786" s="25"/>
      <c r="AO2786" s="25"/>
      <c r="AP2786" s="45" t="str">
        <f t="shared" si="557"/>
        <v>CancelCancel</v>
      </c>
      <c r="AQ2786" s="45" t="str">
        <f t="shared" si="558"/>
        <v>CancelCancelJPY</v>
      </c>
    </row>
    <row r="2787" spans="1:43" s="15" customFormat="1">
      <c r="A2787" s="182" t="s">
        <v>171</v>
      </c>
      <c r="B2787" s="182"/>
      <c r="C2787" s="182" t="s">
        <v>171</v>
      </c>
      <c r="D2787" s="57" t="str">
        <f t="shared" si="561"/>
        <v/>
      </c>
      <c r="E2787" s="16" t="s">
        <v>171</v>
      </c>
      <c r="F2787" s="16" t="s">
        <v>171</v>
      </c>
      <c r="G2787" s="182" t="s">
        <v>171</v>
      </c>
      <c r="H2787" s="185"/>
      <c r="I2787" s="57" t="str">
        <f t="shared" si="550"/>
        <v>Cancel</v>
      </c>
      <c r="J2787" s="178" t="s">
        <v>2622</v>
      </c>
      <c r="K2787" s="185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51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76">
        <v>1</v>
      </c>
      <c r="Z2787" s="26">
        <f t="shared" si="559"/>
        <v>13500000</v>
      </c>
      <c r="AA2787" s="16">
        <v>7.1599999999999997E-2</v>
      </c>
      <c r="AB2787" s="35">
        <f t="shared" si="560"/>
        <v>966600</v>
      </c>
      <c r="AC2787" s="27">
        <f t="shared" si="552"/>
        <v>115992</v>
      </c>
      <c r="AD2787" s="184">
        <v>0.12</v>
      </c>
      <c r="AE2787" s="183">
        <f t="shared" si="553"/>
        <v>1</v>
      </c>
      <c r="AF2787" s="183" t="str">
        <f>IF(AND(COUNTIFS($J$18:J2787,J2787)=1,AE2787=1),1,"")</f>
        <v/>
      </c>
      <c r="AG2787" s="183" t="str">
        <f>IF(C2787="","",IF(AND(COUNTIFS($J$18:J2787,J2787)=1,C2787&lt;&gt;""),1,""))</f>
        <v/>
      </c>
      <c r="AH2787" s="183" t="str">
        <f>IF(G2787="","",IF(AND(COUNTIFS($J$18:J2787,J2787)=1,G2787&lt;&gt;""),1,""))</f>
        <v/>
      </c>
      <c r="AI2787" s="28">
        <f t="shared" si="554"/>
        <v>468573419.10712183</v>
      </c>
      <c r="AJ2787" s="28">
        <f t="shared" si="555"/>
        <v>55829466.862621114</v>
      </c>
      <c r="AK2787" s="29">
        <f t="shared" si="556"/>
        <v>0.11914774629983395</v>
      </c>
      <c r="AL2787" s="25"/>
      <c r="AM2787" s="25"/>
      <c r="AN2787" s="25"/>
      <c r="AO2787" s="25"/>
      <c r="AP2787" s="45" t="str">
        <f t="shared" si="557"/>
        <v>CancelCancel</v>
      </c>
      <c r="AQ2787" s="45" t="str">
        <f t="shared" si="558"/>
        <v>CancelCancelJPY</v>
      </c>
    </row>
    <row r="2788" spans="1:43" s="15" customFormat="1">
      <c r="A2788" s="182" t="s">
        <v>171</v>
      </c>
      <c r="B2788" s="182"/>
      <c r="C2788" s="182" t="s">
        <v>171</v>
      </c>
      <c r="D2788" s="57" t="str">
        <f t="shared" si="561"/>
        <v/>
      </c>
      <c r="E2788" s="16" t="s">
        <v>171</v>
      </c>
      <c r="F2788" s="16" t="s">
        <v>171</v>
      </c>
      <c r="G2788" s="182" t="s">
        <v>171</v>
      </c>
      <c r="H2788" s="185"/>
      <c r="I2788" s="57" t="str">
        <f t="shared" si="550"/>
        <v>Cancel</v>
      </c>
      <c r="J2788" s="178" t="s">
        <v>2622</v>
      </c>
      <c r="K2788" s="185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51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76">
        <v>1</v>
      </c>
      <c r="Z2788" s="26">
        <f t="shared" si="559"/>
        <v>13500000</v>
      </c>
      <c r="AA2788" s="16">
        <v>7.1599999999999997E-2</v>
      </c>
      <c r="AB2788" s="35">
        <f t="shared" si="560"/>
        <v>966600</v>
      </c>
      <c r="AC2788" s="27">
        <f t="shared" si="552"/>
        <v>115992</v>
      </c>
      <c r="AD2788" s="184">
        <v>0.12</v>
      </c>
      <c r="AE2788" s="183">
        <f t="shared" si="553"/>
        <v>1</v>
      </c>
      <c r="AF2788" s="183" t="str">
        <f>IF(AND(COUNTIFS($J$18:J2788,J2788)=1,AE2788=1),1,"")</f>
        <v/>
      </c>
      <c r="AG2788" s="183" t="str">
        <f>IF(C2788="","",IF(AND(COUNTIFS($J$18:J2788,J2788)=1,C2788&lt;&gt;""),1,""))</f>
        <v/>
      </c>
      <c r="AH2788" s="183" t="str">
        <f>IF(G2788="","",IF(AND(COUNTIFS($J$18:J2788,J2788)=1,G2788&lt;&gt;""),1,""))</f>
        <v/>
      </c>
      <c r="AI2788" s="28">
        <f t="shared" si="554"/>
        <v>468573419.10712183</v>
      </c>
      <c r="AJ2788" s="28">
        <f t="shared" si="555"/>
        <v>55829466.862621114</v>
      </c>
      <c r="AK2788" s="29">
        <f t="shared" si="556"/>
        <v>0.11914774629983395</v>
      </c>
      <c r="AL2788" s="25"/>
      <c r="AM2788" s="25"/>
      <c r="AN2788" s="25"/>
      <c r="AO2788" s="25"/>
      <c r="AP2788" s="45" t="str">
        <f t="shared" si="557"/>
        <v>CancelCancel</v>
      </c>
      <c r="AQ2788" s="45" t="str">
        <f t="shared" si="558"/>
        <v>CancelCancelJPY</v>
      </c>
    </row>
    <row r="2789" spans="1:43" s="15" customFormat="1">
      <c r="A2789" s="182" t="s">
        <v>171</v>
      </c>
      <c r="B2789" s="182"/>
      <c r="C2789" s="182" t="s">
        <v>171</v>
      </c>
      <c r="D2789" s="57" t="str">
        <f t="shared" si="561"/>
        <v/>
      </c>
      <c r="E2789" s="16" t="s">
        <v>171</v>
      </c>
      <c r="F2789" s="16" t="s">
        <v>171</v>
      </c>
      <c r="G2789" s="182" t="s">
        <v>171</v>
      </c>
      <c r="H2789" s="185"/>
      <c r="I2789" s="57" t="str">
        <f t="shared" si="550"/>
        <v>Cancel</v>
      </c>
      <c r="J2789" s="178" t="s">
        <v>2593</v>
      </c>
      <c r="K2789" s="185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51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76">
        <v>1</v>
      </c>
      <c r="Z2789" s="26">
        <f t="shared" si="559"/>
        <v>12650000</v>
      </c>
      <c r="AA2789" s="16">
        <v>7.3499999999999996E-2</v>
      </c>
      <c r="AB2789" s="35">
        <f t="shared" si="560"/>
        <v>929775</v>
      </c>
      <c r="AC2789" s="27">
        <f t="shared" si="552"/>
        <v>111573</v>
      </c>
      <c r="AD2789" s="181">
        <v>0.12</v>
      </c>
      <c r="AE2789" s="183">
        <f t="shared" si="553"/>
        <v>0</v>
      </c>
      <c r="AF2789" s="183" t="str">
        <f>IF(AND(COUNTIFS($J$18:J2789,J2789)=1,AE2789=1),1,"")</f>
        <v/>
      </c>
      <c r="AG2789" s="183" t="str">
        <f>IF(C2789="","",IF(AND(COUNTIFS($J$18:J2789,J2789)=1,C2789&lt;&gt;""),1,""))</f>
        <v/>
      </c>
      <c r="AH2789" s="183" t="str">
        <f>IF(G2789="","",IF(AND(COUNTIFS($J$18:J2789,J2789)=1,G2789&lt;&gt;""),1,""))</f>
        <v/>
      </c>
      <c r="AI2789" s="28">
        <f t="shared" si="554"/>
        <v>468573419.10712183</v>
      </c>
      <c r="AJ2789" s="28">
        <f t="shared" si="555"/>
        <v>55829466.862621114</v>
      </c>
      <c r="AK2789" s="29">
        <f t="shared" si="556"/>
        <v>0.11914774629983395</v>
      </c>
      <c r="AL2789" s="25"/>
      <c r="AM2789" s="25"/>
      <c r="AN2789" s="25"/>
      <c r="AO2789" s="25"/>
      <c r="AP2789" s="45" t="str">
        <f t="shared" si="557"/>
        <v>CancelCancel</v>
      </c>
      <c r="AQ2789" s="45" t="str">
        <f t="shared" si="558"/>
        <v>CancelCancelJPY</v>
      </c>
    </row>
    <row r="2790" spans="1:43" s="15" customFormat="1">
      <c r="A2790" s="182" t="s">
        <v>171</v>
      </c>
      <c r="B2790" s="182"/>
      <c r="C2790" s="182" t="s">
        <v>171</v>
      </c>
      <c r="D2790" s="57" t="str">
        <f t="shared" si="561"/>
        <v/>
      </c>
      <c r="E2790" s="16" t="s">
        <v>171</v>
      </c>
      <c r="F2790" s="16" t="s">
        <v>171</v>
      </c>
      <c r="G2790" s="182" t="s">
        <v>171</v>
      </c>
      <c r="H2790" s="185"/>
      <c r="I2790" s="57" t="str">
        <f t="shared" si="550"/>
        <v>Cancel</v>
      </c>
      <c r="J2790" s="178" t="s">
        <v>2593</v>
      </c>
      <c r="K2790" s="185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51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76">
        <v>1</v>
      </c>
      <c r="Z2790" s="26">
        <f t="shared" si="559"/>
        <v>12650000</v>
      </c>
      <c r="AA2790" s="16">
        <v>7.3499999999999996E-2</v>
      </c>
      <c r="AB2790" s="35">
        <f t="shared" si="560"/>
        <v>929775</v>
      </c>
      <c r="AC2790" s="27">
        <f t="shared" si="552"/>
        <v>111573</v>
      </c>
      <c r="AD2790" s="181">
        <v>0.12</v>
      </c>
      <c r="AE2790" s="183">
        <f t="shared" si="553"/>
        <v>0</v>
      </c>
      <c r="AF2790" s="183" t="str">
        <f>IF(AND(COUNTIFS($J$18:J2790,J2790)=1,AE2790=1),1,"")</f>
        <v/>
      </c>
      <c r="AG2790" s="183" t="str">
        <f>IF(C2790="","",IF(AND(COUNTIFS($J$18:J2790,J2790)=1,C2790&lt;&gt;""),1,""))</f>
        <v/>
      </c>
      <c r="AH2790" s="183" t="str">
        <f>IF(G2790="","",IF(AND(COUNTIFS($J$18:J2790,J2790)=1,G2790&lt;&gt;""),1,""))</f>
        <v/>
      </c>
      <c r="AI2790" s="28">
        <f t="shared" si="554"/>
        <v>468573419.10712183</v>
      </c>
      <c r="AJ2790" s="28">
        <f t="shared" si="555"/>
        <v>55829466.862621114</v>
      </c>
      <c r="AK2790" s="29">
        <f t="shared" si="556"/>
        <v>0.11914774629983395</v>
      </c>
      <c r="AL2790" s="25"/>
      <c r="AM2790" s="25"/>
      <c r="AN2790" s="25"/>
      <c r="AO2790" s="25"/>
      <c r="AP2790" s="45" t="str">
        <f t="shared" si="557"/>
        <v>CancelCancel</v>
      </c>
      <c r="AQ2790" s="45" t="str">
        <f t="shared" si="558"/>
        <v>CancelCancelJPY</v>
      </c>
    </row>
    <row r="2791" spans="1:43" s="15" customFormat="1">
      <c r="A2791" s="182" t="s">
        <v>171</v>
      </c>
      <c r="B2791" s="182"/>
      <c r="C2791" s="182" t="s">
        <v>171</v>
      </c>
      <c r="D2791" s="57" t="str">
        <f t="shared" si="561"/>
        <v/>
      </c>
      <c r="E2791" s="16" t="s">
        <v>171</v>
      </c>
      <c r="F2791" s="16" t="s">
        <v>171</v>
      </c>
      <c r="G2791" s="182" t="s">
        <v>171</v>
      </c>
      <c r="H2791" s="185"/>
      <c r="I2791" s="57" t="str">
        <f t="shared" si="550"/>
        <v>Cancel</v>
      </c>
      <c r="J2791" s="178" t="s">
        <v>2593</v>
      </c>
      <c r="K2791" s="185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51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76">
        <v>1</v>
      </c>
      <c r="Z2791" s="26">
        <f t="shared" si="559"/>
        <v>12650000</v>
      </c>
      <c r="AA2791" s="16">
        <v>7.3499999999999996E-2</v>
      </c>
      <c r="AB2791" s="35">
        <f t="shared" si="560"/>
        <v>929775</v>
      </c>
      <c r="AC2791" s="27">
        <f t="shared" si="552"/>
        <v>111573</v>
      </c>
      <c r="AD2791" s="181">
        <v>0.12</v>
      </c>
      <c r="AE2791" s="183">
        <f t="shared" si="553"/>
        <v>0</v>
      </c>
      <c r="AF2791" s="183" t="str">
        <f>IF(AND(COUNTIFS($J$18:J2791,J2791)=1,AE2791=1),1,"")</f>
        <v/>
      </c>
      <c r="AG2791" s="183" t="str">
        <f>IF(C2791="","",IF(AND(COUNTIFS($J$18:J2791,J2791)=1,C2791&lt;&gt;""),1,""))</f>
        <v/>
      </c>
      <c r="AH2791" s="183" t="str">
        <f>IF(G2791="","",IF(AND(COUNTIFS($J$18:J2791,J2791)=1,G2791&lt;&gt;""),1,""))</f>
        <v/>
      </c>
      <c r="AI2791" s="28">
        <f t="shared" si="554"/>
        <v>468573419.10712183</v>
      </c>
      <c r="AJ2791" s="28">
        <f t="shared" si="555"/>
        <v>55829466.862621114</v>
      </c>
      <c r="AK2791" s="29">
        <f t="shared" si="556"/>
        <v>0.11914774629983395</v>
      </c>
      <c r="AL2791" s="25"/>
      <c r="AM2791" s="25"/>
      <c r="AN2791" s="25"/>
      <c r="AO2791" s="25"/>
      <c r="AP2791" s="45" t="str">
        <f t="shared" si="557"/>
        <v>CancelCancel</v>
      </c>
      <c r="AQ2791" s="45" t="str">
        <f t="shared" si="558"/>
        <v>CancelCancelJPY</v>
      </c>
    </row>
    <row r="2792" spans="1:43" s="15" customFormat="1">
      <c r="A2792" s="182" t="s">
        <v>171</v>
      </c>
      <c r="B2792" s="182"/>
      <c r="C2792" s="182" t="s">
        <v>171</v>
      </c>
      <c r="D2792" s="57" t="str">
        <f t="shared" si="561"/>
        <v/>
      </c>
      <c r="E2792" s="16" t="s">
        <v>171</v>
      </c>
      <c r="F2792" s="16" t="s">
        <v>171</v>
      </c>
      <c r="G2792" s="182" t="s">
        <v>171</v>
      </c>
      <c r="H2792" s="185"/>
      <c r="I2792" s="57" t="str">
        <f t="shared" si="550"/>
        <v>Cancel</v>
      </c>
      <c r="J2792" s="178" t="s">
        <v>2593</v>
      </c>
      <c r="K2792" s="185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51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76">
        <v>1</v>
      </c>
      <c r="Z2792" s="26">
        <f t="shared" si="559"/>
        <v>12650000</v>
      </c>
      <c r="AA2792" s="16">
        <v>7.3499999999999996E-2</v>
      </c>
      <c r="AB2792" s="35">
        <f t="shared" si="560"/>
        <v>929775</v>
      </c>
      <c r="AC2792" s="27">
        <f t="shared" si="552"/>
        <v>111573</v>
      </c>
      <c r="AD2792" s="181">
        <v>0.12</v>
      </c>
      <c r="AE2792" s="183">
        <f t="shared" si="553"/>
        <v>0</v>
      </c>
      <c r="AF2792" s="183" t="str">
        <f>IF(AND(COUNTIFS($J$18:J2792,J2792)=1,AE2792=1),1,"")</f>
        <v/>
      </c>
      <c r="AG2792" s="183" t="str">
        <f>IF(C2792="","",IF(AND(COUNTIFS($J$18:J2792,J2792)=1,C2792&lt;&gt;""),1,""))</f>
        <v/>
      </c>
      <c r="AH2792" s="183" t="str">
        <f>IF(G2792="","",IF(AND(COUNTIFS($J$18:J2792,J2792)=1,G2792&lt;&gt;""),1,""))</f>
        <v/>
      </c>
      <c r="AI2792" s="28">
        <f t="shared" si="554"/>
        <v>468573419.10712183</v>
      </c>
      <c r="AJ2792" s="28">
        <f t="shared" si="555"/>
        <v>55829466.862621114</v>
      </c>
      <c r="AK2792" s="29">
        <f t="shared" si="556"/>
        <v>0.11914774629983395</v>
      </c>
      <c r="AL2792" s="25"/>
      <c r="AM2792" s="25"/>
      <c r="AN2792" s="25"/>
      <c r="AO2792" s="25"/>
      <c r="AP2792" s="45" t="str">
        <f t="shared" si="557"/>
        <v>CancelCancel</v>
      </c>
      <c r="AQ2792" s="45" t="str">
        <f t="shared" si="558"/>
        <v>CancelCancelJPY</v>
      </c>
    </row>
    <row r="2793" spans="1:43" s="15" customFormat="1">
      <c r="A2793" s="182" t="s">
        <v>171</v>
      </c>
      <c r="B2793" s="182"/>
      <c r="C2793" s="182" t="s">
        <v>171</v>
      </c>
      <c r="D2793" s="57" t="str">
        <f t="shared" si="561"/>
        <v/>
      </c>
      <c r="E2793" s="16" t="s">
        <v>171</v>
      </c>
      <c r="F2793" s="16" t="s">
        <v>171</v>
      </c>
      <c r="G2793" s="182" t="s">
        <v>171</v>
      </c>
      <c r="H2793" s="185"/>
      <c r="I2793" s="57" t="str">
        <f t="shared" si="550"/>
        <v>Cancel</v>
      </c>
      <c r="J2793" s="178" t="s">
        <v>2593</v>
      </c>
      <c r="K2793" s="185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51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76">
        <v>1</v>
      </c>
      <c r="Z2793" s="26">
        <f t="shared" si="559"/>
        <v>12650000</v>
      </c>
      <c r="AA2793" s="16">
        <v>7.3499999999999996E-2</v>
      </c>
      <c r="AB2793" s="35">
        <f t="shared" si="560"/>
        <v>929775</v>
      </c>
      <c r="AC2793" s="27">
        <f t="shared" si="552"/>
        <v>111573</v>
      </c>
      <c r="AD2793" s="181">
        <v>0.12</v>
      </c>
      <c r="AE2793" s="183">
        <f t="shared" si="553"/>
        <v>0</v>
      </c>
      <c r="AF2793" s="183" t="str">
        <f>IF(AND(COUNTIFS($J$18:J2793,J2793)=1,AE2793=1),1,"")</f>
        <v/>
      </c>
      <c r="AG2793" s="183" t="str">
        <f>IF(C2793="","",IF(AND(COUNTIFS($J$18:J2793,J2793)=1,C2793&lt;&gt;""),1,""))</f>
        <v/>
      </c>
      <c r="AH2793" s="183" t="str">
        <f>IF(G2793="","",IF(AND(COUNTIFS($J$18:J2793,J2793)=1,G2793&lt;&gt;""),1,""))</f>
        <v/>
      </c>
      <c r="AI2793" s="28">
        <f t="shared" si="554"/>
        <v>468573419.10712183</v>
      </c>
      <c r="AJ2793" s="28">
        <f t="shared" si="555"/>
        <v>55829466.862621114</v>
      </c>
      <c r="AK2793" s="29">
        <f t="shared" si="556"/>
        <v>0.11914774629983395</v>
      </c>
      <c r="AL2793" s="25"/>
      <c r="AM2793" s="25"/>
      <c r="AN2793" s="25"/>
      <c r="AO2793" s="25"/>
      <c r="AP2793" s="45" t="str">
        <f t="shared" si="557"/>
        <v>CancelCancel</v>
      </c>
      <c r="AQ2793" s="45" t="str">
        <f t="shared" si="558"/>
        <v>CancelCancelJPY</v>
      </c>
    </row>
    <row r="2794" spans="1:43" s="15" customFormat="1">
      <c r="A2794" s="182" t="s">
        <v>171</v>
      </c>
      <c r="B2794" s="182"/>
      <c r="C2794" s="182" t="s">
        <v>171</v>
      </c>
      <c r="D2794" s="57" t="str">
        <f t="shared" si="561"/>
        <v/>
      </c>
      <c r="E2794" s="16" t="s">
        <v>171</v>
      </c>
      <c r="F2794" s="16" t="s">
        <v>171</v>
      </c>
      <c r="G2794" s="182" t="s">
        <v>171</v>
      </c>
      <c r="H2794" s="185"/>
      <c r="I2794" s="57" t="str">
        <f t="shared" si="550"/>
        <v>Cancel</v>
      </c>
      <c r="J2794" s="178" t="s">
        <v>2623</v>
      </c>
      <c r="K2794" s="185" t="s">
        <v>2624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51"/>
        <v>MAIN UNIT</v>
      </c>
      <c r="Q2794" s="16" t="s">
        <v>598</v>
      </c>
      <c r="R2794" s="16" t="s">
        <v>243</v>
      </c>
      <c r="S2794" s="16" t="s">
        <v>244</v>
      </c>
      <c r="T2794" s="16" t="s">
        <v>2625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76">
        <v>1</v>
      </c>
      <c r="Z2794" s="26">
        <f t="shared" si="559"/>
        <v>9100000</v>
      </c>
      <c r="AA2794" s="16">
        <v>7.5200000000000003E-2</v>
      </c>
      <c r="AB2794" s="35">
        <f t="shared" si="560"/>
        <v>684320</v>
      </c>
      <c r="AC2794" s="27">
        <f t="shared" si="552"/>
        <v>82118.399999999994</v>
      </c>
      <c r="AD2794" s="184">
        <v>0.12</v>
      </c>
      <c r="AE2794" s="183">
        <f t="shared" si="553"/>
        <v>0</v>
      </c>
      <c r="AF2794" s="183" t="str">
        <f>IF(AND(COUNTIFS($J$18:J2794,J2794)=1,AE2794=1),1,"")</f>
        <v/>
      </c>
      <c r="AG2794" s="183">
        <f>IF(C2794="","",IF(AND(COUNTIFS($J$18:J2794,J2794)=1,C2794&lt;&gt;""),1,""))</f>
        <v>1</v>
      </c>
      <c r="AH2794" s="183">
        <f>IF(G2794="","",IF(AND(COUNTIFS($J$18:J2794,J2794)=1,G2794&lt;&gt;""),1,""))</f>
        <v>1</v>
      </c>
      <c r="AI2794" s="28">
        <f t="shared" si="554"/>
        <v>468573419.10712183</v>
      </c>
      <c r="AJ2794" s="28">
        <f t="shared" si="555"/>
        <v>55829466.862621114</v>
      </c>
      <c r="AK2794" s="29">
        <f t="shared" si="556"/>
        <v>0.11914774629983395</v>
      </c>
      <c r="AL2794" s="25"/>
      <c r="AM2794" s="25"/>
      <c r="AN2794" s="25"/>
      <c r="AO2794" s="25"/>
      <c r="AP2794" s="45" t="str">
        <f t="shared" si="557"/>
        <v>CancelCancel</v>
      </c>
      <c r="AQ2794" s="45" t="str">
        <f t="shared" si="558"/>
        <v>CancelCancelJPY</v>
      </c>
    </row>
    <row r="2795" spans="1:43" s="15" customFormat="1">
      <c r="A2795" s="182" t="s">
        <v>171</v>
      </c>
      <c r="B2795" s="182"/>
      <c r="C2795" s="182" t="s">
        <v>171</v>
      </c>
      <c r="D2795" s="57" t="str">
        <f t="shared" si="561"/>
        <v/>
      </c>
      <c r="E2795" s="16" t="s">
        <v>171</v>
      </c>
      <c r="F2795" s="16" t="s">
        <v>171</v>
      </c>
      <c r="G2795" s="182" t="s">
        <v>171</v>
      </c>
      <c r="H2795" s="185"/>
      <c r="I2795" s="57" t="str">
        <f t="shared" si="550"/>
        <v>Cancel</v>
      </c>
      <c r="J2795" s="178" t="s">
        <v>2626</v>
      </c>
      <c r="K2795" s="185" t="s">
        <v>2624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51"/>
        <v>MAIN UNIT</v>
      </c>
      <c r="Q2795" s="16" t="s">
        <v>598</v>
      </c>
      <c r="R2795" s="16" t="s">
        <v>243</v>
      </c>
      <c r="S2795" s="16" t="s">
        <v>244</v>
      </c>
      <c r="T2795" s="16" t="s">
        <v>2625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76">
        <v>1</v>
      </c>
      <c r="Z2795" s="26">
        <f t="shared" si="559"/>
        <v>9100000</v>
      </c>
      <c r="AA2795" s="16">
        <v>7.5200000000000003E-2</v>
      </c>
      <c r="AB2795" s="35">
        <f t="shared" si="560"/>
        <v>684320</v>
      </c>
      <c r="AC2795" s="27">
        <f t="shared" si="552"/>
        <v>82118.399999999994</v>
      </c>
      <c r="AD2795" s="184">
        <v>0.12</v>
      </c>
      <c r="AE2795" s="183">
        <f t="shared" si="553"/>
        <v>0</v>
      </c>
      <c r="AF2795" s="183" t="str">
        <f>IF(AND(COUNTIFS($J$18:J2795,J2795)=1,AE2795=1),1,"")</f>
        <v/>
      </c>
      <c r="AG2795" s="183" t="str">
        <f>IF(C2795="","",IF(AND(COUNTIFS($J$18:J2795,J2795)=1,C2795&lt;&gt;""),1,""))</f>
        <v/>
      </c>
      <c r="AH2795" s="183" t="str">
        <f>IF(G2795="","",IF(AND(COUNTIFS($J$18:J2795,J2795)=1,G2795&lt;&gt;""),1,""))</f>
        <v/>
      </c>
      <c r="AI2795" s="28">
        <f t="shared" si="554"/>
        <v>468573419.10712183</v>
      </c>
      <c r="AJ2795" s="28">
        <f t="shared" si="555"/>
        <v>55829466.862621114</v>
      </c>
      <c r="AK2795" s="29">
        <f t="shared" si="556"/>
        <v>0.11914774629983395</v>
      </c>
      <c r="AL2795" s="25"/>
      <c r="AM2795" s="25"/>
      <c r="AN2795" s="25"/>
      <c r="AO2795" s="25"/>
      <c r="AP2795" s="45" t="str">
        <f t="shared" si="557"/>
        <v>CancelCancel</v>
      </c>
      <c r="AQ2795" s="45" t="str">
        <f t="shared" si="558"/>
        <v>CancelCancelJPY</v>
      </c>
    </row>
    <row r="2796" spans="1:43" s="15" customFormat="1">
      <c r="A2796" s="182" t="s">
        <v>171</v>
      </c>
      <c r="B2796" s="182"/>
      <c r="C2796" s="182" t="s">
        <v>171</v>
      </c>
      <c r="D2796" s="57" t="str">
        <f t="shared" si="561"/>
        <v/>
      </c>
      <c r="E2796" s="16" t="s">
        <v>171</v>
      </c>
      <c r="F2796" s="16" t="s">
        <v>171</v>
      </c>
      <c r="G2796" s="182" t="s">
        <v>171</v>
      </c>
      <c r="H2796" s="185"/>
      <c r="I2796" s="57" t="str">
        <f t="shared" si="550"/>
        <v>Cancel</v>
      </c>
      <c r="J2796" s="178" t="s">
        <v>2623</v>
      </c>
      <c r="K2796" s="185" t="s">
        <v>2624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51"/>
        <v>MAIN UNIT</v>
      </c>
      <c r="Q2796" s="16" t="s">
        <v>598</v>
      </c>
      <c r="R2796" s="16" t="s">
        <v>243</v>
      </c>
      <c r="S2796" s="16" t="s">
        <v>244</v>
      </c>
      <c r="T2796" s="16" t="s">
        <v>2625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76">
        <v>1</v>
      </c>
      <c r="Z2796" s="26">
        <f t="shared" si="559"/>
        <v>9100000</v>
      </c>
      <c r="AA2796" s="16">
        <v>7.5200000000000003E-2</v>
      </c>
      <c r="AB2796" s="35">
        <f t="shared" si="560"/>
        <v>684320</v>
      </c>
      <c r="AC2796" s="27">
        <f t="shared" si="552"/>
        <v>82118.399999999994</v>
      </c>
      <c r="AD2796" s="184">
        <v>0.12</v>
      </c>
      <c r="AE2796" s="183">
        <f t="shared" si="553"/>
        <v>0</v>
      </c>
      <c r="AF2796" s="183" t="str">
        <f>IF(AND(COUNTIFS($J$18:J2796,J2796)=1,AE2796=1),1,"")</f>
        <v/>
      </c>
      <c r="AG2796" s="183" t="str">
        <f>IF(C2796="","",IF(AND(COUNTIFS($J$18:J2796,J2796)=1,C2796&lt;&gt;""),1,""))</f>
        <v/>
      </c>
      <c r="AH2796" s="183" t="str">
        <f>IF(G2796="","",IF(AND(COUNTIFS($J$18:J2796,J2796)=1,G2796&lt;&gt;""),1,""))</f>
        <v/>
      </c>
      <c r="AI2796" s="28">
        <f t="shared" si="554"/>
        <v>468573419.10712183</v>
      </c>
      <c r="AJ2796" s="28">
        <f t="shared" si="555"/>
        <v>55829466.862621114</v>
      </c>
      <c r="AK2796" s="29">
        <f t="shared" si="556"/>
        <v>0.11914774629983395</v>
      </c>
      <c r="AL2796" s="25"/>
      <c r="AM2796" s="25"/>
      <c r="AN2796" s="25"/>
      <c r="AO2796" s="25"/>
      <c r="AP2796" s="45" t="str">
        <f t="shared" si="557"/>
        <v>CancelCancel</v>
      </c>
      <c r="AQ2796" s="45" t="str">
        <f t="shared" si="558"/>
        <v>CancelCancelJPY</v>
      </c>
    </row>
    <row r="2797" spans="1:43" s="15" customFormat="1">
      <c r="A2797" s="182" t="s">
        <v>171</v>
      </c>
      <c r="B2797" s="182"/>
      <c r="C2797" s="182" t="s">
        <v>171</v>
      </c>
      <c r="D2797" s="57" t="str">
        <f t="shared" si="561"/>
        <v/>
      </c>
      <c r="E2797" s="16" t="s">
        <v>171</v>
      </c>
      <c r="F2797" s="16" t="s">
        <v>171</v>
      </c>
      <c r="G2797" s="182" t="s">
        <v>171</v>
      </c>
      <c r="H2797" s="185"/>
      <c r="I2797" s="57" t="str">
        <f t="shared" si="550"/>
        <v>Cancel</v>
      </c>
      <c r="J2797" s="178" t="s">
        <v>2627</v>
      </c>
      <c r="K2797" s="185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51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76">
        <v>1</v>
      </c>
      <c r="Z2797" s="26">
        <f t="shared" si="559"/>
        <v>12274000</v>
      </c>
      <c r="AA2797" s="16">
        <v>7.2999999999999995E-2</v>
      </c>
      <c r="AB2797" s="35">
        <f t="shared" si="560"/>
        <v>896002</v>
      </c>
      <c r="AC2797" s="27">
        <f t="shared" si="552"/>
        <v>107520.23999999999</v>
      </c>
      <c r="AD2797" s="181">
        <v>0.12</v>
      </c>
      <c r="AE2797" s="183">
        <f t="shared" si="553"/>
        <v>1</v>
      </c>
      <c r="AF2797" s="183">
        <f>IF(AND(COUNTIFS($J$18:J2797,J2797)=1,AE2797=1),1,"")</f>
        <v>1</v>
      </c>
      <c r="AG2797" s="183">
        <f>IF(C2797="","",IF(AND(COUNTIFS($J$18:J2797,J2797)=1,C2797&lt;&gt;""),1,""))</f>
        <v>1</v>
      </c>
      <c r="AH2797" s="183">
        <f>IF(G2797="","",IF(AND(COUNTIFS($J$18:J2797,J2797)=1,G2797&lt;&gt;""),1,""))</f>
        <v>1</v>
      </c>
      <c r="AI2797" s="28">
        <f t="shared" si="554"/>
        <v>468573419.10712183</v>
      </c>
      <c r="AJ2797" s="28">
        <f t="shared" si="555"/>
        <v>55829466.862621114</v>
      </c>
      <c r="AK2797" s="29">
        <f t="shared" si="556"/>
        <v>0.11914774629983395</v>
      </c>
      <c r="AL2797" s="25"/>
      <c r="AM2797" s="25"/>
      <c r="AN2797" s="25"/>
      <c r="AO2797" s="25"/>
      <c r="AP2797" s="45" t="str">
        <f t="shared" si="557"/>
        <v>CancelCancel</v>
      </c>
      <c r="AQ2797" s="45" t="str">
        <f t="shared" si="558"/>
        <v>CancelCancelJPY</v>
      </c>
    </row>
    <row r="2798" spans="1:43" s="15" customFormat="1">
      <c r="A2798" s="182" t="s">
        <v>171</v>
      </c>
      <c r="B2798" s="182"/>
      <c r="C2798" s="182" t="s">
        <v>171</v>
      </c>
      <c r="D2798" s="57" t="str">
        <f t="shared" si="561"/>
        <v/>
      </c>
      <c r="E2798" s="16" t="s">
        <v>171</v>
      </c>
      <c r="F2798" s="16" t="s">
        <v>171</v>
      </c>
      <c r="G2798" s="182" t="s">
        <v>171</v>
      </c>
      <c r="H2798" s="185"/>
      <c r="I2798" s="57" t="str">
        <f t="shared" si="550"/>
        <v>Cancel</v>
      </c>
      <c r="J2798" s="178" t="s">
        <v>2593</v>
      </c>
      <c r="K2798" s="185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51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76">
        <v>1</v>
      </c>
      <c r="Z2798" s="26">
        <f t="shared" si="559"/>
        <v>12650000</v>
      </c>
      <c r="AA2798" s="16">
        <v>7.3499999999999996E-2</v>
      </c>
      <c r="AB2798" s="35">
        <f t="shared" si="560"/>
        <v>929775</v>
      </c>
      <c r="AC2798" s="27">
        <f t="shared" si="552"/>
        <v>111573</v>
      </c>
      <c r="AD2798" s="181">
        <v>0.12</v>
      </c>
      <c r="AE2798" s="183">
        <f t="shared" si="553"/>
        <v>0</v>
      </c>
      <c r="AF2798" s="183" t="str">
        <f>IF(AND(COUNTIFS($J$18:J2798,J2798)=1,AE2798=1),1,"")</f>
        <v/>
      </c>
      <c r="AG2798" s="183" t="str">
        <f>IF(C2798="","",IF(AND(COUNTIFS($J$18:J2798,J2798)=1,C2798&lt;&gt;""),1,""))</f>
        <v/>
      </c>
      <c r="AH2798" s="183" t="str">
        <f>IF(G2798="","",IF(AND(COUNTIFS($J$18:J2798,J2798)=1,G2798&lt;&gt;""),1,""))</f>
        <v/>
      </c>
      <c r="AI2798" s="28">
        <f t="shared" si="554"/>
        <v>468573419.10712183</v>
      </c>
      <c r="AJ2798" s="28">
        <f t="shared" si="555"/>
        <v>55829466.862621114</v>
      </c>
      <c r="AK2798" s="29">
        <f t="shared" si="556"/>
        <v>0.11914774629983395</v>
      </c>
      <c r="AL2798" s="25"/>
      <c r="AM2798" s="25"/>
      <c r="AN2798" s="25"/>
      <c r="AO2798" s="25"/>
      <c r="AP2798" s="45" t="str">
        <f t="shared" si="557"/>
        <v>CancelCancel</v>
      </c>
      <c r="AQ2798" s="45" t="str">
        <f t="shared" si="558"/>
        <v>CancelCancelJPY</v>
      </c>
    </row>
    <row r="2799" spans="1:43" s="15" customFormat="1">
      <c r="A2799" s="182" t="s">
        <v>171</v>
      </c>
      <c r="B2799" s="182"/>
      <c r="C2799" s="182" t="s">
        <v>171</v>
      </c>
      <c r="D2799" s="57" t="str">
        <f t="shared" si="561"/>
        <v/>
      </c>
      <c r="E2799" s="16" t="s">
        <v>171</v>
      </c>
      <c r="F2799" s="16" t="s">
        <v>171</v>
      </c>
      <c r="G2799" s="182" t="s">
        <v>171</v>
      </c>
      <c r="H2799" s="185"/>
      <c r="I2799" s="57" t="str">
        <f t="shared" si="550"/>
        <v>Cancel</v>
      </c>
      <c r="J2799" s="178" t="s">
        <v>2628</v>
      </c>
      <c r="K2799" s="185" t="s">
        <v>3179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51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76">
        <v>1.1299999999999999</v>
      </c>
      <c r="Z2799" s="26">
        <f t="shared" si="559"/>
        <v>891600</v>
      </c>
      <c r="AA2799" s="16">
        <v>1.135</v>
      </c>
      <c r="AB2799" s="35">
        <f t="shared" si="560"/>
        <v>895545.13274336292</v>
      </c>
      <c r="AC2799" s="27">
        <f t="shared" si="552"/>
        <v>107465.41592920355</v>
      </c>
      <c r="AD2799" s="184">
        <v>0.12</v>
      </c>
      <c r="AE2799" s="183">
        <f t="shared" si="553"/>
        <v>0</v>
      </c>
      <c r="AF2799" s="183" t="str">
        <f>IF(AND(COUNTIFS($J$18:J2799,J2799)=1,AE2799=1),1,"")</f>
        <v/>
      </c>
      <c r="AG2799" s="183">
        <f>IF(C2799="","",IF(AND(COUNTIFS($J$18:J2799,J2799)=1,C2799&lt;&gt;""),1,""))</f>
        <v>1</v>
      </c>
      <c r="AH2799" s="183">
        <f>IF(G2799="","",IF(AND(COUNTIFS($J$18:J2799,J2799)=1,G2799&lt;&gt;""),1,""))</f>
        <v>1</v>
      </c>
      <c r="AI2799" s="28">
        <f t="shared" si="554"/>
        <v>468573419.10712183</v>
      </c>
      <c r="AJ2799" s="28">
        <f t="shared" si="555"/>
        <v>55829466.862621114</v>
      </c>
      <c r="AK2799" s="29">
        <f t="shared" si="556"/>
        <v>0.11914774629983395</v>
      </c>
      <c r="AL2799" s="25"/>
      <c r="AM2799" s="25"/>
      <c r="AN2799" s="25"/>
      <c r="AO2799" s="25"/>
      <c r="AP2799" s="45" t="str">
        <f t="shared" si="557"/>
        <v>CancelCancel</v>
      </c>
      <c r="AQ2799" s="45" t="str">
        <f t="shared" si="558"/>
        <v>CancelCancelRMB</v>
      </c>
    </row>
    <row r="2800" spans="1:43" s="15" customFormat="1">
      <c r="A2800" s="182" t="s">
        <v>171</v>
      </c>
      <c r="B2800" s="182"/>
      <c r="C2800" s="182" t="s">
        <v>171</v>
      </c>
      <c r="D2800" s="57" t="str">
        <f t="shared" si="561"/>
        <v/>
      </c>
      <c r="E2800" s="16" t="s">
        <v>171</v>
      </c>
      <c r="F2800" s="16" t="s">
        <v>171</v>
      </c>
      <c r="G2800" s="182" t="s">
        <v>171</v>
      </c>
      <c r="H2800" s="185"/>
      <c r="I2800" s="57" t="str">
        <f t="shared" si="550"/>
        <v>Cancel</v>
      </c>
      <c r="J2800" s="178" t="s">
        <v>2628</v>
      </c>
      <c r="K2800" s="185" t="s">
        <v>3179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51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76">
        <v>1.1299999999999999</v>
      </c>
      <c r="Z2800" s="26">
        <f t="shared" si="559"/>
        <v>818400</v>
      </c>
      <c r="AA2800" s="16">
        <v>1.135</v>
      </c>
      <c r="AB2800" s="35">
        <f t="shared" si="560"/>
        <v>822021.23893805325</v>
      </c>
      <c r="AC2800" s="27">
        <f t="shared" si="552"/>
        <v>98642.548672566394</v>
      </c>
      <c r="AD2800" s="184">
        <v>0.12</v>
      </c>
      <c r="AE2800" s="183">
        <f t="shared" si="553"/>
        <v>0</v>
      </c>
      <c r="AF2800" s="183" t="str">
        <f>IF(AND(COUNTIFS($J$18:J2800,J2800)=1,AE2800=1),1,"")</f>
        <v/>
      </c>
      <c r="AG2800" s="183" t="str">
        <f>IF(C2800="","",IF(AND(COUNTIFS($J$18:J2800,J2800)=1,C2800&lt;&gt;""),1,""))</f>
        <v/>
      </c>
      <c r="AH2800" s="183" t="str">
        <f>IF(G2800="","",IF(AND(COUNTIFS($J$18:J2800,J2800)=1,G2800&lt;&gt;""),1,""))</f>
        <v/>
      </c>
      <c r="AI2800" s="28">
        <f t="shared" si="554"/>
        <v>468573419.10712183</v>
      </c>
      <c r="AJ2800" s="28">
        <f t="shared" si="555"/>
        <v>55829466.862621114</v>
      </c>
      <c r="AK2800" s="29">
        <f t="shared" si="556"/>
        <v>0.11914774629983395</v>
      </c>
      <c r="AL2800" s="25"/>
      <c r="AM2800" s="25"/>
      <c r="AN2800" s="25"/>
      <c r="AO2800" s="25"/>
      <c r="AP2800" s="45" t="str">
        <f t="shared" si="557"/>
        <v>CancelCancel</v>
      </c>
      <c r="AQ2800" s="45" t="str">
        <f t="shared" si="558"/>
        <v>CancelCancelRMB</v>
      </c>
    </row>
    <row r="2801" spans="1:43" s="15" customFormat="1">
      <c r="A2801" s="182" t="s">
        <v>171</v>
      </c>
      <c r="B2801" s="182"/>
      <c r="C2801" s="182" t="s">
        <v>171</v>
      </c>
      <c r="D2801" s="57" t="str">
        <f t="shared" si="561"/>
        <v/>
      </c>
      <c r="E2801" s="16" t="s">
        <v>171</v>
      </c>
      <c r="F2801" s="16" t="s">
        <v>171</v>
      </c>
      <c r="G2801" s="182" t="s">
        <v>171</v>
      </c>
      <c r="H2801" s="185"/>
      <c r="I2801" s="57" t="str">
        <f t="shared" si="550"/>
        <v>Cancel</v>
      </c>
      <c r="J2801" s="178" t="s">
        <v>2629</v>
      </c>
      <c r="K2801" s="185" t="s">
        <v>3180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51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2630</v>
      </c>
      <c r="V2801" s="16" t="s">
        <v>2631</v>
      </c>
      <c r="W2801" s="16" t="s">
        <v>51</v>
      </c>
      <c r="X2801" s="34">
        <v>920000</v>
      </c>
      <c r="Y2801" s="176">
        <v>1.1299999999999999</v>
      </c>
      <c r="Z2801" s="26">
        <f t="shared" si="559"/>
        <v>920000</v>
      </c>
      <c r="AA2801" s="16">
        <v>1.135</v>
      </c>
      <c r="AB2801" s="35">
        <f t="shared" si="560"/>
        <v>924070.79646017705</v>
      </c>
      <c r="AC2801" s="27">
        <f t="shared" si="552"/>
        <v>110888.49557522124</v>
      </c>
      <c r="AD2801" s="184">
        <v>0.12</v>
      </c>
      <c r="AE2801" s="183">
        <f t="shared" si="553"/>
        <v>0</v>
      </c>
      <c r="AF2801" s="183" t="str">
        <f>IF(AND(COUNTIFS($J$18:J2801,J2801)=1,AE2801=1),1,"")</f>
        <v/>
      </c>
      <c r="AG2801" s="183">
        <f>IF(C2801="","",IF(AND(COUNTIFS($J$18:J2801,J2801)=1,C2801&lt;&gt;""),1,""))</f>
        <v>1</v>
      </c>
      <c r="AH2801" s="183">
        <f>IF(G2801="","",IF(AND(COUNTIFS($J$18:J2801,J2801)=1,G2801&lt;&gt;""),1,""))</f>
        <v>1</v>
      </c>
      <c r="AI2801" s="28">
        <f t="shared" si="554"/>
        <v>468573419.10712183</v>
      </c>
      <c r="AJ2801" s="28">
        <f t="shared" si="555"/>
        <v>55829466.862621114</v>
      </c>
      <c r="AK2801" s="29">
        <f t="shared" si="556"/>
        <v>0.11914774629983395</v>
      </c>
      <c r="AL2801" s="25"/>
      <c r="AM2801" s="25"/>
      <c r="AN2801" s="25"/>
      <c r="AO2801" s="25"/>
      <c r="AP2801" s="45" t="str">
        <f t="shared" si="557"/>
        <v>CancelCancel</v>
      </c>
      <c r="AQ2801" s="45" t="str">
        <f t="shared" si="558"/>
        <v>CancelCancelRMB</v>
      </c>
    </row>
    <row r="2802" spans="1:43" s="15" customFormat="1">
      <c r="A2802" s="182" t="s">
        <v>171</v>
      </c>
      <c r="B2802" s="182"/>
      <c r="C2802" s="182" t="s">
        <v>171</v>
      </c>
      <c r="D2802" s="57" t="str">
        <f t="shared" si="561"/>
        <v/>
      </c>
      <c r="E2802" s="16" t="s">
        <v>171</v>
      </c>
      <c r="F2802" s="16" t="s">
        <v>171</v>
      </c>
      <c r="G2802" s="182" t="s">
        <v>171</v>
      </c>
      <c r="H2802" s="185"/>
      <c r="I2802" s="57" t="str">
        <f t="shared" si="550"/>
        <v>Cancel</v>
      </c>
      <c r="J2802" s="178" t="s">
        <v>2593</v>
      </c>
      <c r="K2802" s="185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51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76">
        <v>1</v>
      </c>
      <c r="Z2802" s="26">
        <f t="shared" si="559"/>
        <v>12650000</v>
      </c>
      <c r="AA2802" s="16">
        <v>7.3499999999999996E-2</v>
      </c>
      <c r="AB2802" s="35">
        <f t="shared" si="560"/>
        <v>929775</v>
      </c>
      <c r="AC2802" s="27">
        <f t="shared" si="552"/>
        <v>111573</v>
      </c>
      <c r="AD2802" s="181">
        <v>0.12</v>
      </c>
      <c r="AE2802" s="183">
        <f t="shared" si="553"/>
        <v>0</v>
      </c>
      <c r="AF2802" s="183" t="str">
        <f>IF(AND(COUNTIFS($J$18:J2802,J2802)=1,AE2802=1),1,"")</f>
        <v/>
      </c>
      <c r="AG2802" s="183" t="str">
        <f>IF(C2802="","",IF(AND(COUNTIFS($J$18:J2802,J2802)=1,C2802&lt;&gt;""),1,""))</f>
        <v/>
      </c>
      <c r="AH2802" s="183" t="str">
        <f>IF(G2802="","",IF(AND(COUNTIFS($J$18:J2802,J2802)=1,G2802&lt;&gt;""),1,""))</f>
        <v/>
      </c>
      <c r="AI2802" s="28">
        <f t="shared" si="554"/>
        <v>468573419.10712183</v>
      </c>
      <c r="AJ2802" s="28">
        <f t="shared" si="555"/>
        <v>55829466.862621114</v>
      </c>
      <c r="AK2802" s="29">
        <f t="shared" si="556"/>
        <v>0.11914774629983395</v>
      </c>
      <c r="AL2802" s="25"/>
      <c r="AM2802" s="25"/>
      <c r="AN2802" s="25"/>
      <c r="AO2802" s="25"/>
      <c r="AP2802" s="45" t="str">
        <f t="shared" si="557"/>
        <v>CancelCancel</v>
      </c>
      <c r="AQ2802" s="45" t="str">
        <f t="shared" si="558"/>
        <v>CancelCancelJPY</v>
      </c>
    </row>
    <row r="2803" spans="1:43" s="15" customFormat="1">
      <c r="A2803" s="182" t="s">
        <v>171</v>
      </c>
      <c r="B2803" s="182"/>
      <c r="C2803" s="182" t="s">
        <v>171</v>
      </c>
      <c r="D2803" s="57" t="str">
        <f t="shared" si="561"/>
        <v/>
      </c>
      <c r="E2803" s="16" t="s">
        <v>171</v>
      </c>
      <c r="F2803" s="16" t="s">
        <v>171</v>
      </c>
      <c r="G2803" s="182" t="s">
        <v>171</v>
      </c>
      <c r="H2803" s="185"/>
      <c r="I2803" s="57" t="str">
        <f t="shared" si="550"/>
        <v>Cancel</v>
      </c>
      <c r="J2803" s="178" t="s">
        <v>2632</v>
      </c>
      <c r="K2803" s="185" t="s">
        <v>2633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51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76">
        <v>1.1299999999999999</v>
      </c>
      <c r="Z2803" s="26">
        <f t="shared" si="559"/>
        <v>910000</v>
      </c>
      <c r="AA2803" s="16">
        <v>1.095</v>
      </c>
      <c r="AB2803" s="35">
        <f t="shared" si="560"/>
        <v>881814.15929203539</v>
      </c>
      <c r="AC2803" s="27">
        <f t="shared" si="552"/>
        <v>105817.69911504425</v>
      </c>
      <c r="AD2803" s="181">
        <v>0.12</v>
      </c>
      <c r="AE2803" s="183">
        <f t="shared" si="553"/>
        <v>0</v>
      </c>
      <c r="AF2803" s="183" t="str">
        <f>IF(AND(COUNTIFS($J$18:J2803,J2803)=1,AE2803=1),1,"")</f>
        <v/>
      </c>
      <c r="AG2803" s="183">
        <f>IF(C2803="","",IF(AND(COUNTIFS($J$18:J2803,J2803)=1,C2803&lt;&gt;""),1,""))</f>
        <v>1</v>
      </c>
      <c r="AH2803" s="183">
        <f>IF(G2803="","",IF(AND(COUNTIFS($J$18:J2803,J2803)=1,G2803&lt;&gt;""),1,""))</f>
        <v>1</v>
      </c>
      <c r="AI2803" s="28">
        <f t="shared" si="554"/>
        <v>468573419.10712183</v>
      </c>
      <c r="AJ2803" s="28">
        <f t="shared" si="555"/>
        <v>55829466.862621114</v>
      </c>
      <c r="AK2803" s="29">
        <f t="shared" si="556"/>
        <v>0.11914774629983395</v>
      </c>
      <c r="AL2803" s="25"/>
      <c r="AM2803" s="25"/>
      <c r="AN2803" s="25"/>
      <c r="AO2803" s="25"/>
      <c r="AP2803" s="45" t="str">
        <f t="shared" si="557"/>
        <v>CancelCancel</v>
      </c>
      <c r="AQ2803" s="45" t="str">
        <f t="shared" si="558"/>
        <v>CancelCancelRMB</v>
      </c>
    </row>
    <row r="2804" spans="1:43" s="15" customFormat="1">
      <c r="A2804" s="182" t="s">
        <v>171</v>
      </c>
      <c r="B2804" s="182"/>
      <c r="C2804" s="182" t="s">
        <v>171</v>
      </c>
      <c r="D2804" s="57" t="str">
        <f t="shared" si="561"/>
        <v/>
      </c>
      <c r="E2804" s="16" t="s">
        <v>171</v>
      </c>
      <c r="F2804" s="16" t="s">
        <v>171</v>
      </c>
      <c r="G2804" s="182" t="s">
        <v>171</v>
      </c>
      <c r="H2804" s="185"/>
      <c r="I2804" s="57" t="str">
        <f t="shared" si="550"/>
        <v>Cancel</v>
      </c>
      <c r="J2804" s="178" t="s">
        <v>2634</v>
      </c>
      <c r="K2804" s="185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51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76">
        <v>1.1299999999999999</v>
      </c>
      <c r="Z2804" s="26">
        <f t="shared" si="559"/>
        <v>1416800</v>
      </c>
      <c r="AA2804" s="16">
        <v>1.095</v>
      </c>
      <c r="AB2804" s="35">
        <f t="shared" si="560"/>
        <v>1372916.814159292</v>
      </c>
      <c r="AC2804" s="27">
        <f t="shared" si="552"/>
        <v>164750.01769911504</v>
      </c>
      <c r="AD2804" s="184">
        <v>0.12</v>
      </c>
      <c r="AE2804" s="183">
        <f t="shared" si="553"/>
        <v>1</v>
      </c>
      <c r="AF2804" s="183">
        <f>IF(AND(COUNTIFS($J$18:J2804,J2804)=1,AE2804=1),1,"")</f>
        <v>1</v>
      </c>
      <c r="AG2804" s="183">
        <f>IF(C2804="","",IF(AND(COUNTIFS($J$18:J2804,J2804)=1,C2804&lt;&gt;""),1,""))</f>
        <v>1</v>
      </c>
      <c r="AH2804" s="183">
        <f>IF(G2804="","",IF(AND(COUNTIFS($J$18:J2804,J2804)=1,G2804&lt;&gt;""),1,""))</f>
        <v>1</v>
      </c>
      <c r="AI2804" s="28">
        <f t="shared" si="554"/>
        <v>468573419.10712183</v>
      </c>
      <c r="AJ2804" s="28">
        <f t="shared" si="555"/>
        <v>55829466.862621114</v>
      </c>
      <c r="AK2804" s="29">
        <f t="shared" si="556"/>
        <v>0.11914774629983395</v>
      </c>
      <c r="AL2804" s="25"/>
      <c r="AM2804" s="25"/>
      <c r="AN2804" s="25"/>
      <c r="AO2804" s="25"/>
      <c r="AP2804" s="45" t="str">
        <f t="shared" si="557"/>
        <v>CancelCancel</v>
      </c>
      <c r="AQ2804" s="45" t="str">
        <f t="shared" si="558"/>
        <v>CancelCancelRMB</v>
      </c>
    </row>
    <row r="2805" spans="1:43" s="15" customFormat="1">
      <c r="A2805" s="182" t="s">
        <v>171</v>
      </c>
      <c r="B2805" s="182"/>
      <c r="C2805" s="182" t="s">
        <v>171</v>
      </c>
      <c r="D2805" s="57" t="str">
        <f t="shared" si="561"/>
        <v/>
      </c>
      <c r="E2805" s="16" t="s">
        <v>171</v>
      </c>
      <c r="F2805" s="16" t="s">
        <v>171</v>
      </c>
      <c r="G2805" s="182" t="s">
        <v>171</v>
      </c>
      <c r="H2805" s="185"/>
      <c r="I2805" s="57" t="str">
        <f t="shared" si="550"/>
        <v>Cancel</v>
      </c>
      <c r="J2805" s="178" t="s">
        <v>2634</v>
      </c>
      <c r="K2805" s="185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51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76">
        <v>1.1299999999999999</v>
      </c>
      <c r="Z2805" s="26">
        <f t="shared" si="559"/>
        <v>1416800</v>
      </c>
      <c r="AA2805" s="16">
        <v>1.095</v>
      </c>
      <c r="AB2805" s="35">
        <f t="shared" si="560"/>
        <v>1372916.814159292</v>
      </c>
      <c r="AC2805" s="27">
        <f t="shared" si="552"/>
        <v>164750.01769911504</v>
      </c>
      <c r="AD2805" s="184">
        <v>0.12</v>
      </c>
      <c r="AE2805" s="183">
        <f t="shared" si="553"/>
        <v>1</v>
      </c>
      <c r="AF2805" s="183" t="str">
        <f>IF(AND(COUNTIFS($J$18:J2805,J2805)=1,AE2805=1),1,"")</f>
        <v/>
      </c>
      <c r="AG2805" s="183" t="str">
        <f>IF(C2805="","",IF(AND(COUNTIFS($J$18:J2805,J2805)=1,C2805&lt;&gt;""),1,""))</f>
        <v/>
      </c>
      <c r="AH2805" s="183" t="str">
        <f>IF(G2805="","",IF(AND(COUNTIFS($J$18:J2805,J2805)=1,G2805&lt;&gt;""),1,""))</f>
        <v/>
      </c>
      <c r="AI2805" s="28">
        <f t="shared" si="554"/>
        <v>468573419.10712183</v>
      </c>
      <c r="AJ2805" s="28">
        <f t="shared" si="555"/>
        <v>55829466.862621114</v>
      </c>
      <c r="AK2805" s="29">
        <f t="shared" si="556"/>
        <v>0.11914774629983395</v>
      </c>
      <c r="AL2805" s="25"/>
      <c r="AM2805" s="25"/>
      <c r="AN2805" s="25"/>
      <c r="AO2805" s="25"/>
      <c r="AP2805" s="45" t="str">
        <f t="shared" si="557"/>
        <v>CancelCancel</v>
      </c>
      <c r="AQ2805" s="45" t="str">
        <f t="shared" si="558"/>
        <v>CancelCancelRMB</v>
      </c>
    </row>
    <row r="2806" spans="1:43" s="15" customFormat="1">
      <c r="A2806" s="182" t="s">
        <v>171</v>
      </c>
      <c r="B2806" s="182"/>
      <c r="C2806" s="182" t="s">
        <v>171</v>
      </c>
      <c r="D2806" s="57" t="str">
        <f t="shared" si="561"/>
        <v/>
      </c>
      <c r="E2806" s="16" t="s">
        <v>171</v>
      </c>
      <c r="F2806" s="16" t="s">
        <v>171</v>
      </c>
      <c r="G2806" s="182" t="s">
        <v>171</v>
      </c>
      <c r="H2806" s="185"/>
      <c r="I2806" s="57" t="str">
        <f t="shared" si="550"/>
        <v>Cancel</v>
      </c>
      <c r="J2806" s="178" t="s">
        <v>2634</v>
      </c>
      <c r="K2806" s="185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51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76">
        <v>1.1299999999999999</v>
      </c>
      <c r="Z2806" s="26">
        <f t="shared" si="559"/>
        <v>1416800</v>
      </c>
      <c r="AA2806" s="16">
        <v>1.095</v>
      </c>
      <c r="AB2806" s="35">
        <f t="shared" si="560"/>
        <v>1372916.814159292</v>
      </c>
      <c r="AC2806" s="27">
        <f t="shared" si="552"/>
        <v>164750.01769911504</v>
      </c>
      <c r="AD2806" s="184">
        <v>0.12</v>
      </c>
      <c r="AE2806" s="183">
        <f t="shared" si="553"/>
        <v>1</v>
      </c>
      <c r="AF2806" s="183" t="str">
        <f>IF(AND(COUNTIFS($J$18:J2806,J2806)=1,AE2806=1),1,"")</f>
        <v/>
      </c>
      <c r="AG2806" s="183" t="str">
        <f>IF(C2806="","",IF(AND(COUNTIFS($J$18:J2806,J2806)=1,C2806&lt;&gt;""),1,""))</f>
        <v/>
      </c>
      <c r="AH2806" s="183" t="str">
        <f>IF(G2806="","",IF(AND(COUNTIFS($J$18:J2806,J2806)=1,G2806&lt;&gt;""),1,""))</f>
        <v/>
      </c>
      <c r="AI2806" s="28">
        <f t="shared" si="554"/>
        <v>468573419.10712183</v>
      </c>
      <c r="AJ2806" s="28">
        <f t="shared" si="555"/>
        <v>55829466.862621114</v>
      </c>
      <c r="AK2806" s="29">
        <f t="shared" si="556"/>
        <v>0.11914774629983395</v>
      </c>
      <c r="AL2806" s="25"/>
      <c r="AM2806" s="25"/>
      <c r="AN2806" s="25"/>
      <c r="AO2806" s="25"/>
      <c r="AP2806" s="45" t="str">
        <f t="shared" si="557"/>
        <v>CancelCancel</v>
      </c>
      <c r="AQ2806" s="45" t="str">
        <f t="shared" si="558"/>
        <v>CancelCancelRMB</v>
      </c>
    </row>
    <row r="2807" spans="1:43" s="15" customFormat="1">
      <c r="A2807" s="182" t="s">
        <v>171</v>
      </c>
      <c r="B2807" s="182"/>
      <c r="C2807" s="182" t="s">
        <v>171</v>
      </c>
      <c r="D2807" s="57" t="str">
        <f t="shared" si="561"/>
        <v/>
      </c>
      <c r="E2807" s="16" t="s">
        <v>171</v>
      </c>
      <c r="F2807" s="16" t="s">
        <v>171</v>
      </c>
      <c r="G2807" s="182" t="s">
        <v>171</v>
      </c>
      <c r="H2807" s="185"/>
      <c r="I2807" s="57" t="str">
        <f t="shared" si="550"/>
        <v>Cancel</v>
      </c>
      <c r="J2807" s="178" t="s">
        <v>2634</v>
      </c>
      <c r="K2807" s="185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51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76">
        <v>1.1299999999999999</v>
      </c>
      <c r="Z2807" s="26">
        <f t="shared" si="559"/>
        <v>1416800</v>
      </c>
      <c r="AA2807" s="16">
        <v>1.095</v>
      </c>
      <c r="AB2807" s="35">
        <f t="shared" si="560"/>
        <v>1372916.814159292</v>
      </c>
      <c r="AC2807" s="27">
        <f t="shared" si="552"/>
        <v>164750.01769911504</v>
      </c>
      <c r="AD2807" s="184">
        <v>0.12</v>
      </c>
      <c r="AE2807" s="183">
        <f t="shared" si="553"/>
        <v>1</v>
      </c>
      <c r="AF2807" s="183" t="str">
        <f>IF(AND(COUNTIFS($J$18:J2807,J2807)=1,AE2807=1),1,"")</f>
        <v/>
      </c>
      <c r="AG2807" s="183" t="str">
        <f>IF(C2807="","",IF(AND(COUNTIFS($J$18:J2807,J2807)=1,C2807&lt;&gt;""),1,""))</f>
        <v/>
      </c>
      <c r="AH2807" s="183" t="str">
        <f>IF(G2807="","",IF(AND(COUNTIFS($J$18:J2807,J2807)=1,G2807&lt;&gt;""),1,""))</f>
        <v/>
      </c>
      <c r="AI2807" s="28">
        <f t="shared" si="554"/>
        <v>468573419.10712183</v>
      </c>
      <c r="AJ2807" s="28">
        <f t="shared" si="555"/>
        <v>55829466.862621114</v>
      </c>
      <c r="AK2807" s="29">
        <f t="shared" si="556"/>
        <v>0.11914774629983395</v>
      </c>
      <c r="AL2807" s="25"/>
      <c r="AM2807" s="25"/>
      <c r="AN2807" s="25"/>
      <c r="AO2807" s="25"/>
      <c r="AP2807" s="45" t="str">
        <f t="shared" si="557"/>
        <v>CancelCancel</v>
      </c>
      <c r="AQ2807" s="45" t="str">
        <f t="shared" si="558"/>
        <v>CancelCancelRMB</v>
      </c>
    </row>
    <row r="2808" spans="1:43" s="15" customFormat="1">
      <c r="A2808" s="182" t="s">
        <v>171</v>
      </c>
      <c r="B2808" s="182"/>
      <c r="C2808" s="182" t="s">
        <v>171</v>
      </c>
      <c r="D2808" s="57" t="str">
        <f t="shared" si="561"/>
        <v/>
      </c>
      <c r="E2808" s="16" t="s">
        <v>171</v>
      </c>
      <c r="F2808" s="16" t="s">
        <v>171</v>
      </c>
      <c r="G2808" s="182" t="s">
        <v>171</v>
      </c>
      <c r="H2808" s="185"/>
      <c r="I2808" s="57" t="str">
        <f t="shared" si="550"/>
        <v>Cancel</v>
      </c>
      <c r="J2808" s="178" t="s">
        <v>2634</v>
      </c>
      <c r="K2808" s="185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51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76">
        <v>1.1299999999999999</v>
      </c>
      <c r="Z2808" s="26">
        <f t="shared" si="559"/>
        <v>1416800</v>
      </c>
      <c r="AA2808" s="16">
        <v>1.095</v>
      </c>
      <c r="AB2808" s="35">
        <f t="shared" si="560"/>
        <v>1372916.814159292</v>
      </c>
      <c r="AC2808" s="27">
        <f t="shared" si="552"/>
        <v>164750.01769911504</v>
      </c>
      <c r="AD2808" s="184">
        <v>0.12</v>
      </c>
      <c r="AE2808" s="183">
        <f t="shared" si="553"/>
        <v>1</v>
      </c>
      <c r="AF2808" s="183" t="str">
        <f>IF(AND(COUNTIFS($J$18:J2808,J2808)=1,AE2808=1),1,"")</f>
        <v/>
      </c>
      <c r="AG2808" s="183" t="str">
        <f>IF(C2808="","",IF(AND(COUNTIFS($J$18:J2808,J2808)=1,C2808&lt;&gt;""),1,""))</f>
        <v/>
      </c>
      <c r="AH2808" s="183" t="str">
        <f>IF(G2808="","",IF(AND(COUNTIFS($J$18:J2808,J2808)=1,G2808&lt;&gt;""),1,""))</f>
        <v/>
      </c>
      <c r="AI2808" s="28">
        <f t="shared" si="554"/>
        <v>468573419.10712183</v>
      </c>
      <c r="AJ2808" s="28">
        <f t="shared" si="555"/>
        <v>55829466.862621114</v>
      </c>
      <c r="AK2808" s="29">
        <f t="shared" si="556"/>
        <v>0.11914774629983395</v>
      </c>
      <c r="AL2808" s="25"/>
      <c r="AM2808" s="25"/>
      <c r="AN2808" s="25"/>
      <c r="AO2808" s="25"/>
      <c r="AP2808" s="45" t="str">
        <f t="shared" si="557"/>
        <v>CancelCancel</v>
      </c>
      <c r="AQ2808" s="45" t="str">
        <f t="shared" si="558"/>
        <v>CancelCancelRMB</v>
      </c>
    </row>
    <row r="2809" spans="1:43" s="15" customFormat="1">
      <c r="A2809" s="182" t="s">
        <v>171</v>
      </c>
      <c r="B2809" s="182"/>
      <c r="C2809" s="182" t="s">
        <v>171</v>
      </c>
      <c r="D2809" s="57" t="str">
        <f t="shared" si="561"/>
        <v/>
      </c>
      <c r="E2809" s="16" t="s">
        <v>171</v>
      </c>
      <c r="F2809" s="16" t="s">
        <v>171</v>
      </c>
      <c r="G2809" s="182" t="s">
        <v>171</v>
      </c>
      <c r="H2809" s="185"/>
      <c r="I2809" s="57" t="str">
        <f t="shared" si="550"/>
        <v>Cancel</v>
      </c>
      <c r="J2809" s="178" t="s">
        <v>2634</v>
      </c>
      <c r="K2809" s="185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51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76">
        <v>1.1299999999999999</v>
      </c>
      <c r="Z2809" s="26">
        <f t="shared" si="559"/>
        <v>1416800</v>
      </c>
      <c r="AA2809" s="16">
        <v>1.095</v>
      </c>
      <c r="AB2809" s="35">
        <f t="shared" si="560"/>
        <v>1372916.814159292</v>
      </c>
      <c r="AC2809" s="27">
        <f t="shared" si="552"/>
        <v>164750.01769911504</v>
      </c>
      <c r="AD2809" s="184">
        <v>0.12</v>
      </c>
      <c r="AE2809" s="183">
        <f t="shared" si="553"/>
        <v>1</v>
      </c>
      <c r="AF2809" s="183" t="str">
        <f>IF(AND(COUNTIFS($J$18:J2809,J2809)=1,AE2809=1),1,"")</f>
        <v/>
      </c>
      <c r="AG2809" s="183" t="str">
        <f>IF(C2809="","",IF(AND(COUNTIFS($J$18:J2809,J2809)=1,C2809&lt;&gt;""),1,""))</f>
        <v/>
      </c>
      <c r="AH2809" s="183" t="str">
        <f>IF(G2809="","",IF(AND(COUNTIFS($J$18:J2809,J2809)=1,G2809&lt;&gt;""),1,""))</f>
        <v/>
      </c>
      <c r="AI2809" s="28">
        <f t="shared" si="554"/>
        <v>468573419.10712183</v>
      </c>
      <c r="AJ2809" s="28">
        <f t="shared" si="555"/>
        <v>55829466.862621114</v>
      </c>
      <c r="AK2809" s="29">
        <f t="shared" si="556"/>
        <v>0.11914774629983395</v>
      </c>
      <c r="AL2809" s="25"/>
      <c r="AM2809" s="25"/>
      <c r="AN2809" s="25"/>
      <c r="AO2809" s="25"/>
      <c r="AP2809" s="45" t="str">
        <f t="shared" si="557"/>
        <v>CancelCancel</v>
      </c>
      <c r="AQ2809" s="45" t="str">
        <f t="shared" si="558"/>
        <v>CancelCancelRMB</v>
      </c>
    </row>
    <row r="2810" spans="1:43" s="15" customFormat="1">
      <c r="A2810" s="182" t="s">
        <v>171</v>
      </c>
      <c r="B2810" s="182"/>
      <c r="C2810" s="182" t="s">
        <v>171</v>
      </c>
      <c r="D2810" s="57" t="str">
        <f t="shared" si="561"/>
        <v/>
      </c>
      <c r="E2810" s="16" t="s">
        <v>171</v>
      </c>
      <c r="F2810" s="16" t="s">
        <v>171</v>
      </c>
      <c r="G2810" s="182" t="s">
        <v>171</v>
      </c>
      <c r="H2810" s="185"/>
      <c r="I2810" s="57" t="str">
        <f t="shared" si="550"/>
        <v>Cancel</v>
      </c>
      <c r="J2810" s="178" t="s">
        <v>2635</v>
      </c>
      <c r="K2810" s="185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51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76">
        <v>1</v>
      </c>
      <c r="Z2810" s="26">
        <f t="shared" si="559"/>
        <v>18880000</v>
      </c>
      <c r="AA2810" s="16">
        <v>7.4099999999999999E-2</v>
      </c>
      <c r="AB2810" s="35">
        <f t="shared" si="560"/>
        <v>1399008</v>
      </c>
      <c r="AC2810" s="27">
        <f t="shared" si="552"/>
        <v>167880.95999999999</v>
      </c>
      <c r="AD2810" s="184">
        <v>0.12</v>
      </c>
      <c r="AE2810" s="183">
        <f t="shared" si="553"/>
        <v>1</v>
      </c>
      <c r="AF2810" s="183">
        <f>IF(AND(COUNTIFS($J$18:J2810,J2810)=1,AE2810=1),1,"")</f>
        <v>1</v>
      </c>
      <c r="AG2810" s="183">
        <f>IF(C2810="","",IF(AND(COUNTIFS($J$18:J2810,J2810)=1,C2810&lt;&gt;""),1,""))</f>
        <v>1</v>
      </c>
      <c r="AH2810" s="183">
        <f>IF(G2810="","",IF(AND(COUNTIFS($J$18:J2810,J2810)=1,G2810&lt;&gt;""),1,""))</f>
        <v>1</v>
      </c>
      <c r="AI2810" s="28">
        <f t="shared" si="554"/>
        <v>468573419.10712183</v>
      </c>
      <c r="AJ2810" s="28">
        <f t="shared" si="555"/>
        <v>55829466.862621114</v>
      </c>
      <c r="AK2810" s="29">
        <f t="shared" si="556"/>
        <v>0.11914774629983395</v>
      </c>
      <c r="AL2810" s="25"/>
      <c r="AM2810" s="25"/>
      <c r="AN2810" s="25"/>
      <c r="AO2810" s="25"/>
      <c r="AP2810" s="45" t="str">
        <f t="shared" si="557"/>
        <v>CancelCancel</v>
      </c>
      <c r="AQ2810" s="45" t="str">
        <f t="shared" si="558"/>
        <v>CancelCancelJPY</v>
      </c>
    </row>
    <row r="2811" spans="1:43" s="15" customFormat="1">
      <c r="A2811" s="182" t="s">
        <v>171</v>
      </c>
      <c r="B2811" s="182"/>
      <c r="C2811" s="182" t="s">
        <v>171</v>
      </c>
      <c r="D2811" s="57" t="str">
        <f t="shared" si="561"/>
        <v/>
      </c>
      <c r="E2811" s="16" t="s">
        <v>171</v>
      </c>
      <c r="F2811" s="16" t="s">
        <v>171</v>
      </c>
      <c r="G2811" s="182" t="s">
        <v>171</v>
      </c>
      <c r="H2811" s="185"/>
      <c r="I2811" s="57" t="str">
        <f t="shared" si="550"/>
        <v>Cancel</v>
      </c>
      <c r="J2811" s="178" t="s">
        <v>2635</v>
      </c>
      <c r="K2811" s="185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51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76">
        <v>1</v>
      </c>
      <c r="Z2811" s="26">
        <f t="shared" si="559"/>
        <v>18880000</v>
      </c>
      <c r="AA2811" s="16">
        <v>7.4099999999999999E-2</v>
      </c>
      <c r="AB2811" s="35">
        <f t="shared" si="560"/>
        <v>1399008</v>
      </c>
      <c r="AC2811" s="27">
        <f t="shared" si="552"/>
        <v>167880.95999999999</v>
      </c>
      <c r="AD2811" s="184">
        <v>0.12</v>
      </c>
      <c r="AE2811" s="183">
        <f t="shared" si="553"/>
        <v>1</v>
      </c>
      <c r="AF2811" s="183" t="str">
        <f>IF(AND(COUNTIFS($J$18:J2811,J2811)=1,AE2811=1),1,"")</f>
        <v/>
      </c>
      <c r="AG2811" s="183" t="str">
        <f>IF(C2811="","",IF(AND(COUNTIFS($J$18:J2811,J2811)=1,C2811&lt;&gt;""),1,""))</f>
        <v/>
      </c>
      <c r="AH2811" s="183" t="str">
        <f>IF(G2811="","",IF(AND(COUNTIFS($J$18:J2811,J2811)=1,G2811&lt;&gt;""),1,""))</f>
        <v/>
      </c>
      <c r="AI2811" s="28">
        <f t="shared" si="554"/>
        <v>468573419.10712183</v>
      </c>
      <c r="AJ2811" s="28">
        <f t="shared" si="555"/>
        <v>55829466.862621114</v>
      </c>
      <c r="AK2811" s="29">
        <f t="shared" si="556"/>
        <v>0.11914774629983395</v>
      </c>
      <c r="AL2811" s="25"/>
      <c r="AM2811" s="25"/>
      <c r="AN2811" s="25"/>
      <c r="AO2811" s="25"/>
      <c r="AP2811" s="45" t="str">
        <f t="shared" si="557"/>
        <v>CancelCancel</v>
      </c>
      <c r="AQ2811" s="45" t="str">
        <f t="shared" si="558"/>
        <v>CancelCancelJPY</v>
      </c>
    </row>
    <row r="2812" spans="1:43" s="15" customFormat="1">
      <c r="A2812" s="182" t="s">
        <v>171</v>
      </c>
      <c r="B2812" s="182"/>
      <c r="C2812" s="182" t="s">
        <v>171</v>
      </c>
      <c r="D2812" s="57" t="str">
        <f t="shared" si="561"/>
        <v/>
      </c>
      <c r="E2812" s="16" t="s">
        <v>171</v>
      </c>
      <c r="F2812" s="16" t="s">
        <v>171</v>
      </c>
      <c r="G2812" s="182" t="s">
        <v>171</v>
      </c>
      <c r="H2812" s="185"/>
      <c r="I2812" s="57" t="str">
        <f t="shared" si="550"/>
        <v>Cancel</v>
      </c>
      <c r="J2812" s="178" t="s">
        <v>2635</v>
      </c>
      <c r="K2812" s="185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51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76">
        <v>1</v>
      </c>
      <c r="Z2812" s="26">
        <f t="shared" si="559"/>
        <v>18880000</v>
      </c>
      <c r="AA2812" s="16">
        <v>7.4099999999999999E-2</v>
      </c>
      <c r="AB2812" s="35">
        <f t="shared" si="560"/>
        <v>1399008</v>
      </c>
      <c r="AC2812" s="27">
        <f t="shared" si="552"/>
        <v>167880.95999999999</v>
      </c>
      <c r="AD2812" s="184">
        <v>0.12</v>
      </c>
      <c r="AE2812" s="183">
        <f t="shared" si="553"/>
        <v>1</v>
      </c>
      <c r="AF2812" s="183" t="str">
        <f>IF(AND(COUNTIFS($J$18:J2812,J2812)=1,AE2812=1),1,"")</f>
        <v/>
      </c>
      <c r="AG2812" s="183" t="str">
        <f>IF(C2812="","",IF(AND(COUNTIFS($J$18:J2812,J2812)=1,C2812&lt;&gt;""),1,""))</f>
        <v/>
      </c>
      <c r="AH2812" s="183" t="str">
        <f>IF(G2812="","",IF(AND(COUNTIFS($J$18:J2812,J2812)=1,G2812&lt;&gt;""),1,""))</f>
        <v/>
      </c>
      <c r="AI2812" s="28">
        <f t="shared" si="554"/>
        <v>468573419.10712183</v>
      </c>
      <c r="AJ2812" s="28">
        <f t="shared" si="555"/>
        <v>55829466.862621114</v>
      </c>
      <c r="AK2812" s="29">
        <f t="shared" si="556"/>
        <v>0.11914774629983395</v>
      </c>
      <c r="AL2812" s="25"/>
      <c r="AM2812" s="25"/>
      <c r="AN2812" s="25"/>
      <c r="AO2812" s="25"/>
      <c r="AP2812" s="45" t="str">
        <f t="shared" si="557"/>
        <v>CancelCancel</v>
      </c>
      <c r="AQ2812" s="45" t="str">
        <f t="shared" si="558"/>
        <v>CancelCancelJPY</v>
      </c>
    </row>
    <row r="2813" spans="1:43" s="15" customFormat="1">
      <c r="A2813" s="182" t="s">
        <v>171</v>
      </c>
      <c r="B2813" s="182"/>
      <c r="C2813" s="182" t="s">
        <v>171</v>
      </c>
      <c r="D2813" s="57" t="str">
        <f t="shared" si="561"/>
        <v/>
      </c>
      <c r="E2813" s="16" t="s">
        <v>171</v>
      </c>
      <c r="F2813" s="16" t="s">
        <v>171</v>
      </c>
      <c r="G2813" s="182" t="s">
        <v>171</v>
      </c>
      <c r="H2813" s="185"/>
      <c r="I2813" s="57" t="str">
        <f t="shared" si="550"/>
        <v>Cancel</v>
      </c>
      <c r="J2813" s="178" t="s">
        <v>2635</v>
      </c>
      <c r="K2813" s="185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51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76">
        <v>1</v>
      </c>
      <c r="Z2813" s="26">
        <f t="shared" si="559"/>
        <v>18880000</v>
      </c>
      <c r="AA2813" s="16">
        <v>7.4099999999999999E-2</v>
      </c>
      <c r="AB2813" s="35">
        <f t="shared" si="560"/>
        <v>1399008</v>
      </c>
      <c r="AC2813" s="27">
        <f t="shared" si="552"/>
        <v>167880.95999999999</v>
      </c>
      <c r="AD2813" s="184">
        <v>0.12</v>
      </c>
      <c r="AE2813" s="183">
        <f t="shared" si="553"/>
        <v>1</v>
      </c>
      <c r="AF2813" s="183" t="str">
        <f>IF(AND(COUNTIFS($J$18:J2813,J2813)=1,AE2813=1),1,"")</f>
        <v/>
      </c>
      <c r="AG2813" s="183" t="str">
        <f>IF(C2813="","",IF(AND(COUNTIFS($J$18:J2813,J2813)=1,C2813&lt;&gt;""),1,""))</f>
        <v/>
      </c>
      <c r="AH2813" s="183" t="str">
        <f>IF(G2813="","",IF(AND(COUNTIFS($J$18:J2813,J2813)=1,G2813&lt;&gt;""),1,""))</f>
        <v/>
      </c>
      <c r="AI2813" s="28">
        <f t="shared" si="554"/>
        <v>468573419.10712183</v>
      </c>
      <c r="AJ2813" s="28">
        <f t="shared" si="555"/>
        <v>55829466.862621114</v>
      </c>
      <c r="AK2813" s="29">
        <f t="shared" si="556"/>
        <v>0.11914774629983395</v>
      </c>
      <c r="AL2813" s="25"/>
      <c r="AM2813" s="25"/>
      <c r="AN2813" s="25"/>
      <c r="AO2813" s="25"/>
      <c r="AP2813" s="45" t="str">
        <f t="shared" si="557"/>
        <v>CancelCancel</v>
      </c>
      <c r="AQ2813" s="45" t="str">
        <f t="shared" si="558"/>
        <v>CancelCancelJPY</v>
      </c>
    </row>
    <row r="2814" spans="1:43" s="15" customFormat="1">
      <c r="A2814" s="182" t="s">
        <v>171</v>
      </c>
      <c r="B2814" s="182"/>
      <c r="C2814" s="182" t="s">
        <v>171</v>
      </c>
      <c r="D2814" s="57" t="str">
        <f t="shared" si="561"/>
        <v/>
      </c>
      <c r="E2814" s="16" t="s">
        <v>171</v>
      </c>
      <c r="F2814" s="16" t="s">
        <v>171</v>
      </c>
      <c r="G2814" s="182" t="s">
        <v>171</v>
      </c>
      <c r="H2814" s="185"/>
      <c r="I2814" s="57" t="str">
        <f t="shared" si="550"/>
        <v>Cancel</v>
      </c>
      <c r="J2814" s="178" t="s">
        <v>2635</v>
      </c>
      <c r="K2814" s="185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51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76">
        <v>1</v>
      </c>
      <c r="Z2814" s="26">
        <f t="shared" si="559"/>
        <v>18880000</v>
      </c>
      <c r="AA2814" s="16">
        <v>7.4099999999999999E-2</v>
      </c>
      <c r="AB2814" s="35">
        <f t="shared" si="560"/>
        <v>1399008</v>
      </c>
      <c r="AC2814" s="27">
        <f t="shared" si="552"/>
        <v>167880.95999999999</v>
      </c>
      <c r="AD2814" s="184">
        <v>0.12</v>
      </c>
      <c r="AE2814" s="183">
        <f t="shared" si="553"/>
        <v>1</v>
      </c>
      <c r="AF2814" s="183" t="str">
        <f>IF(AND(COUNTIFS($J$18:J2814,J2814)=1,AE2814=1),1,"")</f>
        <v/>
      </c>
      <c r="AG2814" s="183" t="str">
        <f>IF(C2814="","",IF(AND(COUNTIFS($J$18:J2814,J2814)=1,C2814&lt;&gt;""),1,""))</f>
        <v/>
      </c>
      <c r="AH2814" s="183" t="str">
        <f>IF(G2814="","",IF(AND(COUNTIFS($J$18:J2814,J2814)=1,G2814&lt;&gt;""),1,""))</f>
        <v/>
      </c>
      <c r="AI2814" s="28">
        <f t="shared" si="554"/>
        <v>468573419.10712183</v>
      </c>
      <c r="AJ2814" s="28">
        <f t="shared" si="555"/>
        <v>55829466.862621114</v>
      </c>
      <c r="AK2814" s="29">
        <f t="shared" si="556"/>
        <v>0.11914774629983395</v>
      </c>
      <c r="AL2814" s="25"/>
      <c r="AM2814" s="25"/>
      <c r="AN2814" s="25"/>
      <c r="AO2814" s="25"/>
      <c r="AP2814" s="45" t="str">
        <f t="shared" si="557"/>
        <v>CancelCancel</v>
      </c>
      <c r="AQ2814" s="45" t="str">
        <f t="shared" si="558"/>
        <v>CancelCancelJPY</v>
      </c>
    </row>
    <row r="2815" spans="1:43" s="15" customFormat="1">
      <c r="A2815" s="182" t="s">
        <v>171</v>
      </c>
      <c r="B2815" s="182"/>
      <c r="C2815" s="182" t="s">
        <v>171</v>
      </c>
      <c r="D2815" s="57" t="str">
        <f t="shared" si="561"/>
        <v/>
      </c>
      <c r="E2815" s="16" t="s">
        <v>171</v>
      </c>
      <c r="F2815" s="16" t="s">
        <v>171</v>
      </c>
      <c r="G2815" s="182" t="s">
        <v>171</v>
      </c>
      <c r="H2815" s="185"/>
      <c r="I2815" s="57" t="str">
        <f t="shared" si="550"/>
        <v>Cancel</v>
      </c>
      <c r="J2815" s="178" t="s">
        <v>2635</v>
      </c>
      <c r="K2815" s="185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51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76">
        <v>1</v>
      </c>
      <c r="Z2815" s="26">
        <f t="shared" si="559"/>
        <v>18880000</v>
      </c>
      <c r="AA2815" s="16">
        <v>7.4099999999999999E-2</v>
      </c>
      <c r="AB2815" s="35">
        <f t="shared" si="560"/>
        <v>1399008</v>
      </c>
      <c r="AC2815" s="27">
        <f t="shared" si="552"/>
        <v>167880.95999999999</v>
      </c>
      <c r="AD2815" s="184">
        <v>0.12</v>
      </c>
      <c r="AE2815" s="183">
        <f t="shared" si="553"/>
        <v>1</v>
      </c>
      <c r="AF2815" s="183" t="str">
        <f>IF(AND(COUNTIFS($J$18:J2815,J2815)=1,AE2815=1),1,"")</f>
        <v/>
      </c>
      <c r="AG2815" s="183" t="str">
        <f>IF(C2815="","",IF(AND(COUNTIFS($J$18:J2815,J2815)=1,C2815&lt;&gt;""),1,""))</f>
        <v/>
      </c>
      <c r="AH2815" s="183" t="str">
        <f>IF(G2815="","",IF(AND(COUNTIFS($J$18:J2815,J2815)=1,G2815&lt;&gt;""),1,""))</f>
        <v/>
      </c>
      <c r="AI2815" s="28">
        <f t="shared" si="554"/>
        <v>468573419.10712183</v>
      </c>
      <c r="AJ2815" s="28">
        <f t="shared" si="555"/>
        <v>55829466.862621114</v>
      </c>
      <c r="AK2815" s="29">
        <f t="shared" si="556"/>
        <v>0.11914774629983395</v>
      </c>
      <c r="AL2815" s="25"/>
      <c r="AM2815" s="25"/>
      <c r="AN2815" s="25"/>
      <c r="AO2815" s="25"/>
      <c r="AP2815" s="45" t="str">
        <f t="shared" si="557"/>
        <v>CancelCancel</v>
      </c>
      <c r="AQ2815" s="45" t="str">
        <f t="shared" si="558"/>
        <v>CancelCancelJPY</v>
      </c>
    </row>
    <row r="2816" spans="1:43" s="15" customFormat="1">
      <c r="A2816" s="182" t="s">
        <v>171</v>
      </c>
      <c r="B2816" s="182"/>
      <c r="C2816" s="182" t="s">
        <v>171</v>
      </c>
      <c r="D2816" s="57" t="str">
        <f t="shared" si="561"/>
        <v/>
      </c>
      <c r="E2816" s="16" t="s">
        <v>171</v>
      </c>
      <c r="F2816" s="16" t="s">
        <v>171</v>
      </c>
      <c r="G2816" s="182" t="s">
        <v>171</v>
      </c>
      <c r="H2816" s="185"/>
      <c r="I2816" s="57" t="str">
        <f t="shared" si="550"/>
        <v>Cancel</v>
      </c>
      <c r="J2816" s="178" t="s">
        <v>2636</v>
      </c>
      <c r="K2816" s="185" t="s">
        <v>2637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51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76">
        <v>1</v>
      </c>
      <c r="Z2816" s="26">
        <f t="shared" si="559"/>
        <v>10705500</v>
      </c>
      <c r="AA2816" s="16">
        <v>7.3400000000000007E-2</v>
      </c>
      <c r="AB2816" s="35">
        <f t="shared" si="560"/>
        <v>785783.70000000007</v>
      </c>
      <c r="AC2816" s="27">
        <f t="shared" si="552"/>
        <v>94294.044000000009</v>
      </c>
      <c r="AD2816" s="184">
        <v>0.12</v>
      </c>
      <c r="AE2816" s="183">
        <f t="shared" si="553"/>
        <v>0</v>
      </c>
      <c r="AF2816" s="183" t="str">
        <f>IF(AND(COUNTIFS($J$18:J2816,J2816)=1,AE2816=1),1,"")</f>
        <v/>
      </c>
      <c r="AG2816" s="183">
        <f>IF(C2816="","",IF(AND(COUNTIFS($J$18:J2816,J2816)=1,C2816&lt;&gt;""),1,""))</f>
        <v>1</v>
      </c>
      <c r="AH2816" s="183">
        <f>IF(G2816="","",IF(AND(COUNTIFS($J$18:J2816,J2816)=1,G2816&lt;&gt;""),1,""))</f>
        <v>1</v>
      </c>
      <c r="AI2816" s="28">
        <f t="shared" si="554"/>
        <v>468573419.10712183</v>
      </c>
      <c r="AJ2816" s="28">
        <f t="shared" si="555"/>
        <v>55829466.862621114</v>
      </c>
      <c r="AK2816" s="29">
        <f t="shared" si="556"/>
        <v>0.11914774629983395</v>
      </c>
      <c r="AL2816" s="25"/>
      <c r="AM2816" s="25"/>
      <c r="AN2816" s="25"/>
      <c r="AO2816" s="25"/>
      <c r="AP2816" s="45" t="str">
        <f t="shared" si="557"/>
        <v>CancelCancel</v>
      </c>
      <c r="AQ2816" s="45" t="str">
        <f t="shared" si="558"/>
        <v>CancelCancelJPY</v>
      </c>
    </row>
    <row r="2817" spans="1:43" s="15" customFormat="1">
      <c r="A2817" s="182" t="s">
        <v>171</v>
      </c>
      <c r="B2817" s="182"/>
      <c r="C2817" s="182" t="s">
        <v>171</v>
      </c>
      <c r="D2817" s="57" t="str">
        <f t="shared" si="561"/>
        <v/>
      </c>
      <c r="E2817" s="16" t="s">
        <v>171</v>
      </c>
      <c r="F2817" s="16" t="s">
        <v>171</v>
      </c>
      <c r="G2817" s="182" t="s">
        <v>171</v>
      </c>
      <c r="H2817" s="185"/>
      <c r="I2817" s="57" t="str">
        <f t="shared" si="550"/>
        <v>Cancel</v>
      </c>
      <c r="J2817" s="178" t="s">
        <v>2636</v>
      </c>
      <c r="K2817" s="185" t="s">
        <v>2638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51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76">
        <v>1</v>
      </c>
      <c r="Z2817" s="26">
        <f t="shared" si="559"/>
        <v>13794500</v>
      </c>
      <c r="AA2817" s="16">
        <v>7.3400000000000007E-2</v>
      </c>
      <c r="AB2817" s="35">
        <f t="shared" si="560"/>
        <v>1012516.3</v>
      </c>
      <c r="AC2817" s="27">
        <f t="shared" si="552"/>
        <v>121501.95600000001</v>
      </c>
      <c r="AD2817" s="184">
        <v>0.12</v>
      </c>
      <c r="AE2817" s="183">
        <f t="shared" si="553"/>
        <v>0</v>
      </c>
      <c r="AF2817" s="183" t="str">
        <f>IF(AND(COUNTIFS($J$18:J2817,J2817)=1,AE2817=1),1,"")</f>
        <v/>
      </c>
      <c r="AG2817" s="183" t="str">
        <f>IF(C2817="","",IF(AND(COUNTIFS($J$18:J2817,J2817)=1,C2817&lt;&gt;""),1,""))</f>
        <v/>
      </c>
      <c r="AH2817" s="183" t="str">
        <f>IF(G2817="","",IF(AND(COUNTIFS($J$18:J2817,J2817)=1,G2817&lt;&gt;""),1,""))</f>
        <v/>
      </c>
      <c r="AI2817" s="28">
        <f t="shared" si="554"/>
        <v>468573419.10712183</v>
      </c>
      <c r="AJ2817" s="28">
        <f t="shared" si="555"/>
        <v>55829466.862621114</v>
      </c>
      <c r="AK2817" s="29">
        <f t="shared" si="556"/>
        <v>0.11914774629983395</v>
      </c>
      <c r="AL2817" s="25"/>
      <c r="AM2817" s="25"/>
      <c r="AN2817" s="25"/>
      <c r="AO2817" s="25"/>
      <c r="AP2817" s="45" t="str">
        <f t="shared" si="557"/>
        <v>CancelCancel</v>
      </c>
      <c r="AQ2817" s="45" t="str">
        <f t="shared" si="558"/>
        <v>CancelCancelJPY</v>
      </c>
    </row>
    <row r="2818" spans="1:43" s="15" customFormat="1">
      <c r="A2818" s="182" t="s">
        <v>171</v>
      </c>
      <c r="B2818" s="182"/>
      <c r="C2818" s="182" t="s">
        <v>171</v>
      </c>
      <c r="D2818" s="57" t="str">
        <f t="shared" si="561"/>
        <v/>
      </c>
      <c r="E2818" s="16" t="s">
        <v>171</v>
      </c>
      <c r="F2818" s="16" t="s">
        <v>171</v>
      </c>
      <c r="G2818" s="182" t="s">
        <v>171</v>
      </c>
      <c r="H2818" s="185"/>
      <c r="I2818" s="5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78" t="s">
        <v>2639</v>
      </c>
      <c r="K2818" s="185" t="s">
        <v>2638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ref="P2818:P2881" si="563">IF(M2818="","",IF(AND(N2818&gt;0,L2818&lt;&gt;""),"MAIN UNIT",IF(AND(O2818&gt;0,L2818&lt;&gt;""),"SERVICE/ PARTS","C66 SERVICE/OTHERS")))</f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76">
        <v>1</v>
      </c>
      <c r="Z2818" s="26">
        <f t="shared" si="559"/>
        <v>10705500</v>
      </c>
      <c r="AA2818" s="16">
        <v>7.3999999999999996E-2</v>
      </c>
      <c r="AB2818" s="35">
        <f t="shared" si="560"/>
        <v>792207</v>
      </c>
      <c r="AC2818" s="27">
        <f t="shared" ref="AC2818:AC2881" si="564">IF(R2818&lt;&gt;"",AB2818*AD2818,"")</f>
        <v>95064.84</v>
      </c>
      <c r="AD2818" s="184">
        <v>0.12</v>
      </c>
      <c r="AE2818" s="183">
        <f t="shared" ref="AE2818:AE2881" si="565">IF(Q2818="","",IF(Q2818="Yes",1,0))</f>
        <v>0</v>
      </c>
      <c r="AF2818" s="183" t="str">
        <f>IF(AND(COUNTIFS($J$18:J2818,J2818)=1,AE2818=1),1,"")</f>
        <v/>
      </c>
      <c r="AG2818" s="183">
        <f>IF(C2818="","",IF(AND(COUNTIFS($J$18:J2818,J2818)=1,C2818&lt;&gt;""),1,""))</f>
        <v>1</v>
      </c>
      <c r="AH2818" s="183">
        <f>IF(G2818="","",IF(AND(COUNTIFS($J$18:J2818,J2818)=1,G2818&lt;&gt;""),1,""))</f>
        <v>1</v>
      </c>
      <c r="AI2818" s="28">
        <f t="shared" ref="AI2818:AI2881" si="566">IF(P2818="C66 SERVICE","",SUMIFS(AB:AB,F:F,F2818,G:G,G2818,E:E,E2818))</f>
        <v>468573419.10712183</v>
      </c>
      <c r="AJ2818" s="28">
        <f t="shared" ref="AJ2818:AJ2881" si="567">IF(P2818="C66 SERVICE","",SUMIFS(AC:AC,F:F,F2818,G:G,G2818,E:E,E2818))</f>
        <v>55829466.862621114</v>
      </c>
      <c r="AK2818" s="29">
        <f t="shared" ref="AK2818:AK2881" si="568">IF(AJ2818&gt;0,AJ2818/AI2818,"")</f>
        <v>0.11914774629983395</v>
      </c>
      <c r="AL2818" s="25"/>
      <c r="AM2818" s="25"/>
      <c r="AN2818" s="25"/>
      <c r="AO2818" s="25"/>
      <c r="AP2818" s="45" t="str">
        <f t="shared" ref="AP2818:AP2881" si="569">IF(F2818="","",F2818&amp;G2818)</f>
        <v>CancelCancel</v>
      </c>
      <c r="AQ2818" s="45" t="str">
        <f t="shared" ref="AQ2818:AQ2881" si="570">IF(W2818="","",F2818&amp;G2818&amp;W2818)</f>
        <v>CancelCancelJPY</v>
      </c>
    </row>
    <row r="2819" spans="1:43" s="15" customFormat="1">
      <c r="A2819" s="182" t="s">
        <v>171</v>
      </c>
      <c r="B2819" s="182"/>
      <c r="C2819" s="182" t="s">
        <v>171</v>
      </c>
      <c r="D2819" s="57" t="str">
        <f t="shared" si="561"/>
        <v/>
      </c>
      <c r="E2819" s="16" t="s">
        <v>171</v>
      </c>
      <c r="F2819" s="16" t="s">
        <v>171</v>
      </c>
      <c r="G2819" s="182" t="s">
        <v>171</v>
      </c>
      <c r="H2819" s="185"/>
      <c r="I2819" s="57" t="str">
        <f t="shared" si="562"/>
        <v>Cancel</v>
      </c>
      <c r="J2819" s="178" t="s">
        <v>2640</v>
      </c>
      <c r="K2819" s="185" t="s">
        <v>2638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3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76">
        <v>1</v>
      </c>
      <c r="Z2819" s="26">
        <f t="shared" si="559"/>
        <v>13794500</v>
      </c>
      <c r="AA2819" s="16">
        <v>7.3999999999999996E-2</v>
      </c>
      <c r="AB2819" s="35">
        <f t="shared" si="560"/>
        <v>1020793</v>
      </c>
      <c r="AC2819" s="27">
        <f t="shared" si="564"/>
        <v>122495.15999999999</v>
      </c>
      <c r="AD2819" s="184">
        <v>0.12</v>
      </c>
      <c r="AE2819" s="183">
        <f t="shared" si="565"/>
        <v>0</v>
      </c>
      <c r="AF2819" s="183" t="str">
        <f>IF(AND(COUNTIFS($J$18:J2819,J2819)=1,AE2819=1),1,"")</f>
        <v/>
      </c>
      <c r="AG2819" s="183" t="str">
        <f>IF(C2819="","",IF(AND(COUNTIFS($J$18:J2819,J2819)=1,C2819&lt;&gt;""),1,""))</f>
        <v/>
      </c>
      <c r="AH2819" s="183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82" t="s">
        <v>171</v>
      </c>
      <c r="B2820" s="182"/>
      <c r="C2820" s="182" t="s">
        <v>171</v>
      </c>
      <c r="D2820" s="57" t="str">
        <f t="shared" si="561"/>
        <v/>
      </c>
      <c r="E2820" s="16" t="s">
        <v>171</v>
      </c>
      <c r="F2820" s="16" t="s">
        <v>171</v>
      </c>
      <c r="G2820" s="182" t="s">
        <v>171</v>
      </c>
      <c r="H2820" s="185"/>
      <c r="I2820" s="57" t="str">
        <f t="shared" si="562"/>
        <v>Cancel</v>
      </c>
      <c r="J2820" s="178" t="s">
        <v>2641</v>
      </c>
      <c r="K2820" s="185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3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76">
        <v>1</v>
      </c>
      <c r="Z2820" s="26">
        <f t="shared" si="559"/>
        <v>8150000</v>
      </c>
      <c r="AA2820" s="16">
        <v>7.3999999999999996E-2</v>
      </c>
      <c r="AB2820" s="35">
        <f t="shared" si="560"/>
        <v>603100</v>
      </c>
      <c r="AC2820" s="27">
        <f t="shared" si="564"/>
        <v>72372</v>
      </c>
      <c r="AD2820" s="184">
        <v>0.12</v>
      </c>
      <c r="AE2820" s="183">
        <f t="shared" si="565"/>
        <v>1</v>
      </c>
      <c r="AF2820" s="183">
        <f>IF(AND(COUNTIFS($J$18:J2820,J2820)=1,AE2820=1),1,"")</f>
        <v>1</v>
      </c>
      <c r="AG2820" s="183">
        <f>IF(C2820="","",IF(AND(COUNTIFS($J$18:J2820,J2820)=1,C2820&lt;&gt;""),1,""))</f>
        <v>1</v>
      </c>
      <c r="AH2820" s="183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82" t="s">
        <v>171</v>
      </c>
      <c r="B2821" s="182"/>
      <c r="C2821" s="182" t="s">
        <v>171</v>
      </c>
      <c r="D2821" s="57" t="str">
        <f t="shared" si="561"/>
        <v/>
      </c>
      <c r="E2821" s="16" t="s">
        <v>171</v>
      </c>
      <c r="F2821" s="16" t="s">
        <v>171</v>
      </c>
      <c r="G2821" s="182" t="s">
        <v>171</v>
      </c>
      <c r="H2821" s="185"/>
      <c r="I2821" s="57" t="str">
        <f t="shared" si="562"/>
        <v>Cancel</v>
      </c>
      <c r="J2821" s="178" t="s">
        <v>2642</v>
      </c>
      <c r="K2821" s="185" t="s">
        <v>2600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3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76">
        <v>1</v>
      </c>
      <c r="Z2821" s="26">
        <f t="shared" si="559"/>
        <v>10000000</v>
      </c>
      <c r="AA2821" s="16">
        <v>7.17E-2</v>
      </c>
      <c r="AB2821" s="35">
        <f t="shared" si="560"/>
        <v>717000</v>
      </c>
      <c r="AC2821" s="27">
        <f t="shared" si="564"/>
        <v>86040</v>
      </c>
      <c r="AD2821" s="181">
        <v>0.12</v>
      </c>
      <c r="AE2821" s="183">
        <f t="shared" si="565"/>
        <v>1</v>
      </c>
      <c r="AF2821" s="183">
        <f>IF(AND(COUNTIFS($J$18:J2821,J2821)=1,AE2821=1),1,"")</f>
        <v>1</v>
      </c>
      <c r="AG2821" s="183">
        <f>IF(C2821="","",IF(AND(COUNTIFS($J$18:J2821,J2821)=1,C2821&lt;&gt;""),1,""))</f>
        <v>1</v>
      </c>
      <c r="AH2821" s="183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82" t="s">
        <v>171</v>
      </c>
      <c r="B2822" s="182"/>
      <c r="C2822" s="182" t="s">
        <v>171</v>
      </c>
      <c r="D2822" s="57" t="str">
        <f t="shared" si="561"/>
        <v/>
      </c>
      <c r="E2822" s="16" t="s">
        <v>171</v>
      </c>
      <c r="F2822" s="16" t="s">
        <v>171</v>
      </c>
      <c r="G2822" s="182" t="s">
        <v>171</v>
      </c>
      <c r="H2822" s="185"/>
      <c r="I2822" s="57" t="str">
        <f t="shared" si="562"/>
        <v>Cancel</v>
      </c>
      <c r="J2822" s="178" t="s">
        <v>2642</v>
      </c>
      <c r="K2822" s="185" t="s">
        <v>2600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3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76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0"/>
        <v>717000</v>
      </c>
      <c r="AC2822" s="27">
        <f t="shared" si="564"/>
        <v>86040</v>
      </c>
      <c r="AD2822" s="181">
        <v>0.12</v>
      </c>
      <c r="AE2822" s="183">
        <f t="shared" si="565"/>
        <v>1</v>
      </c>
      <c r="AF2822" s="183" t="str">
        <f>IF(AND(COUNTIFS($J$18:J2822,J2822)=1,AE2822=1),1,"")</f>
        <v/>
      </c>
      <c r="AG2822" s="183" t="str">
        <f>IF(C2822="","",IF(AND(COUNTIFS($J$18:J2822,J2822)=1,C2822&lt;&gt;""),1,""))</f>
        <v/>
      </c>
      <c r="AH2822" s="183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82" t="s">
        <v>171</v>
      </c>
      <c r="B2823" s="182"/>
      <c r="C2823" s="182" t="s">
        <v>171</v>
      </c>
      <c r="D2823" s="57" t="str">
        <f t="shared" si="561"/>
        <v/>
      </c>
      <c r="E2823" s="16" t="s">
        <v>171</v>
      </c>
      <c r="F2823" s="16" t="s">
        <v>171</v>
      </c>
      <c r="G2823" s="182" t="s">
        <v>171</v>
      </c>
      <c r="H2823" s="185"/>
      <c r="I2823" s="57" t="str">
        <f t="shared" si="562"/>
        <v>Cancel</v>
      </c>
      <c r="J2823" s="178" t="s">
        <v>2642</v>
      </c>
      <c r="K2823" s="185" t="s">
        <v>2600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3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76">
        <v>1</v>
      </c>
      <c r="Z2823" s="26">
        <f t="shared" si="571"/>
        <v>15800000</v>
      </c>
      <c r="AA2823" s="16">
        <v>7.17E-2</v>
      </c>
      <c r="AB2823" s="35">
        <f t="shared" si="560"/>
        <v>1132860</v>
      </c>
      <c r="AC2823" s="27">
        <f t="shared" si="564"/>
        <v>135943.19999999998</v>
      </c>
      <c r="AD2823" s="181">
        <v>0.12</v>
      </c>
      <c r="AE2823" s="183">
        <f t="shared" si="565"/>
        <v>1</v>
      </c>
      <c r="AF2823" s="183" t="str">
        <f>IF(AND(COUNTIFS($J$18:J2823,J2823)=1,AE2823=1),1,"")</f>
        <v/>
      </c>
      <c r="AG2823" s="183" t="str">
        <f>IF(C2823="","",IF(AND(COUNTIFS($J$18:J2823,J2823)=1,C2823&lt;&gt;""),1,""))</f>
        <v/>
      </c>
      <c r="AH2823" s="183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82" t="s">
        <v>171</v>
      </c>
      <c r="B2824" s="182"/>
      <c r="C2824" s="182" t="s">
        <v>171</v>
      </c>
      <c r="D2824" s="57" t="str">
        <f t="shared" si="561"/>
        <v/>
      </c>
      <c r="E2824" s="16" t="s">
        <v>171</v>
      </c>
      <c r="F2824" s="16" t="s">
        <v>171</v>
      </c>
      <c r="G2824" s="182" t="s">
        <v>171</v>
      </c>
      <c r="H2824" s="185"/>
      <c r="I2824" s="57" t="str">
        <f t="shared" si="562"/>
        <v>Cancel</v>
      </c>
      <c r="J2824" s="178" t="s">
        <v>2643</v>
      </c>
      <c r="K2824" s="185" t="s">
        <v>2600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3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76">
        <v>1</v>
      </c>
      <c r="Z2824" s="26">
        <f t="shared" si="571"/>
        <v>15800000</v>
      </c>
      <c r="AA2824" s="16">
        <v>7.17E-2</v>
      </c>
      <c r="AB2824" s="35">
        <f t="shared" si="560"/>
        <v>1132860</v>
      </c>
      <c r="AC2824" s="27">
        <f t="shared" si="564"/>
        <v>135943.19999999998</v>
      </c>
      <c r="AD2824" s="181">
        <v>0.12</v>
      </c>
      <c r="AE2824" s="183">
        <f t="shared" si="565"/>
        <v>1</v>
      </c>
      <c r="AF2824" s="183" t="str">
        <f>IF(AND(COUNTIFS($J$18:J2824,J2824)=1,AE2824=1),1,"")</f>
        <v/>
      </c>
      <c r="AG2824" s="183" t="str">
        <f>IF(C2824="","",IF(AND(COUNTIFS($J$18:J2824,J2824)=1,C2824&lt;&gt;""),1,""))</f>
        <v/>
      </c>
      <c r="AH2824" s="183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82" t="s">
        <v>171</v>
      </c>
      <c r="B2825" s="182"/>
      <c r="C2825" s="182" t="s">
        <v>171</v>
      </c>
      <c r="D2825" s="57" t="str">
        <f t="shared" si="561"/>
        <v/>
      </c>
      <c r="E2825" s="16" t="s">
        <v>171</v>
      </c>
      <c r="F2825" s="16" t="s">
        <v>171</v>
      </c>
      <c r="G2825" s="182" t="s">
        <v>171</v>
      </c>
      <c r="H2825" s="185"/>
      <c r="I2825" s="57" t="str">
        <f t="shared" si="562"/>
        <v>Cancel</v>
      </c>
      <c r="J2825" s="178" t="s">
        <v>2644</v>
      </c>
      <c r="K2825" s="185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3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76">
        <v>1</v>
      </c>
      <c r="Z2825" s="26">
        <f t="shared" si="571"/>
        <v>11000000</v>
      </c>
      <c r="AA2825" s="16">
        <v>7.0199999999999999E-2</v>
      </c>
      <c r="AB2825" s="35">
        <f t="shared" si="560"/>
        <v>772200</v>
      </c>
      <c r="AC2825" s="27">
        <f t="shared" si="564"/>
        <v>92664</v>
      </c>
      <c r="AD2825" s="181">
        <v>0.12</v>
      </c>
      <c r="AE2825" s="183">
        <f t="shared" si="565"/>
        <v>0</v>
      </c>
      <c r="AF2825" s="183" t="str">
        <f>IF(AND(COUNTIFS($J$18:J2825,J2825)=1,AE2825=1),1,"")</f>
        <v/>
      </c>
      <c r="AG2825" s="183">
        <f>IF(C2825="","",IF(AND(COUNTIFS($J$18:J2825,J2825)=1,C2825&lt;&gt;""),1,""))</f>
        <v>1</v>
      </c>
      <c r="AH2825" s="183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82" t="s">
        <v>171</v>
      </c>
      <c r="B2826" s="182"/>
      <c r="C2826" s="182" t="s">
        <v>171</v>
      </c>
      <c r="D2826" s="57" t="str">
        <f t="shared" si="561"/>
        <v/>
      </c>
      <c r="E2826" s="16" t="s">
        <v>171</v>
      </c>
      <c r="F2826" s="16" t="s">
        <v>171</v>
      </c>
      <c r="G2826" s="182" t="s">
        <v>171</v>
      </c>
      <c r="H2826" s="185"/>
      <c r="I2826" s="57" t="str">
        <f t="shared" si="562"/>
        <v>Cancel</v>
      </c>
      <c r="J2826" s="178" t="s">
        <v>2645</v>
      </c>
      <c r="K2826" s="185" t="s">
        <v>2646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3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76">
        <v>1</v>
      </c>
      <c r="Z2826" s="26">
        <f t="shared" si="571"/>
        <v>14700000</v>
      </c>
      <c r="AA2826" s="16">
        <v>7.2900000000000006E-2</v>
      </c>
      <c r="AB2826" s="35">
        <f t="shared" ref="AB2826:AB2889" si="572">IF(AND(R2826&lt;&gt;"C66",R2826&lt;&gt;""),Z2826/Y2826*AA2826,"")</f>
        <v>1071630</v>
      </c>
      <c r="AC2826" s="27">
        <f t="shared" si="564"/>
        <v>128595.59999999999</v>
      </c>
      <c r="AD2826" s="181">
        <v>0.12</v>
      </c>
      <c r="AE2826" s="183">
        <f t="shared" si="565"/>
        <v>0</v>
      </c>
      <c r="AF2826" s="183" t="str">
        <f>IF(AND(COUNTIFS($J$18:J2826,J2826)=1,AE2826=1),1,"")</f>
        <v/>
      </c>
      <c r="AG2826" s="183">
        <f>IF(C2826="","",IF(AND(COUNTIFS($J$18:J2826,J2826)=1,C2826&lt;&gt;""),1,""))</f>
        <v>1</v>
      </c>
      <c r="AH2826" s="183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82" t="s">
        <v>171</v>
      </c>
      <c r="B2827" s="182"/>
      <c r="C2827" s="182" t="s">
        <v>171</v>
      </c>
      <c r="D2827" s="57" t="str">
        <f t="shared" si="561"/>
        <v/>
      </c>
      <c r="E2827" s="16" t="s">
        <v>171</v>
      </c>
      <c r="F2827" s="16" t="s">
        <v>171</v>
      </c>
      <c r="G2827" s="182" t="s">
        <v>171</v>
      </c>
      <c r="H2827" s="185"/>
      <c r="I2827" s="57" t="str">
        <f t="shared" si="562"/>
        <v>Cancel</v>
      </c>
      <c r="J2827" s="178" t="s">
        <v>2647</v>
      </c>
      <c r="K2827" s="185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3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76">
        <v>1</v>
      </c>
      <c r="Z2827" s="26">
        <f t="shared" si="571"/>
        <v>8544600</v>
      </c>
      <c r="AA2827" s="16">
        <v>7.2999999999999995E-2</v>
      </c>
      <c r="AB2827" s="35">
        <f t="shared" si="572"/>
        <v>623755.79999999993</v>
      </c>
      <c r="AC2827" s="27">
        <f t="shared" si="564"/>
        <v>74850.695999999982</v>
      </c>
      <c r="AD2827" s="181">
        <v>0.12</v>
      </c>
      <c r="AE2827" s="183">
        <f t="shared" si="565"/>
        <v>1</v>
      </c>
      <c r="AF2827" s="183">
        <f>IF(AND(COUNTIFS($J$18:J2827,J2827)=1,AE2827=1),1,"")</f>
        <v>1</v>
      </c>
      <c r="AG2827" s="183">
        <f>IF(C2827="","",IF(AND(COUNTIFS($J$18:J2827,J2827)=1,C2827&lt;&gt;""),1,""))</f>
        <v>1</v>
      </c>
      <c r="AH2827" s="183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82" t="s">
        <v>171</v>
      </c>
      <c r="B2828" s="182"/>
      <c r="C2828" s="182" t="s">
        <v>171</v>
      </c>
      <c r="D2828" s="57" t="str">
        <f t="shared" si="561"/>
        <v/>
      </c>
      <c r="E2828" s="16" t="s">
        <v>171</v>
      </c>
      <c r="F2828" s="16" t="s">
        <v>171</v>
      </c>
      <c r="G2828" s="182" t="s">
        <v>171</v>
      </c>
      <c r="H2828" s="185"/>
      <c r="I2828" s="57" t="str">
        <f t="shared" si="562"/>
        <v>Cancel</v>
      </c>
      <c r="J2828" s="178" t="s">
        <v>2647</v>
      </c>
      <c r="K2828" s="185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3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76">
        <v>1</v>
      </c>
      <c r="Z2828" s="26">
        <f t="shared" si="571"/>
        <v>8544600</v>
      </c>
      <c r="AA2828" s="16">
        <v>7.2999999999999995E-2</v>
      </c>
      <c r="AB2828" s="35">
        <f t="shared" si="572"/>
        <v>623755.79999999993</v>
      </c>
      <c r="AC2828" s="27">
        <f t="shared" si="564"/>
        <v>74850.695999999982</v>
      </c>
      <c r="AD2828" s="181">
        <v>0.12</v>
      </c>
      <c r="AE2828" s="183">
        <f t="shared" si="565"/>
        <v>1</v>
      </c>
      <c r="AF2828" s="183" t="str">
        <f>IF(AND(COUNTIFS($J$18:J2828,J2828)=1,AE2828=1),1,"")</f>
        <v/>
      </c>
      <c r="AG2828" s="183" t="str">
        <f>IF(C2828="","",IF(AND(COUNTIFS($J$18:J2828,J2828)=1,C2828&lt;&gt;""),1,""))</f>
        <v/>
      </c>
      <c r="AH2828" s="183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82" t="s">
        <v>171</v>
      </c>
      <c r="B2829" s="182"/>
      <c r="C2829" s="182" t="s">
        <v>171</v>
      </c>
      <c r="D2829" s="57" t="str">
        <f t="shared" si="561"/>
        <v/>
      </c>
      <c r="E2829" s="16" t="s">
        <v>171</v>
      </c>
      <c r="F2829" s="16" t="s">
        <v>171</v>
      </c>
      <c r="G2829" s="182" t="s">
        <v>171</v>
      </c>
      <c r="H2829" s="185"/>
      <c r="I2829" s="57" t="str">
        <f t="shared" si="562"/>
        <v>Cancel</v>
      </c>
      <c r="J2829" s="178" t="s">
        <v>2648</v>
      </c>
      <c r="K2829" s="185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3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76">
        <v>1</v>
      </c>
      <c r="Z2829" s="26">
        <f t="shared" si="571"/>
        <v>16150000</v>
      </c>
      <c r="AA2829" s="16">
        <v>7.2999999999999995E-2</v>
      </c>
      <c r="AB2829" s="35">
        <f t="shared" si="572"/>
        <v>1178950</v>
      </c>
      <c r="AC2829" s="27">
        <f t="shared" si="564"/>
        <v>141474</v>
      </c>
      <c r="AD2829" s="181">
        <v>0.12</v>
      </c>
      <c r="AE2829" s="183">
        <f t="shared" si="565"/>
        <v>0</v>
      </c>
      <c r="AF2829" s="183" t="str">
        <f>IF(AND(COUNTIFS($J$18:J2829,J2829)=1,AE2829=1),1,"")</f>
        <v/>
      </c>
      <c r="AG2829" s="183">
        <f>IF(C2829="","",IF(AND(COUNTIFS($J$18:J2829,J2829)=1,C2829&lt;&gt;""),1,""))</f>
        <v>1</v>
      </c>
      <c r="AH2829" s="183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82" t="s">
        <v>171</v>
      </c>
      <c r="B2830" s="182"/>
      <c r="C2830" s="182" t="s">
        <v>171</v>
      </c>
      <c r="D2830" s="57" t="str">
        <f t="shared" si="561"/>
        <v/>
      </c>
      <c r="E2830" s="16" t="s">
        <v>171</v>
      </c>
      <c r="F2830" s="16" t="s">
        <v>171</v>
      </c>
      <c r="G2830" s="182" t="s">
        <v>171</v>
      </c>
      <c r="H2830" s="185"/>
      <c r="I2830" s="57" t="str">
        <f t="shared" si="562"/>
        <v>Cancel</v>
      </c>
      <c r="J2830" s="178" t="s">
        <v>2648</v>
      </c>
      <c r="K2830" s="185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3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76">
        <v>1</v>
      </c>
      <c r="Z2830" s="26">
        <f t="shared" si="571"/>
        <v>16150000</v>
      </c>
      <c r="AA2830" s="16">
        <v>7.2999999999999995E-2</v>
      </c>
      <c r="AB2830" s="35">
        <f t="shared" si="572"/>
        <v>1178950</v>
      </c>
      <c r="AC2830" s="27">
        <f t="shared" si="564"/>
        <v>141474</v>
      </c>
      <c r="AD2830" s="181">
        <v>0.12</v>
      </c>
      <c r="AE2830" s="183">
        <f t="shared" si="565"/>
        <v>0</v>
      </c>
      <c r="AF2830" s="183" t="str">
        <f>IF(AND(COUNTIFS($J$18:J2830,J2830)=1,AE2830=1),1,"")</f>
        <v/>
      </c>
      <c r="AG2830" s="183" t="str">
        <f>IF(C2830="","",IF(AND(COUNTIFS($J$18:J2830,J2830)=1,C2830&lt;&gt;""),1,""))</f>
        <v/>
      </c>
      <c r="AH2830" s="183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82" t="s">
        <v>171</v>
      </c>
      <c r="B2831" s="182"/>
      <c r="C2831" s="182" t="s">
        <v>171</v>
      </c>
      <c r="D2831" s="57" t="str">
        <f t="shared" si="561"/>
        <v/>
      </c>
      <c r="E2831" s="16" t="s">
        <v>171</v>
      </c>
      <c r="F2831" s="16" t="s">
        <v>171</v>
      </c>
      <c r="G2831" s="182" t="s">
        <v>171</v>
      </c>
      <c r="H2831" s="185"/>
      <c r="I2831" s="57" t="str">
        <f t="shared" si="562"/>
        <v>Cancel</v>
      </c>
      <c r="J2831" s="178" t="s">
        <v>2649</v>
      </c>
      <c r="K2831" s="185" t="s">
        <v>2650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3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76">
        <v>1</v>
      </c>
      <c r="Z2831" s="26">
        <f t="shared" si="571"/>
        <v>11840000</v>
      </c>
      <c r="AA2831" s="16">
        <v>7.2999999999999995E-2</v>
      </c>
      <c r="AB2831" s="35">
        <f t="shared" si="572"/>
        <v>864320</v>
      </c>
      <c r="AC2831" s="27">
        <f t="shared" si="564"/>
        <v>103718.39999999999</v>
      </c>
      <c r="AD2831" s="181">
        <v>0.12</v>
      </c>
      <c r="AE2831" s="183">
        <f t="shared" si="565"/>
        <v>1</v>
      </c>
      <c r="AF2831" s="183">
        <f>IF(AND(COUNTIFS($J$18:J2831,J2831)=1,AE2831=1),1,"")</f>
        <v>1</v>
      </c>
      <c r="AG2831" s="183">
        <f>IF(C2831="","",IF(AND(COUNTIFS($J$18:J2831,J2831)=1,C2831&lt;&gt;""),1,""))</f>
        <v>1</v>
      </c>
      <c r="AH2831" s="183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82" t="s">
        <v>171</v>
      </c>
      <c r="B2832" s="182"/>
      <c r="C2832" s="182" t="s">
        <v>171</v>
      </c>
      <c r="D2832" s="57" t="str">
        <f t="shared" si="561"/>
        <v/>
      </c>
      <c r="E2832" s="16" t="s">
        <v>171</v>
      </c>
      <c r="F2832" s="16" t="s">
        <v>171</v>
      </c>
      <c r="G2832" s="182" t="s">
        <v>171</v>
      </c>
      <c r="H2832" s="185"/>
      <c r="I2832" s="57" t="str">
        <f t="shared" si="562"/>
        <v>Cancel</v>
      </c>
      <c r="J2832" s="178" t="s">
        <v>2651</v>
      </c>
      <c r="K2832" s="185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3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76">
        <v>1.1299999999999999</v>
      </c>
      <c r="Z2832" s="26">
        <f t="shared" si="571"/>
        <v>810000</v>
      </c>
      <c r="AA2832" s="16">
        <v>1.1100000000000001</v>
      </c>
      <c r="AB2832" s="35">
        <f t="shared" si="572"/>
        <v>795663.71681415953</v>
      </c>
      <c r="AC2832" s="27">
        <f t="shared" si="564"/>
        <v>95479.646017699139</v>
      </c>
      <c r="AD2832" s="184">
        <v>0.12</v>
      </c>
      <c r="AE2832" s="183">
        <f t="shared" si="565"/>
        <v>1</v>
      </c>
      <c r="AF2832" s="183">
        <f>IF(AND(COUNTIFS($J$18:J2832,J2832)=1,AE2832=1),1,"")</f>
        <v>1</v>
      </c>
      <c r="AG2832" s="183">
        <f>IF(C2832="","",IF(AND(COUNTIFS($J$18:J2832,J2832)=1,C2832&lt;&gt;""),1,""))</f>
        <v>1</v>
      </c>
      <c r="AH2832" s="183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82" t="s">
        <v>171</v>
      </c>
      <c r="B2833" s="182"/>
      <c r="C2833" s="182" t="s">
        <v>171</v>
      </c>
      <c r="D2833" s="57" t="str">
        <f t="shared" si="561"/>
        <v/>
      </c>
      <c r="E2833" s="16" t="s">
        <v>171</v>
      </c>
      <c r="F2833" s="16" t="s">
        <v>171</v>
      </c>
      <c r="G2833" s="182" t="s">
        <v>171</v>
      </c>
      <c r="H2833" s="185"/>
      <c r="I2833" s="57" t="str">
        <f t="shared" si="562"/>
        <v>Cancel</v>
      </c>
      <c r="J2833" s="178" t="s">
        <v>2651</v>
      </c>
      <c r="K2833" s="185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3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76">
        <v>1.1299999999999999</v>
      </c>
      <c r="Z2833" s="26">
        <f t="shared" si="571"/>
        <v>690000</v>
      </c>
      <c r="AA2833" s="16">
        <v>1.1100000000000001</v>
      </c>
      <c r="AB2833" s="35">
        <f t="shared" si="572"/>
        <v>677787.6106194692</v>
      </c>
      <c r="AC2833" s="27">
        <f t="shared" si="564"/>
        <v>81334.513274336306</v>
      </c>
      <c r="AD2833" s="184">
        <v>0.12</v>
      </c>
      <c r="AE2833" s="183">
        <f t="shared" si="565"/>
        <v>1</v>
      </c>
      <c r="AF2833" s="183" t="str">
        <f>IF(AND(COUNTIFS($J$18:J2833,J2833)=1,AE2833=1),1,"")</f>
        <v/>
      </c>
      <c r="AG2833" s="183" t="str">
        <f>IF(C2833="","",IF(AND(COUNTIFS($J$18:J2833,J2833)=1,C2833&lt;&gt;""),1,""))</f>
        <v/>
      </c>
      <c r="AH2833" s="183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82" t="s">
        <v>171</v>
      </c>
      <c r="B2834" s="182"/>
      <c r="C2834" s="182" t="s">
        <v>171</v>
      </c>
      <c r="D2834" s="57" t="str">
        <f t="shared" si="561"/>
        <v/>
      </c>
      <c r="E2834" s="16" t="s">
        <v>171</v>
      </c>
      <c r="F2834" s="16" t="s">
        <v>171</v>
      </c>
      <c r="G2834" s="182" t="s">
        <v>171</v>
      </c>
      <c r="H2834" s="185"/>
      <c r="I2834" s="57" t="str">
        <f t="shared" si="562"/>
        <v>Cancel</v>
      </c>
      <c r="J2834" s="178" t="s">
        <v>2652</v>
      </c>
      <c r="K2834" s="185" t="s">
        <v>3181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3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76">
        <v>1.1299999999999999</v>
      </c>
      <c r="Z2834" s="26">
        <f t="shared" si="571"/>
        <v>664000</v>
      </c>
      <c r="AA2834" s="16">
        <v>1.1100000000000001</v>
      </c>
      <c r="AB2834" s="35">
        <f t="shared" si="572"/>
        <v>652247.78761061956</v>
      </c>
      <c r="AC2834" s="27">
        <f t="shared" si="564"/>
        <v>78269.73451327435</v>
      </c>
      <c r="AD2834" s="184">
        <v>0.12</v>
      </c>
      <c r="AE2834" s="183">
        <f t="shared" si="565"/>
        <v>1</v>
      </c>
      <c r="AF2834" s="183">
        <f>IF(AND(COUNTIFS($J$18:J2834,J2834)=1,AE2834=1),1,"")</f>
        <v>1</v>
      </c>
      <c r="AG2834" s="183">
        <f>IF(C2834="","",IF(AND(COUNTIFS($J$18:J2834,J2834)=1,C2834&lt;&gt;""),1,""))</f>
        <v>1</v>
      </c>
      <c r="AH2834" s="183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82" t="s">
        <v>171</v>
      </c>
      <c r="B2835" s="182"/>
      <c r="C2835" s="182" t="s">
        <v>171</v>
      </c>
      <c r="D2835" s="57" t="str">
        <f t="shared" si="561"/>
        <v/>
      </c>
      <c r="E2835" s="16" t="s">
        <v>171</v>
      </c>
      <c r="F2835" s="16" t="s">
        <v>171</v>
      </c>
      <c r="G2835" s="182" t="s">
        <v>171</v>
      </c>
      <c r="H2835" s="185"/>
      <c r="I2835" s="57" t="str">
        <f t="shared" si="562"/>
        <v>Cancel</v>
      </c>
      <c r="J2835" s="178" t="s">
        <v>2652</v>
      </c>
      <c r="K2835" s="185" t="s">
        <v>3181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3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76">
        <v>1.1299999999999999</v>
      </c>
      <c r="Z2835" s="26">
        <f t="shared" si="571"/>
        <v>664000</v>
      </c>
      <c r="AA2835" s="16">
        <v>1.1100000000000001</v>
      </c>
      <c r="AB2835" s="35">
        <f t="shared" si="572"/>
        <v>652247.78761061956</v>
      </c>
      <c r="AC2835" s="27">
        <f t="shared" si="564"/>
        <v>78269.73451327435</v>
      </c>
      <c r="AD2835" s="184">
        <v>0.12</v>
      </c>
      <c r="AE2835" s="183">
        <f t="shared" si="565"/>
        <v>1</v>
      </c>
      <c r="AF2835" s="183" t="str">
        <f>IF(AND(COUNTIFS($J$18:J2835,J2835)=1,AE2835=1),1,"")</f>
        <v/>
      </c>
      <c r="AG2835" s="183" t="str">
        <f>IF(C2835="","",IF(AND(COUNTIFS($J$18:J2835,J2835)=1,C2835&lt;&gt;""),1,""))</f>
        <v/>
      </c>
      <c r="AH2835" s="183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82" t="s">
        <v>171</v>
      </c>
      <c r="B2836" s="182"/>
      <c r="C2836" s="182" t="s">
        <v>171</v>
      </c>
      <c r="D2836" s="57" t="str">
        <f t="shared" si="561"/>
        <v/>
      </c>
      <c r="E2836" s="16" t="s">
        <v>171</v>
      </c>
      <c r="F2836" s="16" t="s">
        <v>171</v>
      </c>
      <c r="G2836" s="182" t="s">
        <v>171</v>
      </c>
      <c r="H2836" s="185"/>
      <c r="I2836" s="57" t="str">
        <f t="shared" si="562"/>
        <v>Cancel</v>
      </c>
      <c r="J2836" s="178" t="s">
        <v>2653</v>
      </c>
      <c r="K2836" s="185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3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76">
        <v>1</v>
      </c>
      <c r="Z2836" s="26">
        <f t="shared" si="571"/>
        <v>11998800</v>
      </c>
      <c r="AA2836" s="16">
        <v>7.3599999999999999E-2</v>
      </c>
      <c r="AB2836" s="35">
        <f t="shared" si="572"/>
        <v>883111.67999999993</v>
      </c>
      <c r="AC2836" s="27">
        <f t="shared" si="564"/>
        <v>105973.40159999998</v>
      </c>
      <c r="AD2836" s="181">
        <v>0.12</v>
      </c>
      <c r="AE2836" s="183">
        <f t="shared" si="565"/>
        <v>1</v>
      </c>
      <c r="AF2836" s="183">
        <f>IF(AND(COUNTIFS($J$18:J2836,J2836)=1,AE2836=1),1,"")</f>
        <v>1</v>
      </c>
      <c r="AG2836" s="183">
        <f>IF(C2836="","",IF(AND(COUNTIFS($J$18:J2836,J2836)=1,C2836&lt;&gt;""),1,""))</f>
        <v>1</v>
      </c>
      <c r="AH2836" s="183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82" t="s">
        <v>171</v>
      </c>
      <c r="B2837" s="182"/>
      <c r="C2837" s="182" t="s">
        <v>171</v>
      </c>
      <c r="D2837" s="57" t="str">
        <f t="shared" si="561"/>
        <v/>
      </c>
      <c r="E2837" s="16" t="s">
        <v>171</v>
      </c>
      <c r="F2837" s="16" t="s">
        <v>171</v>
      </c>
      <c r="G2837" s="182" t="s">
        <v>171</v>
      </c>
      <c r="H2837" s="185"/>
      <c r="I2837" s="57" t="str">
        <f t="shared" si="562"/>
        <v>Cancel</v>
      </c>
      <c r="J2837" s="178" t="s">
        <v>2654</v>
      </c>
      <c r="K2837" s="185" t="s">
        <v>2655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3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76">
        <v>1.1299999999999999</v>
      </c>
      <c r="Z2837" s="26">
        <f t="shared" si="571"/>
        <v>1067000</v>
      </c>
      <c r="AA2837" s="16">
        <v>1.095</v>
      </c>
      <c r="AB2837" s="35">
        <f t="shared" si="572"/>
        <v>1033951.3274336284</v>
      </c>
      <c r="AC2837" s="27">
        <f t="shared" si="564"/>
        <v>124074.1592920354</v>
      </c>
      <c r="AD2837" s="181">
        <v>0.12</v>
      </c>
      <c r="AE2837" s="183">
        <f t="shared" si="565"/>
        <v>1</v>
      </c>
      <c r="AF2837" s="183">
        <f>IF(AND(COUNTIFS($J$18:J2837,J2837)=1,AE2837=1),1,"")</f>
        <v>1</v>
      </c>
      <c r="AG2837" s="183">
        <f>IF(C2837="","",IF(AND(COUNTIFS($J$18:J2837,J2837)=1,C2837&lt;&gt;""),1,""))</f>
        <v>1</v>
      </c>
      <c r="AH2837" s="183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82" t="s">
        <v>171</v>
      </c>
      <c r="B2838" s="182"/>
      <c r="C2838" s="182" t="s">
        <v>171</v>
      </c>
      <c r="D2838" s="57" t="str">
        <f t="shared" si="561"/>
        <v/>
      </c>
      <c r="E2838" s="16" t="s">
        <v>171</v>
      </c>
      <c r="F2838" s="16" t="s">
        <v>171</v>
      </c>
      <c r="G2838" s="182" t="s">
        <v>171</v>
      </c>
      <c r="H2838" s="185"/>
      <c r="I2838" s="57" t="str">
        <f t="shared" si="562"/>
        <v>Cancel</v>
      </c>
      <c r="J2838" s="178" t="s">
        <v>2656</v>
      </c>
      <c r="K2838" s="185" t="s">
        <v>2657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3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76">
        <v>1</v>
      </c>
      <c r="Z2838" s="26">
        <f t="shared" si="571"/>
        <v>13360000</v>
      </c>
      <c r="AA2838" s="16">
        <v>7.4300000000000005E-2</v>
      </c>
      <c r="AB2838" s="35">
        <f t="shared" si="572"/>
        <v>992648.00000000012</v>
      </c>
      <c r="AC2838" s="27">
        <f t="shared" si="564"/>
        <v>119117.76000000001</v>
      </c>
      <c r="AD2838" s="181">
        <v>0.12</v>
      </c>
      <c r="AE2838" s="183">
        <f t="shared" si="565"/>
        <v>1</v>
      </c>
      <c r="AF2838" s="183">
        <f>IF(AND(COUNTIFS($J$18:J2838,J2838)=1,AE2838=1),1,"")</f>
        <v>1</v>
      </c>
      <c r="AG2838" s="183">
        <f>IF(C2838="","",IF(AND(COUNTIFS($J$18:J2838,J2838)=1,C2838&lt;&gt;""),1,""))</f>
        <v>1</v>
      </c>
      <c r="AH2838" s="183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82" t="s">
        <v>171</v>
      </c>
      <c r="B2839" s="182"/>
      <c r="C2839" s="182" t="s">
        <v>171</v>
      </c>
      <c r="D2839" s="57" t="str">
        <f t="shared" si="561"/>
        <v/>
      </c>
      <c r="E2839" s="16" t="s">
        <v>171</v>
      </c>
      <c r="F2839" s="16" t="s">
        <v>171</v>
      </c>
      <c r="G2839" s="182" t="s">
        <v>171</v>
      </c>
      <c r="H2839" s="185"/>
      <c r="I2839" s="57" t="str">
        <f t="shared" si="562"/>
        <v>Cancel</v>
      </c>
      <c r="J2839" s="178" t="s">
        <v>2656</v>
      </c>
      <c r="K2839" s="185" t="s">
        <v>2657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3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76">
        <v>1</v>
      </c>
      <c r="Z2839" s="26">
        <f t="shared" si="571"/>
        <v>8500000</v>
      </c>
      <c r="AA2839" s="16">
        <v>7.4300000000000005E-2</v>
      </c>
      <c r="AB2839" s="35">
        <f t="shared" si="572"/>
        <v>631550</v>
      </c>
      <c r="AC2839" s="27">
        <f t="shared" si="564"/>
        <v>75786</v>
      </c>
      <c r="AD2839" s="181">
        <v>0.12</v>
      </c>
      <c r="AE2839" s="183">
        <f t="shared" si="565"/>
        <v>1</v>
      </c>
      <c r="AF2839" s="183" t="str">
        <f>IF(AND(COUNTIFS($J$18:J2839,J2839)=1,AE2839=1),1,"")</f>
        <v/>
      </c>
      <c r="AG2839" s="183" t="str">
        <f>IF(C2839="","",IF(AND(COUNTIFS($J$18:J2839,J2839)=1,C2839&lt;&gt;""),1,""))</f>
        <v/>
      </c>
      <c r="AH2839" s="183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82" t="s">
        <v>171</v>
      </c>
      <c r="B2840" s="182"/>
      <c r="C2840" s="182" t="s">
        <v>171</v>
      </c>
      <c r="D2840" s="57" t="str">
        <f t="shared" si="561"/>
        <v/>
      </c>
      <c r="E2840" s="16" t="s">
        <v>171</v>
      </c>
      <c r="F2840" s="16" t="s">
        <v>171</v>
      </c>
      <c r="G2840" s="182" t="s">
        <v>171</v>
      </c>
      <c r="H2840" s="185"/>
      <c r="I2840" s="57" t="str">
        <f t="shared" si="562"/>
        <v>Cancel</v>
      </c>
      <c r="J2840" s="178" t="s">
        <v>2658</v>
      </c>
      <c r="K2840" s="185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3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76">
        <v>1</v>
      </c>
      <c r="Z2840" s="26">
        <f t="shared" si="571"/>
        <v>14356000</v>
      </c>
      <c r="AA2840" s="16">
        <v>7.3400000000000007E-2</v>
      </c>
      <c r="AB2840" s="35">
        <f t="shared" si="572"/>
        <v>1053730.4000000001</v>
      </c>
      <c r="AC2840" s="27">
        <f t="shared" si="564"/>
        <v>126447.64800000002</v>
      </c>
      <c r="AD2840" s="184">
        <v>0.12</v>
      </c>
      <c r="AE2840" s="183">
        <f t="shared" si="565"/>
        <v>0</v>
      </c>
      <c r="AF2840" s="183" t="str">
        <f>IF(AND(COUNTIFS($J$18:J2840,J2840)=1,AE2840=1),1,"")</f>
        <v/>
      </c>
      <c r="AG2840" s="183">
        <f>IF(C2840="","",IF(AND(COUNTIFS($J$18:J2840,J2840)=1,C2840&lt;&gt;""),1,""))</f>
        <v>1</v>
      </c>
      <c r="AH2840" s="183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82" t="s">
        <v>171</v>
      </c>
      <c r="B2841" s="182"/>
      <c r="C2841" s="182" t="s">
        <v>171</v>
      </c>
      <c r="D2841" s="57" t="str">
        <f t="shared" si="561"/>
        <v/>
      </c>
      <c r="E2841" s="16" t="s">
        <v>171</v>
      </c>
      <c r="F2841" s="16" t="s">
        <v>171</v>
      </c>
      <c r="G2841" s="182" t="s">
        <v>171</v>
      </c>
      <c r="H2841" s="185"/>
      <c r="I2841" s="57" t="str">
        <f t="shared" si="562"/>
        <v>Cancel</v>
      </c>
      <c r="J2841" s="178" t="s">
        <v>2659</v>
      </c>
      <c r="K2841" s="185" t="s">
        <v>2660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si="563"/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76">
        <v>1.1299999999999999</v>
      </c>
      <c r="Z2841" s="26">
        <f t="shared" si="571"/>
        <v>1500000</v>
      </c>
      <c r="AA2841" s="16">
        <v>1.089</v>
      </c>
      <c r="AB2841" s="35">
        <f t="shared" si="572"/>
        <v>1445575.2212389382</v>
      </c>
      <c r="AC2841" s="27">
        <f t="shared" si="564"/>
        <v>173469.02654867258</v>
      </c>
      <c r="AD2841" s="184">
        <v>0.12</v>
      </c>
      <c r="AE2841" s="183">
        <f t="shared" si="565"/>
        <v>1</v>
      </c>
      <c r="AF2841" s="183">
        <f>IF(AND(COUNTIFS($J$18:J2841,J2841)=1,AE2841=1),1,"")</f>
        <v>1</v>
      </c>
      <c r="AG2841" s="183">
        <f>IF(C2841="","",IF(AND(COUNTIFS($J$18:J2841,J2841)=1,C2841&lt;&gt;""),1,""))</f>
        <v>1</v>
      </c>
      <c r="AH2841" s="183">
        <f>IF(G2841="","",IF(AND(COUNTIFS($J$18:J2841,J2841)=1,G2841&lt;&gt;""),1,""))</f>
        <v>1</v>
      </c>
      <c r="AI2841" s="28">
        <f t="shared" si="566"/>
        <v>468573419.10712183</v>
      </c>
      <c r="AJ2841" s="28">
        <f t="shared" si="567"/>
        <v>55829466.862621114</v>
      </c>
      <c r="AK2841" s="29">
        <f t="shared" si="568"/>
        <v>0.11914774629983395</v>
      </c>
      <c r="AL2841" s="25"/>
      <c r="AM2841" s="25"/>
      <c r="AN2841" s="25"/>
      <c r="AO2841" s="25"/>
      <c r="AP2841" s="45" t="str">
        <f t="shared" si="569"/>
        <v>CancelCancel</v>
      </c>
      <c r="AQ2841" s="45" t="str">
        <f t="shared" si="570"/>
        <v>CancelCancelRMB</v>
      </c>
    </row>
    <row r="2842" spans="1:43" s="15" customFormat="1">
      <c r="A2842" s="182" t="s">
        <v>171</v>
      </c>
      <c r="B2842" s="182"/>
      <c r="C2842" s="182" t="s">
        <v>171</v>
      </c>
      <c r="D2842" s="57" t="str">
        <f t="shared" si="561"/>
        <v/>
      </c>
      <c r="E2842" s="16" t="s">
        <v>171</v>
      </c>
      <c r="F2842" s="16" t="s">
        <v>171</v>
      </c>
      <c r="G2842" s="182" t="s">
        <v>171</v>
      </c>
      <c r="H2842" s="185"/>
      <c r="I2842" s="57" t="str">
        <f t="shared" si="562"/>
        <v>Cancel</v>
      </c>
      <c r="J2842" s="178" t="s">
        <v>2659</v>
      </c>
      <c r="K2842" s="185" t="s">
        <v>2660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63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76">
        <v>1.1299999999999999</v>
      </c>
      <c r="Z2842" s="26">
        <f t="shared" si="571"/>
        <v>1500000</v>
      </c>
      <c r="AA2842" s="16">
        <v>1.089</v>
      </c>
      <c r="AB2842" s="35">
        <f t="shared" si="572"/>
        <v>1445575.2212389382</v>
      </c>
      <c r="AC2842" s="27">
        <f t="shared" si="564"/>
        <v>173469.02654867258</v>
      </c>
      <c r="AD2842" s="184">
        <v>0.12</v>
      </c>
      <c r="AE2842" s="183">
        <f t="shared" si="565"/>
        <v>1</v>
      </c>
      <c r="AF2842" s="183" t="str">
        <f>IF(AND(COUNTIFS($J$18:J2842,J2842)=1,AE2842=1),1,"")</f>
        <v/>
      </c>
      <c r="AG2842" s="183" t="str">
        <f>IF(C2842="","",IF(AND(COUNTIFS($J$18:J2842,J2842)=1,C2842&lt;&gt;""),1,""))</f>
        <v/>
      </c>
      <c r="AH2842" s="183" t="str">
        <f>IF(G2842="","",IF(AND(COUNTIFS($J$18:J2842,J2842)=1,G2842&lt;&gt;""),1,""))</f>
        <v/>
      </c>
      <c r="AI2842" s="28">
        <f t="shared" si="566"/>
        <v>468573419.10712183</v>
      </c>
      <c r="AJ2842" s="28">
        <f t="shared" si="567"/>
        <v>55829466.862621114</v>
      </c>
      <c r="AK2842" s="29">
        <f t="shared" si="568"/>
        <v>0.11914774629983395</v>
      </c>
      <c r="AL2842" s="25"/>
      <c r="AM2842" s="25"/>
      <c r="AN2842" s="25"/>
      <c r="AO2842" s="25"/>
      <c r="AP2842" s="45" t="str">
        <f t="shared" si="569"/>
        <v>CancelCancel</v>
      </c>
      <c r="AQ2842" s="45" t="str">
        <f t="shared" si="570"/>
        <v>CancelCancelRMB</v>
      </c>
    </row>
    <row r="2843" spans="1:43" s="15" customFormat="1">
      <c r="A2843" s="182" t="s">
        <v>171</v>
      </c>
      <c r="B2843" s="182"/>
      <c r="C2843" s="182" t="s">
        <v>171</v>
      </c>
      <c r="D2843" s="57" t="str">
        <f t="shared" si="561"/>
        <v/>
      </c>
      <c r="E2843" s="16" t="s">
        <v>171</v>
      </c>
      <c r="F2843" s="16" t="s">
        <v>171</v>
      </c>
      <c r="G2843" s="182" t="s">
        <v>171</v>
      </c>
      <c r="H2843" s="185"/>
      <c r="I2843" s="57" t="str">
        <f t="shared" si="562"/>
        <v>Cancel</v>
      </c>
      <c r="J2843" s="178" t="s">
        <v>2661</v>
      </c>
      <c r="K2843" s="185" t="s">
        <v>2662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63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76">
        <v>1</v>
      </c>
      <c r="Z2843" s="26">
        <f t="shared" si="571"/>
        <v>14000000</v>
      </c>
      <c r="AA2843" s="16">
        <v>7.5700000000000003E-2</v>
      </c>
      <c r="AB2843" s="35">
        <f t="shared" si="572"/>
        <v>1059800</v>
      </c>
      <c r="AC2843" s="27">
        <f t="shared" si="564"/>
        <v>127176</v>
      </c>
      <c r="AD2843" s="184">
        <v>0.12</v>
      </c>
      <c r="AE2843" s="183">
        <f t="shared" si="565"/>
        <v>0</v>
      </c>
      <c r="AF2843" s="183" t="str">
        <f>IF(AND(COUNTIFS($J$18:J2843,J2843)=1,AE2843=1),1,"")</f>
        <v/>
      </c>
      <c r="AG2843" s="183">
        <f>IF(C2843="","",IF(AND(COUNTIFS($J$18:J2843,J2843)=1,C2843&lt;&gt;""),1,""))</f>
        <v>1</v>
      </c>
      <c r="AH2843" s="183">
        <f>IF(G2843="","",IF(AND(COUNTIFS($J$18:J2843,J2843)=1,G2843&lt;&gt;""),1,""))</f>
        <v>1</v>
      </c>
      <c r="AI2843" s="28">
        <f t="shared" si="566"/>
        <v>468573419.10712183</v>
      </c>
      <c r="AJ2843" s="28">
        <f t="shared" si="567"/>
        <v>55829466.862621114</v>
      </c>
      <c r="AK2843" s="29">
        <f t="shared" si="568"/>
        <v>0.11914774629983395</v>
      </c>
      <c r="AL2843" s="25"/>
      <c r="AM2843" s="25"/>
      <c r="AN2843" s="25"/>
      <c r="AO2843" s="25"/>
      <c r="AP2843" s="45" t="str">
        <f t="shared" si="569"/>
        <v>CancelCancel</v>
      </c>
      <c r="AQ2843" s="45" t="str">
        <f t="shared" si="570"/>
        <v>CancelCancelJPY</v>
      </c>
    </row>
    <row r="2844" spans="1:43" s="15" customFormat="1">
      <c r="A2844" s="182" t="s">
        <v>171</v>
      </c>
      <c r="B2844" s="182"/>
      <c r="C2844" s="182" t="s">
        <v>171</v>
      </c>
      <c r="D2844" s="57" t="str">
        <f t="shared" si="561"/>
        <v/>
      </c>
      <c r="E2844" s="16" t="s">
        <v>171</v>
      </c>
      <c r="F2844" s="16" t="s">
        <v>171</v>
      </c>
      <c r="G2844" s="182" t="s">
        <v>171</v>
      </c>
      <c r="H2844" s="185"/>
      <c r="I2844" s="57" t="str">
        <f t="shared" si="562"/>
        <v>Cancel</v>
      </c>
      <c r="J2844" s="178" t="s">
        <v>2661</v>
      </c>
      <c r="K2844" s="185" t="s">
        <v>2662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63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76">
        <v>1</v>
      </c>
      <c r="Z2844" s="26">
        <f t="shared" si="571"/>
        <v>14000000</v>
      </c>
      <c r="AA2844" s="16">
        <v>7.5700000000000003E-2</v>
      </c>
      <c r="AB2844" s="35">
        <f t="shared" si="572"/>
        <v>1059800</v>
      </c>
      <c r="AC2844" s="27">
        <f t="shared" si="564"/>
        <v>127176</v>
      </c>
      <c r="AD2844" s="184">
        <v>0.12</v>
      </c>
      <c r="AE2844" s="183">
        <f t="shared" si="565"/>
        <v>0</v>
      </c>
      <c r="AF2844" s="183" t="str">
        <f>IF(AND(COUNTIFS($J$18:J2844,J2844)=1,AE2844=1),1,"")</f>
        <v/>
      </c>
      <c r="AG2844" s="183" t="str">
        <f>IF(C2844="","",IF(AND(COUNTIFS($J$18:J2844,J2844)=1,C2844&lt;&gt;""),1,""))</f>
        <v/>
      </c>
      <c r="AH2844" s="183" t="str">
        <f>IF(G2844="","",IF(AND(COUNTIFS($J$18:J2844,J2844)=1,G2844&lt;&gt;""),1,""))</f>
        <v/>
      </c>
      <c r="AI2844" s="28">
        <f t="shared" si="566"/>
        <v>468573419.10712183</v>
      </c>
      <c r="AJ2844" s="28">
        <f t="shared" si="567"/>
        <v>55829466.862621114</v>
      </c>
      <c r="AK2844" s="29">
        <f t="shared" si="568"/>
        <v>0.11914774629983395</v>
      </c>
      <c r="AL2844" s="25"/>
      <c r="AM2844" s="25"/>
      <c r="AN2844" s="25"/>
      <c r="AO2844" s="25"/>
      <c r="AP2844" s="45" t="str">
        <f t="shared" si="569"/>
        <v>CancelCancel</v>
      </c>
      <c r="AQ2844" s="45" t="str">
        <f t="shared" si="570"/>
        <v>CancelCancelJPY</v>
      </c>
    </row>
    <row r="2845" spans="1:43" s="15" customFormat="1">
      <c r="A2845" s="182" t="s">
        <v>171</v>
      </c>
      <c r="B2845" s="182"/>
      <c r="C2845" s="182" t="s">
        <v>171</v>
      </c>
      <c r="D2845" s="57" t="str">
        <f t="shared" si="561"/>
        <v/>
      </c>
      <c r="E2845" s="16" t="s">
        <v>171</v>
      </c>
      <c r="F2845" s="16" t="s">
        <v>171</v>
      </c>
      <c r="G2845" s="182" t="s">
        <v>171</v>
      </c>
      <c r="H2845" s="185"/>
      <c r="I2845" s="57" t="str">
        <f t="shared" si="562"/>
        <v>Cancel</v>
      </c>
      <c r="J2845" s="178" t="s">
        <v>2661</v>
      </c>
      <c r="K2845" s="185" t="s">
        <v>2662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63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76">
        <v>1</v>
      </c>
      <c r="Z2845" s="26">
        <f t="shared" si="571"/>
        <v>14000000</v>
      </c>
      <c r="AA2845" s="16">
        <v>7.5700000000000003E-2</v>
      </c>
      <c r="AB2845" s="35">
        <f t="shared" si="572"/>
        <v>1059800</v>
      </c>
      <c r="AC2845" s="27">
        <f t="shared" si="564"/>
        <v>127176</v>
      </c>
      <c r="AD2845" s="184">
        <v>0.12</v>
      </c>
      <c r="AE2845" s="183">
        <f t="shared" si="565"/>
        <v>0</v>
      </c>
      <c r="AF2845" s="183" t="str">
        <f>IF(AND(COUNTIFS($J$18:J2845,J2845)=1,AE2845=1),1,"")</f>
        <v/>
      </c>
      <c r="AG2845" s="183" t="str">
        <f>IF(C2845="","",IF(AND(COUNTIFS($J$18:J2845,J2845)=1,C2845&lt;&gt;""),1,""))</f>
        <v/>
      </c>
      <c r="AH2845" s="183" t="str">
        <f>IF(G2845="","",IF(AND(COUNTIFS($J$18:J2845,J2845)=1,G2845&lt;&gt;""),1,""))</f>
        <v/>
      </c>
      <c r="AI2845" s="28">
        <f t="shared" si="566"/>
        <v>468573419.10712183</v>
      </c>
      <c r="AJ2845" s="28">
        <f t="shared" si="567"/>
        <v>55829466.862621114</v>
      </c>
      <c r="AK2845" s="29">
        <f t="shared" si="568"/>
        <v>0.11914774629983395</v>
      </c>
      <c r="AL2845" s="25"/>
      <c r="AM2845" s="25"/>
      <c r="AN2845" s="25"/>
      <c r="AO2845" s="25"/>
      <c r="AP2845" s="45" t="str">
        <f t="shared" si="569"/>
        <v>CancelCancel</v>
      </c>
      <c r="AQ2845" s="45" t="str">
        <f t="shared" si="570"/>
        <v>CancelCancelJPY</v>
      </c>
    </row>
    <row r="2846" spans="1:43" s="15" customFormat="1">
      <c r="A2846" s="182" t="s">
        <v>171</v>
      </c>
      <c r="B2846" s="182"/>
      <c r="C2846" s="182" t="s">
        <v>171</v>
      </c>
      <c r="D2846" s="57" t="str">
        <f t="shared" si="561"/>
        <v/>
      </c>
      <c r="E2846" s="16" t="s">
        <v>171</v>
      </c>
      <c r="F2846" s="16" t="s">
        <v>171</v>
      </c>
      <c r="G2846" s="182" t="s">
        <v>171</v>
      </c>
      <c r="H2846" s="185"/>
      <c r="I2846" s="57" t="str">
        <f t="shared" si="562"/>
        <v>Cancel</v>
      </c>
      <c r="J2846" s="178" t="s">
        <v>2661</v>
      </c>
      <c r="K2846" s="185" t="s">
        <v>2662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63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76">
        <v>1</v>
      </c>
      <c r="Z2846" s="26">
        <f t="shared" si="571"/>
        <v>14000000</v>
      </c>
      <c r="AA2846" s="16">
        <v>7.5700000000000003E-2</v>
      </c>
      <c r="AB2846" s="35">
        <f t="shared" si="572"/>
        <v>1059800</v>
      </c>
      <c r="AC2846" s="27">
        <f t="shared" si="564"/>
        <v>127176</v>
      </c>
      <c r="AD2846" s="184">
        <v>0.12</v>
      </c>
      <c r="AE2846" s="183">
        <f t="shared" si="565"/>
        <v>0</v>
      </c>
      <c r="AF2846" s="183" t="str">
        <f>IF(AND(COUNTIFS($J$18:J2846,J2846)=1,AE2846=1),1,"")</f>
        <v/>
      </c>
      <c r="AG2846" s="183" t="str">
        <f>IF(C2846="","",IF(AND(COUNTIFS($J$18:J2846,J2846)=1,C2846&lt;&gt;""),1,""))</f>
        <v/>
      </c>
      <c r="AH2846" s="183" t="str">
        <f>IF(G2846="","",IF(AND(COUNTIFS($J$18:J2846,J2846)=1,G2846&lt;&gt;""),1,""))</f>
        <v/>
      </c>
      <c r="AI2846" s="28">
        <f t="shared" si="566"/>
        <v>468573419.10712183</v>
      </c>
      <c r="AJ2846" s="28">
        <f t="shared" si="567"/>
        <v>55829466.862621114</v>
      </c>
      <c r="AK2846" s="29">
        <f t="shared" si="568"/>
        <v>0.11914774629983395</v>
      </c>
      <c r="AL2846" s="25"/>
      <c r="AM2846" s="25"/>
      <c r="AN2846" s="25"/>
      <c r="AO2846" s="25"/>
      <c r="AP2846" s="45" t="str">
        <f t="shared" si="569"/>
        <v>CancelCancel</v>
      </c>
      <c r="AQ2846" s="45" t="str">
        <f t="shared" si="570"/>
        <v>CancelCancelJPY</v>
      </c>
    </row>
    <row r="2847" spans="1:43" s="15" customFormat="1">
      <c r="A2847" s="182" t="s">
        <v>171</v>
      </c>
      <c r="B2847" s="182"/>
      <c r="C2847" s="182" t="s">
        <v>171</v>
      </c>
      <c r="D2847" s="57" t="str">
        <f t="shared" si="561"/>
        <v/>
      </c>
      <c r="E2847" s="16" t="s">
        <v>171</v>
      </c>
      <c r="F2847" s="16" t="s">
        <v>171</v>
      </c>
      <c r="G2847" s="182" t="s">
        <v>171</v>
      </c>
      <c r="H2847" s="185"/>
      <c r="I2847" s="57" t="str">
        <f t="shared" si="562"/>
        <v>Cancel</v>
      </c>
      <c r="J2847" s="178" t="s">
        <v>2661</v>
      </c>
      <c r="K2847" s="185" t="s">
        <v>2662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63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76">
        <v>1</v>
      </c>
      <c r="Z2847" s="26">
        <f t="shared" si="571"/>
        <v>24000000</v>
      </c>
      <c r="AA2847" s="16">
        <v>7.5700000000000003E-2</v>
      </c>
      <c r="AB2847" s="35">
        <f t="shared" si="572"/>
        <v>1816800</v>
      </c>
      <c r="AC2847" s="27">
        <f t="shared" si="564"/>
        <v>218016</v>
      </c>
      <c r="AD2847" s="184">
        <v>0.12</v>
      </c>
      <c r="AE2847" s="183">
        <f t="shared" si="565"/>
        <v>0</v>
      </c>
      <c r="AF2847" s="183" t="str">
        <f>IF(AND(COUNTIFS($J$18:J2847,J2847)=1,AE2847=1),1,"")</f>
        <v/>
      </c>
      <c r="AG2847" s="183" t="str">
        <f>IF(C2847="","",IF(AND(COUNTIFS($J$18:J2847,J2847)=1,C2847&lt;&gt;""),1,""))</f>
        <v/>
      </c>
      <c r="AH2847" s="183" t="str">
        <f>IF(G2847="","",IF(AND(COUNTIFS($J$18:J2847,J2847)=1,G2847&lt;&gt;""),1,""))</f>
        <v/>
      </c>
      <c r="AI2847" s="28">
        <f t="shared" si="566"/>
        <v>468573419.10712183</v>
      </c>
      <c r="AJ2847" s="28">
        <f t="shared" si="567"/>
        <v>55829466.862621114</v>
      </c>
      <c r="AK2847" s="29">
        <f t="shared" si="568"/>
        <v>0.11914774629983395</v>
      </c>
      <c r="AL2847" s="25"/>
      <c r="AM2847" s="25"/>
      <c r="AN2847" s="25"/>
      <c r="AO2847" s="25"/>
      <c r="AP2847" s="45" t="str">
        <f t="shared" si="569"/>
        <v>CancelCancel</v>
      </c>
      <c r="AQ2847" s="45" t="str">
        <f t="shared" si="570"/>
        <v>CancelCancelJPY</v>
      </c>
    </row>
    <row r="2848" spans="1:43" s="15" customFormat="1">
      <c r="A2848" s="182" t="s">
        <v>171</v>
      </c>
      <c r="B2848" s="182"/>
      <c r="C2848" s="182" t="s">
        <v>171</v>
      </c>
      <c r="D2848" s="57" t="str">
        <f t="shared" si="561"/>
        <v/>
      </c>
      <c r="E2848" s="16" t="s">
        <v>171</v>
      </c>
      <c r="F2848" s="16" t="s">
        <v>171</v>
      </c>
      <c r="G2848" s="182" t="s">
        <v>171</v>
      </c>
      <c r="H2848" s="185"/>
      <c r="I2848" s="57" t="str">
        <f t="shared" si="562"/>
        <v>Cancel</v>
      </c>
      <c r="J2848" s="178" t="s">
        <v>2663</v>
      </c>
      <c r="K2848" s="185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63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76">
        <v>1</v>
      </c>
      <c r="Z2848" s="26">
        <f t="shared" si="571"/>
        <v>8758000</v>
      </c>
      <c r="AA2848" s="16">
        <v>7.5700000000000003E-2</v>
      </c>
      <c r="AB2848" s="35">
        <f t="shared" si="572"/>
        <v>662980.6</v>
      </c>
      <c r="AC2848" s="27">
        <f t="shared" si="564"/>
        <v>79557.671999999991</v>
      </c>
      <c r="AD2848" s="181">
        <v>0.12</v>
      </c>
      <c r="AE2848" s="183">
        <f t="shared" si="565"/>
        <v>0</v>
      </c>
      <c r="AF2848" s="183" t="str">
        <f>IF(AND(COUNTIFS($J$18:J2848,J2848)=1,AE2848=1),1,"")</f>
        <v/>
      </c>
      <c r="AG2848" s="183">
        <f>IF(C2848="","",IF(AND(COUNTIFS($J$18:J2848,J2848)=1,C2848&lt;&gt;""),1,""))</f>
        <v>1</v>
      </c>
      <c r="AH2848" s="183">
        <f>IF(G2848="","",IF(AND(COUNTIFS($J$18:J2848,J2848)=1,G2848&lt;&gt;""),1,""))</f>
        <v>1</v>
      </c>
      <c r="AI2848" s="28">
        <f t="shared" si="566"/>
        <v>468573419.10712183</v>
      </c>
      <c r="AJ2848" s="28">
        <f t="shared" si="567"/>
        <v>55829466.862621114</v>
      </c>
      <c r="AK2848" s="29">
        <f t="shared" si="568"/>
        <v>0.11914774629983395</v>
      </c>
      <c r="AL2848" s="25"/>
      <c r="AM2848" s="25"/>
      <c r="AN2848" s="25"/>
      <c r="AO2848" s="25"/>
      <c r="AP2848" s="45" t="str">
        <f t="shared" si="569"/>
        <v>CancelCancel</v>
      </c>
      <c r="AQ2848" s="45" t="str">
        <f t="shared" si="570"/>
        <v>CancelCancelJPY</v>
      </c>
    </row>
    <row r="2849" spans="1:43" s="15" customFormat="1">
      <c r="A2849" s="182" t="s">
        <v>171</v>
      </c>
      <c r="B2849" s="182"/>
      <c r="C2849" s="182" t="s">
        <v>171</v>
      </c>
      <c r="D2849" s="57" t="str">
        <f t="shared" si="561"/>
        <v/>
      </c>
      <c r="E2849" s="16" t="s">
        <v>171</v>
      </c>
      <c r="F2849" s="16" t="s">
        <v>171</v>
      </c>
      <c r="G2849" s="182" t="s">
        <v>171</v>
      </c>
      <c r="H2849" s="185"/>
      <c r="I2849" s="57" t="str">
        <f t="shared" si="562"/>
        <v>Cancel</v>
      </c>
      <c r="J2849" s="178" t="s">
        <v>2664</v>
      </c>
      <c r="K2849" s="185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63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76">
        <v>1</v>
      </c>
      <c r="Z2849" s="26">
        <f t="shared" si="571"/>
        <v>12725000</v>
      </c>
      <c r="AA2849" s="16">
        <v>7.3400000000000007E-2</v>
      </c>
      <c r="AB2849" s="35">
        <f t="shared" si="572"/>
        <v>934015.00000000012</v>
      </c>
      <c r="AC2849" s="27">
        <f t="shared" si="564"/>
        <v>112081.8</v>
      </c>
      <c r="AD2849" s="184">
        <v>0.12</v>
      </c>
      <c r="AE2849" s="183">
        <f t="shared" si="565"/>
        <v>0</v>
      </c>
      <c r="AF2849" s="183" t="str">
        <f>IF(AND(COUNTIFS($J$18:J2849,J2849)=1,AE2849=1),1,"")</f>
        <v/>
      </c>
      <c r="AG2849" s="183">
        <f>IF(C2849="","",IF(AND(COUNTIFS($J$18:J2849,J2849)=1,C2849&lt;&gt;""),1,""))</f>
        <v>1</v>
      </c>
      <c r="AH2849" s="183">
        <f>IF(G2849="","",IF(AND(COUNTIFS($J$18:J2849,J2849)=1,G2849&lt;&gt;""),1,""))</f>
        <v>1</v>
      </c>
      <c r="AI2849" s="28">
        <f t="shared" si="566"/>
        <v>468573419.10712183</v>
      </c>
      <c r="AJ2849" s="28">
        <f t="shared" si="567"/>
        <v>55829466.862621114</v>
      </c>
      <c r="AK2849" s="29">
        <f t="shared" si="568"/>
        <v>0.11914774629983395</v>
      </c>
      <c r="AL2849" s="25"/>
      <c r="AM2849" s="25"/>
      <c r="AN2849" s="25"/>
      <c r="AO2849" s="25"/>
      <c r="AP2849" s="45" t="str">
        <f t="shared" si="569"/>
        <v>CancelCancel</v>
      </c>
      <c r="AQ2849" s="45" t="str">
        <f t="shared" si="570"/>
        <v>CancelCancelJPY</v>
      </c>
    </row>
    <row r="2850" spans="1:43" s="15" customFormat="1">
      <c r="A2850" s="182" t="s">
        <v>171</v>
      </c>
      <c r="B2850" s="182"/>
      <c r="C2850" s="182" t="s">
        <v>171</v>
      </c>
      <c r="D2850" s="5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16" t="s">
        <v>171</v>
      </c>
      <c r="F2850" s="16" t="s">
        <v>171</v>
      </c>
      <c r="G2850" s="182" t="s">
        <v>171</v>
      </c>
      <c r="H2850" s="185"/>
      <c r="I2850" s="57" t="str">
        <f t="shared" si="562"/>
        <v>Cancel</v>
      </c>
      <c r="J2850" s="178" t="s">
        <v>2665</v>
      </c>
      <c r="K2850" s="185" t="s">
        <v>2666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63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76">
        <v>1</v>
      </c>
      <c r="Z2850" s="26">
        <f t="shared" si="571"/>
        <v>9225000</v>
      </c>
      <c r="AA2850" s="16">
        <v>7.4899999999999994E-2</v>
      </c>
      <c r="AB2850" s="35">
        <f t="shared" si="572"/>
        <v>690952.5</v>
      </c>
      <c r="AC2850" s="27">
        <f t="shared" si="564"/>
        <v>82914.3</v>
      </c>
      <c r="AD2850" s="184">
        <v>0.12</v>
      </c>
      <c r="AE2850" s="183">
        <f t="shared" si="565"/>
        <v>0</v>
      </c>
      <c r="AF2850" s="183" t="str">
        <f>IF(AND(COUNTIFS($J$18:J2850,J2850)=1,AE2850=1),1,"")</f>
        <v/>
      </c>
      <c r="AG2850" s="183">
        <f>IF(C2850="","",IF(AND(COUNTIFS($J$18:J2850,J2850)=1,C2850&lt;&gt;""),1,""))</f>
        <v>1</v>
      </c>
      <c r="AH2850" s="183">
        <f>IF(G2850="","",IF(AND(COUNTIFS($J$18:J2850,J2850)=1,G2850&lt;&gt;""),1,""))</f>
        <v>1</v>
      </c>
      <c r="AI2850" s="28">
        <f t="shared" si="566"/>
        <v>468573419.10712183</v>
      </c>
      <c r="AJ2850" s="28">
        <f t="shared" si="567"/>
        <v>55829466.862621114</v>
      </c>
      <c r="AK2850" s="29">
        <f t="shared" si="568"/>
        <v>0.11914774629983395</v>
      </c>
      <c r="AL2850" s="25"/>
      <c r="AM2850" s="25"/>
      <c r="AN2850" s="25"/>
      <c r="AO2850" s="25"/>
      <c r="AP2850" s="45" t="str">
        <f t="shared" si="569"/>
        <v>CancelCancel</v>
      </c>
      <c r="AQ2850" s="45" t="str">
        <f t="shared" si="570"/>
        <v>CancelCancelJPY</v>
      </c>
    </row>
    <row r="2851" spans="1:43" s="15" customFormat="1">
      <c r="A2851" s="182" t="s">
        <v>171</v>
      </c>
      <c r="B2851" s="182"/>
      <c r="C2851" s="182" t="s">
        <v>171</v>
      </c>
      <c r="D2851" s="57" t="str">
        <f t="shared" si="573"/>
        <v/>
      </c>
      <c r="E2851" s="16" t="s">
        <v>171</v>
      </c>
      <c r="F2851" s="16" t="s">
        <v>171</v>
      </c>
      <c r="G2851" s="182" t="s">
        <v>171</v>
      </c>
      <c r="H2851" s="185"/>
      <c r="I2851" s="57" t="str">
        <f t="shared" si="562"/>
        <v>Cancel</v>
      </c>
      <c r="J2851" s="178" t="s">
        <v>2665</v>
      </c>
      <c r="K2851" s="185" t="s">
        <v>2666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63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76">
        <v>1</v>
      </c>
      <c r="Z2851" s="26">
        <f t="shared" si="571"/>
        <v>9225000</v>
      </c>
      <c r="AA2851" s="16">
        <v>7.4899999999999994E-2</v>
      </c>
      <c r="AB2851" s="35">
        <f t="shared" si="572"/>
        <v>690952.5</v>
      </c>
      <c r="AC2851" s="27">
        <f t="shared" si="564"/>
        <v>82914.3</v>
      </c>
      <c r="AD2851" s="184">
        <v>0.12</v>
      </c>
      <c r="AE2851" s="183">
        <f t="shared" si="565"/>
        <v>0</v>
      </c>
      <c r="AF2851" s="183" t="str">
        <f>IF(AND(COUNTIFS($J$18:J2851,J2851)=1,AE2851=1),1,"")</f>
        <v/>
      </c>
      <c r="AG2851" s="183" t="str">
        <f>IF(C2851="","",IF(AND(COUNTIFS($J$18:J2851,J2851)=1,C2851&lt;&gt;""),1,""))</f>
        <v/>
      </c>
      <c r="AH2851" s="183" t="str">
        <f>IF(G2851="","",IF(AND(COUNTIFS($J$18:J2851,J2851)=1,G2851&lt;&gt;""),1,""))</f>
        <v/>
      </c>
      <c r="AI2851" s="28">
        <f t="shared" si="566"/>
        <v>468573419.10712183</v>
      </c>
      <c r="AJ2851" s="28">
        <f t="shared" si="567"/>
        <v>55829466.862621114</v>
      </c>
      <c r="AK2851" s="29">
        <f t="shared" si="568"/>
        <v>0.11914774629983395</v>
      </c>
      <c r="AL2851" s="25"/>
      <c r="AM2851" s="25"/>
      <c r="AN2851" s="25"/>
      <c r="AO2851" s="25"/>
      <c r="AP2851" s="45" t="str">
        <f t="shared" si="569"/>
        <v>CancelCancel</v>
      </c>
      <c r="AQ2851" s="45" t="str">
        <f t="shared" si="570"/>
        <v>CancelCancelJPY</v>
      </c>
    </row>
    <row r="2852" spans="1:43" s="15" customFormat="1">
      <c r="A2852" s="182" t="s">
        <v>171</v>
      </c>
      <c r="B2852" s="182"/>
      <c r="C2852" s="182" t="s">
        <v>171</v>
      </c>
      <c r="D2852" s="57" t="str">
        <f t="shared" si="573"/>
        <v/>
      </c>
      <c r="E2852" s="16" t="s">
        <v>171</v>
      </c>
      <c r="F2852" s="16" t="s">
        <v>171</v>
      </c>
      <c r="G2852" s="182" t="s">
        <v>171</v>
      </c>
      <c r="H2852" s="185"/>
      <c r="I2852" s="57" t="str">
        <f t="shared" si="562"/>
        <v>Cancel</v>
      </c>
      <c r="J2852" s="178" t="s">
        <v>2667</v>
      </c>
      <c r="K2852" s="185" t="s">
        <v>2668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63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76">
        <v>1</v>
      </c>
      <c r="Z2852" s="26">
        <f t="shared" si="571"/>
        <v>9500000</v>
      </c>
      <c r="AA2852" s="16">
        <v>7.4899999999999994E-2</v>
      </c>
      <c r="AB2852" s="35">
        <f t="shared" si="572"/>
        <v>711550</v>
      </c>
      <c r="AC2852" s="27">
        <f t="shared" si="564"/>
        <v>85386</v>
      </c>
      <c r="AD2852" s="184">
        <v>0.12</v>
      </c>
      <c r="AE2852" s="183">
        <f t="shared" si="565"/>
        <v>1</v>
      </c>
      <c r="AF2852" s="183">
        <f>IF(AND(COUNTIFS($J$18:J2852,J2852)=1,AE2852=1),1,"")</f>
        <v>1</v>
      </c>
      <c r="AG2852" s="183">
        <f>IF(C2852="","",IF(AND(COUNTIFS($J$18:J2852,J2852)=1,C2852&lt;&gt;""),1,""))</f>
        <v>1</v>
      </c>
      <c r="AH2852" s="183">
        <f>IF(G2852="","",IF(AND(COUNTIFS($J$18:J2852,J2852)=1,G2852&lt;&gt;""),1,""))</f>
        <v>1</v>
      </c>
      <c r="AI2852" s="28">
        <f t="shared" si="566"/>
        <v>468573419.10712183</v>
      </c>
      <c r="AJ2852" s="28">
        <f t="shared" si="567"/>
        <v>55829466.862621114</v>
      </c>
      <c r="AK2852" s="29">
        <f t="shared" si="568"/>
        <v>0.11914774629983395</v>
      </c>
      <c r="AL2852" s="25"/>
      <c r="AM2852" s="25"/>
      <c r="AN2852" s="25"/>
      <c r="AO2852" s="25"/>
      <c r="AP2852" s="45" t="str">
        <f t="shared" si="569"/>
        <v>CancelCancel</v>
      </c>
      <c r="AQ2852" s="45" t="str">
        <f t="shared" si="570"/>
        <v>CancelCancelJPY</v>
      </c>
    </row>
    <row r="2853" spans="1:43" s="15" customFormat="1">
      <c r="A2853" s="182" t="s">
        <v>171</v>
      </c>
      <c r="B2853" s="182"/>
      <c r="C2853" s="182" t="s">
        <v>171</v>
      </c>
      <c r="D2853" s="57" t="str">
        <f t="shared" si="573"/>
        <v/>
      </c>
      <c r="E2853" s="16" t="s">
        <v>171</v>
      </c>
      <c r="F2853" s="16" t="s">
        <v>171</v>
      </c>
      <c r="G2853" s="182" t="s">
        <v>171</v>
      </c>
      <c r="H2853" s="185"/>
      <c r="I2853" s="57" t="str">
        <f t="shared" si="562"/>
        <v>Cancel</v>
      </c>
      <c r="J2853" s="178" t="s">
        <v>2669</v>
      </c>
      <c r="K2853" s="185" t="s">
        <v>2670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63"/>
        <v>MAIN UNIT</v>
      </c>
      <c r="Q2853" s="16" t="s">
        <v>56</v>
      </c>
      <c r="R2853" s="16" t="s">
        <v>49</v>
      </c>
      <c r="S2853" s="16" t="s">
        <v>38</v>
      </c>
      <c r="T2853" s="16" t="s">
        <v>2540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76">
        <v>1.1299999999999999</v>
      </c>
      <c r="Z2853" s="26">
        <f t="shared" si="571"/>
        <v>1000000</v>
      </c>
      <c r="AA2853" s="16">
        <v>1.1299999999999999</v>
      </c>
      <c r="AB2853" s="35">
        <f t="shared" si="572"/>
        <v>1000000</v>
      </c>
      <c r="AC2853" s="27">
        <f t="shared" si="564"/>
        <v>120000</v>
      </c>
      <c r="AD2853" s="184">
        <v>0.12</v>
      </c>
      <c r="AE2853" s="183">
        <f t="shared" si="565"/>
        <v>1</v>
      </c>
      <c r="AF2853" s="183">
        <f>IF(AND(COUNTIFS($J$18:J2853,J2853)=1,AE2853=1),1,"")</f>
        <v>1</v>
      </c>
      <c r="AG2853" s="183">
        <f>IF(C2853="","",IF(AND(COUNTIFS($J$18:J2853,J2853)=1,C2853&lt;&gt;""),1,""))</f>
        <v>1</v>
      </c>
      <c r="AH2853" s="183">
        <f>IF(G2853="","",IF(AND(COUNTIFS($J$18:J2853,J2853)=1,G2853&lt;&gt;""),1,""))</f>
        <v>1</v>
      </c>
      <c r="AI2853" s="28">
        <f t="shared" si="566"/>
        <v>468573419.10712183</v>
      </c>
      <c r="AJ2853" s="28">
        <f t="shared" si="567"/>
        <v>55829466.862621114</v>
      </c>
      <c r="AK2853" s="29">
        <f t="shared" si="568"/>
        <v>0.11914774629983395</v>
      </c>
      <c r="AL2853" s="25"/>
      <c r="AM2853" s="25"/>
      <c r="AN2853" s="25"/>
      <c r="AO2853" s="25"/>
      <c r="AP2853" s="45" t="str">
        <f t="shared" si="569"/>
        <v>CancelCancel</v>
      </c>
      <c r="AQ2853" s="45" t="str">
        <f t="shared" si="570"/>
        <v>CancelCancelRMB</v>
      </c>
    </row>
    <row r="2854" spans="1:43" s="15" customFormat="1">
      <c r="A2854" s="182" t="s">
        <v>171</v>
      </c>
      <c r="B2854" s="182"/>
      <c r="C2854" s="182" t="s">
        <v>171</v>
      </c>
      <c r="D2854" s="57" t="str">
        <f t="shared" si="573"/>
        <v/>
      </c>
      <c r="E2854" s="16" t="s">
        <v>171</v>
      </c>
      <c r="F2854" s="16" t="s">
        <v>171</v>
      </c>
      <c r="G2854" s="182" t="s">
        <v>171</v>
      </c>
      <c r="H2854" s="185"/>
      <c r="I2854" s="57" t="str">
        <f t="shared" si="562"/>
        <v>Cancel</v>
      </c>
      <c r="J2854" s="178" t="s">
        <v>2669</v>
      </c>
      <c r="K2854" s="185" t="s">
        <v>2670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63"/>
        <v>MAIN UNIT</v>
      </c>
      <c r="Q2854" s="16" t="s">
        <v>56</v>
      </c>
      <c r="R2854" s="16" t="s">
        <v>49</v>
      </c>
      <c r="S2854" s="16" t="s">
        <v>38</v>
      </c>
      <c r="T2854" s="16" t="s">
        <v>2540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76">
        <v>1.1299999999999999</v>
      </c>
      <c r="Z2854" s="26">
        <f t="shared" si="571"/>
        <v>550000</v>
      </c>
      <c r="AA2854" s="16">
        <v>1.1299999999999999</v>
      </c>
      <c r="AB2854" s="35">
        <f t="shared" si="572"/>
        <v>550000</v>
      </c>
      <c r="AC2854" s="27">
        <f t="shared" si="564"/>
        <v>66000</v>
      </c>
      <c r="AD2854" s="184">
        <v>0.12</v>
      </c>
      <c r="AE2854" s="183">
        <f t="shared" si="565"/>
        <v>1</v>
      </c>
      <c r="AF2854" s="183" t="str">
        <f>IF(AND(COUNTIFS($J$18:J2854,J2854)=1,AE2854=1),1,"")</f>
        <v/>
      </c>
      <c r="AG2854" s="183" t="str">
        <f>IF(C2854="","",IF(AND(COUNTIFS($J$18:J2854,J2854)=1,C2854&lt;&gt;""),1,""))</f>
        <v/>
      </c>
      <c r="AH2854" s="183" t="str">
        <f>IF(G2854="","",IF(AND(COUNTIFS($J$18:J2854,J2854)=1,G2854&lt;&gt;""),1,""))</f>
        <v/>
      </c>
      <c r="AI2854" s="28">
        <f t="shared" si="566"/>
        <v>468573419.10712183</v>
      </c>
      <c r="AJ2854" s="28">
        <f t="shared" si="567"/>
        <v>55829466.862621114</v>
      </c>
      <c r="AK2854" s="29">
        <f t="shared" si="568"/>
        <v>0.11914774629983395</v>
      </c>
      <c r="AL2854" s="25"/>
      <c r="AM2854" s="25"/>
      <c r="AN2854" s="25"/>
      <c r="AO2854" s="25"/>
      <c r="AP2854" s="45" t="str">
        <f t="shared" si="569"/>
        <v>CancelCancel</v>
      </c>
      <c r="AQ2854" s="45" t="str">
        <f t="shared" si="570"/>
        <v>CancelCancelRMB</v>
      </c>
    </row>
    <row r="2855" spans="1:43" s="15" customFormat="1">
      <c r="A2855" s="182" t="s">
        <v>171</v>
      </c>
      <c r="B2855" s="182"/>
      <c r="C2855" s="182" t="s">
        <v>171</v>
      </c>
      <c r="D2855" s="57" t="str">
        <f t="shared" si="573"/>
        <v/>
      </c>
      <c r="E2855" s="16" t="s">
        <v>171</v>
      </c>
      <c r="F2855" s="16" t="s">
        <v>171</v>
      </c>
      <c r="G2855" s="182" t="s">
        <v>171</v>
      </c>
      <c r="H2855" s="185"/>
      <c r="I2855" s="57" t="str">
        <f t="shared" si="562"/>
        <v>Cancel</v>
      </c>
      <c r="J2855" s="178" t="s">
        <v>2669</v>
      </c>
      <c r="K2855" s="185" t="s">
        <v>2670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63"/>
        <v>MAIN UNIT</v>
      </c>
      <c r="Q2855" s="16" t="s">
        <v>56</v>
      </c>
      <c r="R2855" s="16" t="s">
        <v>49</v>
      </c>
      <c r="S2855" s="16" t="s">
        <v>38</v>
      </c>
      <c r="T2855" s="16" t="s">
        <v>2540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76">
        <v>1.1299999999999999</v>
      </c>
      <c r="Z2855" s="26">
        <f t="shared" si="571"/>
        <v>588550</v>
      </c>
      <c r="AA2855" s="16">
        <v>1.1299999999999999</v>
      </c>
      <c r="AB2855" s="35">
        <f t="shared" si="572"/>
        <v>588550</v>
      </c>
      <c r="AC2855" s="27">
        <f t="shared" si="564"/>
        <v>70626</v>
      </c>
      <c r="AD2855" s="184">
        <v>0.12</v>
      </c>
      <c r="AE2855" s="183">
        <f t="shared" si="565"/>
        <v>1</v>
      </c>
      <c r="AF2855" s="183" t="str">
        <f>IF(AND(COUNTIFS($J$18:J2855,J2855)=1,AE2855=1),1,"")</f>
        <v/>
      </c>
      <c r="AG2855" s="183" t="str">
        <f>IF(C2855="","",IF(AND(COUNTIFS($J$18:J2855,J2855)=1,C2855&lt;&gt;""),1,""))</f>
        <v/>
      </c>
      <c r="AH2855" s="183" t="str">
        <f>IF(G2855="","",IF(AND(COUNTIFS($J$18:J2855,J2855)=1,G2855&lt;&gt;""),1,""))</f>
        <v/>
      </c>
      <c r="AI2855" s="28">
        <f t="shared" si="566"/>
        <v>468573419.10712183</v>
      </c>
      <c r="AJ2855" s="28">
        <f t="shared" si="567"/>
        <v>55829466.862621114</v>
      </c>
      <c r="AK2855" s="29">
        <f t="shared" si="568"/>
        <v>0.11914774629983395</v>
      </c>
      <c r="AL2855" s="25"/>
      <c r="AM2855" s="25"/>
      <c r="AN2855" s="25"/>
      <c r="AO2855" s="25"/>
      <c r="AP2855" s="45" t="str">
        <f t="shared" si="569"/>
        <v>CancelCancel</v>
      </c>
      <c r="AQ2855" s="45" t="str">
        <f t="shared" si="570"/>
        <v>CancelCancelRMB</v>
      </c>
    </row>
    <row r="2856" spans="1:43" s="15" customFormat="1">
      <c r="A2856" s="182" t="s">
        <v>171</v>
      </c>
      <c r="B2856" s="182"/>
      <c r="C2856" s="182" t="s">
        <v>171</v>
      </c>
      <c r="D2856" s="57" t="str">
        <f t="shared" si="573"/>
        <v/>
      </c>
      <c r="E2856" s="16" t="s">
        <v>171</v>
      </c>
      <c r="F2856" s="16" t="s">
        <v>171</v>
      </c>
      <c r="G2856" s="182" t="s">
        <v>171</v>
      </c>
      <c r="H2856" s="185"/>
      <c r="I2856" s="57" t="str">
        <f t="shared" si="562"/>
        <v>Cancel</v>
      </c>
      <c r="J2856" s="178" t="s">
        <v>2669</v>
      </c>
      <c r="K2856" s="185" t="s">
        <v>2670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63"/>
        <v>MAIN UNIT</v>
      </c>
      <c r="Q2856" s="16" t="s">
        <v>56</v>
      </c>
      <c r="R2856" s="16" t="s">
        <v>49</v>
      </c>
      <c r="S2856" s="16" t="s">
        <v>38</v>
      </c>
      <c r="T2856" s="16" t="s">
        <v>2540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76">
        <v>1.1299999999999999</v>
      </c>
      <c r="Z2856" s="26">
        <f t="shared" si="571"/>
        <v>588550</v>
      </c>
      <c r="AA2856" s="16">
        <v>1.1299999999999999</v>
      </c>
      <c r="AB2856" s="35">
        <f t="shared" si="572"/>
        <v>588550</v>
      </c>
      <c r="AC2856" s="27">
        <f t="shared" si="564"/>
        <v>70626</v>
      </c>
      <c r="AD2856" s="184">
        <v>0.12</v>
      </c>
      <c r="AE2856" s="183">
        <f t="shared" si="565"/>
        <v>1</v>
      </c>
      <c r="AF2856" s="183" t="str">
        <f>IF(AND(COUNTIFS($J$18:J2856,J2856)=1,AE2856=1),1,"")</f>
        <v/>
      </c>
      <c r="AG2856" s="183" t="str">
        <f>IF(C2856="","",IF(AND(COUNTIFS($J$18:J2856,J2856)=1,C2856&lt;&gt;""),1,""))</f>
        <v/>
      </c>
      <c r="AH2856" s="183" t="str">
        <f>IF(G2856="","",IF(AND(COUNTIFS($J$18:J2856,J2856)=1,G2856&lt;&gt;""),1,""))</f>
        <v/>
      </c>
      <c r="AI2856" s="28">
        <f t="shared" si="566"/>
        <v>468573419.10712183</v>
      </c>
      <c r="AJ2856" s="28">
        <f t="shared" si="567"/>
        <v>55829466.862621114</v>
      </c>
      <c r="AK2856" s="29">
        <f t="shared" si="568"/>
        <v>0.11914774629983395</v>
      </c>
      <c r="AL2856" s="25"/>
      <c r="AM2856" s="25"/>
      <c r="AN2856" s="25"/>
      <c r="AO2856" s="25"/>
      <c r="AP2856" s="45" t="str">
        <f t="shared" si="569"/>
        <v>CancelCancel</v>
      </c>
      <c r="AQ2856" s="45" t="str">
        <f t="shared" si="570"/>
        <v>CancelCancelRMB</v>
      </c>
    </row>
    <row r="2857" spans="1:43" s="15" customFormat="1">
      <c r="A2857" s="182" t="s">
        <v>171</v>
      </c>
      <c r="B2857" s="182"/>
      <c r="C2857" s="182" t="s">
        <v>171</v>
      </c>
      <c r="D2857" s="57" t="str">
        <f t="shared" si="573"/>
        <v/>
      </c>
      <c r="E2857" s="16" t="s">
        <v>171</v>
      </c>
      <c r="F2857" s="16" t="s">
        <v>171</v>
      </c>
      <c r="G2857" s="182" t="s">
        <v>171</v>
      </c>
      <c r="H2857" s="185"/>
      <c r="I2857" s="57" t="str">
        <f t="shared" si="562"/>
        <v>Cancel</v>
      </c>
      <c r="J2857" s="178" t="s">
        <v>2671</v>
      </c>
      <c r="K2857" s="185" t="s">
        <v>2672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63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76" t="s">
        <v>996</v>
      </c>
      <c r="Z2857" s="26">
        <f t="shared" si="571"/>
        <v>970000</v>
      </c>
      <c r="AA2857" s="16">
        <v>1.155</v>
      </c>
      <c r="AB2857" s="35">
        <f t="shared" si="572"/>
        <v>991460.17699115048</v>
      </c>
      <c r="AC2857" s="27">
        <f t="shared" si="564"/>
        <v>118975.22123893806</v>
      </c>
      <c r="AD2857" s="184">
        <v>0.12</v>
      </c>
      <c r="AE2857" s="183">
        <f t="shared" si="565"/>
        <v>1</v>
      </c>
      <c r="AF2857" s="183">
        <f>IF(AND(COUNTIFS($J$18:J2857,J2857)=1,AE2857=1),1,"")</f>
        <v>1</v>
      </c>
      <c r="AG2857" s="183">
        <f>IF(C2857="","",IF(AND(COUNTIFS($J$18:J2857,J2857)=1,C2857&lt;&gt;""),1,""))</f>
        <v>1</v>
      </c>
      <c r="AH2857" s="183">
        <f>IF(G2857="","",IF(AND(COUNTIFS($J$18:J2857,J2857)=1,G2857&lt;&gt;""),1,""))</f>
        <v>1</v>
      </c>
      <c r="AI2857" s="28">
        <f t="shared" si="566"/>
        <v>468573419.10712183</v>
      </c>
      <c r="AJ2857" s="28">
        <f t="shared" si="567"/>
        <v>55829466.862621114</v>
      </c>
      <c r="AK2857" s="29">
        <f t="shared" si="568"/>
        <v>0.11914774629983395</v>
      </c>
      <c r="AL2857" s="25"/>
      <c r="AM2857" s="25"/>
      <c r="AN2857" s="25"/>
      <c r="AO2857" s="25"/>
      <c r="AP2857" s="45" t="str">
        <f t="shared" si="569"/>
        <v>CancelCancel</v>
      </c>
      <c r="AQ2857" s="45" t="str">
        <f t="shared" si="570"/>
        <v>CancelCancelRMB</v>
      </c>
    </row>
    <row r="2858" spans="1:43" s="15" customFormat="1">
      <c r="A2858" s="182" t="s">
        <v>171</v>
      </c>
      <c r="B2858" s="182"/>
      <c r="C2858" s="182" t="s">
        <v>171</v>
      </c>
      <c r="D2858" s="57" t="str">
        <f t="shared" si="573"/>
        <v/>
      </c>
      <c r="E2858" s="16" t="s">
        <v>171</v>
      </c>
      <c r="F2858" s="16" t="s">
        <v>171</v>
      </c>
      <c r="G2858" s="182" t="s">
        <v>171</v>
      </c>
      <c r="H2858" s="185"/>
      <c r="I2858" s="57" t="str">
        <f t="shared" si="562"/>
        <v>Cancel</v>
      </c>
      <c r="J2858" s="178" t="s">
        <v>2673</v>
      </c>
      <c r="K2858" s="185" t="s">
        <v>2674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63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76">
        <v>1</v>
      </c>
      <c r="Z2858" s="26">
        <f t="shared" si="571"/>
        <v>7771400</v>
      </c>
      <c r="AA2858" s="16">
        <v>7.4899999999999994E-2</v>
      </c>
      <c r="AB2858" s="35">
        <f t="shared" si="572"/>
        <v>582077.86</v>
      </c>
      <c r="AC2858" s="27">
        <f t="shared" si="564"/>
        <v>69849.343200000003</v>
      </c>
      <c r="AD2858" s="184">
        <v>0.12</v>
      </c>
      <c r="AE2858" s="183">
        <f t="shared" si="565"/>
        <v>1</v>
      </c>
      <c r="AF2858" s="183">
        <f>IF(AND(COUNTIFS($J$18:J2858,J2858)=1,AE2858=1),1,"")</f>
        <v>1</v>
      </c>
      <c r="AG2858" s="183">
        <f>IF(C2858="","",IF(AND(COUNTIFS($J$18:J2858,J2858)=1,C2858&lt;&gt;""),1,""))</f>
        <v>1</v>
      </c>
      <c r="AH2858" s="183">
        <f>IF(G2858="","",IF(AND(COUNTIFS($J$18:J2858,J2858)=1,G2858&lt;&gt;""),1,""))</f>
        <v>1</v>
      </c>
      <c r="AI2858" s="28">
        <f t="shared" si="566"/>
        <v>468573419.10712183</v>
      </c>
      <c r="AJ2858" s="28">
        <f t="shared" si="567"/>
        <v>55829466.862621114</v>
      </c>
      <c r="AK2858" s="29">
        <f t="shared" si="568"/>
        <v>0.11914774629983395</v>
      </c>
      <c r="AL2858" s="25"/>
      <c r="AM2858" s="25"/>
      <c r="AN2858" s="25"/>
      <c r="AO2858" s="25"/>
      <c r="AP2858" s="45" t="str">
        <f t="shared" si="569"/>
        <v>CancelCancel</v>
      </c>
      <c r="AQ2858" s="45" t="str">
        <f t="shared" si="570"/>
        <v>CancelCancelJPY</v>
      </c>
    </row>
    <row r="2859" spans="1:43" s="15" customFormat="1">
      <c r="A2859" s="186" t="s">
        <v>171</v>
      </c>
      <c r="B2859" s="182"/>
      <c r="C2859" s="182" t="s">
        <v>171</v>
      </c>
      <c r="D2859" s="57" t="str">
        <f t="shared" si="573"/>
        <v/>
      </c>
      <c r="E2859" s="16" t="s">
        <v>171</v>
      </c>
      <c r="F2859" s="16" t="s">
        <v>171</v>
      </c>
      <c r="G2859" s="182" t="s">
        <v>171</v>
      </c>
      <c r="H2859" s="185"/>
      <c r="I2859" s="57" t="str">
        <f t="shared" si="562"/>
        <v>Cancel</v>
      </c>
      <c r="J2859" s="178" t="s">
        <v>2675</v>
      </c>
      <c r="K2859" s="185" t="s">
        <v>2676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63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76">
        <v>1</v>
      </c>
      <c r="Z2859" s="26">
        <f t="shared" si="571"/>
        <v>28575000</v>
      </c>
      <c r="AA2859" s="16">
        <v>7.0400000000000004E-2</v>
      </c>
      <c r="AB2859" s="35">
        <f t="shared" si="572"/>
        <v>2011680.0000000002</v>
      </c>
      <c r="AC2859" s="27">
        <f t="shared" si="564"/>
        <v>241401.60000000001</v>
      </c>
      <c r="AD2859" s="181">
        <v>0.12</v>
      </c>
      <c r="AE2859" s="183">
        <f t="shared" si="565"/>
        <v>0</v>
      </c>
      <c r="AF2859" s="183" t="str">
        <f>IF(AND(COUNTIFS($J$18:J2859,J2859)=1,AE2859=1),1,"")</f>
        <v/>
      </c>
      <c r="AG2859" s="183">
        <f>IF(C2859="","",IF(AND(COUNTIFS($J$18:J2859,J2859)=1,C2859&lt;&gt;""),1,""))</f>
        <v>1</v>
      </c>
      <c r="AH2859" s="183">
        <f>IF(G2859="","",IF(AND(COUNTIFS($J$18:J2859,J2859)=1,G2859&lt;&gt;""),1,""))</f>
        <v>1</v>
      </c>
      <c r="AI2859" s="28">
        <f t="shared" si="566"/>
        <v>468573419.10712183</v>
      </c>
      <c r="AJ2859" s="28">
        <f t="shared" si="567"/>
        <v>55829466.862621114</v>
      </c>
      <c r="AK2859" s="29">
        <f t="shared" si="568"/>
        <v>0.11914774629983395</v>
      </c>
      <c r="AL2859" s="25"/>
      <c r="AM2859" s="25"/>
      <c r="AN2859" s="25"/>
      <c r="AO2859" s="25"/>
      <c r="AP2859" s="45" t="str">
        <f t="shared" si="569"/>
        <v>CancelCancel</v>
      </c>
      <c r="AQ2859" s="45" t="str">
        <f t="shared" si="570"/>
        <v>CancelCancelJPY</v>
      </c>
    </row>
    <row r="2860" spans="1:43" s="15" customFormat="1">
      <c r="A2860" s="186" t="s">
        <v>171</v>
      </c>
      <c r="B2860" s="182"/>
      <c r="C2860" s="182" t="s">
        <v>171</v>
      </c>
      <c r="D2860" s="57" t="str">
        <f t="shared" si="573"/>
        <v/>
      </c>
      <c r="E2860" s="16" t="s">
        <v>171</v>
      </c>
      <c r="F2860" s="16" t="s">
        <v>171</v>
      </c>
      <c r="G2860" s="182" t="s">
        <v>171</v>
      </c>
      <c r="H2860" s="185"/>
      <c r="I2860" s="57" t="str">
        <f t="shared" si="562"/>
        <v>Cancel</v>
      </c>
      <c r="J2860" s="178" t="s">
        <v>2675</v>
      </c>
      <c r="K2860" s="185" t="s">
        <v>2676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63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76">
        <v>1</v>
      </c>
      <c r="Z2860" s="26">
        <f t="shared" si="571"/>
        <v>14585000</v>
      </c>
      <c r="AA2860" s="16">
        <v>7.0199999999999999E-2</v>
      </c>
      <c r="AB2860" s="35">
        <f t="shared" si="572"/>
        <v>1023867</v>
      </c>
      <c r="AC2860" s="27">
        <f t="shared" si="564"/>
        <v>122864.04</v>
      </c>
      <c r="AD2860" s="181">
        <v>0.12</v>
      </c>
      <c r="AE2860" s="183">
        <f t="shared" si="565"/>
        <v>0</v>
      </c>
      <c r="AF2860" s="183" t="str">
        <f>IF(AND(COUNTIFS($J$18:J2860,J2860)=1,AE2860=1),1,"")</f>
        <v/>
      </c>
      <c r="AG2860" s="183" t="str">
        <f>IF(C2860="","",IF(AND(COUNTIFS($J$18:J2860,J2860)=1,C2860&lt;&gt;""),1,""))</f>
        <v/>
      </c>
      <c r="AH2860" s="183" t="str">
        <f>IF(G2860="","",IF(AND(COUNTIFS($J$18:J2860,J2860)=1,G2860&lt;&gt;""),1,""))</f>
        <v/>
      </c>
      <c r="AI2860" s="28">
        <f t="shared" si="566"/>
        <v>468573419.10712183</v>
      </c>
      <c r="AJ2860" s="28">
        <f t="shared" si="567"/>
        <v>55829466.862621114</v>
      </c>
      <c r="AK2860" s="29">
        <f t="shared" si="568"/>
        <v>0.11914774629983395</v>
      </c>
      <c r="AL2860" s="25"/>
      <c r="AM2860" s="25"/>
      <c r="AN2860" s="25"/>
      <c r="AO2860" s="25"/>
      <c r="AP2860" s="45" t="str">
        <f t="shared" si="569"/>
        <v>CancelCancel</v>
      </c>
      <c r="AQ2860" s="45" t="str">
        <f t="shared" si="570"/>
        <v>CancelCancelJPY</v>
      </c>
    </row>
    <row r="2861" spans="1:43" s="15" customFormat="1">
      <c r="A2861" s="186" t="s">
        <v>171</v>
      </c>
      <c r="B2861" s="182"/>
      <c r="C2861" s="182" t="s">
        <v>171</v>
      </c>
      <c r="D2861" s="57" t="str">
        <f t="shared" si="573"/>
        <v/>
      </c>
      <c r="E2861" s="16" t="s">
        <v>171</v>
      </c>
      <c r="F2861" s="16" t="s">
        <v>171</v>
      </c>
      <c r="G2861" s="182" t="s">
        <v>171</v>
      </c>
      <c r="H2861" s="185"/>
      <c r="I2861" s="57" t="str">
        <f t="shared" si="562"/>
        <v>Cancel</v>
      </c>
      <c r="J2861" s="178" t="s">
        <v>2675</v>
      </c>
      <c r="K2861" s="185" t="s">
        <v>2676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63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76">
        <v>1</v>
      </c>
      <c r="Z2861" s="26">
        <f t="shared" si="571"/>
        <v>14585000</v>
      </c>
      <c r="AA2861" s="16">
        <v>7.0199999999999999E-2</v>
      </c>
      <c r="AB2861" s="35">
        <f t="shared" si="572"/>
        <v>1023867</v>
      </c>
      <c r="AC2861" s="27">
        <f t="shared" si="564"/>
        <v>122864.04</v>
      </c>
      <c r="AD2861" s="181">
        <v>0.12</v>
      </c>
      <c r="AE2861" s="183">
        <f t="shared" si="565"/>
        <v>0</v>
      </c>
      <c r="AF2861" s="183" t="str">
        <f>IF(AND(COUNTIFS($J$18:J2861,J2861)=1,AE2861=1),1,"")</f>
        <v/>
      </c>
      <c r="AG2861" s="183" t="str">
        <f>IF(C2861="","",IF(AND(COUNTIFS($J$18:J2861,J2861)=1,C2861&lt;&gt;""),1,""))</f>
        <v/>
      </c>
      <c r="AH2861" s="183" t="str">
        <f>IF(G2861="","",IF(AND(COUNTIFS($J$18:J2861,J2861)=1,G2861&lt;&gt;""),1,""))</f>
        <v/>
      </c>
      <c r="AI2861" s="28">
        <f t="shared" si="566"/>
        <v>468573419.10712183</v>
      </c>
      <c r="AJ2861" s="28">
        <f t="shared" si="567"/>
        <v>55829466.862621114</v>
      </c>
      <c r="AK2861" s="29">
        <f t="shared" si="568"/>
        <v>0.11914774629983395</v>
      </c>
      <c r="AL2861" s="25"/>
      <c r="AM2861" s="25"/>
      <c r="AN2861" s="25"/>
      <c r="AO2861" s="25"/>
      <c r="AP2861" s="45" t="str">
        <f t="shared" si="569"/>
        <v>CancelCancel</v>
      </c>
      <c r="AQ2861" s="45" t="str">
        <f t="shared" si="570"/>
        <v>CancelCancelJPY</v>
      </c>
    </row>
    <row r="2862" spans="1:43" s="15" customFormat="1">
      <c r="A2862" s="186" t="s">
        <v>171</v>
      </c>
      <c r="B2862" s="182"/>
      <c r="C2862" s="182" t="s">
        <v>171</v>
      </c>
      <c r="D2862" s="57" t="str">
        <f t="shared" si="573"/>
        <v/>
      </c>
      <c r="E2862" s="16" t="s">
        <v>171</v>
      </c>
      <c r="F2862" s="16" t="s">
        <v>171</v>
      </c>
      <c r="G2862" s="182" t="s">
        <v>171</v>
      </c>
      <c r="H2862" s="185"/>
      <c r="I2862" s="57" t="str">
        <f t="shared" si="562"/>
        <v>Cancel</v>
      </c>
      <c r="J2862" s="178" t="s">
        <v>2675</v>
      </c>
      <c r="K2862" s="185" t="s">
        <v>2676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63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76">
        <v>1</v>
      </c>
      <c r="Z2862" s="26">
        <f t="shared" si="571"/>
        <v>28575000</v>
      </c>
      <c r="AA2862" s="16">
        <v>7.0400000000000004E-2</v>
      </c>
      <c r="AB2862" s="35">
        <f t="shared" si="572"/>
        <v>2011680.0000000002</v>
      </c>
      <c r="AC2862" s="27">
        <f t="shared" si="564"/>
        <v>241401.60000000001</v>
      </c>
      <c r="AD2862" s="181">
        <v>0.12</v>
      </c>
      <c r="AE2862" s="183">
        <f t="shared" si="565"/>
        <v>0</v>
      </c>
      <c r="AF2862" s="183" t="str">
        <f>IF(AND(COUNTIFS($J$18:J2862,J2862)=1,AE2862=1),1,"")</f>
        <v/>
      </c>
      <c r="AG2862" s="183" t="str">
        <f>IF(C2862="","",IF(AND(COUNTIFS($J$18:J2862,J2862)=1,C2862&lt;&gt;""),1,""))</f>
        <v/>
      </c>
      <c r="AH2862" s="183" t="str">
        <f>IF(G2862="","",IF(AND(COUNTIFS($J$18:J2862,J2862)=1,G2862&lt;&gt;""),1,""))</f>
        <v/>
      </c>
      <c r="AI2862" s="28">
        <f t="shared" si="566"/>
        <v>468573419.10712183</v>
      </c>
      <c r="AJ2862" s="28">
        <f t="shared" si="567"/>
        <v>55829466.862621114</v>
      </c>
      <c r="AK2862" s="29">
        <f t="shared" si="568"/>
        <v>0.11914774629983395</v>
      </c>
      <c r="AL2862" s="25"/>
      <c r="AM2862" s="25"/>
      <c r="AN2862" s="25"/>
      <c r="AO2862" s="25"/>
      <c r="AP2862" s="45" t="str">
        <f t="shared" si="569"/>
        <v>CancelCancel</v>
      </c>
      <c r="AQ2862" s="45" t="str">
        <f t="shared" si="570"/>
        <v>CancelCancelJPY</v>
      </c>
    </row>
    <row r="2863" spans="1:43" s="15" customFormat="1">
      <c r="A2863" s="186" t="s">
        <v>34</v>
      </c>
      <c r="B2863" s="182"/>
      <c r="C2863" s="182" t="s">
        <v>171</v>
      </c>
      <c r="D2863" s="57" t="str">
        <f t="shared" si="573"/>
        <v/>
      </c>
      <c r="E2863" s="16" t="s">
        <v>171</v>
      </c>
      <c r="F2863" s="16" t="s">
        <v>171</v>
      </c>
      <c r="G2863" s="182" t="s">
        <v>171</v>
      </c>
      <c r="H2863" s="185"/>
      <c r="I2863" s="57" t="str">
        <f t="shared" si="562"/>
        <v>Cancel</v>
      </c>
      <c r="J2863" s="178" t="s">
        <v>2677</v>
      </c>
      <c r="K2863" s="185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63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87" t="str">
        <f t="shared" ref="Y2863:Y2889" si="574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2"/>
        <v>773800</v>
      </c>
      <c r="AC2863" s="27">
        <f t="shared" si="564"/>
        <v>92856</v>
      </c>
      <c r="AD2863" s="184">
        <v>0.12</v>
      </c>
      <c r="AE2863" s="183">
        <f t="shared" si="565"/>
        <v>0</v>
      </c>
      <c r="AF2863" s="183" t="str">
        <f>IF(AND(COUNTIFS($J$18:J2863,J2863)=1,AE2863=1),1,"")</f>
        <v/>
      </c>
      <c r="AG2863" s="183">
        <f>IF(C2863="","",IF(AND(COUNTIFS($J$18:J2863,J2863)=1,C2863&lt;&gt;""),1,""))</f>
        <v>1</v>
      </c>
      <c r="AH2863" s="183">
        <f>IF(G2863="","",IF(AND(COUNTIFS($J$18:J2863,J2863)=1,G2863&lt;&gt;""),1,""))</f>
        <v>1</v>
      </c>
      <c r="AI2863" s="28">
        <f t="shared" si="566"/>
        <v>468573419.10712183</v>
      </c>
      <c r="AJ2863" s="28">
        <f t="shared" si="567"/>
        <v>55829466.862621114</v>
      </c>
      <c r="AK2863" s="29">
        <f t="shared" si="568"/>
        <v>0.11914774629983395</v>
      </c>
      <c r="AL2863" s="25"/>
      <c r="AM2863" s="25"/>
      <c r="AN2863" s="25"/>
      <c r="AO2863" s="25"/>
      <c r="AP2863" s="45" t="str">
        <f t="shared" si="569"/>
        <v>CancelCancel</v>
      </c>
      <c r="AQ2863" s="45" t="str">
        <f t="shared" si="570"/>
        <v>CancelCancelJPY</v>
      </c>
    </row>
    <row r="2864" spans="1:43" s="15" customFormat="1">
      <c r="A2864" s="186" t="s">
        <v>34</v>
      </c>
      <c r="B2864" s="182"/>
      <c r="C2864" s="182" t="s">
        <v>171</v>
      </c>
      <c r="D2864" s="57" t="str">
        <f t="shared" si="573"/>
        <v/>
      </c>
      <c r="E2864" s="16" t="s">
        <v>171</v>
      </c>
      <c r="F2864" s="16" t="s">
        <v>171</v>
      </c>
      <c r="G2864" s="182" t="s">
        <v>171</v>
      </c>
      <c r="H2864" s="185"/>
      <c r="I2864" s="57" t="str">
        <f t="shared" si="562"/>
        <v>Cancel</v>
      </c>
      <c r="J2864" s="178" t="s">
        <v>2677</v>
      </c>
      <c r="K2864" s="185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63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87" t="str">
        <f t="shared" si="574"/>
        <v>1</v>
      </c>
      <c r="Z2864" s="26">
        <f t="shared" si="571"/>
        <v>8150000</v>
      </c>
      <c r="AA2864" s="16">
        <v>7.2999999999999995E-2</v>
      </c>
      <c r="AB2864" s="35">
        <f t="shared" si="572"/>
        <v>594950</v>
      </c>
      <c r="AC2864" s="27">
        <f t="shared" si="564"/>
        <v>71394</v>
      </c>
      <c r="AD2864" s="184">
        <v>0.12</v>
      </c>
      <c r="AE2864" s="183">
        <f t="shared" si="565"/>
        <v>0</v>
      </c>
      <c r="AF2864" s="183" t="str">
        <f>IF(AND(COUNTIFS($J$18:J2864,J2864)=1,AE2864=1),1,"")</f>
        <v/>
      </c>
      <c r="AG2864" s="183" t="str">
        <f>IF(C2864="","",IF(AND(COUNTIFS($J$18:J2864,J2864)=1,C2864&lt;&gt;""),1,""))</f>
        <v/>
      </c>
      <c r="AH2864" s="183" t="str">
        <f>IF(G2864="","",IF(AND(COUNTIFS($J$18:J2864,J2864)=1,G2864&lt;&gt;""),1,""))</f>
        <v/>
      </c>
      <c r="AI2864" s="28">
        <f t="shared" si="566"/>
        <v>468573419.10712183</v>
      </c>
      <c r="AJ2864" s="28">
        <f t="shared" si="567"/>
        <v>55829466.862621114</v>
      </c>
      <c r="AK2864" s="29">
        <f t="shared" si="568"/>
        <v>0.11914774629983395</v>
      </c>
      <c r="AL2864" s="25"/>
      <c r="AM2864" s="25"/>
      <c r="AN2864" s="25"/>
      <c r="AO2864" s="25"/>
      <c r="AP2864" s="45" t="str">
        <f t="shared" si="569"/>
        <v>CancelCancel</v>
      </c>
      <c r="AQ2864" s="45" t="str">
        <f t="shared" si="570"/>
        <v>CancelCancelJPY</v>
      </c>
    </row>
    <row r="2865" spans="1:43" s="15" customFormat="1">
      <c r="A2865" s="186" t="s">
        <v>34</v>
      </c>
      <c r="B2865" s="182"/>
      <c r="C2865" s="182" t="s">
        <v>171</v>
      </c>
      <c r="D2865" s="57" t="str">
        <f t="shared" si="573"/>
        <v/>
      </c>
      <c r="E2865" s="16" t="s">
        <v>171</v>
      </c>
      <c r="F2865" s="16" t="s">
        <v>171</v>
      </c>
      <c r="G2865" s="182" t="s">
        <v>171</v>
      </c>
      <c r="H2865" s="185"/>
      <c r="I2865" s="57" t="str">
        <f t="shared" si="562"/>
        <v>Cancel</v>
      </c>
      <c r="J2865" s="178" t="s">
        <v>2677</v>
      </c>
      <c r="K2865" s="185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63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87" t="str">
        <f t="shared" si="574"/>
        <v>1</v>
      </c>
      <c r="Z2865" s="26">
        <f t="shared" si="571"/>
        <v>8150000</v>
      </c>
      <c r="AA2865" s="16">
        <v>7.2999999999999995E-2</v>
      </c>
      <c r="AB2865" s="35">
        <f t="shared" si="572"/>
        <v>594950</v>
      </c>
      <c r="AC2865" s="27">
        <f t="shared" si="564"/>
        <v>71394</v>
      </c>
      <c r="AD2865" s="184">
        <v>0.12</v>
      </c>
      <c r="AE2865" s="183">
        <f t="shared" si="565"/>
        <v>0</v>
      </c>
      <c r="AF2865" s="183" t="str">
        <f>IF(AND(COUNTIFS($J$18:J2865,J2865)=1,AE2865=1),1,"")</f>
        <v/>
      </c>
      <c r="AG2865" s="183" t="str">
        <f>IF(C2865="","",IF(AND(COUNTIFS($J$18:J2865,J2865)=1,C2865&lt;&gt;""),1,""))</f>
        <v/>
      </c>
      <c r="AH2865" s="183" t="str">
        <f>IF(G2865="","",IF(AND(COUNTIFS($J$18:J2865,J2865)=1,G2865&lt;&gt;""),1,""))</f>
        <v/>
      </c>
      <c r="AI2865" s="28">
        <f t="shared" si="566"/>
        <v>468573419.10712183</v>
      </c>
      <c r="AJ2865" s="28">
        <f t="shared" si="567"/>
        <v>55829466.862621114</v>
      </c>
      <c r="AK2865" s="29">
        <f t="shared" si="568"/>
        <v>0.11914774629983395</v>
      </c>
      <c r="AL2865" s="25"/>
      <c r="AM2865" s="25"/>
      <c r="AN2865" s="25"/>
      <c r="AO2865" s="25"/>
      <c r="AP2865" s="45" t="str">
        <f t="shared" si="569"/>
        <v>CancelCancel</v>
      </c>
      <c r="AQ2865" s="45" t="str">
        <f t="shared" si="570"/>
        <v>CancelCancelJPY</v>
      </c>
    </row>
    <row r="2866" spans="1:43" s="15" customFormat="1">
      <c r="A2866" s="186" t="s">
        <v>171</v>
      </c>
      <c r="B2866" s="182"/>
      <c r="C2866" s="182" t="s">
        <v>171</v>
      </c>
      <c r="D2866" s="57" t="str">
        <f t="shared" si="573"/>
        <v/>
      </c>
      <c r="E2866" s="16" t="s">
        <v>171</v>
      </c>
      <c r="F2866" s="16" t="s">
        <v>171</v>
      </c>
      <c r="G2866" s="182" t="s">
        <v>171</v>
      </c>
      <c r="H2866" s="185"/>
      <c r="I2866" s="57" t="str">
        <f t="shared" si="562"/>
        <v>Cancel</v>
      </c>
      <c r="J2866" s="178" t="s">
        <v>2678</v>
      </c>
      <c r="K2866" s="185" t="s">
        <v>2679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63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87" t="str">
        <f t="shared" si="574"/>
        <v>1</v>
      </c>
      <c r="Z2866" s="26">
        <f t="shared" si="571"/>
        <v>14000000</v>
      </c>
      <c r="AA2866" s="16">
        <v>7.3999999999999996E-2</v>
      </c>
      <c r="AB2866" s="35">
        <f t="shared" si="572"/>
        <v>1036000</v>
      </c>
      <c r="AC2866" s="27">
        <f t="shared" si="564"/>
        <v>130328.79999999999</v>
      </c>
      <c r="AD2866" s="181">
        <v>0.1258</v>
      </c>
      <c r="AE2866" s="183">
        <f t="shared" si="565"/>
        <v>1</v>
      </c>
      <c r="AF2866" s="183">
        <f>IF(AND(COUNTIFS($J$18:J2866,J2866)=1,AE2866=1),1,"")</f>
        <v>1</v>
      </c>
      <c r="AG2866" s="183">
        <f>IF(C2866="","",IF(AND(COUNTIFS($J$18:J2866,J2866)=1,C2866&lt;&gt;""),1,""))</f>
        <v>1</v>
      </c>
      <c r="AH2866" s="183">
        <f>IF(G2866="","",IF(AND(COUNTIFS($J$18:J2866,J2866)=1,G2866&lt;&gt;""),1,""))</f>
        <v>1</v>
      </c>
      <c r="AI2866" s="28">
        <f t="shared" si="566"/>
        <v>468573419.10712183</v>
      </c>
      <c r="AJ2866" s="28">
        <f t="shared" si="567"/>
        <v>55829466.862621114</v>
      </c>
      <c r="AK2866" s="29">
        <f t="shared" si="568"/>
        <v>0.11914774629983395</v>
      </c>
      <c r="AL2866" s="25"/>
      <c r="AM2866" s="25"/>
      <c r="AN2866" s="25"/>
      <c r="AO2866" s="25"/>
      <c r="AP2866" s="45" t="str">
        <f t="shared" si="569"/>
        <v>CancelCancel</v>
      </c>
      <c r="AQ2866" s="45" t="str">
        <f t="shared" si="570"/>
        <v>CancelCancelJPY</v>
      </c>
    </row>
    <row r="2867" spans="1:43" s="15" customFormat="1">
      <c r="A2867" s="186" t="s">
        <v>171</v>
      </c>
      <c r="B2867" s="182"/>
      <c r="C2867" s="182" t="s">
        <v>171</v>
      </c>
      <c r="D2867" s="57" t="str">
        <f t="shared" si="573"/>
        <v/>
      </c>
      <c r="E2867" s="16" t="s">
        <v>171</v>
      </c>
      <c r="F2867" s="16" t="s">
        <v>171</v>
      </c>
      <c r="G2867" s="182" t="s">
        <v>171</v>
      </c>
      <c r="H2867" s="185"/>
      <c r="I2867" s="57" t="str">
        <f t="shared" si="562"/>
        <v>Cancel</v>
      </c>
      <c r="J2867" s="178" t="s">
        <v>2680</v>
      </c>
      <c r="K2867" s="185" t="s">
        <v>2679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63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87" t="str">
        <f t="shared" si="574"/>
        <v>1</v>
      </c>
      <c r="Z2867" s="26">
        <f t="shared" si="571"/>
        <v>10500000</v>
      </c>
      <c r="AA2867" s="16">
        <v>7.3999999999999996E-2</v>
      </c>
      <c r="AB2867" s="35">
        <f t="shared" si="572"/>
        <v>777000</v>
      </c>
      <c r="AC2867" s="27">
        <f t="shared" si="564"/>
        <v>97746.599999999991</v>
      </c>
      <c r="AD2867" s="181">
        <v>0.1258</v>
      </c>
      <c r="AE2867" s="183">
        <f t="shared" si="565"/>
        <v>1</v>
      </c>
      <c r="AF2867" s="183" t="str">
        <f>IF(AND(COUNTIFS($J$18:J2867,J2867)=1,AE2867=1),1,"")</f>
        <v/>
      </c>
      <c r="AG2867" s="183" t="str">
        <f>IF(C2867="","",IF(AND(COUNTIFS($J$18:J2867,J2867)=1,C2867&lt;&gt;""),1,""))</f>
        <v/>
      </c>
      <c r="AH2867" s="183" t="str">
        <f>IF(G2867="","",IF(AND(COUNTIFS($J$18:J2867,J2867)=1,G2867&lt;&gt;""),1,""))</f>
        <v/>
      </c>
      <c r="AI2867" s="28">
        <f t="shared" si="566"/>
        <v>468573419.10712183</v>
      </c>
      <c r="AJ2867" s="28">
        <f t="shared" si="567"/>
        <v>55829466.862621114</v>
      </c>
      <c r="AK2867" s="29">
        <f t="shared" si="568"/>
        <v>0.11914774629983395</v>
      </c>
      <c r="AL2867" s="25"/>
      <c r="AM2867" s="25"/>
      <c r="AN2867" s="25"/>
      <c r="AO2867" s="25"/>
      <c r="AP2867" s="45" t="str">
        <f t="shared" si="569"/>
        <v>CancelCancel</v>
      </c>
      <c r="AQ2867" s="45" t="str">
        <f t="shared" si="570"/>
        <v>CancelCancelJPY</v>
      </c>
    </row>
    <row r="2868" spans="1:43" s="15" customFormat="1">
      <c r="A2868" s="186" t="s">
        <v>171</v>
      </c>
      <c r="B2868" s="182"/>
      <c r="C2868" s="182" t="s">
        <v>171</v>
      </c>
      <c r="D2868" s="57" t="str">
        <f t="shared" si="573"/>
        <v/>
      </c>
      <c r="E2868" s="16" t="s">
        <v>171</v>
      </c>
      <c r="F2868" s="16" t="s">
        <v>171</v>
      </c>
      <c r="G2868" s="182" t="s">
        <v>171</v>
      </c>
      <c r="H2868" s="185"/>
      <c r="I2868" s="57" t="str">
        <f t="shared" si="562"/>
        <v>Cancel</v>
      </c>
      <c r="J2868" s="178" t="s">
        <v>2678</v>
      </c>
      <c r="K2868" s="185" t="s">
        <v>2679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63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87" t="str">
        <f t="shared" si="574"/>
        <v>1</v>
      </c>
      <c r="Z2868" s="26">
        <f t="shared" si="571"/>
        <v>28000000</v>
      </c>
      <c r="AA2868" s="16">
        <v>7.3999999999999996E-2</v>
      </c>
      <c r="AB2868" s="35">
        <f t="shared" si="572"/>
        <v>2072000</v>
      </c>
      <c r="AC2868" s="27">
        <f t="shared" si="564"/>
        <v>248640</v>
      </c>
      <c r="AD2868" s="181">
        <v>0.12</v>
      </c>
      <c r="AE2868" s="183">
        <f t="shared" si="565"/>
        <v>1</v>
      </c>
      <c r="AF2868" s="183" t="str">
        <f>IF(AND(COUNTIFS($J$18:J2868,J2868)=1,AE2868=1),1,"")</f>
        <v/>
      </c>
      <c r="AG2868" s="183" t="str">
        <f>IF(C2868="","",IF(AND(COUNTIFS($J$18:J2868,J2868)=1,C2868&lt;&gt;""),1,""))</f>
        <v/>
      </c>
      <c r="AH2868" s="183" t="str">
        <f>IF(G2868="","",IF(AND(COUNTIFS($J$18:J2868,J2868)=1,G2868&lt;&gt;""),1,""))</f>
        <v/>
      </c>
      <c r="AI2868" s="28">
        <f t="shared" si="566"/>
        <v>468573419.10712183</v>
      </c>
      <c r="AJ2868" s="28">
        <f t="shared" si="567"/>
        <v>55829466.862621114</v>
      </c>
      <c r="AK2868" s="29">
        <f t="shared" si="568"/>
        <v>0.11914774629983395</v>
      </c>
      <c r="AL2868" s="25"/>
      <c r="AM2868" s="25"/>
      <c r="AN2868" s="25"/>
      <c r="AO2868" s="25"/>
      <c r="AP2868" s="45" t="str">
        <f t="shared" si="569"/>
        <v>CancelCancel</v>
      </c>
      <c r="AQ2868" s="45" t="str">
        <f t="shared" si="570"/>
        <v>CancelCancelJPY</v>
      </c>
    </row>
    <row r="2869" spans="1:43" s="15" customFormat="1">
      <c r="A2869" s="186" t="s">
        <v>171</v>
      </c>
      <c r="B2869" s="182"/>
      <c r="C2869" s="182" t="s">
        <v>171</v>
      </c>
      <c r="D2869" s="57" t="str">
        <f t="shared" si="573"/>
        <v/>
      </c>
      <c r="E2869" s="16" t="s">
        <v>171</v>
      </c>
      <c r="F2869" s="16" t="s">
        <v>171</v>
      </c>
      <c r="G2869" s="182" t="s">
        <v>171</v>
      </c>
      <c r="H2869" s="185"/>
      <c r="I2869" s="57" t="str">
        <f t="shared" si="562"/>
        <v>Cancel</v>
      </c>
      <c r="J2869" s="178" t="s">
        <v>2678</v>
      </c>
      <c r="K2869" s="185" t="s">
        <v>2679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63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87" t="str">
        <f t="shared" si="574"/>
        <v>1</v>
      </c>
      <c r="Z2869" s="26">
        <f t="shared" si="571"/>
        <v>42000000</v>
      </c>
      <c r="AA2869" s="16">
        <v>7.3400000000000007E-2</v>
      </c>
      <c r="AB2869" s="35">
        <f t="shared" si="572"/>
        <v>3082800.0000000005</v>
      </c>
      <c r="AC2869" s="27">
        <f t="shared" si="564"/>
        <v>369936.00000000006</v>
      </c>
      <c r="AD2869" s="181">
        <v>0.12</v>
      </c>
      <c r="AE2869" s="183">
        <f t="shared" si="565"/>
        <v>1</v>
      </c>
      <c r="AF2869" s="183" t="str">
        <f>IF(AND(COUNTIFS($J$18:J2869,J2869)=1,AE2869=1),1,"")</f>
        <v/>
      </c>
      <c r="AG2869" s="183" t="str">
        <f>IF(C2869="","",IF(AND(COUNTIFS($J$18:J2869,J2869)=1,C2869&lt;&gt;""),1,""))</f>
        <v/>
      </c>
      <c r="AH2869" s="183" t="str">
        <f>IF(G2869="","",IF(AND(COUNTIFS($J$18:J2869,J2869)=1,G2869&lt;&gt;""),1,""))</f>
        <v/>
      </c>
      <c r="AI2869" s="28">
        <f t="shared" si="566"/>
        <v>468573419.10712183</v>
      </c>
      <c r="AJ2869" s="28">
        <f t="shared" si="567"/>
        <v>55829466.862621114</v>
      </c>
      <c r="AK2869" s="29">
        <f t="shared" si="568"/>
        <v>0.11914774629983395</v>
      </c>
      <c r="AL2869" s="25"/>
      <c r="AM2869" s="25"/>
      <c r="AN2869" s="25"/>
      <c r="AO2869" s="25"/>
      <c r="AP2869" s="45" t="str">
        <f t="shared" si="569"/>
        <v>CancelCancel</v>
      </c>
      <c r="AQ2869" s="45" t="str">
        <f t="shared" si="570"/>
        <v>CancelCancelJPY</v>
      </c>
    </row>
    <row r="2870" spans="1:43" s="15" customFormat="1">
      <c r="A2870" s="186" t="s">
        <v>171</v>
      </c>
      <c r="B2870" s="182"/>
      <c r="C2870" s="182" t="s">
        <v>171</v>
      </c>
      <c r="D2870" s="57" t="str">
        <f t="shared" si="573"/>
        <v/>
      </c>
      <c r="E2870" s="16" t="s">
        <v>171</v>
      </c>
      <c r="F2870" s="16" t="s">
        <v>171</v>
      </c>
      <c r="G2870" s="182" t="s">
        <v>171</v>
      </c>
      <c r="H2870" s="185"/>
      <c r="I2870" s="57" t="str">
        <f t="shared" si="562"/>
        <v>Cancel</v>
      </c>
      <c r="J2870" s="178" t="s">
        <v>2678</v>
      </c>
      <c r="K2870" s="185" t="s">
        <v>2679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63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87" t="str">
        <f t="shared" si="574"/>
        <v>1</v>
      </c>
      <c r="Z2870" s="26">
        <f t="shared" si="571"/>
        <v>10500000</v>
      </c>
      <c r="AA2870" s="16">
        <v>7.3999999999999996E-2</v>
      </c>
      <c r="AB2870" s="35">
        <f t="shared" si="572"/>
        <v>777000</v>
      </c>
      <c r="AC2870" s="27">
        <f t="shared" si="564"/>
        <v>93240</v>
      </c>
      <c r="AD2870" s="181">
        <v>0.12</v>
      </c>
      <c r="AE2870" s="183">
        <f t="shared" si="565"/>
        <v>1</v>
      </c>
      <c r="AF2870" s="183" t="str">
        <f>IF(AND(COUNTIFS($J$18:J2870,J2870)=1,AE2870=1),1,"")</f>
        <v/>
      </c>
      <c r="AG2870" s="183" t="str">
        <f>IF(C2870="","",IF(AND(COUNTIFS($J$18:J2870,J2870)=1,C2870&lt;&gt;""),1,""))</f>
        <v/>
      </c>
      <c r="AH2870" s="183" t="str">
        <f>IF(G2870="","",IF(AND(COUNTIFS($J$18:J2870,J2870)=1,G2870&lt;&gt;""),1,""))</f>
        <v/>
      </c>
      <c r="AI2870" s="28">
        <f t="shared" si="566"/>
        <v>468573419.10712183</v>
      </c>
      <c r="AJ2870" s="28">
        <f t="shared" si="567"/>
        <v>55829466.862621114</v>
      </c>
      <c r="AK2870" s="29">
        <f t="shared" si="568"/>
        <v>0.11914774629983395</v>
      </c>
      <c r="AL2870" s="25"/>
      <c r="AM2870" s="25"/>
      <c r="AN2870" s="25"/>
      <c r="AO2870" s="25"/>
      <c r="AP2870" s="45" t="str">
        <f t="shared" si="569"/>
        <v>CancelCancel</v>
      </c>
      <c r="AQ2870" s="45" t="str">
        <f t="shared" si="570"/>
        <v>CancelCancelJPY</v>
      </c>
    </row>
    <row r="2871" spans="1:43" s="15" customFormat="1">
      <c r="A2871" s="186" t="s">
        <v>171</v>
      </c>
      <c r="B2871" s="182"/>
      <c r="C2871" s="182" t="s">
        <v>171</v>
      </c>
      <c r="D2871" s="57" t="str">
        <f t="shared" si="573"/>
        <v/>
      </c>
      <c r="E2871" s="16" t="s">
        <v>171</v>
      </c>
      <c r="F2871" s="16" t="s">
        <v>171</v>
      </c>
      <c r="G2871" s="182" t="s">
        <v>171</v>
      </c>
      <c r="H2871" s="185"/>
      <c r="I2871" s="57" t="str">
        <f t="shared" si="562"/>
        <v>Cancel</v>
      </c>
      <c r="J2871" s="178" t="s">
        <v>2678</v>
      </c>
      <c r="K2871" s="185" t="s">
        <v>2679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63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87" t="str">
        <f t="shared" si="574"/>
        <v>1</v>
      </c>
      <c r="Z2871" s="26">
        <f t="shared" si="571"/>
        <v>21000000</v>
      </c>
      <c r="AA2871" s="16">
        <v>7.3999999999999996E-2</v>
      </c>
      <c r="AB2871" s="35">
        <f t="shared" si="572"/>
        <v>1554000</v>
      </c>
      <c r="AC2871" s="27">
        <f t="shared" si="564"/>
        <v>195493.19999999998</v>
      </c>
      <c r="AD2871" s="181">
        <v>0.1258</v>
      </c>
      <c r="AE2871" s="183">
        <f t="shared" si="565"/>
        <v>1</v>
      </c>
      <c r="AF2871" s="183" t="str">
        <f>IF(AND(COUNTIFS($J$18:J2871,J2871)=1,AE2871=1),1,"")</f>
        <v/>
      </c>
      <c r="AG2871" s="183" t="str">
        <f>IF(C2871="","",IF(AND(COUNTIFS($J$18:J2871,J2871)=1,C2871&lt;&gt;""),1,""))</f>
        <v/>
      </c>
      <c r="AH2871" s="183" t="str">
        <f>IF(G2871="","",IF(AND(COUNTIFS($J$18:J2871,J2871)=1,G2871&lt;&gt;""),1,""))</f>
        <v/>
      </c>
      <c r="AI2871" s="28">
        <f t="shared" si="566"/>
        <v>468573419.10712183</v>
      </c>
      <c r="AJ2871" s="28">
        <f t="shared" si="567"/>
        <v>55829466.862621114</v>
      </c>
      <c r="AK2871" s="29">
        <f t="shared" si="568"/>
        <v>0.11914774629983395</v>
      </c>
      <c r="AL2871" s="25"/>
      <c r="AM2871" s="25"/>
      <c r="AN2871" s="25"/>
      <c r="AO2871" s="25"/>
      <c r="AP2871" s="45" t="str">
        <f t="shared" si="569"/>
        <v>CancelCancel</v>
      </c>
      <c r="AQ2871" s="45" t="str">
        <f t="shared" si="570"/>
        <v>CancelCancelJPY</v>
      </c>
    </row>
    <row r="2872" spans="1:43" s="15" customFormat="1">
      <c r="A2872" s="182" t="s">
        <v>171</v>
      </c>
      <c r="B2872" s="182"/>
      <c r="C2872" s="182" t="s">
        <v>171</v>
      </c>
      <c r="D2872" s="57" t="str">
        <f t="shared" si="573"/>
        <v/>
      </c>
      <c r="E2872" s="16" t="s">
        <v>171</v>
      </c>
      <c r="F2872" s="16" t="s">
        <v>171</v>
      </c>
      <c r="G2872" s="182" t="s">
        <v>171</v>
      </c>
      <c r="H2872" s="185"/>
      <c r="I2872" s="57" t="str">
        <f t="shared" si="562"/>
        <v>Cancel</v>
      </c>
      <c r="J2872" s="178" t="s">
        <v>2681</v>
      </c>
      <c r="K2872" s="185" t="s">
        <v>2682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63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87" t="str">
        <f t="shared" si="574"/>
        <v>1.13</v>
      </c>
      <c r="Z2872" s="26">
        <f t="shared" si="571"/>
        <v>1360000</v>
      </c>
      <c r="AA2872" s="16">
        <v>1.1100000000000001</v>
      </c>
      <c r="AB2872" s="35">
        <f t="shared" si="572"/>
        <v>1335929.2035398234</v>
      </c>
      <c r="AC2872" s="27">
        <f t="shared" si="564"/>
        <v>160311.5044247788</v>
      </c>
      <c r="AD2872" s="184">
        <v>0.12</v>
      </c>
      <c r="AE2872" s="183">
        <f t="shared" si="565"/>
        <v>1</v>
      </c>
      <c r="AF2872" s="183">
        <f>IF(AND(COUNTIFS($J$18:J2872,J2872)=1,AE2872=1),1,"")</f>
        <v>1</v>
      </c>
      <c r="AG2872" s="183">
        <f>IF(C2872="","",IF(AND(COUNTIFS($J$18:J2872,J2872)=1,C2872&lt;&gt;""),1,""))</f>
        <v>1</v>
      </c>
      <c r="AH2872" s="183">
        <f>IF(G2872="","",IF(AND(COUNTIFS($J$18:J2872,J2872)=1,G2872&lt;&gt;""),1,""))</f>
        <v>1</v>
      </c>
      <c r="AI2872" s="28">
        <f t="shared" si="566"/>
        <v>468573419.10712183</v>
      </c>
      <c r="AJ2872" s="28">
        <f t="shared" si="567"/>
        <v>55829466.862621114</v>
      </c>
      <c r="AK2872" s="29">
        <f t="shared" si="568"/>
        <v>0.11914774629983395</v>
      </c>
      <c r="AL2872" s="25"/>
      <c r="AM2872" s="25"/>
      <c r="AN2872" s="25"/>
      <c r="AO2872" s="25"/>
      <c r="AP2872" s="45" t="str">
        <f t="shared" si="569"/>
        <v>CancelCancel</v>
      </c>
      <c r="AQ2872" s="45" t="str">
        <f t="shared" si="570"/>
        <v>CancelCancelRMB</v>
      </c>
    </row>
    <row r="2873" spans="1:43" s="15" customFormat="1">
      <c r="A2873" s="182" t="s">
        <v>171</v>
      </c>
      <c r="B2873" s="182"/>
      <c r="C2873" s="182" t="s">
        <v>171</v>
      </c>
      <c r="D2873" s="57" t="str">
        <f t="shared" si="573"/>
        <v/>
      </c>
      <c r="E2873" s="16" t="s">
        <v>171</v>
      </c>
      <c r="F2873" s="16" t="s">
        <v>171</v>
      </c>
      <c r="G2873" s="182" t="s">
        <v>171</v>
      </c>
      <c r="H2873" s="185"/>
      <c r="I2873" s="57" t="str">
        <f t="shared" si="562"/>
        <v>Cancel</v>
      </c>
      <c r="J2873" s="178" t="s">
        <v>2683</v>
      </c>
      <c r="K2873" s="185" t="s">
        <v>2684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63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87" t="str">
        <f t="shared" si="574"/>
        <v>1.13</v>
      </c>
      <c r="Z2873" s="26">
        <f t="shared" si="571"/>
        <v>864000</v>
      </c>
      <c r="AA2873" s="16">
        <v>1.1100000000000001</v>
      </c>
      <c r="AB2873" s="35">
        <f t="shared" si="572"/>
        <v>848707.96460177004</v>
      </c>
      <c r="AC2873" s="27">
        <f t="shared" si="564"/>
        <v>101844.95575221241</v>
      </c>
      <c r="AD2873" s="184">
        <v>0.12</v>
      </c>
      <c r="AE2873" s="183">
        <f t="shared" si="565"/>
        <v>1</v>
      </c>
      <c r="AF2873" s="183">
        <f>IF(AND(COUNTIFS($J$18:J2873,J2873)=1,AE2873=1),1,"")</f>
        <v>1</v>
      </c>
      <c r="AG2873" s="183">
        <f>IF(C2873="","",IF(AND(COUNTIFS($J$18:J2873,J2873)=1,C2873&lt;&gt;""),1,""))</f>
        <v>1</v>
      </c>
      <c r="AH2873" s="183">
        <f>IF(G2873="","",IF(AND(COUNTIFS($J$18:J2873,J2873)=1,G2873&lt;&gt;""),1,""))</f>
        <v>1</v>
      </c>
      <c r="AI2873" s="28">
        <f t="shared" si="566"/>
        <v>468573419.10712183</v>
      </c>
      <c r="AJ2873" s="28">
        <f t="shared" si="567"/>
        <v>55829466.862621114</v>
      </c>
      <c r="AK2873" s="29">
        <f t="shared" si="568"/>
        <v>0.11914774629983395</v>
      </c>
      <c r="AL2873" s="25"/>
      <c r="AM2873" s="25"/>
      <c r="AN2873" s="25"/>
      <c r="AO2873" s="25"/>
      <c r="AP2873" s="45" t="str">
        <f t="shared" si="569"/>
        <v>CancelCancel</v>
      </c>
      <c r="AQ2873" s="45" t="str">
        <f t="shared" si="570"/>
        <v>CancelCancelRMB</v>
      </c>
    </row>
    <row r="2874" spans="1:43" s="15" customFormat="1">
      <c r="A2874" s="182" t="s">
        <v>171</v>
      </c>
      <c r="B2874" s="182"/>
      <c r="C2874" s="182" t="s">
        <v>171</v>
      </c>
      <c r="D2874" s="57" t="str">
        <f t="shared" si="573"/>
        <v/>
      </c>
      <c r="E2874" s="16" t="s">
        <v>171</v>
      </c>
      <c r="F2874" s="16" t="s">
        <v>171</v>
      </c>
      <c r="G2874" s="182" t="s">
        <v>171</v>
      </c>
      <c r="H2874" s="185"/>
      <c r="I2874" s="57" t="str">
        <f t="shared" si="562"/>
        <v>Cancel</v>
      </c>
      <c r="J2874" s="178" t="s">
        <v>2683</v>
      </c>
      <c r="K2874" s="185" t="s">
        <v>2684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63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87" t="str">
        <f t="shared" si="574"/>
        <v>1.13</v>
      </c>
      <c r="Z2874" s="26">
        <f t="shared" si="571"/>
        <v>864000</v>
      </c>
      <c r="AA2874" s="16">
        <v>1.1100000000000001</v>
      </c>
      <c r="AB2874" s="35">
        <f t="shared" si="572"/>
        <v>848707.96460177004</v>
      </c>
      <c r="AC2874" s="27">
        <f t="shared" si="564"/>
        <v>101844.95575221241</v>
      </c>
      <c r="AD2874" s="184">
        <v>0.12</v>
      </c>
      <c r="AE2874" s="183">
        <f t="shared" si="565"/>
        <v>1</v>
      </c>
      <c r="AF2874" s="183" t="str">
        <f>IF(AND(COUNTIFS($J$18:J2874,J2874)=1,AE2874=1),1,"")</f>
        <v/>
      </c>
      <c r="AG2874" s="183" t="str">
        <f>IF(C2874="","",IF(AND(COUNTIFS($J$18:J2874,J2874)=1,C2874&lt;&gt;""),1,""))</f>
        <v/>
      </c>
      <c r="AH2874" s="183" t="str">
        <f>IF(G2874="","",IF(AND(COUNTIFS($J$18:J2874,J2874)=1,G2874&lt;&gt;""),1,""))</f>
        <v/>
      </c>
      <c r="AI2874" s="28">
        <f t="shared" si="566"/>
        <v>468573419.10712183</v>
      </c>
      <c r="AJ2874" s="28">
        <f t="shared" si="567"/>
        <v>55829466.862621114</v>
      </c>
      <c r="AK2874" s="29">
        <f t="shared" si="568"/>
        <v>0.11914774629983395</v>
      </c>
      <c r="AL2874" s="25"/>
      <c r="AM2874" s="25"/>
      <c r="AN2874" s="25"/>
      <c r="AO2874" s="25"/>
      <c r="AP2874" s="45" t="str">
        <f t="shared" si="569"/>
        <v>CancelCancel</v>
      </c>
      <c r="AQ2874" s="45" t="str">
        <f t="shared" si="570"/>
        <v>CancelCancelRMB</v>
      </c>
    </row>
    <row r="2875" spans="1:43" s="15" customFormat="1">
      <c r="A2875" s="186" t="s">
        <v>171</v>
      </c>
      <c r="B2875" s="182"/>
      <c r="C2875" s="182" t="s">
        <v>171</v>
      </c>
      <c r="D2875" s="57" t="str">
        <f t="shared" si="573"/>
        <v/>
      </c>
      <c r="E2875" s="16" t="s">
        <v>171</v>
      </c>
      <c r="F2875" s="16" t="s">
        <v>171</v>
      </c>
      <c r="G2875" s="182" t="s">
        <v>171</v>
      </c>
      <c r="H2875" s="185"/>
      <c r="I2875" s="57" t="str">
        <f t="shared" si="562"/>
        <v>Cancel</v>
      </c>
      <c r="J2875" s="178" t="s">
        <v>2685</v>
      </c>
      <c r="K2875" s="185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63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87" t="str">
        <f t="shared" si="574"/>
        <v>1.13</v>
      </c>
      <c r="Z2875" s="26">
        <f t="shared" si="571"/>
        <v>1500000</v>
      </c>
      <c r="AA2875" s="16">
        <v>1.1100000000000001</v>
      </c>
      <c r="AB2875" s="35">
        <f t="shared" si="572"/>
        <v>1473451.3274336287</v>
      </c>
      <c r="AC2875" s="27">
        <f t="shared" si="564"/>
        <v>176814.15929203545</v>
      </c>
      <c r="AD2875" s="181">
        <v>0.12</v>
      </c>
      <c r="AE2875" s="183">
        <f t="shared" si="565"/>
        <v>1</v>
      </c>
      <c r="AF2875" s="183">
        <f>IF(AND(COUNTIFS($J$18:J2875,J2875)=1,AE2875=1),1,"")</f>
        <v>1</v>
      </c>
      <c r="AG2875" s="183">
        <f>IF(C2875="","",IF(AND(COUNTIFS($J$18:J2875,J2875)=1,C2875&lt;&gt;""),1,""))</f>
        <v>1</v>
      </c>
      <c r="AH2875" s="183">
        <f>IF(G2875="","",IF(AND(COUNTIFS($J$18:J2875,J2875)=1,G2875&lt;&gt;""),1,""))</f>
        <v>1</v>
      </c>
      <c r="AI2875" s="28">
        <f t="shared" si="566"/>
        <v>468573419.10712183</v>
      </c>
      <c r="AJ2875" s="28">
        <f t="shared" si="567"/>
        <v>55829466.862621114</v>
      </c>
      <c r="AK2875" s="29">
        <f t="shared" si="568"/>
        <v>0.11914774629983395</v>
      </c>
      <c r="AL2875" s="25"/>
      <c r="AM2875" s="25"/>
      <c r="AN2875" s="25"/>
      <c r="AO2875" s="25"/>
      <c r="AP2875" s="45" t="str">
        <f t="shared" si="569"/>
        <v>CancelCancel</v>
      </c>
      <c r="AQ2875" s="45" t="str">
        <f t="shared" si="570"/>
        <v>CancelCancelRMB</v>
      </c>
    </row>
    <row r="2876" spans="1:43" s="15" customFormat="1">
      <c r="A2876" s="186" t="s">
        <v>171</v>
      </c>
      <c r="B2876" s="182"/>
      <c r="C2876" s="182" t="s">
        <v>171</v>
      </c>
      <c r="D2876" s="57" t="str">
        <f t="shared" si="573"/>
        <v/>
      </c>
      <c r="E2876" s="16" t="s">
        <v>171</v>
      </c>
      <c r="F2876" s="16" t="s">
        <v>171</v>
      </c>
      <c r="G2876" s="182" t="s">
        <v>171</v>
      </c>
      <c r="H2876" s="185"/>
      <c r="I2876" s="57" t="str">
        <f t="shared" si="562"/>
        <v>Cancel</v>
      </c>
      <c r="J2876" s="178" t="s">
        <v>2685</v>
      </c>
      <c r="K2876" s="185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63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87" t="str">
        <f t="shared" si="574"/>
        <v>1.13</v>
      </c>
      <c r="Z2876" s="26">
        <f t="shared" si="571"/>
        <v>1500000</v>
      </c>
      <c r="AA2876" s="16">
        <v>1.1100000000000001</v>
      </c>
      <c r="AB2876" s="35">
        <f t="shared" si="572"/>
        <v>1473451.3274336287</v>
      </c>
      <c r="AC2876" s="27">
        <f t="shared" si="564"/>
        <v>176814.15929203545</v>
      </c>
      <c r="AD2876" s="181">
        <v>0.12</v>
      </c>
      <c r="AE2876" s="183">
        <f t="shared" si="565"/>
        <v>1</v>
      </c>
      <c r="AF2876" s="183" t="str">
        <f>IF(AND(COUNTIFS($J$18:J2876,J2876)=1,AE2876=1),1,"")</f>
        <v/>
      </c>
      <c r="AG2876" s="183" t="str">
        <f>IF(C2876="","",IF(AND(COUNTIFS($J$18:J2876,J2876)=1,C2876&lt;&gt;""),1,""))</f>
        <v/>
      </c>
      <c r="AH2876" s="183" t="str">
        <f>IF(G2876="","",IF(AND(COUNTIFS($J$18:J2876,J2876)=1,G2876&lt;&gt;""),1,""))</f>
        <v/>
      </c>
      <c r="AI2876" s="28">
        <f t="shared" si="566"/>
        <v>468573419.10712183</v>
      </c>
      <c r="AJ2876" s="28">
        <f t="shared" si="567"/>
        <v>55829466.862621114</v>
      </c>
      <c r="AK2876" s="29">
        <f t="shared" si="568"/>
        <v>0.11914774629983395</v>
      </c>
      <c r="AL2876" s="25"/>
      <c r="AM2876" s="25"/>
      <c r="AN2876" s="25"/>
      <c r="AO2876" s="25"/>
      <c r="AP2876" s="45" t="str">
        <f t="shared" si="569"/>
        <v>CancelCancel</v>
      </c>
      <c r="AQ2876" s="45" t="str">
        <f t="shared" si="570"/>
        <v>CancelCancelRMB</v>
      </c>
    </row>
    <row r="2877" spans="1:43" s="15" customFormat="1">
      <c r="A2877" s="186" t="s">
        <v>35</v>
      </c>
      <c r="B2877" s="182"/>
      <c r="C2877" s="182" t="s">
        <v>171</v>
      </c>
      <c r="D2877" s="57" t="str">
        <f t="shared" si="573"/>
        <v/>
      </c>
      <c r="E2877" s="16" t="s">
        <v>171</v>
      </c>
      <c r="F2877" s="16" t="s">
        <v>171</v>
      </c>
      <c r="G2877" s="182" t="s">
        <v>171</v>
      </c>
      <c r="H2877" s="185"/>
      <c r="I2877" s="57" t="str">
        <f t="shared" si="562"/>
        <v>Cancel</v>
      </c>
      <c r="J2877" s="178" t="s">
        <v>1429</v>
      </c>
      <c r="K2877" s="185" t="s">
        <v>2686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63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87" t="str">
        <f t="shared" si="574"/>
        <v>1.13</v>
      </c>
      <c r="Z2877" s="26">
        <f t="shared" si="571"/>
        <v>726152.5</v>
      </c>
      <c r="AA2877" s="16">
        <v>1.155</v>
      </c>
      <c r="AB2877" s="35">
        <f t="shared" si="572"/>
        <v>742217.82079646026</v>
      </c>
      <c r="AC2877" s="27">
        <f t="shared" si="564"/>
        <v>89066.138495575229</v>
      </c>
      <c r="AD2877" s="184">
        <v>0.12</v>
      </c>
      <c r="AE2877" s="183">
        <f t="shared" si="565"/>
        <v>1</v>
      </c>
      <c r="AF2877" s="183" t="str">
        <f>IF(AND(COUNTIFS($J$18:J2877,J2877)=1,AE2877=1),1,"")</f>
        <v/>
      </c>
      <c r="AG2877" s="183" t="str">
        <f>IF(C2877="","",IF(AND(COUNTIFS($J$18:J2877,J2877)=1,C2877&lt;&gt;""),1,""))</f>
        <v/>
      </c>
      <c r="AH2877" s="183" t="str">
        <f>IF(G2877="","",IF(AND(COUNTIFS($J$18:J2877,J2877)=1,G2877&lt;&gt;""),1,""))</f>
        <v/>
      </c>
      <c r="AI2877" s="28">
        <f t="shared" si="566"/>
        <v>468573419.10712183</v>
      </c>
      <c r="AJ2877" s="28">
        <f t="shared" si="567"/>
        <v>55829466.862621114</v>
      </c>
      <c r="AK2877" s="29">
        <f t="shared" si="568"/>
        <v>0.11914774629983395</v>
      </c>
      <c r="AL2877" s="25"/>
      <c r="AM2877" s="25"/>
      <c r="AN2877" s="25"/>
      <c r="AO2877" s="25"/>
      <c r="AP2877" s="45" t="str">
        <f t="shared" si="569"/>
        <v>CancelCancel</v>
      </c>
      <c r="AQ2877" s="45" t="str">
        <f t="shared" si="570"/>
        <v>CancelCancelRMB</v>
      </c>
    </row>
    <row r="2878" spans="1:43" s="15" customFormat="1">
      <c r="A2878" s="186" t="s">
        <v>35</v>
      </c>
      <c r="B2878" s="182"/>
      <c r="C2878" s="182" t="s">
        <v>171</v>
      </c>
      <c r="D2878" s="57" t="str">
        <f t="shared" si="573"/>
        <v/>
      </c>
      <c r="E2878" s="16" t="s">
        <v>171</v>
      </c>
      <c r="F2878" s="16" t="s">
        <v>171</v>
      </c>
      <c r="G2878" s="182" t="s">
        <v>171</v>
      </c>
      <c r="H2878" s="185"/>
      <c r="I2878" s="57" t="str">
        <f t="shared" si="562"/>
        <v>Cancel</v>
      </c>
      <c r="J2878" s="178" t="s">
        <v>1429</v>
      </c>
      <c r="K2878" s="185" t="s">
        <v>2686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63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87" t="str">
        <f t="shared" si="574"/>
        <v>1.13</v>
      </c>
      <c r="Z2878" s="26">
        <f t="shared" si="571"/>
        <v>726152.5</v>
      </c>
      <c r="AA2878" s="16">
        <v>1.155</v>
      </c>
      <c r="AB2878" s="35">
        <f t="shared" si="572"/>
        <v>742217.82079646026</v>
      </c>
      <c r="AC2878" s="27">
        <f t="shared" si="564"/>
        <v>89066.138495575229</v>
      </c>
      <c r="AD2878" s="184">
        <v>0.12</v>
      </c>
      <c r="AE2878" s="183">
        <f t="shared" si="565"/>
        <v>1</v>
      </c>
      <c r="AF2878" s="183" t="str">
        <f>IF(AND(COUNTIFS($J$18:J2878,J2878)=1,AE2878=1),1,"")</f>
        <v/>
      </c>
      <c r="AG2878" s="183" t="str">
        <f>IF(C2878="","",IF(AND(COUNTIFS($J$18:J2878,J2878)=1,C2878&lt;&gt;""),1,""))</f>
        <v/>
      </c>
      <c r="AH2878" s="183" t="str">
        <f>IF(G2878="","",IF(AND(COUNTIFS($J$18:J2878,J2878)=1,G2878&lt;&gt;""),1,""))</f>
        <v/>
      </c>
      <c r="AI2878" s="28">
        <f t="shared" si="566"/>
        <v>468573419.10712183</v>
      </c>
      <c r="AJ2878" s="28">
        <f t="shared" si="567"/>
        <v>55829466.862621114</v>
      </c>
      <c r="AK2878" s="29">
        <f t="shared" si="568"/>
        <v>0.11914774629983395</v>
      </c>
      <c r="AL2878" s="25"/>
      <c r="AM2878" s="25"/>
      <c r="AN2878" s="25"/>
      <c r="AO2878" s="25"/>
      <c r="AP2878" s="45" t="str">
        <f t="shared" si="569"/>
        <v>CancelCancel</v>
      </c>
      <c r="AQ2878" s="45" t="str">
        <f t="shared" si="570"/>
        <v>CancelCancelRMB</v>
      </c>
    </row>
    <row r="2879" spans="1:43" s="15" customFormat="1">
      <c r="A2879" s="186" t="s">
        <v>35</v>
      </c>
      <c r="B2879" s="182"/>
      <c r="C2879" s="182" t="s">
        <v>171</v>
      </c>
      <c r="D2879" s="57" t="str">
        <f t="shared" si="573"/>
        <v/>
      </c>
      <c r="E2879" s="16" t="s">
        <v>171</v>
      </c>
      <c r="F2879" s="16" t="s">
        <v>171</v>
      </c>
      <c r="G2879" s="182" t="s">
        <v>171</v>
      </c>
      <c r="H2879" s="185"/>
      <c r="I2879" s="57" t="str">
        <f t="shared" si="562"/>
        <v>Cancel</v>
      </c>
      <c r="J2879" s="178" t="s">
        <v>2687</v>
      </c>
      <c r="K2879" s="185" t="s">
        <v>2688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63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87" t="str">
        <f t="shared" si="574"/>
        <v>1</v>
      </c>
      <c r="Z2879" s="26">
        <f t="shared" si="571"/>
        <v>7448000</v>
      </c>
      <c r="AA2879" s="16">
        <v>7.5700000000000003E-2</v>
      </c>
      <c r="AB2879" s="35">
        <f t="shared" si="572"/>
        <v>563813.6</v>
      </c>
      <c r="AC2879" s="27">
        <f t="shared" si="564"/>
        <v>67657.631999999998</v>
      </c>
      <c r="AD2879" s="184">
        <v>0.12</v>
      </c>
      <c r="AE2879" s="183">
        <f t="shared" si="565"/>
        <v>0</v>
      </c>
      <c r="AF2879" s="183" t="str">
        <f>IF(AND(COUNTIFS($J$18:J2879,J2879)=1,AE2879=1),1,"")</f>
        <v/>
      </c>
      <c r="AG2879" s="183">
        <f>IF(C2879="","",IF(AND(COUNTIFS($J$18:J2879,J2879)=1,C2879&lt;&gt;""),1,""))</f>
        <v>1</v>
      </c>
      <c r="AH2879" s="183">
        <f>IF(G2879="","",IF(AND(COUNTIFS($J$18:J2879,J2879)=1,G2879&lt;&gt;""),1,""))</f>
        <v>1</v>
      </c>
      <c r="AI2879" s="28">
        <f t="shared" si="566"/>
        <v>468573419.10712183</v>
      </c>
      <c r="AJ2879" s="28">
        <f t="shared" si="567"/>
        <v>55829466.862621114</v>
      </c>
      <c r="AK2879" s="29">
        <f t="shared" si="568"/>
        <v>0.11914774629983395</v>
      </c>
      <c r="AL2879" s="25"/>
      <c r="AM2879" s="25"/>
      <c r="AN2879" s="25"/>
      <c r="AO2879" s="25"/>
      <c r="AP2879" s="45" t="str">
        <f t="shared" si="569"/>
        <v>CancelCancel</v>
      </c>
      <c r="AQ2879" s="45" t="str">
        <f t="shared" si="570"/>
        <v>CancelCancelJPY</v>
      </c>
    </row>
    <row r="2880" spans="1:43" s="15" customFormat="1">
      <c r="A2880" s="186" t="s">
        <v>35</v>
      </c>
      <c r="B2880" s="182"/>
      <c r="C2880" s="182" t="s">
        <v>171</v>
      </c>
      <c r="D2880" s="57" t="str">
        <f t="shared" si="573"/>
        <v/>
      </c>
      <c r="E2880" s="16" t="s">
        <v>171</v>
      </c>
      <c r="F2880" s="16" t="s">
        <v>171</v>
      </c>
      <c r="G2880" s="182" t="s">
        <v>171</v>
      </c>
      <c r="H2880" s="185"/>
      <c r="I2880" s="57" t="str">
        <f t="shared" si="562"/>
        <v>Cancel</v>
      </c>
      <c r="J2880" s="178" t="s">
        <v>2687</v>
      </c>
      <c r="K2880" s="185" t="s">
        <v>2688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63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87" t="str">
        <f t="shared" si="574"/>
        <v>1</v>
      </c>
      <c r="Z2880" s="26">
        <f t="shared" si="571"/>
        <v>7448000</v>
      </c>
      <c r="AA2880" s="16">
        <v>7.5700000000000003E-2</v>
      </c>
      <c r="AB2880" s="35">
        <f t="shared" si="572"/>
        <v>563813.6</v>
      </c>
      <c r="AC2880" s="27">
        <f t="shared" si="564"/>
        <v>67657.631999999998</v>
      </c>
      <c r="AD2880" s="184">
        <v>0.12</v>
      </c>
      <c r="AE2880" s="183">
        <f t="shared" si="565"/>
        <v>0</v>
      </c>
      <c r="AF2880" s="183" t="str">
        <f>IF(AND(COUNTIFS($J$18:J2880,J2880)=1,AE2880=1),1,"")</f>
        <v/>
      </c>
      <c r="AG2880" s="183" t="str">
        <f>IF(C2880="","",IF(AND(COUNTIFS($J$18:J2880,J2880)=1,C2880&lt;&gt;""),1,""))</f>
        <v/>
      </c>
      <c r="AH2880" s="183" t="str">
        <f>IF(G2880="","",IF(AND(COUNTIFS($J$18:J2880,J2880)=1,G2880&lt;&gt;""),1,""))</f>
        <v/>
      </c>
      <c r="AI2880" s="28">
        <f t="shared" si="566"/>
        <v>468573419.10712183</v>
      </c>
      <c r="AJ2880" s="28">
        <f t="shared" si="567"/>
        <v>55829466.862621114</v>
      </c>
      <c r="AK2880" s="29">
        <f t="shared" si="568"/>
        <v>0.11914774629983395</v>
      </c>
      <c r="AL2880" s="25"/>
      <c r="AM2880" s="25"/>
      <c r="AN2880" s="25"/>
      <c r="AO2880" s="25"/>
      <c r="AP2880" s="45" t="str">
        <f t="shared" si="569"/>
        <v>CancelCancel</v>
      </c>
      <c r="AQ2880" s="45" t="str">
        <f t="shared" si="570"/>
        <v>CancelCancelJPY</v>
      </c>
    </row>
    <row r="2881" spans="1:43" s="15" customFormat="1">
      <c r="A2881" s="186" t="s">
        <v>171</v>
      </c>
      <c r="B2881" s="182"/>
      <c r="C2881" s="182" t="s">
        <v>171</v>
      </c>
      <c r="D2881" s="57" t="str">
        <f t="shared" si="573"/>
        <v/>
      </c>
      <c r="E2881" s="16" t="s">
        <v>171</v>
      </c>
      <c r="F2881" s="16" t="s">
        <v>171</v>
      </c>
      <c r="G2881" s="182" t="s">
        <v>171</v>
      </c>
      <c r="H2881" s="185"/>
      <c r="I2881" s="57" t="str">
        <f t="shared" si="562"/>
        <v>Cancel</v>
      </c>
      <c r="J2881" s="178" t="s">
        <v>2689</v>
      </c>
      <c r="K2881" s="185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63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87" t="str">
        <f t="shared" si="574"/>
        <v>1</v>
      </c>
      <c r="Z2881" s="26">
        <f t="shared" si="571"/>
        <v>12800000</v>
      </c>
      <c r="AA2881" s="16">
        <v>7.6100000000000001E-2</v>
      </c>
      <c r="AB2881" s="35">
        <f t="shared" si="572"/>
        <v>974080</v>
      </c>
      <c r="AC2881" s="27">
        <f t="shared" si="564"/>
        <v>116889.59999999999</v>
      </c>
      <c r="AD2881" s="184">
        <v>0.12</v>
      </c>
      <c r="AE2881" s="183">
        <f t="shared" si="565"/>
        <v>0</v>
      </c>
      <c r="AF2881" s="183" t="str">
        <f>IF(AND(COUNTIFS($J$18:J2881,J2881)=1,AE2881=1),1,"")</f>
        <v/>
      </c>
      <c r="AG2881" s="183">
        <f>IF(C2881="","",IF(AND(COUNTIFS($J$18:J2881,J2881)=1,C2881&lt;&gt;""),1,""))</f>
        <v>1</v>
      </c>
      <c r="AH2881" s="183">
        <f>IF(G2881="","",IF(AND(COUNTIFS($J$18:J2881,J2881)=1,G2881&lt;&gt;""),1,""))</f>
        <v>1</v>
      </c>
      <c r="AI2881" s="28">
        <f t="shared" si="566"/>
        <v>468573419.10712183</v>
      </c>
      <c r="AJ2881" s="28">
        <f t="shared" si="567"/>
        <v>55829466.862621114</v>
      </c>
      <c r="AK2881" s="29">
        <f t="shared" si="568"/>
        <v>0.11914774629983395</v>
      </c>
      <c r="AL2881" s="25" t="s">
        <v>171</v>
      </c>
      <c r="AM2881" s="25"/>
      <c r="AN2881" s="25"/>
      <c r="AO2881" s="25"/>
      <c r="AP2881" s="45" t="str">
        <f t="shared" si="569"/>
        <v>CancelCancel</v>
      </c>
      <c r="AQ2881" s="45" t="str">
        <f t="shared" si="570"/>
        <v>CancelCancelJPY</v>
      </c>
    </row>
    <row r="2882" spans="1:43" s="15" customFormat="1">
      <c r="A2882" s="186" t="s">
        <v>171</v>
      </c>
      <c r="B2882" s="182"/>
      <c r="C2882" s="182" t="s">
        <v>171</v>
      </c>
      <c r="D2882" s="57" t="str">
        <f t="shared" si="573"/>
        <v/>
      </c>
      <c r="E2882" s="16" t="s">
        <v>171</v>
      </c>
      <c r="F2882" s="16" t="s">
        <v>171</v>
      </c>
      <c r="G2882" s="182" t="s">
        <v>171</v>
      </c>
      <c r="H2882" s="185"/>
      <c r="I2882" s="5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78" t="s">
        <v>2689</v>
      </c>
      <c r="K2882" s="185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ref="P2882:P2945" si="576">IF(M2882="","",IF(AND(N2882&gt;0,L2882&lt;&gt;""),"MAIN UNIT",IF(AND(O2882&gt;0,L2882&lt;&gt;""),"SERVICE/ PARTS","C66 SERVICE/OTHERS")))</f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87" t="str">
        <f t="shared" si="574"/>
        <v>1</v>
      </c>
      <c r="Z2882" s="26">
        <f t="shared" si="571"/>
        <v>12800000</v>
      </c>
      <c r="AA2882" s="16">
        <v>7.6100000000000001E-2</v>
      </c>
      <c r="AB2882" s="35">
        <f t="shared" si="572"/>
        <v>974080</v>
      </c>
      <c r="AC2882" s="27">
        <f t="shared" ref="AC2882:AC2945" si="577">IF(R2882&lt;&gt;"",AB2882*AD2882,"")</f>
        <v>116889.59999999999</v>
      </c>
      <c r="AD2882" s="184">
        <v>0.12</v>
      </c>
      <c r="AE2882" s="183">
        <f t="shared" ref="AE2882:AE2945" si="578">IF(Q2882="","",IF(Q2882="Yes",1,0))</f>
        <v>0</v>
      </c>
      <c r="AF2882" s="183" t="str">
        <f>IF(AND(COUNTIFS($J$18:J2882,J2882)=1,AE2882=1),1,"")</f>
        <v/>
      </c>
      <c r="AG2882" s="183" t="str">
        <f>IF(C2882="","",IF(AND(COUNTIFS($J$18:J2882,J2882)=1,C2882&lt;&gt;""),1,""))</f>
        <v/>
      </c>
      <c r="AH2882" s="183" t="str">
        <f>IF(G2882="","",IF(AND(COUNTIFS($J$18:J2882,J2882)=1,G2882&lt;&gt;""),1,""))</f>
        <v/>
      </c>
      <c r="AI2882" s="28">
        <f t="shared" ref="AI2882:AI2945" si="579">IF(P2882="C66 SERVICE","",SUMIFS(AB:AB,F:F,F2882,G:G,G2882,E:E,E2882))</f>
        <v>468573419.10712183</v>
      </c>
      <c r="AJ2882" s="28">
        <f t="shared" ref="AJ2882:AJ2945" si="580">IF(P2882="C66 SERVICE","",SUMIFS(AC:AC,F:F,F2882,G:G,G2882,E:E,E2882))</f>
        <v>55829466.862621114</v>
      </c>
      <c r="AK2882" s="29">
        <f t="shared" ref="AK2882:AK2945" si="581">IF(AJ2882&gt;0,AJ2882/AI2882,"")</f>
        <v>0.11914774629983395</v>
      </c>
      <c r="AL2882" s="25"/>
      <c r="AM2882" s="25"/>
      <c r="AN2882" s="25"/>
      <c r="AO2882" s="25"/>
      <c r="AP2882" s="45" t="str">
        <f t="shared" ref="AP2882:AP2945" si="582">IF(F2882="","",F2882&amp;G2882)</f>
        <v>CancelCancel</v>
      </c>
      <c r="AQ2882" s="45" t="str">
        <f t="shared" ref="AQ2882:AQ2945" si="583">IF(W2882="","",F2882&amp;G2882&amp;W2882)</f>
        <v>CancelCancelJPY</v>
      </c>
    </row>
    <row r="2883" spans="1:43" s="15" customFormat="1">
      <c r="A2883" s="186" t="s">
        <v>171</v>
      </c>
      <c r="B2883" s="182"/>
      <c r="C2883" s="182" t="s">
        <v>171</v>
      </c>
      <c r="D2883" s="57" t="str">
        <f t="shared" si="573"/>
        <v/>
      </c>
      <c r="E2883" s="16" t="s">
        <v>171</v>
      </c>
      <c r="F2883" s="16" t="s">
        <v>171</v>
      </c>
      <c r="G2883" s="182" t="s">
        <v>171</v>
      </c>
      <c r="H2883" s="185"/>
      <c r="I2883" s="57" t="str">
        <f t="shared" si="575"/>
        <v>Cancel</v>
      </c>
      <c r="J2883" s="178" t="s">
        <v>2689</v>
      </c>
      <c r="K2883" s="185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6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87" t="str">
        <f t="shared" si="574"/>
        <v>1</v>
      </c>
      <c r="Z2883" s="26">
        <f t="shared" si="571"/>
        <v>7348000</v>
      </c>
      <c r="AA2883" s="16">
        <v>7.6100000000000001E-2</v>
      </c>
      <c r="AB2883" s="35">
        <f t="shared" si="572"/>
        <v>559182.80000000005</v>
      </c>
      <c r="AC2883" s="27">
        <f t="shared" si="577"/>
        <v>67101.936000000002</v>
      </c>
      <c r="AD2883" s="184">
        <v>0.12</v>
      </c>
      <c r="AE2883" s="183">
        <f t="shared" si="578"/>
        <v>0</v>
      </c>
      <c r="AF2883" s="183" t="str">
        <f>IF(AND(COUNTIFS($J$18:J2883,J2883)=1,AE2883=1),1,"")</f>
        <v/>
      </c>
      <c r="AG2883" s="183" t="str">
        <f>IF(C2883="","",IF(AND(COUNTIFS($J$18:J2883,J2883)=1,C2883&lt;&gt;""),1,""))</f>
        <v/>
      </c>
      <c r="AH2883" s="183" t="str">
        <f>IF(G2883="","",IF(AND(COUNTIFS($J$18:J2883,J2883)=1,G2883&lt;&gt;""),1,""))</f>
        <v/>
      </c>
      <c r="AI2883" s="28">
        <f t="shared" si="579"/>
        <v>468573419.10712183</v>
      </c>
      <c r="AJ2883" s="28">
        <f t="shared" si="580"/>
        <v>55829466.862621114</v>
      </c>
      <c r="AK2883" s="29">
        <f t="shared" si="581"/>
        <v>0.11914774629983395</v>
      </c>
      <c r="AL2883" s="25"/>
      <c r="AM2883" s="25"/>
      <c r="AN2883" s="25"/>
      <c r="AO2883" s="25"/>
      <c r="AP2883" s="45" t="str">
        <f t="shared" si="582"/>
        <v>CancelCancel</v>
      </c>
      <c r="AQ2883" s="45" t="str">
        <f t="shared" si="583"/>
        <v>CancelCancelJPY</v>
      </c>
    </row>
    <row r="2884" spans="1:43" s="15" customFormat="1">
      <c r="A2884" s="186" t="s">
        <v>171</v>
      </c>
      <c r="B2884" s="182"/>
      <c r="C2884" s="182" t="s">
        <v>171</v>
      </c>
      <c r="D2884" s="57" t="str">
        <f t="shared" si="573"/>
        <v/>
      </c>
      <c r="E2884" s="16" t="s">
        <v>171</v>
      </c>
      <c r="F2884" s="16" t="s">
        <v>171</v>
      </c>
      <c r="G2884" s="182" t="s">
        <v>171</v>
      </c>
      <c r="H2884" s="185"/>
      <c r="I2884" s="57" t="str">
        <f t="shared" si="575"/>
        <v>Cancel</v>
      </c>
      <c r="J2884" s="178" t="s">
        <v>2689</v>
      </c>
      <c r="K2884" s="185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6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87" t="str">
        <f t="shared" si="574"/>
        <v>1</v>
      </c>
      <c r="Z2884" s="26">
        <f t="shared" si="571"/>
        <v>7348000</v>
      </c>
      <c r="AA2884" s="16">
        <v>7.6100000000000001E-2</v>
      </c>
      <c r="AB2884" s="35">
        <f t="shared" si="572"/>
        <v>559182.80000000005</v>
      </c>
      <c r="AC2884" s="27">
        <f t="shared" si="577"/>
        <v>67101.936000000002</v>
      </c>
      <c r="AD2884" s="184">
        <v>0.12</v>
      </c>
      <c r="AE2884" s="183">
        <f t="shared" si="578"/>
        <v>0</v>
      </c>
      <c r="AF2884" s="183" t="str">
        <f>IF(AND(COUNTIFS($J$18:J2884,J2884)=1,AE2884=1),1,"")</f>
        <v/>
      </c>
      <c r="AG2884" s="183" t="str">
        <f>IF(C2884="","",IF(AND(COUNTIFS($J$18:J2884,J2884)=1,C2884&lt;&gt;""),1,""))</f>
        <v/>
      </c>
      <c r="AH2884" s="183" t="str">
        <f>IF(G2884="","",IF(AND(COUNTIFS($J$18:J2884,J2884)=1,G2884&lt;&gt;""),1,""))</f>
        <v/>
      </c>
      <c r="AI2884" s="28">
        <f t="shared" si="579"/>
        <v>468573419.10712183</v>
      </c>
      <c r="AJ2884" s="28">
        <f t="shared" si="580"/>
        <v>55829466.862621114</v>
      </c>
      <c r="AK2884" s="29">
        <f t="shared" si="581"/>
        <v>0.11914774629983395</v>
      </c>
      <c r="AL2884" s="25"/>
      <c r="AM2884" s="25"/>
      <c r="AN2884" s="25"/>
      <c r="AO2884" s="25"/>
      <c r="AP2884" s="45" t="str">
        <f t="shared" si="582"/>
        <v>CancelCancel</v>
      </c>
      <c r="AQ2884" s="45" t="str">
        <f t="shared" si="583"/>
        <v>CancelCancelJPY</v>
      </c>
    </row>
    <row r="2885" spans="1:43" s="15" customFormat="1">
      <c r="A2885" s="186" t="s">
        <v>171</v>
      </c>
      <c r="B2885" s="182"/>
      <c r="C2885" s="182" t="s">
        <v>171</v>
      </c>
      <c r="D2885" s="57" t="str">
        <f t="shared" si="573"/>
        <v/>
      </c>
      <c r="E2885" s="16" t="s">
        <v>171</v>
      </c>
      <c r="F2885" s="16" t="s">
        <v>171</v>
      </c>
      <c r="G2885" s="182" t="s">
        <v>171</v>
      </c>
      <c r="H2885" s="185"/>
      <c r="I2885" s="57" t="str">
        <f t="shared" si="575"/>
        <v>Cancel</v>
      </c>
      <c r="J2885" s="178" t="s">
        <v>2690</v>
      </c>
      <c r="K2885" s="185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6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87" t="str">
        <f t="shared" si="574"/>
        <v>1</v>
      </c>
      <c r="Z2885" s="26">
        <f t="shared" si="571"/>
        <v>7932000</v>
      </c>
      <c r="AA2885" s="16">
        <v>7.4899999999999994E-2</v>
      </c>
      <c r="AB2885" s="35">
        <f t="shared" si="572"/>
        <v>594106.79999999993</v>
      </c>
      <c r="AC2885" s="27">
        <f t="shared" si="577"/>
        <v>71292.815999999992</v>
      </c>
      <c r="AD2885" s="184">
        <v>0.12</v>
      </c>
      <c r="AE2885" s="183">
        <f t="shared" si="578"/>
        <v>0</v>
      </c>
      <c r="AF2885" s="183" t="str">
        <f>IF(AND(COUNTIFS($J$18:J2885,J2885)=1,AE2885=1),1,"")</f>
        <v/>
      </c>
      <c r="AG2885" s="183">
        <f>IF(C2885="","",IF(AND(COUNTIFS($J$18:J2885,J2885)=1,C2885&lt;&gt;""),1,""))</f>
        <v>1</v>
      </c>
      <c r="AH2885" s="183">
        <f>IF(G2885="","",IF(AND(COUNTIFS($J$18:J2885,J2885)=1,G2885&lt;&gt;""),1,""))</f>
        <v>1</v>
      </c>
      <c r="AI2885" s="28">
        <f t="shared" si="579"/>
        <v>468573419.10712183</v>
      </c>
      <c r="AJ2885" s="28">
        <f t="shared" si="580"/>
        <v>55829466.862621114</v>
      </c>
      <c r="AK2885" s="29">
        <f t="shared" si="581"/>
        <v>0.11914774629983395</v>
      </c>
      <c r="AL2885" s="25"/>
      <c r="AM2885" s="25"/>
      <c r="AN2885" s="25"/>
      <c r="AO2885" s="25"/>
      <c r="AP2885" s="45" t="str">
        <f t="shared" si="582"/>
        <v>CancelCancel</v>
      </c>
      <c r="AQ2885" s="45" t="str">
        <f t="shared" si="583"/>
        <v>CancelCancelJPY</v>
      </c>
    </row>
    <row r="2886" spans="1:43" s="15" customFormat="1">
      <c r="A2886" s="186" t="s">
        <v>171</v>
      </c>
      <c r="B2886" s="182"/>
      <c r="C2886" s="182" t="s">
        <v>171</v>
      </c>
      <c r="D2886" s="57" t="str">
        <f t="shared" si="573"/>
        <v/>
      </c>
      <c r="E2886" s="16" t="s">
        <v>171</v>
      </c>
      <c r="F2886" s="16" t="s">
        <v>171</v>
      </c>
      <c r="G2886" s="182" t="s">
        <v>171</v>
      </c>
      <c r="H2886" s="185"/>
      <c r="I2886" s="57" t="str">
        <f t="shared" si="575"/>
        <v>Cancel</v>
      </c>
      <c r="J2886" s="178" t="s">
        <v>2691</v>
      </c>
      <c r="K2886" s="185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6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87" t="str">
        <f t="shared" si="574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2"/>
        <v>921719.39999999991</v>
      </c>
      <c r="AC2886" s="27">
        <f t="shared" si="577"/>
        <v>110606.32799999998</v>
      </c>
      <c r="AD2886" s="184">
        <v>0.12</v>
      </c>
      <c r="AE2886" s="183">
        <f t="shared" si="578"/>
        <v>0</v>
      </c>
      <c r="AF2886" s="183" t="str">
        <f>IF(AND(COUNTIFS($J$18:J2886,J2886)=1,AE2886=1),1,"")</f>
        <v/>
      </c>
      <c r="AG2886" s="183">
        <f>IF(C2886="","",IF(AND(COUNTIFS($J$18:J2886,J2886)=1,C2886&lt;&gt;""),1,""))</f>
        <v>1</v>
      </c>
      <c r="AH2886" s="183">
        <f>IF(G2886="","",IF(AND(COUNTIFS($J$18:J2886,J2886)=1,G2886&lt;&gt;""),1,""))</f>
        <v>1</v>
      </c>
      <c r="AI2886" s="28">
        <f t="shared" si="579"/>
        <v>468573419.10712183</v>
      </c>
      <c r="AJ2886" s="28">
        <f t="shared" si="580"/>
        <v>55829466.862621114</v>
      </c>
      <c r="AK2886" s="29">
        <f t="shared" si="581"/>
        <v>0.11914774629983395</v>
      </c>
      <c r="AL2886" s="25"/>
      <c r="AM2886" s="25"/>
      <c r="AN2886" s="25"/>
      <c r="AO2886" s="25"/>
      <c r="AP2886" s="45" t="str">
        <f t="shared" si="582"/>
        <v>CancelCancel</v>
      </c>
      <c r="AQ2886" s="45" t="str">
        <f t="shared" si="583"/>
        <v>CancelCancelJPY</v>
      </c>
    </row>
    <row r="2887" spans="1:43" s="15" customFormat="1">
      <c r="A2887" s="186" t="s">
        <v>171</v>
      </c>
      <c r="B2887" s="182"/>
      <c r="C2887" s="182" t="s">
        <v>171</v>
      </c>
      <c r="D2887" s="57" t="str">
        <f t="shared" si="573"/>
        <v/>
      </c>
      <c r="E2887" s="16" t="s">
        <v>171</v>
      </c>
      <c r="F2887" s="16" t="s">
        <v>171</v>
      </c>
      <c r="G2887" s="182" t="s">
        <v>171</v>
      </c>
      <c r="H2887" s="185"/>
      <c r="I2887" s="57" t="str">
        <f t="shared" si="575"/>
        <v>Cancel</v>
      </c>
      <c r="J2887" s="178" t="s">
        <v>2692</v>
      </c>
      <c r="K2887" s="185" t="s">
        <v>2674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6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87" t="str">
        <f t="shared" si="574"/>
        <v>1</v>
      </c>
      <c r="Z2887" s="26">
        <f t="shared" si="584"/>
        <v>7771400</v>
      </c>
      <c r="AA2887" s="16">
        <v>7.6100000000000001E-2</v>
      </c>
      <c r="AB2887" s="35">
        <f t="shared" si="572"/>
        <v>591403.54</v>
      </c>
      <c r="AC2887" s="27">
        <f t="shared" si="577"/>
        <v>70968.424800000008</v>
      </c>
      <c r="AD2887" s="184">
        <v>0.12</v>
      </c>
      <c r="AE2887" s="183">
        <f t="shared" si="578"/>
        <v>0</v>
      </c>
      <c r="AF2887" s="183" t="str">
        <f>IF(AND(COUNTIFS($J$18:J2887,J2887)=1,AE2887=1),1,"")</f>
        <v/>
      </c>
      <c r="AG2887" s="183">
        <f>IF(C2887="","",IF(AND(COUNTIFS($J$18:J2887,J2887)=1,C2887&lt;&gt;""),1,""))</f>
        <v>1</v>
      </c>
      <c r="AH2887" s="183">
        <f>IF(G2887="","",IF(AND(COUNTIFS($J$18:J2887,J2887)=1,G2887&lt;&gt;""),1,""))</f>
        <v>1</v>
      </c>
      <c r="AI2887" s="28">
        <f t="shared" si="579"/>
        <v>468573419.10712183</v>
      </c>
      <c r="AJ2887" s="28">
        <f t="shared" si="580"/>
        <v>55829466.862621114</v>
      </c>
      <c r="AK2887" s="29">
        <f t="shared" si="581"/>
        <v>0.11914774629983395</v>
      </c>
      <c r="AL2887" s="25"/>
      <c r="AM2887" s="25"/>
      <c r="AN2887" s="25"/>
      <c r="AO2887" s="25" t="s">
        <v>2693</v>
      </c>
      <c r="AP2887" s="45" t="str">
        <f t="shared" si="582"/>
        <v>CancelCancel</v>
      </c>
      <c r="AQ2887" s="45" t="str">
        <f t="shared" si="583"/>
        <v>CancelCancelJPY</v>
      </c>
    </row>
    <row r="2888" spans="1:43" s="15" customFormat="1">
      <c r="A2888" s="186" t="s">
        <v>171</v>
      </c>
      <c r="B2888" s="182"/>
      <c r="C2888" s="182" t="s">
        <v>171</v>
      </c>
      <c r="D2888" s="57" t="str">
        <f t="shared" si="573"/>
        <v/>
      </c>
      <c r="E2888" s="16" t="s">
        <v>171</v>
      </c>
      <c r="F2888" s="16" t="s">
        <v>171</v>
      </c>
      <c r="G2888" s="182" t="s">
        <v>171</v>
      </c>
      <c r="H2888" s="185"/>
      <c r="I2888" s="57" t="str">
        <f t="shared" si="575"/>
        <v>Cancel</v>
      </c>
      <c r="J2888" s="178" t="s">
        <v>2692</v>
      </c>
      <c r="K2888" s="185" t="s">
        <v>2674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6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87" t="str">
        <f t="shared" si="574"/>
        <v>1</v>
      </c>
      <c r="Z2888" s="26">
        <f t="shared" si="584"/>
        <v>7771400</v>
      </c>
      <c r="AA2888" s="16">
        <v>7.6100000000000001E-2</v>
      </c>
      <c r="AB2888" s="35">
        <f t="shared" si="572"/>
        <v>591403.54</v>
      </c>
      <c r="AC2888" s="27">
        <f t="shared" si="577"/>
        <v>70968.424800000008</v>
      </c>
      <c r="AD2888" s="184">
        <v>0.12</v>
      </c>
      <c r="AE2888" s="183">
        <f t="shared" si="578"/>
        <v>0</v>
      </c>
      <c r="AF2888" s="183" t="str">
        <f>IF(AND(COUNTIFS($J$18:J2888,J2888)=1,AE2888=1),1,"")</f>
        <v/>
      </c>
      <c r="AG2888" s="183" t="str">
        <f>IF(C2888="","",IF(AND(COUNTIFS($J$18:J2888,J2888)=1,C2888&lt;&gt;""),1,""))</f>
        <v/>
      </c>
      <c r="AH2888" s="183" t="str">
        <f>IF(G2888="","",IF(AND(COUNTIFS($J$18:J2888,J2888)=1,G2888&lt;&gt;""),1,""))</f>
        <v/>
      </c>
      <c r="AI2888" s="28">
        <f t="shared" si="579"/>
        <v>468573419.10712183</v>
      </c>
      <c r="AJ2888" s="28">
        <f t="shared" si="580"/>
        <v>55829466.862621114</v>
      </c>
      <c r="AK2888" s="29">
        <f t="shared" si="581"/>
        <v>0.11914774629983395</v>
      </c>
      <c r="AL2888" s="25"/>
      <c r="AM2888" s="25"/>
      <c r="AN2888" s="25"/>
      <c r="AO2888" s="25" t="s">
        <v>2694</v>
      </c>
      <c r="AP2888" s="45" t="str">
        <f t="shared" si="582"/>
        <v>CancelCancel</v>
      </c>
      <c r="AQ2888" s="45" t="str">
        <f t="shared" si="583"/>
        <v>CancelCancelJPY</v>
      </c>
    </row>
    <row r="2889" spans="1:43" s="15" customFormat="1">
      <c r="A2889" s="186" t="s">
        <v>171</v>
      </c>
      <c r="B2889" s="182"/>
      <c r="C2889" s="182" t="s">
        <v>171</v>
      </c>
      <c r="D2889" s="57" t="str">
        <f t="shared" si="573"/>
        <v/>
      </c>
      <c r="E2889" s="16" t="s">
        <v>171</v>
      </c>
      <c r="F2889" s="16" t="s">
        <v>171</v>
      </c>
      <c r="G2889" s="182" t="s">
        <v>171</v>
      </c>
      <c r="H2889" s="185"/>
      <c r="I2889" s="57" t="str">
        <f t="shared" si="575"/>
        <v>Cancel</v>
      </c>
      <c r="J2889" s="178" t="s">
        <v>2695</v>
      </c>
      <c r="K2889" s="185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6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87" t="str">
        <f t="shared" si="574"/>
        <v>1</v>
      </c>
      <c r="Z2889" s="26">
        <f t="shared" si="584"/>
        <v>15000000</v>
      </c>
      <c r="AA2889" s="16">
        <v>7.4499999999999997E-2</v>
      </c>
      <c r="AB2889" s="35">
        <f t="shared" si="572"/>
        <v>1117500</v>
      </c>
      <c r="AC2889" s="27">
        <f t="shared" si="577"/>
        <v>134100</v>
      </c>
      <c r="AD2889" s="184">
        <v>0.12</v>
      </c>
      <c r="AE2889" s="183">
        <f t="shared" si="578"/>
        <v>0</v>
      </c>
      <c r="AF2889" s="183" t="str">
        <f>IF(AND(COUNTIFS($J$18:J2889,J2889)=1,AE2889=1),1,"")</f>
        <v/>
      </c>
      <c r="AG2889" s="183">
        <f>IF(C2889="","",IF(AND(COUNTIFS($J$18:J2889,J2889)=1,C2889&lt;&gt;""),1,""))</f>
        <v>1</v>
      </c>
      <c r="AH2889" s="183">
        <f>IF(G2889="","",IF(AND(COUNTIFS($J$18:J2889,J2889)=1,G2889&lt;&gt;""),1,""))</f>
        <v>1</v>
      </c>
      <c r="AI2889" s="28">
        <f t="shared" si="579"/>
        <v>468573419.10712183</v>
      </c>
      <c r="AJ2889" s="28">
        <f t="shared" si="580"/>
        <v>55829466.862621114</v>
      </c>
      <c r="AK2889" s="29">
        <f t="shared" si="581"/>
        <v>0.11914774629983395</v>
      </c>
      <c r="AL2889" s="25"/>
      <c r="AM2889" s="25"/>
      <c r="AN2889" s="25"/>
      <c r="AO2889" s="25"/>
      <c r="AP2889" s="45" t="str">
        <f t="shared" si="582"/>
        <v>CancelCancel</v>
      </c>
      <c r="AQ2889" s="45" t="str">
        <f t="shared" si="583"/>
        <v>CancelCancelJPY</v>
      </c>
    </row>
    <row r="2890" spans="1:43" s="15" customFormat="1">
      <c r="A2890" s="186" t="s">
        <v>171</v>
      </c>
      <c r="B2890" s="182"/>
      <c r="C2890" s="182" t="s">
        <v>171</v>
      </c>
      <c r="D2890" s="57" t="str">
        <f t="shared" si="573"/>
        <v/>
      </c>
      <c r="E2890" s="16" t="s">
        <v>171</v>
      </c>
      <c r="F2890" s="16" t="s">
        <v>171</v>
      </c>
      <c r="G2890" s="182" t="s">
        <v>171</v>
      </c>
      <c r="H2890" s="185"/>
      <c r="I2890" s="57" t="str">
        <f t="shared" si="575"/>
        <v>Cancel</v>
      </c>
      <c r="J2890" s="178" t="s">
        <v>2696</v>
      </c>
      <c r="K2890" s="185" t="s">
        <v>2697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6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76">
        <v>1</v>
      </c>
      <c r="Z2890" s="26">
        <f t="shared" si="584"/>
        <v>6500000</v>
      </c>
      <c r="AA2890" s="16">
        <v>7.4899999999999994E-2</v>
      </c>
      <c r="AB2890" s="35">
        <f t="shared" ref="AB2890:AB2953" si="585">IF(AND(R2890&lt;&gt;"C66",R2890&lt;&gt;""),Z2890/Y2890*AA2890,"")</f>
        <v>486849.99999999994</v>
      </c>
      <c r="AC2890" s="27">
        <f t="shared" si="577"/>
        <v>58421.999999999993</v>
      </c>
      <c r="AD2890" s="184">
        <v>0.12</v>
      </c>
      <c r="AE2890" s="183">
        <f t="shared" si="578"/>
        <v>1</v>
      </c>
      <c r="AF2890" s="183">
        <f>IF(AND(COUNTIFS($J$18:J2890,J2890)=1,AE2890=1),1,"")</f>
        <v>1</v>
      </c>
      <c r="AG2890" s="183">
        <f>IF(C2890="","",IF(AND(COUNTIFS($J$18:J2890,J2890)=1,C2890&lt;&gt;""),1,""))</f>
        <v>1</v>
      </c>
      <c r="AH2890" s="183">
        <f>IF(G2890="","",IF(AND(COUNTIFS($J$18:J2890,J2890)=1,G2890&lt;&gt;""),1,""))</f>
        <v>1</v>
      </c>
      <c r="AI2890" s="28">
        <f t="shared" si="579"/>
        <v>468573419.10712183</v>
      </c>
      <c r="AJ2890" s="28">
        <f t="shared" si="580"/>
        <v>55829466.862621114</v>
      </c>
      <c r="AK2890" s="29">
        <f t="shared" si="581"/>
        <v>0.11914774629983395</v>
      </c>
      <c r="AL2890" s="25"/>
      <c r="AM2890" s="25"/>
      <c r="AN2890" s="25"/>
      <c r="AO2890" s="25"/>
      <c r="AP2890" s="45" t="str">
        <f t="shared" si="582"/>
        <v>CancelCancel</v>
      </c>
      <c r="AQ2890" s="45" t="str">
        <f t="shared" si="583"/>
        <v>CancelCancelJPY</v>
      </c>
    </row>
    <row r="2891" spans="1:43" s="15" customFormat="1">
      <c r="A2891" s="186" t="s">
        <v>35</v>
      </c>
      <c r="B2891" s="182"/>
      <c r="C2891" s="182" t="s">
        <v>171</v>
      </c>
      <c r="D2891" s="57" t="str">
        <f t="shared" si="573"/>
        <v/>
      </c>
      <c r="E2891" s="16" t="s">
        <v>171</v>
      </c>
      <c r="F2891" s="16" t="s">
        <v>171</v>
      </c>
      <c r="G2891" s="182" t="s">
        <v>171</v>
      </c>
      <c r="H2891" s="185"/>
      <c r="I2891" s="57" t="str">
        <f t="shared" si="575"/>
        <v>Cancel</v>
      </c>
      <c r="J2891" s="178" t="s">
        <v>2698</v>
      </c>
      <c r="K2891" s="185" t="s">
        <v>3127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6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87" t="str">
        <f t="shared" ref="Y2891:Y2924" si="586">IF(W2891="RMB","1.13", "1")</f>
        <v>1.13</v>
      </c>
      <c r="Z2891" s="26">
        <f t="shared" si="584"/>
        <v>500000</v>
      </c>
      <c r="AA2891" s="16">
        <v>1.175</v>
      </c>
      <c r="AB2891" s="35">
        <f t="shared" si="585"/>
        <v>519911.50442477886</v>
      </c>
      <c r="AC2891" s="27">
        <f t="shared" si="577"/>
        <v>62389.38053097346</v>
      </c>
      <c r="AD2891" s="184">
        <v>0.12</v>
      </c>
      <c r="AE2891" s="183">
        <f t="shared" si="578"/>
        <v>0</v>
      </c>
      <c r="AF2891" s="183" t="str">
        <f>IF(AND(COUNTIFS($J$18:J2891,J2891)=1,AE2891=1),1,"")</f>
        <v/>
      </c>
      <c r="AG2891" s="183">
        <f>IF(C2891="","",IF(AND(COUNTIFS($J$18:J2891,J2891)=1,C2891&lt;&gt;""),1,""))</f>
        <v>1</v>
      </c>
      <c r="AH2891" s="183">
        <f>IF(G2891="","",IF(AND(COUNTIFS($J$18:J2891,J2891)=1,G2891&lt;&gt;""),1,""))</f>
        <v>1</v>
      </c>
      <c r="AI2891" s="28">
        <f t="shared" si="579"/>
        <v>468573419.10712183</v>
      </c>
      <c r="AJ2891" s="28">
        <f t="shared" si="580"/>
        <v>55829466.862621114</v>
      </c>
      <c r="AK2891" s="29">
        <f t="shared" si="581"/>
        <v>0.11914774629983395</v>
      </c>
      <c r="AL2891" s="25"/>
      <c r="AM2891" s="25"/>
      <c r="AN2891" s="25"/>
      <c r="AO2891" s="25"/>
      <c r="AP2891" s="45" t="str">
        <f t="shared" si="582"/>
        <v>CancelCancel</v>
      </c>
      <c r="AQ2891" s="45" t="str">
        <f t="shared" si="583"/>
        <v>CancelCancelRMB</v>
      </c>
    </row>
    <row r="2892" spans="1:43" s="15" customFormat="1">
      <c r="A2892" s="186" t="s">
        <v>171</v>
      </c>
      <c r="B2892" s="182"/>
      <c r="C2892" s="182" t="s">
        <v>171</v>
      </c>
      <c r="D2892" s="57" t="str">
        <f t="shared" si="573"/>
        <v/>
      </c>
      <c r="E2892" s="16" t="s">
        <v>171</v>
      </c>
      <c r="F2892" s="16" t="s">
        <v>171</v>
      </c>
      <c r="G2892" s="182" t="s">
        <v>171</v>
      </c>
      <c r="H2892" s="185"/>
      <c r="I2892" s="57" t="str">
        <f t="shared" si="575"/>
        <v>Cancel</v>
      </c>
      <c r="J2892" s="178" t="s">
        <v>1930</v>
      </c>
      <c r="K2892" s="185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6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87" t="str">
        <f t="shared" si="586"/>
        <v>1</v>
      </c>
      <c r="Z2892" s="26">
        <f t="shared" si="584"/>
        <v>11530000</v>
      </c>
      <c r="AA2892" s="16">
        <v>7.4499999999999997E-2</v>
      </c>
      <c r="AB2892" s="35">
        <f t="shared" si="585"/>
        <v>858985</v>
      </c>
      <c r="AC2892" s="27">
        <f t="shared" si="577"/>
        <v>103078.2</v>
      </c>
      <c r="AD2892" s="184">
        <v>0.12</v>
      </c>
      <c r="AE2892" s="183">
        <f t="shared" si="578"/>
        <v>0</v>
      </c>
      <c r="AF2892" s="183" t="str">
        <f>IF(AND(COUNTIFS($J$18:J2892,J2892)=1,AE2892=1),1,"")</f>
        <v/>
      </c>
      <c r="AG2892" s="183" t="str">
        <f>IF(C2892="","",IF(AND(COUNTIFS($J$18:J2892,J2892)=1,C2892&lt;&gt;""),1,""))</f>
        <v/>
      </c>
      <c r="AH2892" s="183" t="str">
        <f>IF(G2892="","",IF(AND(COUNTIFS($J$18:J2892,J2892)=1,G2892&lt;&gt;""),1,""))</f>
        <v/>
      </c>
      <c r="AI2892" s="28">
        <f t="shared" si="579"/>
        <v>468573419.10712183</v>
      </c>
      <c r="AJ2892" s="28">
        <f t="shared" si="580"/>
        <v>55829466.862621114</v>
      </c>
      <c r="AK2892" s="29">
        <f t="shared" si="581"/>
        <v>0.11914774629983395</v>
      </c>
      <c r="AL2892" s="25"/>
      <c r="AM2892" s="25"/>
      <c r="AN2892" s="25"/>
      <c r="AO2892" s="25"/>
      <c r="AP2892" s="45" t="str">
        <f t="shared" si="582"/>
        <v>CancelCancel</v>
      </c>
      <c r="AQ2892" s="45" t="str">
        <f t="shared" si="583"/>
        <v>CancelCancelJPY</v>
      </c>
    </row>
    <row r="2893" spans="1:43" s="15" customFormat="1">
      <c r="A2893" s="186" t="s">
        <v>171</v>
      </c>
      <c r="B2893" s="182"/>
      <c r="C2893" s="182" t="s">
        <v>171</v>
      </c>
      <c r="D2893" s="57" t="str">
        <f t="shared" si="573"/>
        <v/>
      </c>
      <c r="E2893" s="16" t="s">
        <v>171</v>
      </c>
      <c r="F2893" s="16" t="s">
        <v>171</v>
      </c>
      <c r="G2893" s="182" t="s">
        <v>171</v>
      </c>
      <c r="H2893" s="185"/>
      <c r="I2893" s="57" t="str">
        <f t="shared" si="575"/>
        <v>Cancel</v>
      </c>
      <c r="J2893" s="178" t="s">
        <v>1930</v>
      </c>
      <c r="K2893" s="185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6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87" t="str">
        <f t="shared" si="586"/>
        <v>1</v>
      </c>
      <c r="Z2893" s="26">
        <f t="shared" si="584"/>
        <v>11530000</v>
      </c>
      <c r="AA2893" s="16">
        <v>7.4499999999999997E-2</v>
      </c>
      <c r="AB2893" s="35">
        <f t="shared" si="585"/>
        <v>858985</v>
      </c>
      <c r="AC2893" s="27">
        <f t="shared" si="577"/>
        <v>103078.2</v>
      </c>
      <c r="AD2893" s="184">
        <v>0.12</v>
      </c>
      <c r="AE2893" s="183">
        <f t="shared" si="578"/>
        <v>0</v>
      </c>
      <c r="AF2893" s="183" t="str">
        <f>IF(AND(COUNTIFS($J$18:J2893,J2893)=1,AE2893=1),1,"")</f>
        <v/>
      </c>
      <c r="AG2893" s="183" t="str">
        <f>IF(C2893="","",IF(AND(COUNTIFS($J$18:J2893,J2893)=1,C2893&lt;&gt;""),1,""))</f>
        <v/>
      </c>
      <c r="AH2893" s="183" t="str">
        <f>IF(G2893="","",IF(AND(COUNTIFS($J$18:J2893,J2893)=1,G2893&lt;&gt;""),1,""))</f>
        <v/>
      </c>
      <c r="AI2893" s="28">
        <f t="shared" si="579"/>
        <v>468573419.10712183</v>
      </c>
      <c r="AJ2893" s="28">
        <f t="shared" si="580"/>
        <v>55829466.862621114</v>
      </c>
      <c r="AK2893" s="29">
        <f t="shared" si="581"/>
        <v>0.11914774629983395</v>
      </c>
      <c r="AL2893" s="25"/>
      <c r="AM2893" s="25"/>
      <c r="AN2893" s="25"/>
      <c r="AO2893" s="25"/>
      <c r="AP2893" s="45" t="str">
        <f t="shared" si="582"/>
        <v>CancelCancel</v>
      </c>
      <c r="AQ2893" s="45" t="str">
        <f t="shared" si="583"/>
        <v>CancelCancelJPY</v>
      </c>
    </row>
    <row r="2894" spans="1:43" s="15" customFormat="1">
      <c r="A2894" s="186" t="s">
        <v>171</v>
      </c>
      <c r="B2894" s="182"/>
      <c r="C2894" s="182" t="s">
        <v>171</v>
      </c>
      <c r="D2894" s="57" t="str">
        <f t="shared" si="573"/>
        <v/>
      </c>
      <c r="E2894" s="16" t="s">
        <v>171</v>
      </c>
      <c r="F2894" s="16" t="s">
        <v>171</v>
      </c>
      <c r="G2894" s="182" t="s">
        <v>171</v>
      </c>
      <c r="H2894" s="185"/>
      <c r="I2894" s="57" t="str">
        <f t="shared" si="575"/>
        <v>Cancel</v>
      </c>
      <c r="J2894" s="178" t="s">
        <v>1930</v>
      </c>
      <c r="K2894" s="185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6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87" t="str">
        <f t="shared" si="586"/>
        <v>1</v>
      </c>
      <c r="Z2894" s="26">
        <f t="shared" si="584"/>
        <v>7500000</v>
      </c>
      <c r="AA2894" s="16">
        <v>7.4499999999999997E-2</v>
      </c>
      <c r="AB2894" s="35">
        <f t="shared" si="585"/>
        <v>558750</v>
      </c>
      <c r="AC2894" s="27">
        <f t="shared" si="577"/>
        <v>67050</v>
      </c>
      <c r="AD2894" s="184">
        <v>0.12</v>
      </c>
      <c r="AE2894" s="183">
        <f t="shared" si="578"/>
        <v>0</v>
      </c>
      <c r="AF2894" s="183" t="str">
        <f>IF(AND(COUNTIFS($J$18:J2894,J2894)=1,AE2894=1),1,"")</f>
        <v/>
      </c>
      <c r="AG2894" s="183" t="str">
        <f>IF(C2894="","",IF(AND(COUNTIFS($J$18:J2894,J2894)=1,C2894&lt;&gt;""),1,""))</f>
        <v/>
      </c>
      <c r="AH2894" s="183" t="str">
        <f>IF(G2894="","",IF(AND(COUNTIFS($J$18:J2894,J2894)=1,G2894&lt;&gt;""),1,""))</f>
        <v/>
      </c>
      <c r="AI2894" s="28">
        <f t="shared" si="579"/>
        <v>468573419.10712183</v>
      </c>
      <c r="AJ2894" s="28">
        <f t="shared" si="580"/>
        <v>55829466.862621114</v>
      </c>
      <c r="AK2894" s="29">
        <f t="shared" si="581"/>
        <v>0.11914774629983395</v>
      </c>
      <c r="AL2894" s="25"/>
      <c r="AM2894" s="25"/>
      <c r="AN2894" s="25"/>
      <c r="AO2894" s="25"/>
      <c r="AP2894" s="45" t="str">
        <f t="shared" si="582"/>
        <v>CancelCancel</v>
      </c>
      <c r="AQ2894" s="45" t="str">
        <f t="shared" si="583"/>
        <v>CancelCancelJPY</v>
      </c>
    </row>
    <row r="2895" spans="1:43" s="15" customFormat="1">
      <c r="A2895" s="186" t="s">
        <v>171</v>
      </c>
      <c r="B2895" s="182"/>
      <c r="C2895" s="182" t="s">
        <v>171</v>
      </c>
      <c r="D2895" s="57" t="str">
        <f t="shared" si="573"/>
        <v/>
      </c>
      <c r="E2895" s="16" t="s">
        <v>171</v>
      </c>
      <c r="F2895" s="16" t="s">
        <v>171</v>
      </c>
      <c r="G2895" s="182" t="s">
        <v>171</v>
      </c>
      <c r="H2895" s="185"/>
      <c r="I2895" s="57" t="str">
        <f t="shared" si="575"/>
        <v>Cancel</v>
      </c>
      <c r="J2895" s="178" t="s">
        <v>1930</v>
      </c>
      <c r="K2895" s="185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6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87" t="str">
        <f t="shared" si="586"/>
        <v>1</v>
      </c>
      <c r="Z2895" s="26">
        <f t="shared" si="584"/>
        <v>7500000</v>
      </c>
      <c r="AA2895" s="16">
        <v>7.4499999999999997E-2</v>
      </c>
      <c r="AB2895" s="35">
        <f t="shared" si="585"/>
        <v>558750</v>
      </c>
      <c r="AC2895" s="27">
        <f t="shared" si="577"/>
        <v>67050</v>
      </c>
      <c r="AD2895" s="184">
        <v>0.12</v>
      </c>
      <c r="AE2895" s="183">
        <f t="shared" si="578"/>
        <v>0</v>
      </c>
      <c r="AF2895" s="183" t="str">
        <f>IF(AND(COUNTIFS($J$18:J2895,J2895)=1,AE2895=1),1,"")</f>
        <v/>
      </c>
      <c r="AG2895" s="183" t="str">
        <f>IF(C2895="","",IF(AND(COUNTIFS($J$18:J2895,J2895)=1,C2895&lt;&gt;""),1,""))</f>
        <v/>
      </c>
      <c r="AH2895" s="183" t="str">
        <f>IF(G2895="","",IF(AND(COUNTIFS($J$18:J2895,J2895)=1,G2895&lt;&gt;""),1,""))</f>
        <v/>
      </c>
      <c r="AI2895" s="28">
        <f t="shared" si="579"/>
        <v>468573419.10712183</v>
      </c>
      <c r="AJ2895" s="28">
        <f t="shared" si="580"/>
        <v>55829466.862621114</v>
      </c>
      <c r="AK2895" s="29">
        <f t="shared" si="581"/>
        <v>0.11914774629983395</v>
      </c>
      <c r="AL2895" s="25"/>
      <c r="AM2895" s="25"/>
      <c r="AN2895" s="25"/>
      <c r="AO2895" s="25"/>
      <c r="AP2895" s="45" t="str">
        <f t="shared" si="582"/>
        <v>CancelCancel</v>
      </c>
      <c r="AQ2895" s="45" t="str">
        <f t="shared" si="583"/>
        <v>CancelCancelJPY</v>
      </c>
    </row>
    <row r="2896" spans="1:43" s="15" customFormat="1">
      <c r="A2896" s="186" t="s">
        <v>35</v>
      </c>
      <c r="B2896" s="182"/>
      <c r="C2896" s="182" t="s">
        <v>171</v>
      </c>
      <c r="D2896" s="57" t="str">
        <f t="shared" si="573"/>
        <v/>
      </c>
      <c r="E2896" s="16" t="s">
        <v>171</v>
      </c>
      <c r="F2896" s="16" t="s">
        <v>171</v>
      </c>
      <c r="G2896" s="182" t="s">
        <v>171</v>
      </c>
      <c r="H2896" s="185"/>
      <c r="I2896" s="57" t="str">
        <f t="shared" si="575"/>
        <v>Cancel</v>
      </c>
      <c r="J2896" s="178" t="s">
        <v>2698</v>
      </c>
      <c r="K2896" s="185" t="s">
        <v>2699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6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87" t="str">
        <f t="shared" si="586"/>
        <v>1.13</v>
      </c>
      <c r="Z2896" s="26">
        <f t="shared" si="584"/>
        <v>500000</v>
      </c>
      <c r="AA2896" s="16">
        <v>1.18</v>
      </c>
      <c r="AB2896" s="35">
        <f t="shared" si="585"/>
        <v>522123.89380530978</v>
      </c>
      <c r="AC2896" s="27">
        <f t="shared" si="577"/>
        <v>62654.867256637168</v>
      </c>
      <c r="AD2896" s="184">
        <v>0.12</v>
      </c>
      <c r="AE2896" s="183">
        <f t="shared" si="578"/>
        <v>1</v>
      </c>
      <c r="AF2896" s="183" t="str">
        <f>IF(AND(COUNTIFS($J$18:J2896,J2896)=1,AE2896=1),1,"")</f>
        <v/>
      </c>
      <c r="AG2896" s="183" t="str">
        <f>IF(C2896="","",IF(AND(COUNTIFS($J$18:J2896,J2896)=1,C2896&lt;&gt;""),1,""))</f>
        <v/>
      </c>
      <c r="AH2896" s="183" t="str">
        <f>IF(G2896="","",IF(AND(COUNTIFS($J$18:J2896,J2896)=1,G2896&lt;&gt;""),1,""))</f>
        <v/>
      </c>
      <c r="AI2896" s="28">
        <f t="shared" si="579"/>
        <v>468573419.10712183</v>
      </c>
      <c r="AJ2896" s="28">
        <f t="shared" si="580"/>
        <v>55829466.862621114</v>
      </c>
      <c r="AK2896" s="29">
        <f t="shared" si="581"/>
        <v>0.11914774629983395</v>
      </c>
      <c r="AL2896" s="25"/>
      <c r="AM2896" s="25"/>
      <c r="AN2896" s="25"/>
      <c r="AO2896" s="25"/>
      <c r="AP2896" s="45" t="str">
        <f t="shared" si="582"/>
        <v>CancelCancel</v>
      </c>
      <c r="AQ2896" s="45" t="str">
        <f t="shared" si="583"/>
        <v>CancelCancelRMB</v>
      </c>
    </row>
    <row r="2897" spans="1:43" s="15" customFormat="1">
      <c r="A2897" s="186" t="s">
        <v>35</v>
      </c>
      <c r="B2897" s="182"/>
      <c r="C2897" s="182" t="s">
        <v>171</v>
      </c>
      <c r="D2897" s="57" t="str">
        <f t="shared" si="573"/>
        <v/>
      </c>
      <c r="E2897" s="16" t="s">
        <v>171</v>
      </c>
      <c r="F2897" s="16" t="s">
        <v>171</v>
      </c>
      <c r="G2897" s="182" t="s">
        <v>1552</v>
      </c>
      <c r="H2897" s="185" t="s">
        <v>1553</v>
      </c>
      <c r="I2897" s="57" t="str">
        <f t="shared" si="575"/>
        <v>Cancel</v>
      </c>
      <c r="J2897" s="178" t="s">
        <v>2700</v>
      </c>
      <c r="K2897" s="185" t="s">
        <v>2701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6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87" t="str">
        <f t="shared" si="586"/>
        <v>1</v>
      </c>
      <c r="Z2897" s="26">
        <f t="shared" si="584"/>
        <v>6600000</v>
      </c>
      <c r="AA2897" s="16">
        <v>7.4499999999999997E-2</v>
      </c>
      <c r="AB2897" s="35">
        <f t="shared" si="585"/>
        <v>491700</v>
      </c>
      <c r="AC2897" s="27">
        <f t="shared" si="577"/>
        <v>59004</v>
      </c>
      <c r="AD2897" s="181">
        <v>0.12</v>
      </c>
      <c r="AE2897" s="183">
        <f t="shared" si="578"/>
        <v>1</v>
      </c>
      <c r="AF2897" s="183">
        <f>IF(AND(COUNTIFS($J$18:J2897,J2897)=1,AE2897=1),1,"")</f>
        <v>1</v>
      </c>
      <c r="AG2897" s="183">
        <f>IF(C2897="","",IF(AND(COUNTIFS($J$18:J2897,J2897)=1,C2897&lt;&gt;""),1,""))</f>
        <v>1</v>
      </c>
      <c r="AH2897" s="183">
        <f>IF(G2897="","",IF(AND(COUNTIFS($J$18:J2897,J2897)=1,G2897&lt;&gt;""),1,""))</f>
        <v>1</v>
      </c>
      <c r="AI2897" s="28">
        <f t="shared" si="579"/>
        <v>468573419.10712183</v>
      </c>
      <c r="AJ2897" s="28">
        <f t="shared" si="580"/>
        <v>55829466.862621114</v>
      </c>
      <c r="AK2897" s="29">
        <f t="shared" si="581"/>
        <v>0.11914774629983395</v>
      </c>
      <c r="AL2897" s="25"/>
      <c r="AM2897" s="25"/>
      <c r="AN2897" s="25"/>
      <c r="AO2897" s="25"/>
      <c r="AP2897" s="45" t="str">
        <f t="shared" si="582"/>
        <v>CancelCANCEL</v>
      </c>
      <c r="AQ2897" s="45" t="str">
        <f t="shared" si="583"/>
        <v>CancelCANCELJPY</v>
      </c>
    </row>
    <row r="2898" spans="1:43" s="15" customFormat="1">
      <c r="A2898" s="186" t="s">
        <v>35</v>
      </c>
      <c r="B2898" s="182"/>
      <c r="C2898" s="182" t="s">
        <v>171</v>
      </c>
      <c r="D2898" s="57" t="str">
        <f t="shared" si="573"/>
        <v/>
      </c>
      <c r="E2898" s="16" t="s">
        <v>171</v>
      </c>
      <c r="F2898" s="16" t="s">
        <v>171</v>
      </c>
      <c r="G2898" s="182" t="s">
        <v>171</v>
      </c>
      <c r="H2898" s="185" t="s">
        <v>2702</v>
      </c>
      <c r="I2898" s="57" t="str">
        <f t="shared" si="575"/>
        <v>Cancel</v>
      </c>
      <c r="J2898" s="178" t="s">
        <v>2703</v>
      </c>
      <c r="K2898" s="185" t="s">
        <v>2701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6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87" t="str">
        <f t="shared" si="586"/>
        <v>1</v>
      </c>
      <c r="Z2898" s="26">
        <f t="shared" si="584"/>
        <v>11500000</v>
      </c>
      <c r="AA2898" s="16">
        <v>6.25E-2</v>
      </c>
      <c r="AB2898" s="35">
        <f t="shared" si="585"/>
        <v>718750</v>
      </c>
      <c r="AC2898" s="27">
        <f t="shared" si="577"/>
        <v>86250</v>
      </c>
      <c r="AD2898" s="181">
        <v>0.12</v>
      </c>
      <c r="AE2898" s="183">
        <f t="shared" si="578"/>
        <v>1</v>
      </c>
      <c r="AF2898" s="183">
        <f>IF(AND(COUNTIFS($J$18:J2898,J2898)=1,AE2898=1),1,"")</f>
        <v>1</v>
      </c>
      <c r="AG2898" s="183">
        <f>IF(C2898="","",IF(AND(COUNTIFS($J$18:J2898,J2898)=1,C2898&lt;&gt;""),1,""))</f>
        <v>1</v>
      </c>
      <c r="AH2898" s="183">
        <f>IF(G2898="","",IF(AND(COUNTIFS($J$18:J2898,J2898)=1,G2898&lt;&gt;""),1,""))</f>
        <v>1</v>
      </c>
      <c r="AI2898" s="28">
        <f t="shared" si="579"/>
        <v>468573419.10712183</v>
      </c>
      <c r="AJ2898" s="28">
        <f t="shared" si="580"/>
        <v>55829466.862621114</v>
      </c>
      <c r="AK2898" s="29">
        <f t="shared" si="581"/>
        <v>0.11914774629983395</v>
      </c>
      <c r="AL2898" s="25"/>
      <c r="AM2898" s="25"/>
      <c r="AN2898" s="25"/>
      <c r="AO2898" s="25"/>
      <c r="AP2898" s="45" t="str">
        <f t="shared" si="582"/>
        <v>CancelCancel</v>
      </c>
      <c r="AQ2898" s="45" t="str">
        <f t="shared" si="583"/>
        <v>CancelCancelJPY</v>
      </c>
    </row>
    <row r="2899" spans="1:43" s="15" customFormat="1">
      <c r="A2899" s="186" t="s">
        <v>171</v>
      </c>
      <c r="B2899" s="182"/>
      <c r="C2899" s="182" t="s">
        <v>171</v>
      </c>
      <c r="D2899" s="57" t="str">
        <f t="shared" si="573"/>
        <v/>
      </c>
      <c r="E2899" s="16" t="s">
        <v>171</v>
      </c>
      <c r="F2899" s="16" t="s">
        <v>171</v>
      </c>
      <c r="G2899" s="182" t="s">
        <v>1552</v>
      </c>
      <c r="H2899" s="185"/>
      <c r="I2899" s="57" t="str">
        <f t="shared" si="575"/>
        <v>Cancel</v>
      </c>
      <c r="J2899" s="178" t="s">
        <v>2704</v>
      </c>
      <c r="K2899" s="185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6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87" t="str">
        <f t="shared" si="586"/>
        <v>1.13</v>
      </c>
      <c r="Z2899" s="26">
        <f t="shared" si="584"/>
        <v>540000</v>
      </c>
      <c r="AA2899" s="16">
        <v>1.18</v>
      </c>
      <c r="AB2899" s="35">
        <f t="shared" si="585"/>
        <v>563893.80530973454</v>
      </c>
      <c r="AC2899" s="27">
        <f t="shared" si="577"/>
        <v>67667.256637168146</v>
      </c>
      <c r="AD2899" s="184">
        <v>0.12</v>
      </c>
      <c r="AE2899" s="183">
        <f t="shared" si="578"/>
        <v>1</v>
      </c>
      <c r="AF2899" s="183">
        <f>IF(AND(COUNTIFS($J$18:J2899,J2899)=1,AE2899=1),1,"")</f>
        <v>1</v>
      </c>
      <c r="AG2899" s="183">
        <f>IF(C2899="","",IF(AND(COUNTIFS($J$18:J2899,J2899)=1,C2899&lt;&gt;""),1,""))</f>
        <v>1</v>
      </c>
      <c r="AH2899" s="183">
        <f>IF(G2899="","",IF(AND(COUNTIFS($J$18:J2899,J2899)=1,G2899&lt;&gt;""),1,""))</f>
        <v>1</v>
      </c>
      <c r="AI2899" s="28">
        <f t="shared" si="579"/>
        <v>468573419.10712183</v>
      </c>
      <c r="AJ2899" s="28">
        <f t="shared" si="580"/>
        <v>55829466.862621114</v>
      </c>
      <c r="AK2899" s="29">
        <f t="shared" si="581"/>
        <v>0.11914774629983395</v>
      </c>
      <c r="AL2899" s="25"/>
      <c r="AM2899" s="25"/>
      <c r="AN2899" s="25"/>
      <c r="AO2899" s="25"/>
      <c r="AP2899" s="45" t="str">
        <f t="shared" si="582"/>
        <v>CancelCANCEL</v>
      </c>
      <c r="AQ2899" s="45" t="str">
        <f t="shared" si="583"/>
        <v>CancelCANCELRMB</v>
      </c>
    </row>
    <row r="2900" spans="1:43" s="15" customFormat="1">
      <c r="A2900" s="186" t="s">
        <v>171</v>
      </c>
      <c r="B2900" s="182"/>
      <c r="C2900" s="182" t="s">
        <v>171</v>
      </c>
      <c r="D2900" s="57" t="str">
        <f t="shared" si="573"/>
        <v/>
      </c>
      <c r="E2900" s="16" t="s">
        <v>171</v>
      </c>
      <c r="F2900" s="16" t="s">
        <v>171</v>
      </c>
      <c r="G2900" s="182" t="s">
        <v>1552</v>
      </c>
      <c r="H2900" s="185"/>
      <c r="I2900" s="57" t="str">
        <f t="shared" si="575"/>
        <v>Cancel</v>
      </c>
      <c r="J2900" s="178" t="s">
        <v>2704</v>
      </c>
      <c r="K2900" s="185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6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87" t="str">
        <f t="shared" si="586"/>
        <v>1.13</v>
      </c>
      <c r="Z2900" s="26">
        <f t="shared" si="584"/>
        <v>540000</v>
      </c>
      <c r="AA2900" s="16">
        <v>1.18</v>
      </c>
      <c r="AB2900" s="35">
        <f t="shared" si="585"/>
        <v>563893.80530973454</v>
      </c>
      <c r="AC2900" s="27">
        <f t="shared" si="577"/>
        <v>67667.256637168146</v>
      </c>
      <c r="AD2900" s="184">
        <v>0.12</v>
      </c>
      <c r="AE2900" s="183">
        <f t="shared" si="578"/>
        <v>1</v>
      </c>
      <c r="AF2900" s="183" t="str">
        <f>IF(AND(COUNTIFS($J$18:J2900,J2900)=1,AE2900=1),1,"")</f>
        <v/>
      </c>
      <c r="AG2900" s="183" t="str">
        <f>IF(C2900="","",IF(AND(COUNTIFS($J$18:J2900,J2900)=1,C2900&lt;&gt;""),1,""))</f>
        <v/>
      </c>
      <c r="AH2900" s="183" t="str">
        <f>IF(G2900="","",IF(AND(COUNTIFS($J$18:J2900,J2900)=1,G2900&lt;&gt;""),1,""))</f>
        <v/>
      </c>
      <c r="AI2900" s="28">
        <f t="shared" si="579"/>
        <v>468573419.10712183</v>
      </c>
      <c r="AJ2900" s="28">
        <f t="shared" si="580"/>
        <v>55829466.862621114</v>
      </c>
      <c r="AK2900" s="29">
        <f t="shared" si="581"/>
        <v>0.11914774629983395</v>
      </c>
      <c r="AL2900" s="25"/>
      <c r="AM2900" s="25"/>
      <c r="AN2900" s="25"/>
      <c r="AO2900" s="25"/>
      <c r="AP2900" s="45" t="str">
        <f t="shared" si="582"/>
        <v>CancelCANCEL</v>
      </c>
      <c r="AQ2900" s="45" t="str">
        <f t="shared" si="583"/>
        <v>CancelCANCELRMB</v>
      </c>
    </row>
    <row r="2901" spans="1:43" s="15" customFormat="1" ht="26.4">
      <c r="A2901" s="186" t="s">
        <v>171</v>
      </c>
      <c r="B2901" s="182"/>
      <c r="C2901" s="182" t="s">
        <v>171</v>
      </c>
      <c r="D2901" s="57" t="str">
        <f t="shared" si="573"/>
        <v/>
      </c>
      <c r="E2901" s="16" t="s">
        <v>171</v>
      </c>
      <c r="F2901" s="16" t="s">
        <v>171</v>
      </c>
      <c r="G2901" s="182" t="s">
        <v>1552</v>
      </c>
      <c r="H2901" s="185"/>
      <c r="I2901" s="57" t="str">
        <f t="shared" si="575"/>
        <v>Cancel</v>
      </c>
      <c r="J2901" s="178" t="s">
        <v>2704</v>
      </c>
      <c r="K2901" s="185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6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87" t="str">
        <f t="shared" si="586"/>
        <v>1.13</v>
      </c>
      <c r="Z2901" s="26">
        <f t="shared" si="584"/>
        <v>11679000</v>
      </c>
      <c r="AA2901" s="16">
        <v>1.18</v>
      </c>
      <c r="AB2901" s="35">
        <f t="shared" si="585"/>
        <v>12195769.911504425</v>
      </c>
      <c r="AC2901" s="27">
        <f t="shared" si="577"/>
        <v>1463492.3893805309</v>
      </c>
      <c r="AD2901" s="184">
        <v>0.12</v>
      </c>
      <c r="AE2901" s="183">
        <f t="shared" si="578"/>
        <v>1</v>
      </c>
      <c r="AF2901" s="183" t="str">
        <f>IF(AND(COUNTIFS($J$18:J2901,J2901)=1,AE2901=1),1,"")</f>
        <v/>
      </c>
      <c r="AG2901" s="183" t="str">
        <f>IF(C2901="","",IF(AND(COUNTIFS($J$18:J2901,J2901)=1,C2901&lt;&gt;""),1,""))</f>
        <v/>
      </c>
      <c r="AH2901" s="183" t="str">
        <f>IF(G2901="","",IF(AND(COUNTIFS($J$18:J2901,J2901)=1,G2901&lt;&gt;""),1,""))</f>
        <v/>
      </c>
      <c r="AI2901" s="28">
        <f t="shared" si="579"/>
        <v>468573419.10712183</v>
      </c>
      <c r="AJ2901" s="28">
        <f t="shared" si="580"/>
        <v>55829466.862621114</v>
      </c>
      <c r="AK2901" s="29">
        <f t="shared" si="581"/>
        <v>0.11914774629983395</v>
      </c>
      <c r="AL2901" s="25"/>
      <c r="AM2901" s="25"/>
      <c r="AN2901" s="25"/>
      <c r="AO2901" s="25"/>
      <c r="AP2901" s="45" t="str">
        <f t="shared" si="582"/>
        <v>CancelCANCEL</v>
      </c>
      <c r="AQ2901" s="45" t="str">
        <f t="shared" si="583"/>
        <v>CancelCANCELRMB</v>
      </c>
    </row>
    <row r="2902" spans="1:43" s="15" customFormat="1">
      <c r="A2902" s="186" t="s">
        <v>40</v>
      </c>
      <c r="B2902" s="182"/>
      <c r="C2902" s="182" t="s">
        <v>171</v>
      </c>
      <c r="D2902" s="57" t="str">
        <f t="shared" si="573"/>
        <v/>
      </c>
      <c r="E2902" s="16" t="s">
        <v>171</v>
      </c>
      <c r="F2902" s="16" t="s">
        <v>171</v>
      </c>
      <c r="G2902" s="182" t="s">
        <v>171</v>
      </c>
      <c r="H2902" s="185" t="s">
        <v>2702</v>
      </c>
      <c r="I2902" s="57" t="str">
        <f t="shared" si="575"/>
        <v>Cancel</v>
      </c>
      <c r="J2902" s="178" t="s">
        <v>2705</v>
      </c>
      <c r="K2902" s="185" t="s">
        <v>2706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6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87" t="str">
        <f t="shared" si="586"/>
        <v>1</v>
      </c>
      <c r="Z2902" s="26">
        <f t="shared" si="584"/>
        <v>13200000</v>
      </c>
      <c r="AA2902" s="16">
        <v>6.25E-2</v>
      </c>
      <c r="AB2902" s="35">
        <f t="shared" si="585"/>
        <v>825000</v>
      </c>
      <c r="AC2902" s="27">
        <f t="shared" si="577"/>
        <v>99000</v>
      </c>
      <c r="AD2902" s="181">
        <v>0.12</v>
      </c>
      <c r="AE2902" s="183">
        <f t="shared" si="578"/>
        <v>1</v>
      </c>
      <c r="AF2902" s="183">
        <f>IF(AND(COUNTIFS($J$18:J2902,J2902)=1,AE2902=1),1,"")</f>
        <v>1</v>
      </c>
      <c r="AG2902" s="183">
        <f>IF(C2902="","",IF(AND(COUNTIFS($J$18:J2902,J2902)=1,C2902&lt;&gt;""),1,""))</f>
        <v>1</v>
      </c>
      <c r="AH2902" s="183">
        <f>IF(G2902="","",IF(AND(COUNTIFS($J$18:J2902,J2902)=1,G2902&lt;&gt;""),1,""))</f>
        <v>1</v>
      </c>
      <c r="AI2902" s="28">
        <f t="shared" si="579"/>
        <v>468573419.10712183</v>
      </c>
      <c r="AJ2902" s="28">
        <f t="shared" si="580"/>
        <v>55829466.862621114</v>
      </c>
      <c r="AK2902" s="29">
        <f t="shared" si="581"/>
        <v>0.11914774629983395</v>
      </c>
      <c r="AL2902" s="25"/>
      <c r="AM2902" s="25"/>
      <c r="AN2902" s="25"/>
      <c r="AO2902" s="25"/>
      <c r="AP2902" s="45" t="str">
        <f t="shared" si="582"/>
        <v>CancelCancel</v>
      </c>
      <c r="AQ2902" s="45" t="str">
        <f t="shared" si="583"/>
        <v>CancelCancelJPY</v>
      </c>
    </row>
    <row r="2903" spans="1:43" s="15" customFormat="1">
      <c r="A2903" s="186" t="s">
        <v>40</v>
      </c>
      <c r="B2903" s="182"/>
      <c r="C2903" s="182" t="s">
        <v>171</v>
      </c>
      <c r="D2903" s="57" t="str">
        <f t="shared" si="573"/>
        <v/>
      </c>
      <c r="E2903" s="16" t="s">
        <v>171</v>
      </c>
      <c r="F2903" s="16" t="s">
        <v>171</v>
      </c>
      <c r="G2903" s="182" t="s">
        <v>1552</v>
      </c>
      <c r="H2903" s="185"/>
      <c r="I2903" s="57" t="str">
        <f t="shared" si="575"/>
        <v>Cancel</v>
      </c>
      <c r="J2903" s="178" t="s">
        <v>1775</v>
      </c>
      <c r="K2903" s="185" t="s">
        <v>2707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6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87" t="str">
        <f t="shared" si="586"/>
        <v>1</v>
      </c>
      <c r="Z2903" s="26">
        <f t="shared" si="584"/>
        <v>12914000</v>
      </c>
      <c r="AA2903" s="16">
        <v>7.2800000000000004E-2</v>
      </c>
      <c r="AB2903" s="35">
        <f t="shared" si="585"/>
        <v>940139.20000000007</v>
      </c>
      <c r="AC2903" s="27">
        <f t="shared" si="577"/>
        <v>112816.704</v>
      </c>
      <c r="AD2903" s="184">
        <v>0.12</v>
      </c>
      <c r="AE2903" s="183">
        <f t="shared" si="578"/>
        <v>0</v>
      </c>
      <c r="AF2903" s="183" t="str">
        <f>IF(AND(COUNTIFS($J$18:J2903,J2903)=1,AE2903=1),1,"")</f>
        <v/>
      </c>
      <c r="AG2903" s="183" t="str">
        <f>IF(C2903="","",IF(AND(COUNTIFS($J$18:J2903,J2903)=1,C2903&lt;&gt;""),1,""))</f>
        <v/>
      </c>
      <c r="AH2903" s="183" t="str">
        <f>IF(G2903="","",IF(AND(COUNTIFS($J$18:J2903,J2903)=1,G2903&lt;&gt;""),1,""))</f>
        <v/>
      </c>
      <c r="AI2903" s="28">
        <f t="shared" si="579"/>
        <v>468573419.10712183</v>
      </c>
      <c r="AJ2903" s="28">
        <f t="shared" si="580"/>
        <v>55829466.862621114</v>
      </c>
      <c r="AK2903" s="29">
        <f t="shared" si="581"/>
        <v>0.11914774629983395</v>
      </c>
      <c r="AL2903" s="25"/>
      <c r="AM2903" s="25"/>
      <c r="AN2903" s="25"/>
      <c r="AO2903" s="25"/>
      <c r="AP2903" s="45" t="str">
        <f t="shared" si="582"/>
        <v>CancelCANCEL</v>
      </c>
      <c r="AQ2903" s="45" t="str">
        <f t="shared" si="583"/>
        <v>CancelCANCELJPY</v>
      </c>
    </row>
    <row r="2904" spans="1:43" s="15" customFormat="1">
      <c r="A2904" s="186" t="s">
        <v>40</v>
      </c>
      <c r="B2904" s="182"/>
      <c r="C2904" s="182" t="s">
        <v>171</v>
      </c>
      <c r="D2904" s="57" t="str">
        <f t="shared" si="573"/>
        <v/>
      </c>
      <c r="E2904" s="16" t="s">
        <v>171</v>
      </c>
      <c r="F2904" s="16" t="s">
        <v>171</v>
      </c>
      <c r="G2904" s="182" t="s">
        <v>1552</v>
      </c>
      <c r="H2904" s="185"/>
      <c r="I2904" s="57" t="str">
        <f t="shared" si="575"/>
        <v>Cancel</v>
      </c>
      <c r="J2904" s="178" t="s">
        <v>2708</v>
      </c>
      <c r="K2904" s="185" t="s">
        <v>2709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6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87" t="str">
        <f t="shared" si="586"/>
        <v>1</v>
      </c>
      <c r="Z2904" s="26">
        <f t="shared" si="584"/>
        <v>7200000</v>
      </c>
      <c r="AA2904" s="16">
        <v>7.2800000000000004E-2</v>
      </c>
      <c r="AB2904" s="35">
        <f t="shared" si="585"/>
        <v>524160</v>
      </c>
      <c r="AC2904" s="27">
        <f t="shared" si="577"/>
        <v>62899.199999999997</v>
      </c>
      <c r="AD2904" s="184">
        <v>0.12</v>
      </c>
      <c r="AE2904" s="183">
        <f t="shared" si="578"/>
        <v>1</v>
      </c>
      <c r="AF2904" s="183">
        <f>IF(AND(COUNTIFS($J$18:J2904,J2904)=1,AE2904=1),1,"")</f>
        <v>1</v>
      </c>
      <c r="AG2904" s="183">
        <f>IF(C2904="","",IF(AND(COUNTIFS($J$18:J2904,J2904)=1,C2904&lt;&gt;""),1,""))</f>
        <v>1</v>
      </c>
      <c r="AH2904" s="183">
        <f>IF(G2904="","",IF(AND(COUNTIFS($J$18:J2904,J2904)=1,G2904&lt;&gt;""),1,""))</f>
        <v>1</v>
      </c>
      <c r="AI2904" s="28">
        <f t="shared" si="579"/>
        <v>468573419.10712183</v>
      </c>
      <c r="AJ2904" s="28">
        <f t="shared" si="580"/>
        <v>55829466.862621114</v>
      </c>
      <c r="AK2904" s="29">
        <f t="shared" si="581"/>
        <v>0.11914774629983395</v>
      </c>
      <c r="AL2904" s="25"/>
      <c r="AM2904" s="25"/>
      <c r="AN2904" s="25"/>
      <c r="AO2904" s="25"/>
      <c r="AP2904" s="45" t="str">
        <f t="shared" si="582"/>
        <v>CancelCANCEL</v>
      </c>
      <c r="AQ2904" s="45" t="str">
        <f t="shared" si="583"/>
        <v>CancelCANCELJPY</v>
      </c>
    </row>
    <row r="2905" spans="1:43" s="15" customFormat="1">
      <c r="A2905" s="186" t="s">
        <v>40</v>
      </c>
      <c r="B2905" s="182"/>
      <c r="C2905" s="182" t="s">
        <v>171</v>
      </c>
      <c r="D2905" s="57" t="str">
        <f t="shared" si="573"/>
        <v/>
      </c>
      <c r="E2905" s="16" t="s">
        <v>171</v>
      </c>
      <c r="F2905" s="16" t="s">
        <v>171</v>
      </c>
      <c r="G2905" s="182" t="s">
        <v>1558</v>
      </c>
      <c r="H2905" s="185"/>
      <c r="I2905" s="57" t="str">
        <f t="shared" si="575"/>
        <v>Cancel</v>
      </c>
      <c r="J2905" s="178" t="s">
        <v>2710</v>
      </c>
      <c r="K2905" s="185" t="s">
        <v>2174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si="576"/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87" t="str">
        <f t="shared" si="586"/>
        <v>1.13</v>
      </c>
      <c r="Z2905" s="26">
        <f t="shared" si="584"/>
        <v>652100</v>
      </c>
      <c r="AA2905" s="16">
        <v>1.1950000000000001</v>
      </c>
      <c r="AB2905" s="35">
        <f t="shared" si="585"/>
        <v>689610.17699115048</v>
      </c>
      <c r="AC2905" s="27">
        <f t="shared" si="577"/>
        <v>82753.221238938058</v>
      </c>
      <c r="AD2905" s="184">
        <v>0.12</v>
      </c>
      <c r="AE2905" s="183">
        <f t="shared" si="578"/>
        <v>1</v>
      </c>
      <c r="AF2905" s="183">
        <f>IF(AND(COUNTIFS($J$18:J2905,J2905)=1,AE2905=1),1,"")</f>
        <v>1</v>
      </c>
      <c r="AG2905" s="183">
        <f>IF(C2905="","",IF(AND(COUNTIFS($J$18:J2905,J2905)=1,C2905&lt;&gt;""),1,""))</f>
        <v>1</v>
      </c>
      <c r="AH2905" s="183">
        <f>IF(G2905="","",IF(AND(COUNTIFS($J$18:J2905,J2905)=1,G2905&lt;&gt;""),1,""))</f>
        <v>1</v>
      </c>
      <c r="AI2905" s="28">
        <f t="shared" si="579"/>
        <v>468573419.10712183</v>
      </c>
      <c r="AJ2905" s="28">
        <f t="shared" si="580"/>
        <v>55829466.862621114</v>
      </c>
      <c r="AK2905" s="29">
        <f t="shared" si="581"/>
        <v>0.11914774629983395</v>
      </c>
      <c r="AL2905" s="25"/>
      <c r="AM2905" s="25"/>
      <c r="AN2905" s="25"/>
      <c r="AO2905" s="25"/>
      <c r="AP2905" s="45" t="str">
        <f t="shared" si="582"/>
        <v>Cancelcancel</v>
      </c>
      <c r="AQ2905" s="45" t="str">
        <f t="shared" si="583"/>
        <v>CancelcancelRMB</v>
      </c>
    </row>
    <row r="2906" spans="1:43" s="15" customFormat="1">
      <c r="A2906" s="186" t="s">
        <v>40</v>
      </c>
      <c r="B2906" s="182"/>
      <c r="C2906" s="182" t="s">
        <v>171</v>
      </c>
      <c r="D2906" s="57" t="str">
        <f t="shared" si="573"/>
        <v/>
      </c>
      <c r="E2906" s="16" t="s">
        <v>171</v>
      </c>
      <c r="F2906" s="16" t="s">
        <v>171</v>
      </c>
      <c r="G2906" s="182" t="s">
        <v>1552</v>
      </c>
      <c r="H2906" s="185"/>
      <c r="I2906" s="57" t="str">
        <f t="shared" si="575"/>
        <v>Cancel</v>
      </c>
      <c r="J2906" s="178" t="s">
        <v>2711</v>
      </c>
      <c r="K2906" s="185" t="s">
        <v>2520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76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87" t="str">
        <f t="shared" si="586"/>
        <v>1.13</v>
      </c>
      <c r="Z2906" s="26">
        <f t="shared" si="584"/>
        <v>515000</v>
      </c>
      <c r="AA2906" s="16">
        <v>1.2</v>
      </c>
      <c r="AB2906" s="35">
        <f t="shared" si="585"/>
        <v>546902.65486725664</v>
      </c>
      <c r="AC2906" s="27">
        <f t="shared" si="577"/>
        <v>65628.318584070788</v>
      </c>
      <c r="AD2906" s="184">
        <v>0.12</v>
      </c>
      <c r="AE2906" s="183">
        <f t="shared" si="578"/>
        <v>1</v>
      </c>
      <c r="AF2906" s="183">
        <f>IF(AND(COUNTIFS($J$18:J2906,J2906)=1,AE2906=1),1,"")</f>
        <v>1</v>
      </c>
      <c r="AG2906" s="183">
        <f>IF(C2906="","",IF(AND(COUNTIFS($J$18:J2906,J2906)=1,C2906&lt;&gt;""),1,""))</f>
        <v>1</v>
      </c>
      <c r="AH2906" s="183">
        <f>IF(G2906="","",IF(AND(COUNTIFS($J$18:J2906,J2906)=1,G2906&lt;&gt;""),1,""))</f>
        <v>1</v>
      </c>
      <c r="AI2906" s="28">
        <f t="shared" si="579"/>
        <v>468573419.10712183</v>
      </c>
      <c r="AJ2906" s="28">
        <f t="shared" si="580"/>
        <v>55829466.862621114</v>
      </c>
      <c r="AK2906" s="29">
        <f t="shared" si="581"/>
        <v>0.11914774629983395</v>
      </c>
      <c r="AL2906" s="25"/>
      <c r="AM2906" s="25"/>
      <c r="AN2906" s="25"/>
      <c r="AO2906" s="25"/>
      <c r="AP2906" s="45" t="str">
        <f t="shared" si="582"/>
        <v>CancelCANCEL</v>
      </c>
      <c r="AQ2906" s="45" t="str">
        <f t="shared" si="583"/>
        <v>CancelCANCELRMB</v>
      </c>
    </row>
    <row r="2907" spans="1:43" s="15" customFormat="1">
      <c r="A2907" s="186" t="s">
        <v>40</v>
      </c>
      <c r="B2907" s="182"/>
      <c r="C2907" s="182" t="s">
        <v>171</v>
      </c>
      <c r="D2907" s="57" t="str">
        <f t="shared" si="573"/>
        <v/>
      </c>
      <c r="E2907" s="16" t="s">
        <v>171</v>
      </c>
      <c r="F2907" s="16" t="s">
        <v>171</v>
      </c>
      <c r="G2907" s="182" t="s">
        <v>171</v>
      </c>
      <c r="H2907" s="185" t="s">
        <v>2702</v>
      </c>
      <c r="I2907" s="57" t="str">
        <f t="shared" si="575"/>
        <v>Cancel</v>
      </c>
      <c r="J2907" s="178" t="s">
        <v>2712</v>
      </c>
      <c r="K2907" s="185" t="s">
        <v>2520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76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87" t="str">
        <f t="shared" si="586"/>
        <v>1</v>
      </c>
      <c r="Z2907" s="26">
        <f t="shared" si="584"/>
        <v>13600000</v>
      </c>
      <c r="AA2907" s="16">
        <v>6.25E-2</v>
      </c>
      <c r="AB2907" s="35">
        <f t="shared" si="585"/>
        <v>850000</v>
      </c>
      <c r="AC2907" s="27">
        <f t="shared" si="577"/>
        <v>102000</v>
      </c>
      <c r="AD2907" s="181">
        <v>0.12</v>
      </c>
      <c r="AE2907" s="183">
        <f t="shared" si="578"/>
        <v>1</v>
      </c>
      <c r="AF2907" s="183">
        <f>IF(AND(COUNTIFS($J$18:J2907,J2907)=1,AE2907=1),1,"")</f>
        <v>1</v>
      </c>
      <c r="AG2907" s="183">
        <f>IF(C2907="","",IF(AND(COUNTIFS($J$18:J2907,J2907)=1,C2907&lt;&gt;""),1,""))</f>
        <v>1</v>
      </c>
      <c r="AH2907" s="183">
        <f>IF(G2907="","",IF(AND(COUNTIFS($J$18:J2907,J2907)=1,G2907&lt;&gt;""),1,""))</f>
        <v>1</v>
      </c>
      <c r="AI2907" s="28">
        <f t="shared" si="579"/>
        <v>468573419.10712183</v>
      </c>
      <c r="AJ2907" s="28">
        <f t="shared" si="580"/>
        <v>55829466.862621114</v>
      </c>
      <c r="AK2907" s="29">
        <f t="shared" si="581"/>
        <v>0.11914774629983395</v>
      </c>
      <c r="AL2907" s="25"/>
      <c r="AM2907" s="25"/>
      <c r="AN2907" s="25"/>
      <c r="AO2907" s="25"/>
      <c r="AP2907" s="45" t="str">
        <f t="shared" si="582"/>
        <v>CancelCancel</v>
      </c>
      <c r="AQ2907" s="45" t="str">
        <f t="shared" si="583"/>
        <v>CancelCancelJPY</v>
      </c>
    </row>
    <row r="2908" spans="1:43" s="15" customFormat="1">
      <c r="A2908" s="186" t="s">
        <v>40</v>
      </c>
      <c r="B2908" s="182"/>
      <c r="C2908" s="182" t="s">
        <v>171</v>
      </c>
      <c r="D2908" s="57" t="str">
        <f t="shared" si="573"/>
        <v/>
      </c>
      <c r="E2908" s="16" t="s">
        <v>171</v>
      </c>
      <c r="F2908" s="16" t="s">
        <v>171</v>
      </c>
      <c r="G2908" s="182" t="s">
        <v>171</v>
      </c>
      <c r="H2908" s="185" t="s">
        <v>2702</v>
      </c>
      <c r="I2908" s="57" t="str">
        <f t="shared" si="575"/>
        <v>Cancel</v>
      </c>
      <c r="J2908" s="178" t="s">
        <v>2713</v>
      </c>
      <c r="K2908" s="185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76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87" t="str">
        <f t="shared" si="586"/>
        <v>1</v>
      </c>
      <c r="Z2908" s="26">
        <f t="shared" si="584"/>
        <v>12300000</v>
      </c>
      <c r="AA2908" s="16">
        <v>6.25E-2</v>
      </c>
      <c r="AB2908" s="35">
        <f t="shared" si="585"/>
        <v>768750</v>
      </c>
      <c r="AC2908" s="27">
        <f t="shared" si="577"/>
        <v>92250</v>
      </c>
      <c r="AD2908" s="181">
        <v>0.12</v>
      </c>
      <c r="AE2908" s="183">
        <f t="shared" si="578"/>
        <v>0</v>
      </c>
      <c r="AF2908" s="183" t="str">
        <f>IF(AND(COUNTIFS($J$18:J2908,J2908)=1,AE2908=1),1,"")</f>
        <v/>
      </c>
      <c r="AG2908" s="183">
        <f>IF(C2908="","",IF(AND(COUNTIFS($J$18:J2908,J2908)=1,C2908&lt;&gt;""),1,""))</f>
        <v>1</v>
      </c>
      <c r="AH2908" s="183">
        <f>IF(G2908="","",IF(AND(COUNTIFS($J$18:J2908,J2908)=1,G2908&lt;&gt;""),1,""))</f>
        <v>1</v>
      </c>
      <c r="AI2908" s="28">
        <f t="shared" si="579"/>
        <v>468573419.10712183</v>
      </c>
      <c r="AJ2908" s="28">
        <f t="shared" si="580"/>
        <v>55829466.862621114</v>
      </c>
      <c r="AK2908" s="29">
        <f t="shared" si="581"/>
        <v>0.11914774629983395</v>
      </c>
      <c r="AL2908" s="25"/>
      <c r="AM2908" s="25"/>
      <c r="AN2908" s="25"/>
      <c r="AO2908" s="25"/>
      <c r="AP2908" s="45" t="str">
        <f t="shared" si="582"/>
        <v>CancelCancel</v>
      </c>
      <c r="AQ2908" s="45" t="str">
        <f t="shared" si="583"/>
        <v>CancelCancelJPY</v>
      </c>
    </row>
    <row r="2909" spans="1:43" s="15" customFormat="1">
      <c r="A2909" s="186" t="s">
        <v>41</v>
      </c>
      <c r="B2909" s="182"/>
      <c r="C2909" s="182" t="s">
        <v>171</v>
      </c>
      <c r="D2909" s="57" t="str">
        <f t="shared" si="573"/>
        <v/>
      </c>
      <c r="E2909" s="16" t="s">
        <v>171</v>
      </c>
      <c r="F2909" s="16" t="s">
        <v>171</v>
      </c>
      <c r="G2909" s="182" t="s">
        <v>171</v>
      </c>
      <c r="H2909" s="185" t="s">
        <v>2702</v>
      </c>
      <c r="I2909" s="57" t="str">
        <f t="shared" si="575"/>
        <v>Cancel</v>
      </c>
      <c r="J2909" s="178" t="s">
        <v>2714</v>
      </c>
      <c r="K2909" s="185" t="s">
        <v>2128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76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87" t="str">
        <f t="shared" si="586"/>
        <v>1</v>
      </c>
      <c r="Z2909" s="26">
        <f t="shared" si="584"/>
        <v>13000000</v>
      </c>
      <c r="AA2909" s="16">
        <v>5.8799999999999998E-2</v>
      </c>
      <c r="AB2909" s="35">
        <f t="shared" si="585"/>
        <v>764400</v>
      </c>
      <c r="AC2909" s="27">
        <f t="shared" si="577"/>
        <v>91728</v>
      </c>
      <c r="AD2909" s="181">
        <v>0.12</v>
      </c>
      <c r="AE2909" s="183">
        <f t="shared" si="578"/>
        <v>0</v>
      </c>
      <c r="AF2909" s="183" t="str">
        <f>IF(AND(COUNTIFS($J$18:J2909,J2909)=1,AE2909=1),1,"")</f>
        <v/>
      </c>
      <c r="AG2909" s="183">
        <f>IF(C2909="","",IF(AND(COUNTIFS($J$18:J2909,J2909)=1,C2909&lt;&gt;""),1,""))</f>
        <v>1</v>
      </c>
      <c r="AH2909" s="183">
        <f>IF(G2909="","",IF(AND(COUNTIFS($J$18:J2909,J2909)=1,G2909&lt;&gt;""),1,""))</f>
        <v>1</v>
      </c>
      <c r="AI2909" s="28">
        <f t="shared" si="579"/>
        <v>468573419.10712183</v>
      </c>
      <c r="AJ2909" s="28">
        <f t="shared" si="580"/>
        <v>55829466.862621114</v>
      </c>
      <c r="AK2909" s="29">
        <f t="shared" si="581"/>
        <v>0.11914774629983395</v>
      </c>
      <c r="AL2909" s="25"/>
      <c r="AM2909" s="25"/>
      <c r="AN2909" s="25"/>
      <c r="AO2909" s="25"/>
      <c r="AP2909" s="45" t="str">
        <f t="shared" si="582"/>
        <v>CancelCancel</v>
      </c>
      <c r="AQ2909" s="45" t="str">
        <f t="shared" si="583"/>
        <v>CancelCancelJPY</v>
      </c>
    </row>
    <row r="2910" spans="1:43" s="15" customFormat="1">
      <c r="A2910" s="186" t="s">
        <v>41</v>
      </c>
      <c r="B2910" s="182"/>
      <c r="C2910" s="182" t="s">
        <v>171</v>
      </c>
      <c r="D2910" s="57" t="str">
        <f t="shared" si="573"/>
        <v/>
      </c>
      <c r="E2910" s="16" t="s">
        <v>171</v>
      </c>
      <c r="F2910" s="16" t="s">
        <v>171</v>
      </c>
      <c r="G2910" s="182" t="s">
        <v>171</v>
      </c>
      <c r="H2910" s="185" t="s">
        <v>2702</v>
      </c>
      <c r="I2910" s="57" t="str">
        <f t="shared" si="575"/>
        <v>Cancel</v>
      </c>
      <c r="J2910" s="178" t="s">
        <v>2714</v>
      </c>
      <c r="K2910" s="185" t="s">
        <v>2128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76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87" t="str">
        <f t="shared" si="586"/>
        <v>1</v>
      </c>
      <c r="Z2910" s="26">
        <f t="shared" si="584"/>
        <v>13000000</v>
      </c>
      <c r="AA2910" s="16">
        <v>5.8799999999999998E-2</v>
      </c>
      <c r="AB2910" s="35">
        <f t="shared" si="585"/>
        <v>764400</v>
      </c>
      <c r="AC2910" s="27">
        <f t="shared" si="577"/>
        <v>91728</v>
      </c>
      <c r="AD2910" s="181">
        <v>0.12</v>
      </c>
      <c r="AE2910" s="183">
        <f t="shared" si="578"/>
        <v>0</v>
      </c>
      <c r="AF2910" s="183" t="str">
        <f>IF(AND(COUNTIFS($J$18:J2910,J2910)=1,AE2910=1),1,"")</f>
        <v/>
      </c>
      <c r="AG2910" s="183" t="str">
        <f>IF(C2910="","",IF(AND(COUNTIFS($J$18:J2910,J2910)=1,C2910&lt;&gt;""),1,""))</f>
        <v/>
      </c>
      <c r="AH2910" s="183" t="str">
        <f>IF(G2910="","",IF(AND(COUNTIFS($J$18:J2910,J2910)=1,G2910&lt;&gt;""),1,""))</f>
        <v/>
      </c>
      <c r="AI2910" s="28">
        <f t="shared" si="579"/>
        <v>468573419.10712183</v>
      </c>
      <c r="AJ2910" s="28">
        <f t="shared" si="580"/>
        <v>55829466.862621114</v>
      </c>
      <c r="AK2910" s="29">
        <f t="shared" si="581"/>
        <v>0.11914774629983395</v>
      </c>
      <c r="AL2910" s="25"/>
      <c r="AM2910" s="25"/>
      <c r="AN2910" s="25"/>
      <c r="AO2910" s="25"/>
      <c r="AP2910" s="45" t="str">
        <f t="shared" si="582"/>
        <v>CancelCancel</v>
      </c>
      <c r="AQ2910" s="45" t="str">
        <f t="shared" si="583"/>
        <v>CancelCancelJPY</v>
      </c>
    </row>
    <row r="2911" spans="1:43" s="15" customFormat="1">
      <c r="A2911" s="186" t="s">
        <v>41</v>
      </c>
      <c r="B2911" s="182"/>
      <c r="C2911" s="182" t="s">
        <v>171</v>
      </c>
      <c r="D2911" s="57" t="str">
        <f t="shared" si="573"/>
        <v/>
      </c>
      <c r="E2911" s="16" t="s">
        <v>171</v>
      </c>
      <c r="F2911" s="16" t="s">
        <v>171</v>
      </c>
      <c r="G2911" s="182" t="s">
        <v>171</v>
      </c>
      <c r="H2911" s="185" t="s">
        <v>2702</v>
      </c>
      <c r="I2911" s="57" t="str">
        <f t="shared" si="575"/>
        <v>Cancel</v>
      </c>
      <c r="J2911" s="178" t="s">
        <v>2714</v>
      </c>
      <c r="K2911" s="185" t="s">
        <v>2128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76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87" t="str">
        <f t="shared" si="586"/>
        <v>1</v>
      </c>
      <c r="Z2911" s="26">
        <f t="shared" si="584"/>
        <v>8300000</v>
      </c>
      <c r="AA2911" s="16">
        <v>5.8799999999999998E-2</v>
      </c>
      <c r="AB2911" s="35">
        <f t="shared" si="585"/>
        <v>488040</v>
      </c>
      <c r="AC2911" s="27">
        <f t="shared" si="577"/>
        <v>58564.799999999996</v>
      </c>
      <c r="AD2911" s="181">
        <v>0.12</v>
      </c>
      <c r="AE2911" s="183">
        <f t="shared" si="578"/>
        <v>0</v>
      </c>
      <c r="AF2911" s="183" t="str">
        <f>IF(AND(COUNTIFS($J$18:J2911,J2911)=1,AE2911=1),1,"")</f>
        <v/>
      </c>
      <c r="AG2911" s="183" t="str">
        <f>IF(C2911="","",IF(AND(COUNTIFS($J$18:J2911,J2911)=1,C2911&lt;&gt;""),1,""))</f>
        <v/>
      </c>
      <c r="AH2911" s="183" t="str">
        <f>IF(G2911="","",IF(AND(COUNTIFS($J$18:J2911,J2911)=1,G2911&lt;&gt;""),1,""))</f>
        <v/>
      </c>
      <c r="AI2911" s="28">
        <f t="shared" si="579"/>
        <v>468573419.10712183</v>
      </c>
      <c r="AJ2911" s="28">
        <f t="shared" si="580"/>
        <v>55829466.862621114</v>
      </c>
      <c r="AK2911" s="29">
        <f t="shared" si="581"/>
        <v>0.11914774629983395</v>
      </c>
      <c r="AL2911" s="25"/>
      <c r="AM2911" s="25"/>
      <c r="AN2911" s="25"/>
      <c r="AO2911" s="25"/>
      <c r="AP2911" s="45" t="str">
        <f t="shared" si="582"/>
        <v>CancelCancel</v>
      </c>
      <c r="AQ2911" s="45" t="str">
        <f t="shared" si="583"/>
        <v>CancelCancelJPY</v>
      </c>
    </row>
    <row r="2912" spans="1:43" s="15" customFormat="1">
      <c r="A2912" s="186" t="s">
        <v>41</v>
      </c>
      <c r="B2912" s="182"/>
      <c r="C2912" s="182" t="s">
        <v>171</v>
      </c>
      <c r="D2912" s="57" t="str">
        <f t="shared" si="573"/>
        <v/>
      </c>
      <c r="E2912" s="16" t="s">
        <v>171</v>
      </c>
      <c r="F2912" s="16" t="s">
        <v>171</v>
      </c>
      <c r="G2912" s="182" t="s">
        <v>171</v>
      </c>
      <c r="H2912" s="185" t="s">
        <v>2702</v>
      </c>
      <c r="I2912" s="57" t="str">
        <f t="shared" si="575"/>
        <v>Cancel</v>
      </c>
      <c r="J2912" s="178" t="s">
        <v>2714</v>
      </c>
      <c r="K2912" s="185" t="s">
        <v>2128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76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87" t="str">
        <f t="shared" si="586"/>
        <v>1</v>
      </c>
      <c r="Z2912" s="26">
        <f t="shared" si="584"/>
        <v>8300000</v>
      </c>
      <c r="AA2912" s="16">
        <v>5.8799999999999998E-2</v>
      </c>
      <c r="AB2912" s="35">
        <f t="shared" si="585"/>
        <v>488040</v>
      </c>
      <c r="AC2912" s="27">
        <f t="shared" si="577"/>
        <v>58564.799999999996</v>
      </c>
      <c r="AD2912" s="181">
        <v>0.12</v>
      </c>
      <c r="AE2912" s="183">
        <f t="shared" si="578"/>
        <v>0</v>
      </c>
      <c r="AF2912" s="183" t="str">
        <f>IF(AND(COUNTIFS($J$18:J2912,J2912)=1,AE2912=1),1,"")</f>
        <v/>
      </c>
      <c r="AG2912" s="183" t="str">
        <f>IF(C2912="","",IF(AND(COUNTIFS($J$18:J2912,J2912)=1,C2912&lt;&gt;""),1,""))</f>
        <v/>
      </c>
      <c r="AH2912" s="183" t="str">
        <f>IF(G2912="","",IF(AND(COUNTIFS($J$18:J2912,J2912)=1,G2912&lt;&gt;""),1,""))</f>
        <v/>
      </c>
      <c r="AI2912" s="28">
        <f t="shared" si="579"/>
        <v>468573419.10712183</v>
      </c>
      <c r="AJ2912" s="28">
        <f t="shared" si="580"/>
        <v>55829466.862621114</v>
      </c>
      <c r="AK2912" s="29">
        <f t="shared" si="581"/>
        <v>0.11914774629983395</v>
      </c>
      <c r="AL2912" s="25"/>
      <c r="AM2912" s="25"/>
      <c r="AN2912" s="25"/>
      <c r="AO2912" s="25"/>
      <c r="AP2912" s="45" t="str">
        <f t="shared" si="582"/>
        <v>CancelCancel</v>
      </c>
      <c r="AQ2912" s="45" t="str">
        <f t="shared" si="583"/>
        <v>CancelCancelJPY</v>
      </c>
    </row>
    <row r="2913" spans="1:43" s="15" customFormat="1">
      <c r="A2913" s="186" t="s">
        <v>41</v>
      </c>
      <c r="B2913" s="182"/>
      <c r="C2913" s="182" t="s">
        <v>171</v>
      </c>
      <c r="D2913" s="57" t="str">
        <f t="shared" si="573"/>
        <v/>
      </c>
      <c r="E2913" s="16" t="s">
        <v>171</v>
      </c>
      <c r="F2913" s="16" t="s">
        <v>171</v>
      </c>
      <c r="G2913" s="182" t="s">
        <v>171</v>
      </c>
      <c r="H2913" s="185" t="s">
        <v>2702</v>
      </c>
      <c r="I2913" s="57" t="str">
        <f t="shared" si="575"/>
        <v>Cancel</v>
      </c>
      <c r="J2913" s="178" t="s">
        <v>2715</v>
      </c>
      <c r="K2913" s="185" t="s">
        <v>2657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76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87" t="str">
        <f t="shared" si="586"/>
        <v>1</v>
      </c>
      <c r="Z2913" s="26">
        <f t="shared" si="584"/>
        <v>10000000</v>
      </c>
      <c r="AA2913" s="16">
        <v>5.8799999999999998E-2</v>
      </c>
      <c r="AB2913" s="35">
        <f t="shared" si="585"/>
        <v>588000</v>
      </c>
      <c r="AC2913" s="27">
        <f t="shared" si="577"/>
        <v>70560</v>
      </c>
      <c r="AD2913" s="181">
        <v>0.12</v>
      </c>
      <c r="AE2913" s="183">
        <f t="shared" si="578"/>
        <v>0</v>
      </c>
      <c r="AF2913" s="183" t="str">
        <f>IF(AND(COUNTIFS($J$18:J2913,J2913)=1,AE2913=1),1,"")</f>
        <v/>
      </c>
      <c r="AG2913" s="183">
        <f>IF(C2913="","",IF(AND(COUNTIFS($J$18:J2913,J2913)=1,C2913&lt;&gt;""),1,""))</f>
        <v>1</v>
      </c>
      <c r="AH2913" s="183">
        <f>IF(G2913="","",IF(AND(COUNTIFS($J$18:J2913,J2913)=1,G2913&lt;&gt;""),1,""))</f>
        <v>1</v>
      </c>
      <c r="AI2913" s="28">
        <f t="shared" si="579"/>
        <v>468573419.10712183</v>
      </c>
      <c r="AJ2913" s="28">
        <f t="shared" si="580"/>
        <v>55829466.862621114</v>
      </c>
      <c r="AK2913" s="29">
        <f t="shared" si="581"/>
        <v>0.11914774629983395</v>
      </c>
      <c r="AL2913" s="25"/>
      <c r="AM2913" s="25"/>
      <c r="AN2913" s="25"/>
      <c r="AO2913" s="25"/>
      <c r="AP2913" s="45" t="str">
        <f t="shared" si="582"/>
        <v>CancelCancel</v>
      </c>
      <c r="AQ2913" s="45" t="str">
        <f t="shared" si="583"/>
        <v>CancelCancelJPY</v>
      </c>
    </row>
    <row r="2914" spans="1:43" s="15" customFormat="1">
      <c r="A2914" s="186" t="s">
        <v>41</v>
      </c>
      <c r="B2914" s="182"/>
      <c r="C2914" s="182" t="s">
        <v>171</v>
      </c>
      <c r="D2914" s="5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16" t="s">
        <v>171</v>
      </c>
      <c r="F2914" s="16" t="s">
        <v>171</v>
      </c>
      <c r="G2914" s="182" t="s">
        <v>171</v>
      </c>
      <c r="H2914" s="185" t="s">
        <v>2702</v>
      </c>
      <c r="I2914" s="57" t="str">
        <f t="shared" si="575"/>
        <v>Cancel</v>
      </c>
      <c r="J2914" s="178" t="s">
        <v>2715</v>
      </c>
      <c r="K2914" s="185" t="s">
        <v>2657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76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87" t="str">
        <f t="shared" si="586"/>
        <v>1</v>
      </c>
      <c r="Z2914" s="26">
        <f t="shared" si="584"/>
        <v>13000000</v>
      </c>
      <c r="AA2914" s="16">
        <v>5.8799999999999998E-2</v>
      </c>
      <c r="AB2914" s="35">
        <f t="shared" si="585"/>
        <v>764400</v>
      </c>
      <c r="AC2914" s="27">
        <f t="shared" si="577"/>
        <v>91728</v>
      </c>
      <c r="AD2914" s="181">
        <v>0.12</v>
      </c>
      <c r="AE2914" s="183">
        <f t="shared" si="578"/>
        <v>0</v>
      </c>
      <c r="AF2914" s="183" t="str">
        <f>IF(AND(COUNTIFS($J$18:J2914,J2914)=1,AE2914=1),1,"")</f>
        <v/>
      </c>
      <c r="AG2914" s="183" t="str">
        <f>IF(C2914="","",IF(AND(COUNTIFS($J$18:J2914,J2914)=1,C2914&lt;&gt;""),1,""))</f>
        <v/>
      </c>
      <c r="AH2914" s="183" t="str">
        <f>IF(G2914="","",IF(AND(COUNTIFS($J$18:J2914,J2914)=1,G2914&lt;&gt;""),1,""))</f>
        <v/>
      </c>
      <c r="AI2914" s="28">
        <f t="shared" si="579"/>
        <v>468573419.10712183</v>
      </c>
      <c r="AJ2914" s="28">
        <f t="shared" si="580"/>
        <v>55829466.862621114</v>
      </c>
      <c r="AK2914" s="29">
        <f t="shared" si="581"/>
        <v>0.11914774629983395</v>
      </c>
      <c r="AL2914" s="25"/>
      <c r="AM2914" s="25"/>
      <c r="AN2914" s="25"/>
      <c r="AO2914" s="25"/>
      <c r="AP2914" s="45" t="str">
        <f t="shared" si="582"/>
        <v>CancelCancel</v>
      </c>
      <c r="AQ2914" s="45" t="str">
        <f t="shared" si="583"/>
        <v>CancelCancelJPY</v>
      </c>
    </row>
    <row r="2915" spans="1:43" s="15" customFormat="1">
      <c r="A2915" s="186" t="s">
        <v>41</v>
      </c>
      <c r="B2915" s="182"/>
      <c r="C2915" s="182" t="s">
        <v>171</v>
      </c>
      <c r="D2915" s="57" t="str">
        <f t="shared" si="587"/>
        <v/>
      </c>
      <c r="E2915" s="16" t="s">
        <v>171</v>
      </c>
      <c r="F2915" s="16" t="s">
        <v>171</v>
      </c>
      <c r="G2915" s="182" t="s">
        <v>171</v>
      </c>
      <c r="H2915" s="185" t="s">
        <v>2702</v>
      </c>
      <c r="I2915" s="57" t="str">
        <f t="shared" si="575"/>
        <v>Cancel</v>
      </c>
      <c r="J2915" s="178" t="s">
        <v>2716</v>
      </c>
      <c r="K2915" s="185" t="s">
        <v>2149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76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87" t="str">
        <f t="shared" si="586"/>
        <v>1.13</v>
      </c>
      <c r="Z2915" s="26">
        <f t="shared" si="584"/>
        <v>522400</v>
      </c>
      <c r="AA2915" s="16">
        <v>1.17</v>
      </c>
      <c r="AB2915" s="35">
        <f t="shared" si="585"/>
        <v>540892.03539823007</v>
      </c>
      <c r="AC2915" s="27">
        <f t="shared" si="577"/>
        <v>64907.044247787606</v>
      </c>
      <c r="AD2915" s="181">
        <v>0.12</v>
      </c>
      <c r="AE2915" s="183">
        <f t="shared" si="578"/>
        <v>0</v>
      </c>
      <c r="AF2915" s="183" t="str">
        <f>IF(AND(COUNTIFS($J$18:J2915,J2915)=1,AE2915=1),1,"")</f>
        <v/>
      </c>
      <c r="AG2915" s="183">
        <f>IF(C2915="","",IF(AND(COUNTIFS($J$18:J2915,J2915)=1,C2915&lt;&gt;""),1,""))</f>
        <v>1</v>
      </c>
      <c r="AH2915" s="183">
        <f>IF(G2915="","",IF(AND(COUNTIFS($J$18:J2915,J2915)=1,G2915&lt;&gt;""),1,""))</f>
        <v>1</v>
      </c>
      <c r="AI2915" s="28">
        <f t="shared" si="579"/>
        <v>468573419.10712183</v>
      </c>
      <c r="AJ2915" s="28">
        <f t="shared" si="580"/>
        <v>55829466.862621114</v>
      </c>
      <c r="AK2915" s="29">
        <f t="shared" si="581"/>
        <v>0.11914774629983395</v>
      </c>
      <c r="AL2915" s="25"/>
      <c r="AM2915" s="25"/>
      <c r="AN2915" s="25"/>
      <c r="AO2915" s="25"/>
      <c r="AP2915" s="45" t="str">
        <f t="shared" si="582"/>
        <v>CancelCancel</v>
      </c>
      <c r="AQ2915" s="45" t="str">
        <f t="shared" si="583"/>
        <v>CancelCancelRMB</v>
      </c>
    </row>
    <row r="2916" spans="1:43" s="15" customFormat="1">
      <c r="A2916" s="186" t="s">
        <v>41</v>
      </c>
      <c r="B2916" s="182"/>
      <c r="C2916" s="182" t="s">
        <v>171</v>
      </c>
      <c r="D2916" s="57" t="str">
        <f t="shared" si="587"/>
        <v/>
      </c>
      <c r="E2916" s="16" t="s">
        <v>171</v>
      </c>
      <c r="F2916" s="16" t="s">
        <v>171</v>
      </c>
      <c r="G2916" s="182" t="s">
        <v>171</v>
      </c>
      <c r="H2916" s="185" t="s">
        <v>2285</v>
      </c>
      <c r="I2916" s="57" t="str">
        <f t="shared" si="575"/>
        <v>Cancel</v>
      </c>
      <c r="J2916" s="178" t="s">
        <v>2717</v>
      </c>
      <c r="K2916" s="185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76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87" t="str">
        <f t="shared" si="586"/>
        <v>1.13</v>
      </c>
      <c r="Z2916" s="26">
        <f t="shared" si="584"/>
        <v>490000</v>
      </c>
      <c r="AA2916" s="16">
        <v>1.1200000000000001</v>
      </c>
      <c r="AB2916" s="35">
        <f t="shared" si="585"/>
        <v>485663.71681415936</v>
      </c>
      <c r="AC2916" s="27">
        <f t="shared" si="577"/>
        <v>58279.646017699124</v>
      </c>
      <c r="AD2916" s="184">
        <v>0.12</v>
      </c>
      <c r="AE2916" s="183">
        <f t="shared" si="578"/>
        <v>0</v>
      </c>
      <c r="AF2916" s="183" t="str">
        <f>IF(AND(COUNTIFS($J$18:J2916,J2916)=1,AE2916=1),1,"")</f>
        <v/>
      </c>
      <c r="AG2916" s="183">
        <f>IF(C2916="","",IF(AND(COUNTIFS($J$18:J2916,J2916)=1,C2916&lt;&gt;""),1,""))</f>
        <v>1</v>
      </c>
      <c r="AH2916" s="183">
        <f>IF(G2916="","",IF(AND(COUNTIFS($J$18:J2916,J2916)=1,G2916&lt;&gt;""),1,""))</f>
        <v>1</v>
      </c>
      <c r="AI2916" s="28">
        <f t="shared" si="579"/>
        <v>468573419.10712183</v>
      </c>
      <c r="AJ2916" s="28">
        <f t="shared" si="580"/>
        <v>55829466.862621114</v>
      </c>
      <c r="AK2916" s="29">
        <f t="shared" si="581"/>
        <v>0.11914774629983395</v>
      </c>
      <c r="AL2916" s="25"/>
      <c r="AM2916" s="25"/>
      <c r="AN2916" s="25"/>
      <c r="AO2916" s="25"/>
      <c r="AP2916" s="45" t="str">
        <f t="shared" si="582"/>
        <v>CancelCancel</v>
      </c>
      <c r="AQ2916" s="45" t="str">
        <f t="shared" si="583"/>
        <v>CancelCancelRMB</v>
      </c>
    </row>
    <row r="2917" spans="1:43" s="15" customFormat="1">
      <c r="A2917" s="186" t="s">
        <v>41</v>
      </c>
      <c r="B2917" s="182"/>
      <c r="C2917" s="182" t="s">
        <v>171</v>
      </c>
      <c r="D2917" s="57" t="str">
        <f t="shared" si="587"/>
        <v/>
      </c>
      <c r="E2917" s="16" t="s">
        <v>171</v>
      </c>
      <c r="F2917" s="16" t="s">
        <v>171</v>
      </c>
      <c r="G2917" s="182" t="s">
        <v>1552</v>
      </c>
      <c r="H2917" s="185" t="s">
        <v>2718</v>
      </c>
      <c r="I2917" s="57" t="str">
        <f t="shared" si="575"/>
        <v>Cancel</v>
      </c>
      <c r="J2917" s="178" t="s">
        <v>2719</v>
      </c>
      <c r="K2917" s="185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76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87" t="str">
        <f t="shared" si="586"/>
        <v>1.13</v>
      </c>
      <c r="Z2917" s="26">
        <f t="shared" si="584"/>
        <v>835000</v>
      </c>
      <c r="AA2917" s="16">
        <v>1.1200000000000001</v>
      </c>
      <c r="AB2917" s="35">
        <f t="shared" si="585"/>
        <v>827610.61946902669</v>
      </c>
      <c r="AC2917" s="27">
        <f t="shared" si="577"/>
        <v>99313.274336283197</v>
      </c>
      <c r="AD2917" s="184">
        <v>0.12</v>
      </c>
      <c r="AE2917" s="183">
        <f t="shared" si="578"/>
        <v>0</v>
      </c>
      <c r="AF2917" s="183" t="str">
        <f>IF(AND(COUNTIFS($J$18:J2917,J2917)=1,AE2917=1),1,"")</f>
        <v/>
      </c>
      <c r="AG2917" s="183">
        <f>IF(C2917="","",IF(AND(COUNTIFS($J$18:J2917,J2917)=1,C2917&lt;&gt;""),1,""))</f>
        <v>1</v>
      </c>
      <c r="AH2917" s="183">
        <f>IF(G2917="","",IF(AND(COUNTIFS($J$18:J2917,J2917)=1,G2917&lt;&gt;""),1,""))</f>
        <v>1</v>
      </c>
      <c r="AI2917" s="28">
        <f t="shared" si="579"/>
        <v>468573419.10712183</v>
      </c>
      <c r="AJ2917" s="28">
        <f t="shared" si="580"/>
        <v>55829466.862621114</v>
      </c>
      <c r="AK2917" s="29">
        <f t="shared" si="581"/>
        <v>0.11914774629983395</v>
      </c>
      <c r="AL2917" s="25"/>
      <c r="AM2917" s="25"/>
      <c r="AN2917" s="25"/>
      <c r="AO2917" s="25"/>
      <c r="AP2917" s="45" t="str">
        <f t="shared" si="582"/>
        <v>CancelCANCEL</v>
      </c>
      <c r="AQ2917" s="45" t="str">
        <f t="shared" si="583"/>
        <v>CancelCANCELRMB</v>
      </c>
    </row>
    <row r="2918" spans="1:43" s="15" customFormat="1">
      <c r="A2918" s="186" t="s">
        <v>41</v>
      </c>
      <c r="B2918" s="182"/>
      <c r="C2918" s="182" t="s">
        <v>171</v>
      </c>
      <c r="D2918" s="57" t="str">
        <f t="shared" si="587"/>
        <v/>
      </c>
      <c r="E2918" s="16" t="s">
        <v>171</v>
      </c>
      <c r="F2918" s="16" t="s">
        <v>171</v>
      </c>
      <c r="G2918" s="182" t="s">
        <v>1552</v>
      </c>
      <c r="H2918" s="185" t="s">
        <v>2718</v>
      </c>
      <c r="I2918" s="57" t="str">
        <f t="shared" si="575"/>
        <v>Cancel</v>
      </c>
      <c r="J2918" s="178" t="s">
        <v>2719</v>
      </c>
      <c r="K2918" s="185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76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87" t="str">
        <f t="shared" si="586"/>
        <v>1.13</v>
      </c>
      <c r="Z2918" s="26">
        <f t="shared" si="584"/>
        <v>700000</v>
      </c>
      <c r="AA2918" s="16">
        <v>1.1200000000000001</v>
      </c>
      <c r="AB2918" s="35">
        <f t="shared" si="585"/>
        <v>693805.3097345134</v>
      </c>
      <c r="AC2918" s="27">
        <f t="shared" si="577"/>
        <v>83256.637168141606</v>
      </c>
      <c r="AD2918" s="184">
        <v>0.12</v>
      </c>
      <c r="AE2918" s="183">
        <f t="shared" si="578"/>
        <v>0</v>
      </c>
      <c r="AF2918" s="183" t="str">
        <f>IF(AND(COUNTIFS($J$18:J2918,J2918)=1,AE2918=1),1,"")</f>
        <v/>
      </c>
      <c r="AG2918" s="183" t="str">
        <f>IF(C2918="","",IF(AND(COUNTIFS($J$18:J2918,J2918)=1,C2918&lt;&gt;""),1,""))</f>
        <v/>
      </c>
      <c r="AH2918" s="183" t="str">
        <f>IF(G2918="","",IF(AND(COUNTIFS($J$18:J2918,J2918)=1,G2918&lt;&gt;""),1,""))</f>
        <v/>
      </c>
      <c r="AI2918" s="28">
        <f t="shared" si="579"/>
        <v>468573419.10712183</v>
      </c>
      <c r="AJ2918" s="28">
        <f t="shared" si="580"/>
        <v>55829466.862621114</v>
      </c>
      <c r="AK2918" s="29">
        <f t="shared" si="581"/>
        <v>0.11914774629983395</v>
      </c>
      <c r="AL2918" s="25"/>
      <c r="AM2918" s="25"/>
      <c r="AN2918" s="25"/>
      <c r="AO2918" s="25"/>
      <c r="AP2918" s="45" t="str">
        <f t="shared" si="582"/>
        <v>CancelCANCEL</v>
      </c>
      <c r="AQ2918" s="45" t="str">
        <f t="shared" si="583"/>
        <v>CancelCANCELRMB</v>
      </c>
    </row>
    <row r="2919" spans="1:43" s="15" customFormat="1">
      <c r="A2919" s="186" t="s">
        <v>41</v>
      </c>
      <c r="B2919" s="182"/>
      <c r="C2919" s="182" t="s">
        <v>171</v>
      </c>
      <c r="D2919" s="57" t="str">
        <f t="shared" si="587"/>
        <v/>
      </c>
      <c r="E2919" s="16" t="s">
        <v>171</v>
      </c>
      <c r="F2919" s="16" t="s">
        <v>171</v>
      </c>
      <c r="G2919" s="182" t="s">
        <v>1552</v>
      </c>
      <c r="H2919" s="185" t="s">
        <v>2718</v>
      </c>
      <c r="I2919" s="57" t="str">
        <f t="shared" si="575"/>
        <v>Cancel</v>
      </c>
      <c r="J2919" s="178" t="s">
        <v>2719</v>
      </c>
      <c r="K2919" s="185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76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87" t="str">
        <f t="shared" si="586"/>
        <v>1.13</v>
      </c>
      <c r="Z2919" s="26">
        <f t="shared" si="584"/>
        <v>835000</v>
      </c>
      <c r="AA2919" s="16">
        <v>1.1200000000000001</v>
      </c>
      <c r="AB2919" s="35">
        <f t="shared" si="585"/>
        <v>827610.61946902669</v>
      </c>
      <c r="AC2919" s="27">
        <f t="shared" si="577"/>
        <v>99313.274336283197</v>
      </c>
      <c r="AD2919" s="184">
        <v>0.12</v>
      </c>
      <c r="AE2919" s="183">
        <f t="shared" si="578"/>
        <v>0</v>
      </c>
      <c r="AF2919" s="183" t="str">
        <f>IF(AND(COUNTIFS($J$18:J2919,J2919)=1,AE2919=1),1,"")</f>
        <v/>
      </c>
      <c r="AG2919" s="183" t="str">
        <f>IF(C2919="","",IF(AND(COUNTIFS($J$18:J2919,J2919)=1,C2919&lt;&gt;""),1,""))</f>
        <v/>
      </c>
      <c r="AH2919" s="183" t="str">
        <f>IF(G2919="","",IF(AND(COUNTIFS($J$18:J2919,J2919)=1,G2919&lt;&gt;""),1,""))</f>
        <v/>
      </c>
      <c r="AI2919" s="28">
        <f t="shared" si="579"/>
        <v>468573419.10712183</v>
      </c>
      <c r="AJ2919" s="28">
        <f t="shared" si="580"/>
        <v>55829466.862621114</v>
      </c>
      <c r="AK2919" s="29">
        <f t="shared" si="581"/>
        <v>0.11914774629983395</v>
      </c>
      <c r="AL2919" s="25"/>
      <c r="AM2919" s="25"/>
      <c r="AN2919" s="25"/>
      <c r="AO2919" s="25"/>
      <c r="AP2919" s="45" t="str">
        <f t="shared" si="582"/>
        <v>CancelCANCEL</v>
      </c>
      <c r="AQ2919" s="45" t="str">
        <f t="shared" si="583"/>
        <v>CancelCANCELRMB</v>
      </c>
    </row>
    <row r="2920" spans="1:43" s="15" customFormat="1">
      <c r="A2920" s="186" t="s">
        <v>41</v>
      </c>
      <c r="B2920" s="182"/>
      <c r="C2920" s="182" t="s">
        <v>171</v>
      </c>
      <c r="D2920" s="57" t="str">
        <f t="shared" si="587"/>
        <v/>
      </c>
      <c r="E2920" s="16" t="s">
        <v>171</v>
      </c>
      <c r="F2920" s="16" t="s">
        <v>171</v>
      </c>
      <c r="G2920" s="182" t="s">
        <v>1552</v>
      </c>
      <c r="H2920" s="185" t="s">
        <v>2718</v>
      </c>
      <c r="I2920" s="57" t="str">
        <f t="shared" si="575"/>
        <v>Cancel</v>
      </c>
      <c r="J2920" s="178" t="s">
        <v>2719</v>
      </c>
      <c r="K2920" s="185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76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87" t="str">
        <f t="shared" si="586"/>
        <v>1.13</v>
      </c>
      <c r="Z2920" s="26">
        <f t="shared" si="584"/>
        <v>700000</v>
      </c>
      <c r="AA2920" s="16">
        <v>1.1200000000000001</v>
      </c>
      <c r="AB2920" s="35">
        <f t="shared" si="585"/>
        <v>693805.3097345134</v>
      </c>
      <c r="AC2920" s="27">
        <f t="shared" si="577"/>
        <v>83256.637168141606</v>
      </c>
      <c r="AD2920" s="184">
        <v>0.12</v>
      </c>
      <c r="AE2920" s="183">
        <f t="shared" si="578"/>
        <v>0</v>
      </c>
      <c r="AF2920" s="183" t="str">
        <f>IF(AND(COUNTIFS($J$18:J2920,J2920)=1,AE2920=1),1,"")</f>
        <v/>
      </c>
      <c r="AG2920" s="183" t="str">
        <f>IF(C2920="","",IF(AND(COUNTIFS($J$18:J2920,J2920)=1,C2920&lt;&gt;""),1,""))</f>
        <v/>
      </c>
      <c r="AH2920" s="183" t="str">
        <f>IF(G2920="","",IF(AND(COUNTIFS($J$18:J2920,J2920)=1,G2920&lt;&gt;""),1,""))</f>
        <v/>
      </c>
      <c r="AI2920" s="28">
        <f t="shared" si="579"/>
        <v>468573419.10712183</v>
      </c>
      <c r="AJ2920" s="28">
        <f t="shared" si="580"/>
        <v>55829466.862621114</v>
      </c>
      <c r="AK2920" s="29">
        <f t="shared" si="581"/>
        <v>0.11914774629983395</v>
      </c>
      <c r="AL2920" s="25"/>
      <c r="AM2920" s="25"/>
      <c r="AN2920" s="25"/>
      <c r="AO2920" s="25"/>
      <c r="AP2920" s="45" t="str">
        <f t="shared" si="582"/>
        <v>CancelCANCEL</v>
      </c>
      <c r="AQ2920" s="45" t="str">
        <f t="shared" si="583"/>
        <v>CancelCANCELRMB</v>
      </c>
    </row>
    <row r="2921" spans="1:43" s="15" customFormat="1">
      <c r="A2921" s="16" t="s">
        <v>41</v>
      </c>
      <c r="B2921" s="182">
        <v>2022</v>
      </c>
      <c r="C2921" s="182">
        <v>4</v>
      </c>
      <c r="D2921" s="57" t="str">
        <f t="shared" si="587"/>
        <v>Q1</v>
      </c>
      <c r="E2921" s="16" t="s">
        <v>42</v>
      </c>
      <c r="F2921" s="182">
        <v>2024</v>
      </c>
      <c r="G2921" s="182">
        <v>3</v>
      </c>
      <c r="H2921" s="185"/>
      <c r="I2921" s="57" t="str">
        <f t="shared" si="575"/>
        <v>Q4</v>
      </c>
      <c r="J2921" s="178" t="s">
        <v>2177</v>
      </c>
      <c r="K2921" s="185" t="s">
        <v>1683</v>
      </c>
      <c r="L2921" s="25" t="s">
        <v>79</v>
      </c>
      <c r="M2921" s="16" t="s">
        <v>47</v>
      </c>
      <c r="N2921" s="16">
        <v>1</v>
      </c>
      <c r="O2921" s="16"/>
      <c r="P2921" s="57" t="str">
        <f t="shared" si="576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66</v>
      </c>
      <c r="V2921" s="16" t="s">
        <v>114</v>
      </c>
      <c r="W2921" s="16" t="s">
        <v>96</v>
      </c>
      <c r="X2921" s="34">
        <v>13900000</v>
      </c>
      <c r="Y2921" s="187" t="str">
        <f t="shared" si="586"/>
        <v>1</v>
      </c>
      <c r="Z2921" s="26">
        <f t="shared" si="584"/>
        <v>13900000</v>
      </c>
      <c r="AA2921" s="16">
        <v>5.6300000000000003E-2</v>
      </c>
      <c r="AB2921" s="35">
        <f t="shared" si="585"/>
        <v>782570</v>
      </c>
      <c r="AC2921" s="27">
        <f t="shared" si="577"/>
        <v>78726.542000000001</v>
      </c>
      <c r="AD2921" s="184">
        <v>0.10059999999999999</v>
      </c>
      <c r="AE2921" s="183">
        <f t="shared" si="578"/>
        <v>0</v>
      </c>
      <c r="AF2921" s="183" t="str">
        <f>IF(AND(COUNTIFS($J$18:J2921,J2921)=1,AE2921=1),1,"")</f>
        <v/>
      </c>
      <c r="AG2921" s="183" t="str">
        <f>IF(C2921="","",IF(AND(COUNTIFS($J$18:J2921,J2921)=1,C2921&lt;&gt;""),1,""))</f>
        <v/>
      </c>
      <c r="AH2921" s="183" t="str">
        <f>IF(G2921="","",IF(AND(COUNTIFS($J$18:J2921,J2921)=1,G2921&lt;&gt;""),1,""))</f>
        <v/>
      </c>
      <c r="AI2921" s="28">
        <f t="shared" si="579"/>
        <v>3074677.4867256638</v>
      </c>
      <c r="AJ2921" s="28">
        <f t="shared" si="580"/>
        <v>338597.5824070797</v>
      </c>
      <c r="AK2921" s="29">
        <f t="shared" si="581"/>
        <v>0.11012458505612717</v>
      </c>
      <c r="AL2921" s="25"/>
      <c r="AM2921" s="25"/>
      <c r="AN2921" s="25"/>
      <c r="AO2921" s="25"/>
      <c r="AP2921" s="45" t="str">
        <f t="shared" si="582"/>
        <v>20243</v>
      </c>
      <c r="AQ2921" s="45" t="str">
        <f t="shared" si="583"/>
        <v>20243JPY</v>
      </c>
    </row>
    <row r="2922" spans="1:43" s="15" customFormat="1">
      <c r="A2922" s="16" t="s">
        <v>42</v>
      </c>
      <c r="B2922" s="182">
        <v>2023</v>
      </c>
      <c r="C2922" s="182">
        <v>6</v>
      </c>
      <c r="D2922" s="57" t="str">
        <f t="shared" si="587"/>
        <v>Q1</v>
      </c>
      <c r="E2922" s="182" t="s">
        <v>42</v>
      </c>
      <c r="F2922" s="182">
        <v>2024</v>
      </c>
      <c r="G2922" s="182">
        <v>1</v>
      </c>
      <c r="H2922" s="185"/>
      <c r="I2922" s="57" t="str">
        <f t="shared" si="575"/>
        <v>Q4</v>
      </c>
      <c r="J2922" s="178" t="s">
        <v>2720</v>
      </c>
      <c r="K2922" s="185" t="s">
        <v>2721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76"/>
        <v>MAIN UNIT</v>
      </c>
      <c r="Q2922" s="16" t="s">
        <v>56</v>
      </c>
      <c r="R2922" s="16" t="s">
        <v>49</v>
      </c>
      <c r="S2922" s="16" t="s">
        <v>36</v>
      </c>
      <c r="T2922" s="16" t="s">
        <v>65</v>
      </c>
      <c r="U2922" s="16" t="s">
        <v>2471</v>
      </c>
      <c r="V2922" s="16" t="s">
        <v>114</v>
      </c>
      <c r="W2922" s="16" t="s">
        <v>96</v>
      </c>
      <c r="X2922" s="34">
        <v>7960000</v>
      </c>
      <c r="Y2922" s="187" t="str">
        <f t="shared" si="586"/>
        <v>1</v>
      </c>
      <c r="Z2922" s="26">
        <f t="shared" si="584"/>
        <v>7960000</v>
      </c>
      <c r="AA2922" s="16">
        <v>5.6300000000000003E-2</v>
      </c>
      <c r="AB2922" s="35">
        <f t="shared" si="585"/>
        <v>448148</v>
      </c>
      <c r="AC2922" s="27">
        <f t="shared" si="577"/>
        <v>53777.759999999995</v>
      </c>
      <c r="AD2922" s="184">
        <v>0.12</v>
      </c>
      <c r="AE2922" s="183">
        <f t="shared" si="578"/>
        <v>1</v>
      </c>
      <c r="AF2922" s="183">
        <f>IF(AND(COUNTIFS($J$18:J2922,J2922)=1,AE2922=1),1,"")</f>
        <v>1</v>
      </c>
      <c r="AG2922" s="183">
        <f>IF(C2922="","",IF(AND(COUNTIFS($J$18:J2922,J2922)=1,C2922&lt;&gt;""),1,""))</f>
        <v>1</v>
      </c>
      <c r="AH2922" s="183">
        <f>IF(G2922="","",IF(AND(COUNTIFS($J$18:J2922,J2922)=1,G2922&lt;&gt;""),1,""))</f>
        <v>1</v>
      </c>
      <c r="AI2922" s="28">
        <f t="shared" si="579"/>
        <v>13068719.89557522</v>
      </c>
      <c r="AJ2922" s="28">
        <f t="shared" si="580"/>
        <v>1568246.387469027</v>
      </c>
      <c r="AK2922" s="29">
        <f t="shared" si="581"/>
        <v>0.12000000000000005</v>
      </c>
      <c r="AL2922" s="25"/>
      <c r="AM2922" s="25"/>
      <c r="AN2922" s="25"/>
      <c r="AO2922" s="25"/>
      <c r="AP2922" s="45" t="str">
        <f t="shared" si="582"/>
        <v>20241</v>
      </c>
      <c r="AQ2922" s="45" t="str">
        <f t="shared" si="583"/>
        <v>20241JPY</v>
      </c>
    </row>
    <row r="2923" spans="1:43" s="15" customFormat="1">
      <c r="A2923" s="16" t="s">
        <v>42</v>
      </c>
      <c r="B2923" s="182">
        <v>2023</v>
      </c>
      <c r="C2923" s="182">
        <v>6</v>
      </c>
      <c r="D2923" s="57" t="str">
        <f t="shared" si="587"/>
        <v>Q1</v>
      </c>
      <c r="E2923" s="182" t="s">
        <v>42</v>
      </c>
      <c r="F2923" s="182">
        <v>2024</v>
      </c>
      <c r="G2923" s="182">
        <v>1</v>
      </c>
      <c r="H2923" s="185"/>
      <c r="I2923" s="57" t="str">
        <f t="shared" si="575"/>
        <v>Q4</v>
      </c>
      <c r="J2923" s="178" t="s">
        <v>2720</v>
      </c>
      <c r="K2923" s="185" t="s">
        <v>2721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76"/>
        <v>MAIN UNIT</v>
      </c>
      <c r="Q2923" s="16" t="s">
        <v>56</v>
      </c>
      <c r="R2923" s="16" t="s">
        <v>49</v>
      </c>
      <c r="S2923" s="16" t="s">
        <v>36</v>
      </c>
      <c r="T2923" s="16" t="s">
        <v>65</v>
      </c>
      <c r="U2923" s="16" t="s">
        <v>2471</v>
      </c>
      <c r="V2923" s="16" t="s">
        <v>114</v>
      </c>
      <c r="W2923" s="16" t="s">
        <v>96</v>
      </c>
      <c r="X2923" s="34">
        <v>7960000</v>
      </c>
      <c r="Y2923" s="187" t="str">
        <f t="shared" si="586"/>
        <v>1</v>
      </c>
      <c r="Z2923" s="26">
        <f t="shared" si="584"/>
        <v>7960000</v>
      </c>
      <c r="AA2923" s="16">
        <v>5.6300000000000003E-2</v>
      </c>
      <c r="AB2923" s="35">
        <f t="shared" si="585"/>
        <v>448148</v>
      </c>
      <c r="AC2923" s="27">
        <f t="shared" si="577"/>
        <v>53777.759999999995</v>
      </c>
      <c r="AD2923" s="184">
        <v>0.12</v>
      </c>
      <c r="AE2923" s="183">
        <f t="shared" si="578"/>
        <v>1</v>
      </c>
      <c r="AF2923" s="183" t="str">
        <f>IF(AND(COUNTIFS($J$18:J2923,J2923)=1,AE2923=1),1,"")</f>
        <v/>
      </c>
      <c r="AG2923" s="183" t="str">
        <f>IF(C2923="","",IF(AND(COUNTIFS($J$18:J2923,J2923)=1,C2923&lt;&gt;""),1,""))</f>
        <v/>
      </c>
      <c r="AH2923" s="183" t="str">
        <f>IF(G2923="","",IF(AND(COUNTIFS($J$18:J2923,J2923)=1,G2923&lt;&gt;""),1,""))</f>
        <v/>
      </c>
      <c r="AI2923" s="28">
        <f t="shared" si="579"/>
        <v>13068719.89557522</v>
      </c>
      <c r="AJ2923" s="28">
        <f t="shared" si="580"/>
        <v>1568246.387469027</v>
      </c>
      <c r="AK2923" s="29">
        <f t="shared" si="581"/>
        <v>0.12000000000000005</v>
      </c>
      <c r="AL2923" s="25"/>
      <c r="AM2923" s="25"/>
      <c r="AN2923" s="25"/>
      <c r="AO2923" s="25"/>
      <c r="AP2923" s="45" t="str">
        <f t="shared" si="582"/>
        <v>20241</v>
      </c>
      <c r="AQ2923" s="45" t="str">
        <f t="shared" si="583"/>
        <v>20241JPY</v>
      </c>
    </row>
    <row r="2924" spans="1:43" s="15" customFormat="1">
      <c r="A2924" s="16" t="s">
        <v>42</v>
      </c>
      <c r="B2924" s="182">
        <v>2023</v>
      </c>
      <c r="C2924" s="182">
        <v>6</v>
      </c>
      <c r="D2924" s="57" t="str">
        <f t="shared" si="587"/>
        <v>Q1</v>
      </c>
      <c r="E2924" s="182" t="s">
        <v>42</v>
      </c>
      <c r="F2924" s="182">
        <v>2024</v>
      </c>
      <c r="G2924" s="182">
        <v>1</v>
      </c>
      <c r="H2924" s="185"/>
      <c r="I2924" s="57" t="str">
        <f t="shared" si="575"/>
        <v>Q4</v>
      </c>
      <c r="J2924" s="178" t="s">
        <v>2720</v>
      </c>
      <c r="K2924" s="185" t="s">
        <v>2721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76"/>
        <v>MAIN UNIT</v>
      </c>
      <c r="Q2924" s="16" t="s">
        <v>56</v>
      </c>
      <c r="R2924" s="16" t="s">
        <v>49</v>
      </c>
      <c r="S2924" s="16" t="s">
        <v>36</v>
      </c>
      <c r="T2924" s="16" t="s">
        <v>65</v>
      </c>
      <c r="U2924" s="16" t="s">
        <v>2471</v>
      </c>
      <c r="V2924" s="16" t="s">
        <v>114</v>
      </c>
      <c r="W2924" s="16" t="s">
        <v>96</v>
      </c>
      <c r="X2924" s="34">
        <v>7960000</v>
      </c>
      <c r="Y2924" s="187" t="str">
        <f t="shared" si="586"/>
        <v>1</v>
      </c>
      <c r="Z2924" s="26">
        <f t="shared" si="584"/>
        <v>7960000</v>
      </c>
      <c r="AA2924" s="16">
        <v>5.6300000000000003E-2</v>
      </c>
      <c r="AB2924" s="35">
        <f t="shared" si="585"/>
        <v>448148</v>
      </c>
      <c r="AC2924" s="27">
        <f t="shared" si="577"/>
        <v>53777.759999999995</v>
      </c>
      <c r="AD2924" s="184">
        <v>0.12</v>
      </c>
      <c r="AE2924" s="183">
        <f t="shared" si="578"/>
        <v>1</v>
      </c>
      <c r="AF2924" s="183" t="str">
        <f>IF(AND(COUNTIFS($J$18:J2924,J2924)=1,AE2924=1),1,"")</f>
        <v/>
      </c>
      <c r="AG2924" s="183" t="str">
        <f>IF(C2924="","",IF(AND(COUNTIFS($J$18:J2924,J2924)=1,C2924&lt;&gt;""),1,""))</f>
        <v/>
      </c>
      <c r="AH2924" s="183" t="str">
        <f>IF(G2924="","",IF(AND(COUNTIFS($J$18:J2924,J2924)=1,G2924&lt;&gt;""),1,""))</f>
        <v/>
      </c>
      <c r="AI2924" s="28">
        <f t="shared" si="579"/>
        <v>13068719.89557522</v>
      </c>
      <c r="AJ2924" s="28">
        <f t="shared" si="580"/>
        <v>1568246.387469027</v>
      </c>
      <c r="AK2924" s="29">
        <f t="shared" si="581"/>
        <v>0.12000000000000005</v>
      </c>
      <c r="AL2924" s="25"/>
      <c r="AM2924" s="25"/>
      <c r="AN2924" s="25"/>
      <c r="AO2924" s="25"/>
      <c r="AP2924" s="45" t="str">
        <f t="shared" si="582"/>
        <v>20241</v>
      </c>
      <c r="AQ2924" s="45" t="str">
        <f t="shared" si="583"/>
        <v>20241JPY</v>
      </c>
    </row>
    <row r="2925" spans="1:43" s="15" customFormat="1">
      <c r="A2925" s="16" t="s">
        <v>52</v>
      </c>
      <c r="B2925" s="182">
        <v>2017</v>
      </c>
      <c r="C2925" s="182">
        <v>12</v>
      </c>
      <c r="D2925" s="57" t="str">
        <f t="shared" si="587"/>
        <v>Q3</v>
      </c>
      <c r="E2925" s="16" t="s">
        <v>28</v>
      </c>
      <c r="F2925" s="182">
        <v>2018</v>
      </c>
      <c r="G2925" s="182">
        <v>4</v>
      </c>
      <c r="H2925" s="185"/>
      <c r="I2925" s="57" t="str">
        <f t="shared" si="575"/>
        <v>Q1</v>
      </c>
      <c r="J2925" s="178" t="s">
        <v>2722</v>
      </c>
      <c r="K2925" s="185" t="s">
        <v>2723</v>
      </c>
      <c r="L2925" s="25" t="s">
        <v>2724</v>
      </c>
      <c r="M2925" s="16" t="s">
        <v>2546</v>
      </c>
      <c r="N2925" s="16">
        <v>1</v>
      </c>
      <c r="O2925" s="16"/>
      <c r="P2925" s="57" t="str">
        <f t="shared" si="576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2725</v>
      </c>
      <c r="W2925" s="16" t="s">
        <v>51</v>
      </c>
      <c r="X2925" s="34">
        <v>350000</v>
      </c>
      <c r="Y2925" s="176">
        <v>1.17</v>
      </c>
      <c r="Z2925" s="26">
        <f t="shared" si="584"/>
        <v>350000</v>
      </c>
      <c r="AA2925" s="16">
        <v>1.23</v>
      </c>
      <c r="AB2925" s="35">
        <f t="shared" si="585"/>
        <v>367948.717948718</v>
      </c>
      <c r="AC2925" s="27">
        <f t="shared" si="577"/>
        <v>44153.846153846156</v>
      </c>
      <c r="AD2925" s="184">
        <v>0.12</v>
      </c>
      <c r="AE2925" s="183">
        <f t="shared" si="578"/>
        <v>1</v>
      </c>
      <c r="AF2925" s="183">
        <f>IF(AND(COUNTIFS($J$2:J2942,J2925)=1,AE2925=1),1,"")</f>
        <v>1</v>
      </c>
      <c r="AG2925" s="183">
        <f>IF(C2925="","",IF(AND(COUNTIFS($J$2:J2942,J2925)=1,C2925&lt;&gt;""),1,""))</f>
        <v>1</v>
      </c>
      <c r="AH2925" s="183">
        <f>IF(G2925="","",IF(AND(COUNTIFS($J$2:J2942,J2925)=1,G2925&lt;&gt;""),1,""))</f>
        <v>1</v>
      </c>
      <c r="AI2925" s="28">
        <f t="shared" si="579"/>
        <v>29288201.60307692</v>
      </c>
      <c r="AJ2925" s="28">
        <f t="shared" si="580"/>
        <v>3870159.1769246156</v>
      </c>
      <c r="AK2925" s="29">
        <f t="shared" si="581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82"/>
        <v>20184</v>
      </c>
      <c r="AQ2925" s="45" t="str">
        <f t="shared" si="583"/>
        <v>20184RMB</v>
      </c>
    </row>
    <row r="2926" spans="1:43" s="15" customFormat="1">
      <c r="A2926" s="16" t="s">
        <v>52</v>
      </c>
      <c r="B2926" s="182">
        <v>2017</v>
      </c>
      <c r="C2926" s="182">
        <v>11</v>
      </c>
      <c r="D2926" s="57" t="str">
        <f t="shared" si="587"/>
        <v>Q3</v>
      </c>
      <c r="E2926" s="16" t="s">
        <v>28</v>
      </c>
      <c r="F2926" s="182">
        <v>2018</v>
      </c>
      <c r="G2926" s="182">
        <v>4</v>
      </c>
      <c r="H2926" s="185"/>
      <c r="I2926" s="57" t="str">
        <f t="shared" si="575"/>
        <v>Q1</v>
      </c>
      <c r="J2926" s="178" t="s">
        <v>77</v>
      </c>
      <c r="K2926" s="185" t="s">
        <v>78</v>
      </c>
      <c r="L2926" s="25" t="s">
        <v>2726</v>
      </c>
      <c r="M2926" s="16" t="s">
        <v>47</v>
      </c>
      <c r="N2926" s="16">
        <v>1</v>
      </c>
      <c r="O2926" s="16"/>
      <c r="P2926" s="57" t="str">
        <f t="shared" si="576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76">
        <v>1.17</v>
      </c>
      <c r="Z2926" s="26">
        <f t="shared" si="584"/>
        <v>440000</v>
      </c>
      <c r="AA2926" s="16">
        <v>1.23</v>
      </c>
      <c r="AB2926" s="35">
        <f t="shared" si="585"/>
        <v>462564.10256410256</v>
      </c>
      <c r="AC2926" s="27">
        <f t="shared" si="577"/>
        <v>62446.153846153851</v>
      </c>
      <c r="AD2926" s="184">
        <v>0.13500000000000001</v>
      </c>
      <c r="AE2926" s="183">
        <f t="shared" si="578"/>
        <v>0</v>
      </c>
      <c r="AF2926" s="183" t="str">
        <f>IF(AND(COUNTIFS($J$3:J2942,J2926)=1,AE2926=1),1,"")</f>
        <v/>
      </c>
      <c r="AG2926" s="183" t="str">
        <f>IF(C2926="","",IF(AND(COUNTIFS($J$3:J2942,J2926)=1,C2926&lt;&gt;""),1,""))</f>
        <v/>
      </c>
      <c r="AH2926" s="183" t="str">
        <f>IF(G2926="","",IF(AND(COUNTIFS($J$3:J2942,J2926)=1,G2926&lt;&gt;""),1,""))</f>
        <v/>
      </c>
      <c r="AI2926" s="28">
        <f t="shared" si="579"/>
        <v>29288201.60307692</v>
      </c>
      <c r="AJ2926" s="28">
        <f t="shared" si="580"/>
        <v>3870159.1769246156</v>
      </c>
      <c r="AK2926" s="29">
        <f t="shared" si="581"/>
        <v>0.13214055370740244</v>
      </c>
      <c r="AL2926" s="25" t="s">
        <v>2727</v>
      </c>
      <c r="AM2926" s="25">
        <v>440000</v>
      </c>
      <c r="AN2926" s="25" t="s">
        <v>2728</v>
      </c>
      <c r="AO2926" s="25" t="s">
        <v>2729</v>
      </c>
      <c r="AP2926" s="45" t="str">
        <f t="shared" si="582"/>
        <v>20184</v>
      </c>
      <c r="AQ2926" s="45" t="str">
        <f t="shared" si="583"/>
        <v>20184RMB</v>
      </c>
    </row>
    <row r="2927" spans="1:43" s="15" customFormat="1">
      <c r="A2927" s="16" t="s">
        <v>52</v>
      </c>
      <c r="B2927" s="182">
        <v>2017</v>
      </c>
      <c r="C2927" s="182">
        <v>12</v>
      </c>
      <c r="D2927" s="57" t="str">
        <f t="shared" si="587"/>
        <v>Q3</v>
      </c>
      <c r="E2927" s="16" t="s">
        <v>43</v>
      </c>
      <c r="F2927" s="182">
        <v>2018</v>
      </c>
      <c r="G2927" s="182">
        <v>3</v>
      </c>
      <c r="H2927" s="185"/>
      <c r="I2927" s="57" t="str">
        <f t="shared" si="575"/>
        <v>Q4</v>
      </c>
      <c r="J2927" s="178" t="s">
        <v>2730</v>
      </c>
      <c r="K2927" s="185" t="s">
        <v>2731</v>
      </c>
      <c r="L2927" s="25" t="s">
        <v>2732</v>
      </c>
      <c r="M2927" s="16" t="s">
        <v>47</v>
      </c>
      <c r="N2927" s="16">
        <v>1</v>
      </c>
      <c r="O2927" s="16"/>
      <c r="P2927" s="57" t="str">
        <f t="shared" si="576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2472</v>
      </c>
      <c r="W2927" s="16" t="s">
        <v>51</v>
      </c>
      <c r="X2927" s="34">
        <v>1162000</v>
      </c>
      <c r="Y2927" s="176">
        <v>1.17</v>
      </c>
      <c r="Z2927" s="26">
        <f t="shared" si="584"/>
        <v>1162000</v>
      </c>
      <c r="AA2927" s="16">
        <v>1.18</v>
      </c>
      <c r="AB2927" s="35">
        <f t="shared" si="585"/>
        <v>1171931.623931624</v>
      </c>
      <c r="AC2927" s="27">
        <f t="shared" si="577"/>
        <v>140631.79487179487</v>
      </c>
      <c r="AD2927" s="184">
        <v>0.12</v>
      </c>
      <c r="AE2927" s="183">
        <f t="shared" si="578"/>
        <v>0</v>
      </c>
      <c r="AF2927" s="183" t="str">
        <f>IF(AND(COUNTIFS($J$4:J2942,J2927)=1,AE2927=1),1,"")</f>
        <v/>
      </c>
      <c r="AG2927" s="183">
        <f>IF(C2927="","",IF(AND(COUNTIFS($J$4:J2942,J2927)=1,C2927&lt;&gt;""),1,""))</f>
        <v>1</v>
      </c>
      <c r="AH2927" s="183">
        <f>IF(G2927="","",IF(AND(COUNTIFS($J$4:J2942,J2927)=1,G2927&lt;&gt;""),1,""))</f>
        <v>1</v>
      </c>
      <c r="AI2927" s="28">
        <f t="shared" si="579"/>
        <v>13250187.062905984</v>
      </c>
      <c r="AJ2927" s="28">
        <f t="shared" si="580"/>
        <v>1545643.7555487179</v>
      </c>
      <c r="AK2927" s="29">
        <f t="shared" si="581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82"/>
        <v>20183</v>
      </c>
      <c r="AQ2927" s="45" t="str">
        <f t="shared" si="583"/>
        <v>20183RMB</v>
      </c>
    </row>
    <row r="2928" spans="1:43" s="15" customFormat="1">
      <c r="A2928" s="16" t="s">
        <v>52</v>
      </c>
      <c r="B2928" s="182">
        <v>2017</v>
      </c>
      <c r="C2928" s="182">
        <v>12</v>
      </c>
      <c r="D2928" s="57" t="str">
        <f t="shared" si="587"/>
        <v>Q3</v>
      </c>
      <c r="E2928" s="16" t="s">
        <v>28</v>
      </c>
      <c r="F2928" s="182">
        <v>2018</v>
      </c>
      <c r="G2928" s="182">
        <v>5</v>
      </c>
      <c r="H2928" s="185"/>
      <c r="I2928" s="57" t="str">
        <f t="shared" si="575"/>
        <v>Q1</v>
      </c>
      <c r="J2928" s="178" t="s">
        <v>153</v>
      </c>
      <c r="K2928" s="185" t="s">
        <v>154</v>
      </c>
      <c r="L2928" s="25" t="s">
        <v>2726</v>
      </c>
      <c r="M2928" s="16" t="s">
        <v>47</v>
      </c>
      <c r="N2928" s="16">
        <v>2</v>
      </c>
      <c r="O2928" s="16"/>
      <c r="P2928" s="57" t="str">
        <f t="shared" si="576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76">
        <v>1.17</v>
      </c>
      <c r="Z2928" s="26">
        <f t="shared" si="584"/>
        <v>820000</v>
      </c>
      <c r="AA2928" s="16">
        <v>1.23</v>
      </c>
      <c r="AB2928" s="35">
        <f t="shared" si="585"/>
        <v>862051.28205128212</v>
      </c>
      <c r="AC2928" s="27">
        <f t="shared" si="577"/>
        <v>138273.02564102566</v>
      </c>
      <c r="AD2928" s="184">
        <v>0.16039999999999999</v>
      </c>
      <c r="AE2928" s="183">
        <f t="shared" si="578"/>
        <v>0</v>
      </c>
      <c r="AF2928" s="183" t="str">
        <f>IF(AND(COUNTIFS($J$5:J2942,J2928)=1,AE2928=1),1,"")</f>
        <v/>
      </c>
      <c r="AG2928" s="183" t="str">
        <f>IF(C2928="","",IF(AND(COUNTIFS($J$5:J2942,J2928)=1,C2928&lt;&gt;""),1,""))</f>
        <v/>
      </c>
      <c r="AH2928" s="183" t="str">
        <f>IF(G2928="","",IF(AND(COUNTIFS($J$5:J2942,J2928)=1,G2928&lt;&gt;""),1,""))</f>
        <v/>
      </c>
      <c r="AI2928" s="28">
        <f t="shared" si="579"/>
        <v>34109166.105589926</v>
      </c>
      <c r="AJ2928" s="28">
        <f t="shared" si="580"/>
        <v>4642032.7199573703</v>
      </c>
      <c r="AK2928" s="29">
        <f t="shared" si="581"/>
        <v>0.13609340977692849</v>
      </c>
      <c r="AL2928" s="25"/>
      <c r="AM2928" s="25"/>
      <c r="AN2928" s="25"/>
      <c r="AO2928" s="25" t="s">
        <v>157</v>
      </c>
      <c r="AP2928" s="45" t="str">
        <f t="shared" si="582"/>
        <v>20185</v>
      </c>
      <c r="AQ2928" s="45" t="str">
        <f t="shared" si="583"/>
        <v>20185RMB</v>
      </c>
    </row>
    <row r="2929" spans="1:43" s="15" customFormat="1">
      <c r="A2929" s="16" t="s">
        <v>52</v>
      </c>
      <c r="B2929" s="182">
        <v>2017</v>
      </c>
      <c r="C2929" s="182">
        <v>12</v>
      </c>
      <c r="D2929" s="57" t="str">
        <f t="shared" si="587"/>
        <v>Q3</v>
      </c>
      <c r="E2929" s="16" t="s">
        <v>28</v>
      </c>
      <c r="F2929" s="182">
        <v>2018</v>
      </c>
      <c r="G2929" s="182">
        <v>5</v>
      </c>
      <c r="H2929" s="185"/>
      <c r="I2929" s="57" t="str">
        <f t="shared" si="575"/>
        <v>Q1</v>
      </c>
      <c r="J2929" s="178" t="s">
        <v>153</v>
      </c>
      <c r="K2929" s="185" t="s">
        <v>154</v>
      </c>
      <c r="L2929" s="25" t="s">
        <v>2733</v>
      </c>
      <c r="M2929" s="16" t="s">
        <v>47</v>
      </c>
      <c r="N2929" s="16">
        <v>2</v>
      </c>
      <c r="O2929" s="16"/>
      <c r="P2929" s="57" t="str">
        <f t="shared" si="576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76">
        <v>1.17</v>
      </c>
      <c r="Z2929" s="26">
        <f t="shared" si="584"/>
        <v>1090000</v>
      </c>
      <c r="AA2929" s="16">
        <v>1.23</v>
      </c>
      <c r="AB2929" s="35">
        <f t="shared" si="585"/>
        <v>1145897.435897436</v>
      </c>
      <c r="AC2929" s="27">
        <f t="shared" si="577"/>
        <v>183801.94871794872</v>
      </c>
      <c r="AD2929" s="184">
        <v>0.16039999999999999</v>
      </c>
      <c r="AE2929" s="183">
        <f t="shared" si="578"/>
        <v>0</v>
      </c>
      <c r="AF2929" s="183" t="str">
        <f>IF(AND(COUNTIFS($J$6:J2942,J2929)=1,AE2929=1),1,"")</f>
        <v/>
      </c>
      <c r="AG2929" s="183" t="str">
        <f>IF(C2929="","",IF(AND(COUNTIFS($J$6:J2942,J2929)=1,C2929&lt;&gt;""),1,""))</f>
        <v/>
      </c>
      <c r="AH2929" s="183" t="str">
        <f>IF(G2929="","",IF(AND(COUNTIFS($J$6:J2942,J2929)=1,G2929&lt;&gt;""),1,""))</f>
        <v/>
      </c>
      <c r="AI2929" s="28">
        <f t="shared" si="579"/>
        <v>34109166.105589926</v>
      </c>
      <c r="AJ2929" s="28">
        <f t="shared" si="580"/>
        <v>4642032.7199573703</v>
      </c>
      <c r="AK2929" s="29">
        <f t="shared" si="581"/>
        <v>0.13609340977692849</v>
      </c>
      <c r="AL2929" s="25"/>
      <c r="AM2929" s="25"/>
      <c r="AN2929" s="25"/>
      <c r="AO2929" s="25" t="s">
        <v>157</v>
      </c>
      <c r="AP2929" s="45" t="str">
        <f t="shared" si="582"/>
        <v>20185</v>
      </c>
      <c r="AQ2929" s="45" t="str">
        <f t="shared" si="583"/>
        <v>20185RMB</v>
      </c>
    </row>
    <row r="2930" spans="1:43" s="15" customFormat="1" ht="26.4">
      <c r="A2930" s="16" t="s">
        <v>52</v>
      </c>
      <c r="B2930" s="182">
        <v>2017</v>
      </c>
      <c r="C2930" s="182">
        <v>12</v>
      </c>
      <c r="D2930" s="57" t="str">
        <f t="shared" si="587"/>
        <v>Q3</v>
      </c>
      <c r="E2930" s="16" t="s">
        <v>28</v>
      </c>
      <c r="F2930" s="182">
        <v>2018</v>
      </c>
      <c r="G2930" s="182">
        <v>5</v>
      </c>
      <c r="H2930" s="185"/>
      <c r="I2930" s="57" t="str">
        <f t="shared" si="575"/>
        <v>Q1</v>
      </c>
      <c r="J2930" s="178" t="s">
        <v>153</v>
      </c>
      <c r="K2930" s="185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76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76">
        <v>1.17</v>
      </c>
      <c r="Z2930" s="26">
        <f t="shared" si="584"/>
        <v>289200</v>
      </c>
      <c r="AA2930" s="16">
        <v>1.23</v>
      </c>
      <c r="AB2930" s="35">
        <f t="shared" si="585"/>
        <v>304030.76923076925</v>
      </c>
      <c r="AC2930" s="27">
        <f t="shared" si="577"/>
        <v>48766.535384615381</v>
      </c>
      <c r="AD2930" s="184">
        <v>0.16039999999999999</v>
      </c>
      <c r="AE2930" s="183">
        <f t="shared" si="578"/>
        <v>1</v>
      </c>
      <c r="AF2930" s="183" t="str">
        <f>IF(AND(COUNTIFS($J$6:J2943,J2930)=1,AE2930=1),1,"")</f>
        <v/>
      </c>
      <c r="AG2930" s="183" t="str">
        <f>IF(C2930="","",IF(AND(COUNTIFS($J$6:J2943,J2930)=1,C2930&lt;&gt;""),1,""))</f>
        <v/>
      </c>
      <c r="AH2930" s="183" t="str">
        <f>IF(G2930="","",IF(AND(COUNTIFS($J$6:J2943,J2930)=1,G2930&lt;&gt;""),1,""))</f>
        <v/>
      </c>
      <c r="AI2930" s="28">
        <f t="shared" si="579"/>
        <v>34109166.105589926</v>
      </c>
      <c r="AJ2930" s="28">
        <f t="shared" si="580"/>
        <v>4642032.7199573703</v>
      </c>
      <c r="AK2930" s="29">
        <f t="shared" si="581"/>
        <v>0.13609340977692849</v>
      </c>
      <c r="AL2930" s="25"/>
      <c r="AM2930" s="25"/>
      <c r="AN2930" s="25"/>
      <c r="AO2930" s="25"/>
      <c r="AP2930" s="45" t="str">
        <f t="shared" si="582"/>
        <v>20185</v>
      </c>
      <c r="AQ2930" s="45" t="str">
        <f t="shared" si="583"/>
        <v>20185RMB</v>
      </c>
    </row>
    <row r="2931" spans="1:43" s="15" customFormat="1">
      <c r="A2931" s="16" t="s">
        <v>52</v>
      </c>
      <c r="B2931" s="182">
        <v>2017</v>
      </c>
      <c r="C2931" s="182">
        <v>12</v>
      </c>
      <c r="D2931" s="57" t="str">
        <f t="shared" si="587"/>
        <v>Q3</v>
      </c>
      <c r="E2931" s="16" t="s">
        <v>28</v>
      </c>
      <c r="F2931" s="182">
        <v>2018</v>
      </c>
      <c r="G2931" s="182">
        <v>5</v>
      </c>
      <c r="H2931" s="185"/>
      <c r="I2931" s="57" t="str">
        <f t="shared" si="575"/>
        <v>Q1</v>
      </c>
      <c r="J2931" s="178" t="s">
        <v>153</v>
      </c>
      <c r="K2931" s="185" t="s">
        <v>154</v>
      </c>
      <c r="L2931" s="25" t="s">
        <v>2734</v>
      </c>
      <c r="M2931" s="16" t="s">
        <v>2546</v>
      </c>
      <c r="N2931" s="16">
        <v>2</v>
      </c>
      <c r="O2931" s="16"/>
      <c r="P2931" s="57" t="str">
        <f t="shared" si="576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76">
        <v>1.17</v>
      </c>
      <c r="Z2931" s="26">
        <f t="shared" si="584"/>
        <v>540000</v>
      </c>
      <c r="AA2931" s="16">
        <v>1.23</v>
      </c>
      <c r="AB2931" s="35">
        <f t="shared" si="585"/>
        <v>567692.30769230775</v>
      </c>
      <c r="AC2931" s="27">
        <f t="shared" si="577"/>
        <v>91057.846153846156</v>
      </c>
      <c r="AD2931" s="184">
        <v>0.16039999999999999</v>
      </c>
      <c r="AE2931" s="183">
        <f t="shared" si="578"/>
        <v>0</v>
      </c>
      <c r="AF2931" s="183" t="str">
        <f>IF(AND(COUNTIFS($J$7:J2942,J2931)=1,AE2931=1),1,"")</f>
        <v/>
      </c>
      <c r="AG2931" s="183" t="str">
        <f>IF(C2931="","",IF(AND(COUNTIFS($J$7:J2942,J2931)=1,C2931&lt;&gt;""),1,""))</f>
        <v/>
      </c>
      <c r="AH2931" s="183" t="str">
        <f>IF(G2931="","",IF(AND(COUNTIFS($J$7:J2942,J2931)=1,G2931&lt;&gt;""),1,""))</f>
        <v/>
      </c>
      <c r="AI2931" s="28">
        <f t="shared" si="579"/>
        <v>34109166.105589926</v>
      </c>
      <c r="AJ2931" s="28">
        <f t="shared" si="580"/>
        <v>4642032.7199573703</v>
      </c>
      <c r="AK2931" s="29">
        <f t="shared" si="581"/>
        <v>0.13609340977692849</v>
      </c>
      <c r="AL2931" s="25"/>
      <c r="AM2931" s="25"/>
      <c r="AN2931" s="25"/>
      <c r="AO2931" s="25" t="s">
        <v>157</v>
      </c>
      <c r="AP2931" s="45" t="str">
        <f t="shared" si="582"/>
        <v>20185</v>
      </c>
      <c r="AQ2931" s="45" t="str">
        <f t="shared" si="583"/>
        <v>20185RMB</v>
      </c>
    </row>
    <row r="2932" spans="1:43" s="15" customFormat="1">
      <c r="A2932" s="16" t="s">
        <v>28</v>
      </c>
      <c r="B2932" s="182">
        <v>2018</v>
      </c>
      <c r="C2932" s="182">
        <v>4</v>
      </c>
      <c r="D2932" s="57" t="str">
        <f t="shared" si="587"/>
        <v>Q1</v>
      </c>
      <c r="E2932" s="16" t="s">
        <v>28</v>
      </c>
      <c r="F2932" s="182">
        <v>2018</v>
      </c>
      <c r="G2932" s="182">
        <v>6</v>
      </c>
      <c r="H2932" s="185"/>
      <c r="I2932" s="57" t="str">
        <f t="shared" si="575"/>
        <v>Q1</v>
      </c>
      <c r="J2932" s="178" t="s">
        <v>2735</v>
      </c>
      <c r="K2932" s="185" t="s">
        <v>2736</v>
      </c>
      <c r="L2932" s="25" t="s">
        <v>2737</v>
      </c>
      <c r="M2932" s="16" t="s">
        <v>2546</v>
      </c>
      <c r="N2932" s="16">
        <v>1</v>
      </c>
      <c r="O2932" s="16"/>
      <c r="P2932" s="57" t="str">
        <f t="shared" si="576"/>
        <v>MAIN UNIT</v>
      </c>
      <c r="Q2932" s="16" t="s">
        <v>2738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2725</v>
      </c>
      <c r="W2932" s="16" t="s">
        <v>51</v>
      </c>
      <c r="X2932" s="34">
        <v>490000</v>
      </c>
      <c r="Y2932" s="176">
        <v>1.1599999999999999</v>
      </c>
      <c r="Z2932" s="26">
        <f t="shared" si="584"/>
        <v>490000</v>
      </c>
      <c r="AA2932" s="16">
        <v>1.23</v>
      </c>
      <c r="AB2932" s="35">
        <f t="shared" si="585"/>
        <v>519568.96551724139</v>
      </c>
      <c r="AC2932" s="27">
        <f t="shared" si="577"/>
        <v>84378</v>
      </c>
      <c r="AD2932" s="184">
        <v>0.16239999999999999</v>
      </c>
      <c r="AE2932" s="183">
        <f t="shared" si="578"/>
        <v>0</v>
      </c>
      <c r="AF2932" s="183" t="str">
        <f>IF(AND(COUNTIFS($J$8:J2942,J2932)=1,AE2932=1),1,"")</f>
        <v/>
      </c>
      <c r="AG2932" s="183">
        <f>IF(C2932="","",IF(AND(COUNTIFS($J$8:J2942,J2932)=1,C2932&lt;&gt;""),1,""))</f>
        <v>1</v>
      </c>
      <c r="AH2932" s="183">
        <f>IF(G2932="","",IF(AND(COUNTIFS($J$8:J2942,J2932)=1,G2932&lt;&gt;""),1,""))</f>
        <v>1</v>
      </c>
      <c r="AI2932" s="28">
        <f t="shared" si="579"/>
        <v>24398045.860453524</v>
      </c>
      <c r="AJ2932" s="28">
        <f t="shared" si="580"/>
        <v>3478417.4064663453</v>
      </c>
      <c r="AK2932" s="29">
        <f t="shared" si="581"/>
        <v>0.14256950849102498</v>
      </c>
      <c r="AL2932" s="25"/>
      <c r="AM2932" s="25"/>
      <c r="AN2932" s="25"/>
      <c r="AO2932" s="25"/>
      <c r="AP2932" s="45" t="str">
        <f t="shared" si="582"/>
        <v>20186</v>
      </c>
      <c r="AQ2932" s="45" t="str">
        <f t="shared" si="583"/>
        <v>20186RMB</v>
      </c>
    </row>
    <row r="2933" spans="1:43" s="15" customFormat="1">
      <c r="A2933" s="16" t="s">
        <v>43</v>
      </c>
      <c r="B2933" s="182">
        <v>2018</v>
      </c>
      <c r="C2933" s="182">
        <v>2</v>
      </c>
      <c r="D2933" s="57" t="str">
        <f t="shared" si="587"/>
        <v>Q4</v>
      </c>
      <c r="E2933" s="16" t="s">
        <v>28</v>
      </c>
      <c r="F2933" s="182">
        <v>2018</v>
      </c>
      <c r="G2933" s="182">
        <v>5</v>
      </c>
      <c r="H2933" s="185"/>
      <c r="I2933" s="57" t="str">
        <f t="shared" si="575"/>
        <v>Q1</v>
      </c>
      <c r="J2933" s="178" t="s">
        <v>2739</v>
      </c>
      <c r="K2933" s="185" t="s">
        <v>2740</v>
      </c>
      <c r="L2933" s="25" t="s">
        <v>2724</v>
      </c>
      <c r="M2933" s="16" t="s">
        <v>2546</v>
      </c>
      <c r="N2933" s="16">
        <v>2</v>
      </c>
      <c r="O2933" s="16"/>
      <c r="P2933" s="57" t="str">
        <f t="shared" si="576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2741</v>
      </c>
      <c r="W2933" s="16" t="s">
        <v>51</v>
      </c>
      <c r="X2933" s="34">
        <v>540000</v>
      </c>
      <c r="Y2933" s="176">
        <v>1.17</v>
      </c>
      <c r="Z2933" s="26">
        <f t="shared" si="584"/>
        <v>1080000</v>
      </c>
      <c r="AA2933" s="16">
        <v>1.23</v>
      </c>
      <c r="AB2933" s="35">
        <f t="shared" si="585"/>
        <v>1135384.6153846155</v>
      </c>
      <c r="AC2933" s="27">
        <f t="shared" si="577"/>
        <v>174054.46153846153</v>
      </c>
      <c r="AD2933" s="184">
        <v>0.15329999999999999</v>
      </c>
      <c r="AE2933" s="183">
        <f t="shared" si="578"/>
        <v>0</v>
      </c>
      <c r="AF2933" s="183" t="str">
        <f>IF(AND(COUNTIFS($J$9:J2942,J2933)=1,AE2933=1),1,"")</f>
        <v/>
      </c>
      <c r="AG2933" s="183">
        <f>IF(C2933="","",IF(AND(COUNTIFS($J$9:J2942,J2933)=1,C2933&lt;&gt;""),1,""))</f>
        <v>1</v>
      </c>
      <c r="AH2933" s="183">
        <f>IF(G2933="","",IF(AND(COUNTIFS($J$9:J2942,J2933)=1,G2933&lt;&gt;""),1,""))</f>
        <v>1</v>
      </c>
      <c r="AI2933" s="28">
        <f t="shared" si="579"/>
        <v>34109166.105589926</v>
      </c>
      <c r="AJ2933" s="28">
        <f t="shared" si="580"/>
        <v>4642032.7199573703</v>
      </c>
      <c r="AK2933" s="29">
        <f t="shared" si="581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82"/>
        <v>20185</v>
      </c>
      <c r="AQ2933" s="45" t="str">
        <f t="shared" si="583"/>
        <v>20185RMB</v>
      </c>
    </row>
    <row r="2934" spans="1:43" s="15" customFormat="1">
      <c r="A2934" s="16" t="s">
        <v>43</v>
      </c>
      <c r="B2934" s="182">
        <v>2018</v>
      </c>
      <c r="C2934" s="182">
        <v>1</v>
      </c>
      <c r="D2934" s="57" t="str">
        <f t="shared" si="587"/>
        <v>Q4</v>
      </c>
      <c r="E2934" s="16" t="s">
        <v>28</v>
      </c>
      <c r="F2934" s="182">
        <v>2018</v>
      </c>
      <c r="G2934" s="182">
        <v>4</v>
      </c>
      <c r="H2934" s="185"/>
      <c r="I2934" s="57" t="str">
        <f t="shared" si="575"/>
        <v>Q1</v>
      </c>
      <c r="J2934" s="178" t="s">
        <v>2742</v>
      </c>
      <c r="K2934" s="185" t="s">
        <v>2743</v>
      </c>
      <c r="L2934" s="25" t="s">
        <v>2734</v>
      </c>
      <c r="M2934" s="16" t="s">
        <v>2546</v>
      </c>
      <c r="N2934" s="16">
        <v>1</v>
      </c>
      <c r="O2934" s="16"/>
      <c r="P2934" s="57" t="str">
        <f t="shared" si="576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2725</v>
      </c>
      <c r="W2934" s="16" t="s">
        <v>849</v>
      </c>
      <c r="X2934" s="34">
        <v>36000</v>
      </c>
      <c r="Y2934" s="176">
        <v>1</v>
      </c>
      <c r="Z2934" s="26">
        <f t="shared" si="584"/>
        <v>36000</v>
      </c>
      <c r="AA2934" s="16">
        <v>7.8</v>
      </c>
      <c r="AB2934" s="35">
        <f t="shared" si="585"/>
        <v>280800</v>
      </c>
      <c r="AC2934" s="27">
        <f t="shared" si="577"/>
        <v>33696</v>
      </c>
      <c r="AD2934" s="184">
        <v>0.12</v>
      </c>
      <c r="AE2934" s="183">
        <f t="shared" si="578"/>
        <v>1</v>
      </c>
      <c r="AF2934" s="183">
        <f>IF(AND(COUNTIFS($J$10:J2942,J2934)=1,AE2934=1),1,"")</f>
        <v>1</v>
      </c>
      <c r="AG2934" s="183">
        <f>IF(C2934="","",IF(AND(COUNTIFS($J$10:J2942,J2934)=1,C2934&lt;&gt;""),1,""))</f>
        <v>1</v>
      </c>
      <c r="AH2934" s="183">
        <f>IF(G2934="","",IF(AND(COUNTIFS($J$10:J2942,J2934)=1,G2934&lt;&gt;""),1,""))</f>
        <v>1</v>
      </c>
      <c r="AI2934" s="28">
        <f t="shared" si="579"/>
        <v>29288201.60307692</v>
      </c>
      <c r="AJ2934" s="28">
        <f t="shared" si="580"/>
        <v>3870159.1769246156</v>
      </c>
      <c r="AK2934" s="29">
        <f t="shared" si="581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82"/>
        <v>20184</v>
      </c>
      <c r="AQ2934" s="45" t="str">
        <f t="shared" si="583"/>
        <v>20184USD</v>
      </c>
    </row>
    <row r="2935" spans="1:43" s="15" customFormat="1">
      <c r="A2935" s="16" t="s">
        <v>43</v>
      </c>
      <c r="B2935" s="182">
        <v>2018</v>
      </c>
      <c r="C2935" s="182">
        <v>1</v>
      </c>
      <c r="D2935" s="57" t="str">
        <f t="shared" si="587"/>
        <v>Q4</v>
      </c>
      <c r="E2935" s="16" t="s">
        <v>43</v>
      </c>
      <c r="F2935" s="182">
        <v>2018</v>
      </c>
      <c r="G2935" s="182">
        <v>3</v>
      </c>
      <c r="H2935" s="185"/>
      <c r="I2935" s="57" t="str">
        <f t="shared" si="575"/>
        <v>Q4</v>
      </c>
      <c r="J2935" s="178" t="s">
        <v>2744</v>
      </c>
      <c r="K2935" s="185" t="s">
        <v>2854</v>
      </c>
      <c r="L2935" s="25" t="s">
        <v>2724</v>
      </c>
      <c r="M2935" s="16" t="s">
        <v>2546</v>
      </c>
      <c r="N2935" s="16">
        <v>2</v>
      </c>
      <c r="O2935" s="16"/>
      <c r="P2935" s="57" t="str">
        <f t="shared" si="576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76">
        <v>1</v>
      </c>
      <c r="Z2935" s="26">
        <f t="shared" si="584"/>
        <v>179000</v>
      </c>
      <c r="AA2935" s="16">
        <v>7.8</v>
      </c>
      <c r="AB2935" s="35">
        <f t="shared" si="585"/>
        <v>1396200</v>
      </c>
      <c r="AC2935" s="27">
        <f t="shared" si="577"/>
        <v>167544</v>
      </c>
      <c r="AD2935" s="184">
        <v>0.12</v>
      </c>
      <c r="AE2935" s="183">
        <f t="shared" si="578"/>
        <v>0</v>
      </c>
      <c r="AF2935" s="183" t="str">
        <f>IF(AND(COUNTIFS($J$11:J2942,J2935)=1,AE2935=1),1,"")</f>
        <v/>
      </c>
      <c r="AG2935" s="183">
        <f>IF(C2935="","",IF(AND(COUNTIFS($J$11:J2942,J2935)=1,C2935&lt;&gt;""),1,""))</f>
        <v>1</v>
      </c>
      <c r="AH2935" s="183">
        <f>IF(G2935="","",IF(AND(COUNTIFS($J$11:J2942,J2935)=1,G2935&lt;&gt;""),1,""))</f>
        <v>1</v>
      </c>
      <c r="AI2935" s="28">
        <f t="shared" si="579"/>
        <v>13250187.062905984</v>
      </c>
      <c r="AJ2935" s="28">
        <f t="shared" si="580"/>
        <v>1545643.7555487179</v>
      </c>
      <c r="AK2935" s="29">
        <f t="shared" si="581"/>
        <v>0.11665071203981424</v>
      </c>
      <c r="AL2935" s="25" t="s">
        <v>2745</v>
      </c>
      <c r="AM2935" s="25">
        <v>179000</v>
      </c>
      <c r="AN2935" s="25"/>
      <c r="AO2935" s="25"/>
      <c r="AP2935" s="45" t="str">
        <f t="shared" si="582"/>
        <v>20183</v>
      </c>
      <c r="AQ2935" s="45" t="str">
        <f t="shared" si="583"/>
        <v>20183USD</v>
      </c>
    </row>
    <row r="2936" spans="1:43" s="15" customFormat="1">
      <c r="A2936" s="16" t="s">
        <v>28</v>
      </c>
      <c r="B2936" s="182">
        <v>2018</v>
      </c>
      <c r="C2936" s="182">
        <v>7</v>
      </c>
      <c r="D2936" s="57" t="str">
        <f t="shared" si="587"/>
        <v>Q2</v>
      </c>
      <c r="E2936" s="16" t="s">
        <v>28</v>
      </c>
      <c r="F2936" s="182">
        <v>2018</v>
      </c>
      <c r="G2936" s="182">
        <v>8</v>
      </c>
      <c r="H2936" s="185"/>
      <c r="I2936" s="57" t="str">
        <f t="shared" si="575"/>
        <v>Q2</v>
      </c>
      <c r="J2936" s="178" t="s">
        <v>2746</v>
      </c>
      <c r="K2936" s="185" t="s">
        <v>2747</v>
      </c>
      <c r="L2936" s="25" t="s">
        <v>2748</v>
      </c>
      <c r="M2936" s="16" t="s">
        <v>2546</v>
      </c>
      <c r="N2936" s="16">
        <v>1</v>
      </c>
      <c r="O2936" s="16"/>
      <c r="P2936" s="57" t="str">
        <f t="shared" si="576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76">
        <v>1.1599999999999999</v>
      </c>
      <c r="Z2936" s="26">
        <f t="shared" si="584"/>
        <v>265000</v>
      </c>
      <c r="AA2936" s="16">
        <v>1.1499999999999999</v>
      </c>
      <c r="AB2936" s="35">
        <f t="shared" si="585"/>
        <v>262715.5172413793</v>
      </c>
      <c r="AC2936" s="27">
        <f t="shared" si="577"/>
        <v>31736.03448275862</v>
      </c>
      <c r="AD2936" s="184">
        <v>0.1208</v>
      </c>
      <c r="AE2936" s="183">
        <f t="shared" si="578"/>
        <v>1</v>
      </c>
      <c r="AF2936" s="183">
        <f>IF(AND(COUNTIFS($J$12:J2942,J2936)=1,AE2936=1),1,"")</f>
        <v>1</v>
      </c>
      <c r="AG2936" s="183">
        <f>IF(C2936="","",IF(AND(COUNTIFS($J$12:J2942,J2936)=1,C2936&lt;&gt;""),1,""))</f>
        <v>1</v>
      </c>
      <c r="AH2936" s="183">
        <f>IF(G2936="","",IF(AND(COUNTIFS($J$12:J2942,J2936)=1,G2936&lt;&gt;""),1,""))</f>
        <v>1</v>
      </c>
      <c r="AI2936" s="28">
        <f t="shared" si="579"/>
        <v>26754147.763010345</v>
      </c>
      <c r="AJ2936" s="28">
        <f t="shared" si="580"/>
        <v>3429137.9965357971</v>
      </c>
      <c r="AK2936" s="29">
        <f t="shared" si="581"/>
        <v>0.12817220069617924</v>
      </c>
      <c r="AL2936" s="25"/>
      <c r="AM2936" s="25"/>
      <c r="AN2936" s="25"/>
      <c r="AO2936" s="25"/>
      <c r="AP2936" s="45" t="str">
        <f t="shared" si="582"/>
        <v>20188</v>
      </c>
      <c r="AQ2936" s="45" t="str">
        <f t="shared" si="583"/>
        <v>20188RMB</v>
      </c>
    </row>
    <row r="2937" spans="1:43" s="15" customFormat="1">
      <c r="A2937" s="16" t="s">
        <v>28</v>
      </c>
      <c r="B2937" s="182">
        <v>2018</v>
      </c>
      <c r="C2937" s="182">
        <v>7</v>
      </c>
      <c r="D2937" s="57" t="str">
        <f t="shared" si="587"/>
        <v>Q2</v>
      </c>
      <c r="E2937" s="16" t="s">
        <v>28</v>
      </c>
      <c r="F2937" s="182">
        <v>2018</v>
      </c>
      <c r="G2937" s="182">
        <v>8</v>
      </c>
      <c r="H2937" s="185"/>
      <c r="I2937" s="57" t="str">
        <f t="shared" si="575"/>
        <v>Q2</v>
      </c>
      <c r="J2937" s="178" t="s">
        <v>2749</v>
      </c>
      <c r="K2937" s="185" t="s">
        <v>2750</v>
      </c>
      <c r="L2937" s="25" t="s">
        <v>2733</v>
      </c>
      <c r="M2937" s="16" t="s">
        <v>47</v>
      </c>
      <c r="N2937" s="16">
        <v>1</v>
      </c>
      <c r="O2937" s="16"/>
      <c r="P2937" s="57" t="str">
        <f t="shared" si="576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76">
        <v>1.1599999999999999</v>
      </c>
      <c r="Z2937" s="26">
        <f t="shared" si="584"/>
        <v>538000</v>
      </c>
      <c r="AA2937" s="16">
        <v>1.1499999999999999</v>
      </c>
      <c r="AB2937" s="35">
        <f t="shared" si="585"/>
        <v>533362.06896551722</v>
      </c>
      <c r="AC2937" s="27">
        <f t="shared" si="577"/>
        <v>64003.448275862065</v>
      </c>
      <c r="AD2937" s="184">
        <v>0.12</v>
      </c>
      <c r="AE2937" s="183">
        <f t="shared" si="578"/>
        <v>0</v>
      </c>
      <c r="AF2937" s="183" t="str">
        <f>IF(AND(COUNTIFS($J$13:J2942,J2937)=1,AE2937=1),1,"")</f>
        <v/>
      </c>
      <c r="AG2937" s="183">
        <f>IF(C2937="","",IF(AND(COUNTIFS($J$13:J2942,J2937)=1,C2937&lt;&gt;""),1,""))</f>
        <v>1</v>
      </c>
      <c r="AH2937" s="183">
        <f>IF(G2937="","",IF(AND(COUNTIFS($J$13:J2942,J2937)=1,G2937&lt;&gt;""),1,""))</f>
        <v>1</v>
      </c>
      <c r="AI2937" s="28">
        <f t="shared" si="579"/>
        <v>26754147.763010345</v>
      </c>
      <c r="AJ2937" s="28">
        <f t="shared" si="580"/>
        <v>3429137.9965357971</v>
      </c>
      <c r="AK2937" s="29">
        <f t="shared" si="581"/>
        <v>0.12817220069617924</v>
      </c>
      <c r="AL2937" s="25"/>
      <c r="AM2937" s="25"/>
      <c r="AN2937" s="25"/>
      <c r="AO2937" s="25"/>
      <c r="AP2937" s="45" t="str">
        <f t="shared" si="582"/>
        <v>20188</v>
      </c>
      <c r="AQ2937" s="45" t="str">
        <f t="shared" si="583"/>
        <v>20188RMB</v>
      </c>
    </row>
    <row r="2938" spans="1:43" s="15" customFormat="1">
      <c r="A2938" s="16" t="s">
        <v>28</v>
      </c>
      <c r="B2938" s="182">
        <v>2018</v>
      </c>
      <c r="C2938" s="182">
        <v>6</v>
      </c>
      <c r="D2938" s="57" t="str">
        <f t="shared" si="587"/>
        <v>Q1</v>
      </c>
      <c r="E2938" s="16" t="s">
        <v>28</v>
      </c>
      <c r="F2938" s="182">
        <v>2018</v>
      </c>
      <c r="G2938" s="182">
        <v>8</v>
      </c>
      <c r="H2938" s="185"/>
      <c r="I2938" s="57" t="str">
        <f t="shared" si="575"/>
        <v>Q2</v>
      </c>
      <c r="J2938" s="178" t="s">
        <v>2751</v>
      </c>
      <c r="K2938" s="185" t="s">
        <v>2752</v>
      </c>
      <c r="L2938" s="25" t="s">
        <v>2724</v>
      </c>
      <c r="M2938" s="16" t="s">
        <v>2546</v>
      </c>
      <c r="N2938" s="16">
        <v>1</v>
      </c>
      <c r="O2938" s="16"/>
      <c r="P2938" s="57" t="str">
        <f t="shared" si="576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76">
        <v>1.1599999999999999</v>
      </c>
      <c r="Z2938" s="26">
        <f t="shared" si="584"/>
        <v>650603</v>
      </c>
      <c r="AA2938" s="16">
        <v>1.1499999999999999</v>
      </c>
      <c r="AB2938" s="35">
        <f t="shared" si="585"/>
        <v>644994.35344827583</v>
      </c>
      <c r="AC2938" s="27">
        <f t="shared" si="577"/>
        <v>77399.322413793096</v>
      </c>
      <c r="AD2938" s="184">
        <v>0.12</v>
      </c>
      <c r="AE2938" s="183">
        <f t="shared" si="578"/>
        <v>0</v>
      </c>
      <c r="AF2938" s="183" t="str">
        <f>IF(AND(COUNTIFS($J$14:J2942,J2938)=1,AE2938=1),1,"")</f>
        <v/>
      </c>
      <c r="AG2938" s="183">
        <f>IF(C2938="","",IF(AND(COUNTIFS($J$14:J2942,J2938)=1,C2938&lt;&gt;""),1,""))</f>
        <v>1</v>
      </c>
      <c r="AH2938" s="183">
        <f>IF(G2938="","",IF(AND(COUNTIFS($J$14:J2942,J2938)=1,G2938&lt;&gt;""),1,""))</f>
        <v>1</v>
      </c>
      <c r="AI2938" s="28">
        <f t="shared" si="579"/>
        <v>26754147.763010345</v>
      </c>
      <c r="AJ2938" s="28">
        <f t="shared" si="580"/>
        <v>3429137.9965357971</v>
      </c>
      <c r="AK2938" s="29">
        <f t="shared" si="581"/>
        <v>0.12817220069617924</v>
      </c>
      <c r="AL2938" s="25"/>
      <c r="AM2938" s="25"/>
      <c r="AN2938" s="25"/>
      <c r="AO2938" s="25"/>
      <c r="AP2938" s="45" t="str">
        <f t="shared" si="582"/>
        <v>20188</v>
      </c>
      <c r="AQ2938" s="45" t="str">
        <f t="shared" si="583"/>
        <v>20188RMB</v>
      </c>
    </row>
    <row r="2939" spans="1:43" s="15" customFormat="1">
      <c r="A2939" s="16" t="s">
        <v>28</v>
      </c>
      <c r="B2939" s="182">
        <v>2018</v>
      </c>
      <c r="C2939" s="182">
        <v>6</v>
      </c>
      <c r="D2939" s="57" t="str">
        <f t="shared" si="587"/>
        <v>Q1</v>
      </c>
      <c r="E2939" s="16" t="s">
        <v>28</v>
      </c>
      <c r="F2939" s="182">
        <v>2018</v>
      </c>
      <c r="G2939" s="182">
        <v>7</v>
      </c>
      <c r="H2939" s="185"/>
      <c r="I2939" s="57" t="str">
        <f t="shared" si="575"/>
        <v>Q2</v>
      </c>
      <c r="J2939" s="178" t="s">
        <v>2753</v>
      </c>
      <c r="K2939" s="185" t="s">
        <v>374</v>
      </c>
      <c r="L2939" s="25" t="s">
        <v>2726</v>
      </c>
      <c r="M2939" s="16" t="s">
        <v>47</v>
      </c>
      <c r="N2939" s="16">
        <v>2</v>
      </c>
      <c r="O2939" s="16"/>
      <c r="P2939" s="57" t="str">
        <f t="shared" si="576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2741</v>
      </c>
      <c r="W2939" s="16" t="s">
        <v>96</v>
      </c>
      <c r="X2939" s="34">
        <v>5514720</v>
      </c>
      <c r="Y2939" s="176">
        <v>1</v>
      </c>
      <c r="Z2939" s="26">
        <f t="shared" si="584"/>
        <v>11029440</v>
      </c>
      <c r="AA2939" s="16">
        <v>7.22E-2</v>
      </c>
      <c r="AB2939" s="35">
        <f t="shared" si="585"/>
        <v>796325.56799999997</v>
      </c>
      <c r="AC2939" s="27">
        <f t="shared" si="577"/>
        <v>130119.59781119999</v>
      </c>
      <c r="AD2939" s="184">
        <v>0.16339999999999999</v>
      </c>
      <c r="AE2939" s="183">
        <f t="shared" si="578"/>
        <v>1</v>
      </c>
      <c r="AF2939" s="183">
        <f>IF(AND(COUNTIFS($J$15:J2942,J2939)=1,AE2939=1),1,"")</f>
        <v>1</v>
      </c>
      <c r="AG2939" s="183">
        <f>IF(C2939="","",IF(AND(COUNTIFS($J$15:J2942,J2939)=1,C2939&lt;&gt;""),1,""))</f>
        <v>1</v>
      </c>
      <c r="AH2939" s="183">
        <f>IF(G2939="","",IF(AND(COUNTIFS($J$15:J2942,J2939)=1,G2939&lt;&gt;""),1,""))</f>
        <v>1</v>
      </c>
      <c r="AI2939" s="28">
        <f t="shared" si="579"/>
        <v>29946107.503386207</v>
      </c>
      <c r="AJ2939" s="28">
        <f t="shared" si="580"/>
        <v>3987206.4954923098</v>
      </c>
      <c r="AK2939" s="29">
        <f t="shared" si="581"/>
        <v>0.13314606898547499</v>
      </c>
      <c r="AL2939" s="25"/>
      <c r="AM2939" s="25"/>
      <c r="AN2939" s="25"/>
      <c r="AO2939" s="25"/>
      <c r="AP2939" s="45" t="str">
        <f t="shared" si="582"/>
        <v>20187</v>
      </c>
      <c r="AQ2939" s="45" t="str">
        <f t="shared" si="583"/>
        <v>20187JPY</v>
      </c>
    </row>
    <row r="2940" spans="1:43" s="15" customFormat="1">
      <c r="A2940" s="16" t="s">
        <v>28</v>
      </c>
      <c r="B2940" s="182">
        <v>2018</v>
      </c>
      <c r="C2940" s="182">
        <v>6</v>
      </c>
      <c r="D2940" s="57" t="str">
        <f t="shared" si="587"/>
        <v>Q1</v>
      </c>
      <c r="E2940" s="16" t="s">
        <v>28</v>
      </c>
      <c r="F2940" s="182">
        <v>2018</v>
      </c>
      <c r="G2940" s="182">
        <v>7</v>
      </c>
      <c r="H2940" s="185"/>
      <c r="I2940" s="57" t="str">
        <f t="shared" si="575"/>
        <v>Q2</v>
      </c>
      <c r="J2940" s="178" t="s">
        <v>2754</v>
      </c>
      <c r="K2940" s="185" t="s">
        <v>374</v>
      </c>
      <c r="L2940" s="25" t="s">
        <v>2755</v>
      </c>
      <c r="M2940" s="16" t="s">
        <v>2756</v>
      </c>
      <c r="N2940" s="16">
        <v>1</v>
      </c>
      <c r="O2940" s="16"/>
      <c r="P2940" s="57" t="str">
        <f t="shared" si="576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2741</v>
      </c>
      <c r="W2940" s="16" t="s">
        <v>51</v>
      </c>
      <c r="X2940" s="34">
        <v>445000</v>
      </c>
      <c r="Y2940" s="176">
        <v>1.1599999999999999</v>
      </c>
      <c r="Z2940" s="26">
        <f t="shared" si="584"/>
        <v>445000</v>
      </c>
      <c r="AA2940" s="16">
        <v>1.18</v>
      </c>
      <c r="AB2940" s="35">
        <f t="shared" si="585"/>
        <v>452672.41379310348</v>
      </c>
      <c r="AC2940" s="27">
        <f t="shared" si="577"/>
        <v>35082.112068965522</v>
      </c>
      <c r="AD2940" s="184">
        <v>7.7499999999999999E-2</v>
      </c>
      <c r="AE2940" s="183">
        <f t="shared" si="578"/>
        <v>1</v>
      </c>
      <c r="AF2940" s="183">
        <f>IF(AND(COUNTIFS($J$16:J2942,J2940)=1,AE2940=1),1,"")</f>
        <v>1</v>
      </c>
      <c r="AG2940" s="183">
        <f>IF(C2940="","",IF(AND(COUNTIFS($J$16:J2942,J2940)=1,C2940&lt;&gt;""),1,""))</f>
        <v>1</v>
      </c>
      <c r="AH2940" s="183">
        <f>IF(G2940="","",IF(AND(COUNTIFS($J$16:J2942,J2940)=1,G2940&lt;&gt;""),1,""))</f>
        <v>1</v>
      </c>
      <c r="AI2940" s="28">
        <f t="shared" si="579"/>
        <v>29946107.503386207</v>
      </c>
      <c r="AJ2940" s="28">
        <f t="shared" si="580"/>
        <v>3987206.4954923098</v>
      </c>
      <c r="AK2940" s="29">
        <f t="shared" si="581"/>
        <v>0.13314606898547499</v>
      </c>
      <c r="AL2940" s="25"/>
      <c r="AM2940" s="25"/>
      <c r="AN2940" s="25"/>
      <c r="AO2940" s="25"/>
      <c r="AP2940" s="45" t="str">
        <f t="shared" si="582"/>
        <v>20187</v>
      </c>
      <c r="AQ2940" s="45" t="str">
        <f t="shared" si="583"/>
        <v>20187RMB</v>
      </c>
    </row>
    <row r="2941" spans="1:43" s="15" customFormat="1">
      <c r="A2941" s="16" t="s">
        <v>28</v>
      </c>
      <c r="B2941" s="182">
        <v>2018</v>
      </c>
      <c r="C2941" s="182">
        <v>6</v>
      </c>
      <c r="D2941" s="57" t="str">
        <f t="shared" si="587"/>
        <v>Q1</v>
      </c>
      <c r="E2941" s="16" t="s">
        <v>28</v>
      </c>
      <c r="F2941" s="182">
        <v>2018</v>
      </c>
      <c r="G2941" s="182">
        <v>7</v>
      </c>
      <c r="H2941" s="185"/>
      <c r="I2941" s="57" t="str">
        <f t="shared" si="575"/>
        <v>Q2</v>
      </c>
      <c r="J2941" s="178" t="s">
        <v>2757</v>
      </c>
      <c r="K2941" s="185" t="s">
        <v>374</v>
      </c>
      <c r="L2941" s="25" t="s">
        <v>2734</v>
      </c>
      <c r="M2941" s="16" t="s">
        <v>2546</v>
      </c>
      <c r="N2941" s="16">
        <v>1</v>
      </c>
      <c r="O2941" s="16"/>
      <c r="P2941" s="57" t="str">
        <f t="shared" si="576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2741</v>
      </c>
      <c r="W2941" s="16" t="s">
        <v>849</v>
      </c>
      <c r="X2941" s="34">
        <v>39500</v>
      </c>
      <c r="Y2941" s="176">
        <v>1</v>
      </c>
      <c r="Z2941" s="26">
        <f t="shared" si="584"/>
        <v>39500</v>
      </c>
      <c r="AA2941" s="16">
        <v>7.8</v>
      </c>
      <c r="AB2941" s="35">
        <f t="shared" si="585"/>
        <v>308100</v>
      </c>
      <c r="AC2941" s="27">
        <f t="shared" si="577"/>
        <v>30933.24</v>
      </c>
      <c r="AD2941" s="184">
        <v>0.1004</v>
      </c>
      <c r="AE2941" s="183">
        <f t="shared" si="578"/>
        <v>1</v>
      </c>
      <c r="AF2941" s="183">
        <f>IF(AND(COUNTIFS($J$17:J2942,J2941)=1,AE2941=1),1,"")</f>
        <v>1</v>
      </c>
      <c r="AG2941" s="183">
        <f>IF(C2941="","",IF(AND(COUNTIFS($J$17:J2942,J2941)=1,C2941&lt;&gt;""),1,""))</f>
        <v>1</v>
      </c>
      <c r="AH2941" s="183">
        <f>IF(G2941="","",IF(AND(COUNTIFS($J$17:J2942,J2941)=1,G2941&lt;&gt;""),1,""))</f>
        <v>1</v>
      </c>
      <c r="AI2941" s="28">
        <f t="shared" si="579"/>
        <v>29946107.503386207</v>
      </c>
      <c r="AJ2941" s="28">
        <f t="shared" si="580"/>
        <v>3987206.4954923098</v>
      </c>
      <c r="AK2941" s="29">
        <f t="shared" si="581"/>
        <v>0.13314606898547499</v>
      </c>
      <c r="AL2941" s="25"/>
      <c r="AM2941" s="25"/>
      <c r="AN2941" s="25"/>
      <c r="AO2941" s="25"/>
      <c r="AP2941" s="45" t="str">
        <f t="shared" si="582"/>
        <v>20187</v>
      </c>
      <c r="AQ2941" s="45" t="str">
        <f t="shared" si="583"/>
        <v>20187USD</v>
      </c>
    </row>
    <row r="2942" spans="1:43" s="15" customFormat="1">
      <c r="A2942" s="16" t="s">
        <v>28</v>
      </c>
      <c r="B2942" s="182">
        <v>2018</v>
      </c>
      <c r="C2942" s="182">
        <v>6</v>
      </c>
      <c r="D2942" s="57" t="str">
        <f t="shared" si="587"/>
        <v>Q1</v>
      </c>
      <c r="E2942" s="16" t="s">
        <v>28</v>
      </c>
      <c r="F2942" s="182">
        <v>2018</v>
      </c>
      <c r="G2942" s="182">
        <v>7</v>
      </c>
      <c r="H2942" s="185"/>
      <c r="I2942" s="57" t="str">
        <f t="shared" si="575"/>
        <v>Q2</v>
      </c>
      <c r="J2942" s="178" t="s">
        <v>382</v>
      </c>
      <c r="K2942" s="185" t="s">
        <v>2758</v>
      </c>
      <c r="L2942" s="25" t="s">
        <v>2726</v>
      </c>
      <c r="M2942" s="16" t="s">
        <v>47</v>
      </c>
      <c r="N2942" s="16">
        <v>1</v>
      </c>
      <c r="O2942" s="16"/>
      <c r="P2942" s="57" t="str">
        <f t="shared" si="576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76">
        <v>1.1599999999999999</v>
      </c>
      <c r="Z2942" s="26">
        <f t="shared" si="584"/>
        <v>417000</v>
      </c>
      <c r="AA2942" s="16">
        <v>1.18</v>
      </c>
      <c r="AB2942" s="35">
        <f t="shared" si="585"/>
        <v>424189.6551724138</v>
      </c>
      <c r="AC2942" s="27">
        <f t="shared" si="577"/>
        <v>70203.387931034493</v>
      </c>
      <c r="AD2942" s="184">
        <v>0.16550000000000001</v>
      </c>
      <c r="AE2942" s="183">
        <f t="shared" si="578"/>
        <v>1</v>
      </c>
      <c r="AF2942" s="183" t="str">
        <f>IF(AND(COUNTIFS($J$18:J2942,J2942)=1,AE2942=1),1,"")</f>
        <v/>
      </c>
      <c r="AG2942" s="183" t="str">
        <f>IF(C2942="","",IF(AND(COUNTIFS($J$18:J2942,J2942)=1,C2942&lt;&gt;""),1,""))</f>
        <v/>
      </c>
      <c r="AH2942" s="183" t="str">
        <f>IF(G2942="","",IF(AND(COUNTIFS($J$18:J2942,J2942)=1,G2942&lt;&gt;""),1,""))</f>
        <v/>
      </c>
      <c r="AI2942" s="28">
        <f t="shared" si="579"/>
        <v>29946107.503386207</v>
      </c>
      <c r="AJ2942" s="28">
        <f t="shared" si="580"/>
        <v>3987206.4954923098</v>
      </c>
      <c r="AK2942" s="29">
        <f t="shared" si="581"/>
        <v>0.13314606898547499</v>
      </c>
      <c r="AL2942" s="25"/>
      <c r="AM2942" s="25"/>
      <c r="AN2942" s="25"/>
      <c r="AO2942" s="25"/>
      <c r="AP2942" s="45" t="str">
        <f t="shared" si="582"/>
        <v>20187</v>
      </c>
      <c r="AQ2942" s="45" t="str">
        <f t="shared" si="583"/>
        <v>20187RMB</v>
      </c>
    </row>
    <row r="2943" spans="1:43" s="15" customFormat="1">
      <c r="A2943" s="16" t="s">
        <v>43</v>
      </c>
      <c r="B2943" s="182">
        <v>2018</v>
      </c>
      <c r="C2943" s="182">
        <v>3</v>
      </c>
      <c r="D2943" s="57" t="str">
        <f t="shared" si="587"/>
        <v>Q4</v>
      </c>
      <c r="E2943" s="16" t="s">
        <v>28</v>
      </c>
      <c r="F2943" s="182">
        <v>2018</v>
      </c>
      <c r="G2943" s="182">
        <v>4</v>
      </c>
      <c r="H2943" s="185"/>
      <c r="I2943" s="57" t="str">
        <f t="shared" si="575"/>
        <v>Q1</v>
      </c>
      <c r="J2943" s="178" t="s">
        <v>2759</v>
      </c>
      <c r="K2943" s="185" t="s">
        <v>2760</v>
      </c>
      <c r="L2943" s="25" t="s">
        <v>2734</v>
      </c>
      <c r="M2943" s="16" t="s">
        <v>2546</v>
      </c>
      <c r="N2943" s="16">
        <v>2</v>
      </c>
      <c r="O2943" s="16"/>
      <c r="P2943" s="57" t="str">
        <f t="shared" si="576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76">
        <v>1.17</v>
      </c>
      <c r="Z2943" s="26">
        <f t="shared" si="584"/>
        <v>570000</v>
      </c>
      <c r="AA2943" s="16">
        <v>1.23</v>
      </c>
      <c r="AB2943" s="35">
        <f t="shared" si="585"/>
        <v>599230.76923076925</v>
      </c>
      <c r="AC2943" s="27">
        <f t="shared" si="577"/>
        <v>87607.538461538468</v>
      </c>
      <c r="AD2943" s="184">
        <v>0.1462</v>
      </c>
      <c r="AE2943" s="183">
        <f t="shared" si="578"/>
        <v>0</v>
      </c>
      <c r="AF2943" s="183" t="str">
        <f>IF(AND(COUNTIFS($J$18:J2943,J2943)=1,AE2943=1),1,"")</f>
        <v/>
      </c>
      <c r="AG2943" s="183">
        <f>IF(C2943="","",IF(AND(COUNTIFS($J$18:J2943,J2943)=1,C2943&lt;&gt;""),1,""))</f>
        <v>1</v>
      </c>
      <c r="AH2943" s="183">
        <f>IF(G2943="","",IF(AND(COUNTIFS($J$18:J2943,J2943)=1,G2943&lt;&gt;""),1,""))</f>
        <v>1</v>
      </c>
      <c r="AI2943" s="28">
        <f t="shared" si="579"/>
        <v>29288201.60307692</v>
      </c>
      <c r="AJ2943" s="28">
        <f t="shared" si="580"/>
        <v>3870159.1769246156</v>
      </c>
      <c r="AK2943" s="29">
        <f t="shared" si="581"/>
        <v>0.13214055370740244</v>
      </c>
      <c r="AL2943" s="25"/>
      <c r="AM2943" s="25"/>
      <c r="AN2943" s="25"/>
      <c r="AO2943" s="25"/>
      <c r="AP2943" s="45" t="str">
        <f t="shared" si="582"/>
        <v>20184</v>
      </c>
      <c r="AQ2943" s="45" t="str">
        <f t="shared" si="583"/>
        <v>20184RMB</v>
      </c>
    </row>
    <row r="2944" spans="1:43" s="15" customFormat="1">
      <c r="A2944" s="16" t="s">
        <v>43</v>
      </c>
      <c r="B2944" s="182">
        <v>2018</v>
      </c>
      <c r="C2944" s="182">
        <v>3</v>
      </c>
      <c r="D2944" s="57" t="str">
        <f t="shared" si="587"/>
        <v>Q4</v>
      </c>
      <c r="E2944" s="16" t="s">
        <v>28</v>
      </c>
      <c r="F2944" s="182">
        <v>2018</v>
      </c>
      <c r="G2944" s="182">
        <v>6</v>
      </c>
      <c r="H2944" s="185"/>
      <c r="I2944" s="57" t="str">
        <f t="shared" si="575"/>
        <v>Q1</v>
      </c>
      <c r="J2944" s="178" t="s">
        <v>2761</v>
      </c>
      <c r="K2944" s="185" t="s">
        <v>2762</v>
      </c>
      <c r="L2944" s="25" t="s">
        <v>2763</v>
      </c>
      <c r="M2944" s="16" t="s">
        <v>2764</v>
      </c>
      <c r="N2944" s="16">
        <v>2</v>
      </c>
      <c r="O2944" s="16"/>
      <c r="P2944" s="57" t="str">
        <f t="shared" si="576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2725</v>
      </c>
      <c r="W2944" s="16" t="s">
        <v>51</v>
      </c>
      <c r="X2944" s="34">
        <v>32700</v>
      </c>
      <c r="Y2944" s="176">
        <v>1.1599999999999999</v>
      </c>
      <c r="Z2944" s="26">
        <f t="shared" si="584"/>
        <v>65400</v>
      </c>
      <c r="AA2944" s="16">
        <v>1.23</v>
      </c>
      <c r="AB2944" s="35">
        <f t="shared" si="585"/>
        <v>69346.551724137928</v>
      </c>
      <c r="AC2944" s="27">
        <f t="shared" si="577"/>
        <v>11206.402758620688</v>
      </c>
      <c r="AD2944" s="184">
        <v>0.16159999999999999</v>
      </c>
      <c r="AE2944" s="183">
        <f t="shared" si="578"/>
        <v>1</v>
      </c>
      <c r="AF2944" s="183">
        <f>IF(AND(COUNTIFS($J$18:J2944,J2944)=1,AE2944=1),1,"")</f>
        <v>1</v>
      </c>
      <c r="AG2944" s="183">
        <f>IF(C2944="","",IF(AND(COUNTIFS($J$18:J2944,J2944)=1,C2944&lt;&gt;""),1,""))</f>
        <v>1</v>
      </c>
      <c r="AH2944" s="183">
        <f>IF(G2944="","",IF(AND(COUNTIFS($J$18:J2944,J2944)=1,G2944&lt;&gt;""),1,""))</f>
        <v>1</v>
      </c>
      <c r="AI2944" s="28">
        <f t="shared" si="579"/>
        <v>24398045.860453524</v>
      </c>
      <c r="AJ2944" s="28">
        <f t="shared" si="580"/>
        <v>3478417.4064663453</v>
      </c>
      <c r="AK2944" s="29">
        <f t="shared" si="581"/>
        <v>0.14256950849102498</v>
      </c>
      <c r="AL2944" s="25"/>
      <c r="AM2944" s="25"/>
      <c r="AN2944" s="25"/>
      <c r="AO2944" s="25"/>
      <c r="AP2944" s="45" t="str">
        <f t="shared" si="582"/>
        <v>20186</v>
      </c>
      <c r="AQ2944" s="45" t="str">
        <f t="shared" si="583"/>
        <v>20186RMB</v>
      </c>
    </row>
    <row r="2945" spans="1:43" s="15" customFormat="1">
      <c r="A2945" s="16" t="s">
        <v>43</v>
      </c>
      <c r="B2945" s="182">
        <v>2018</v>
      </c>
      <c r="C2945" s="182">
        <v>3</v>
      </c>
      <c r="D2945" s="57" t="str">
        <f t="shared" si="587"/>
        <v>Q4</v>
      </c>
      <c r="E2945" s="16" t="s">
        <v>28</v>
      </c>
      <c r="F2945" s="182">
        <v>2018</v>
      </c>
      <c r="G2945" s="182">
        <v>6</v>
      </c>
      <c r="H2945" s="185"/>
      <c r="I2945" s="57" t="str">
        <f t="shared" si="575"/>
        <v>Q1</v>
      </c>
      <c r="J2945" s="178" t="s">
        <v>2765</v>
      </c>
      <c r="K2945" s="185" t="s">
        <v>2762</v>
      </c>
      <c r="L2945" s="25" t="s">
        <v>2766</v>
      </c>
      <c r="M2945" s="16" t="s">
        <v>2764</v>
      </c>
      <c r="N2945" s="16">
        <v>1</v>
      </c>
      <c r="O2945" s="16"/>
      <c r="P2945" s="57" t="str">
        <f t="shared" si="576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2725</v>
      </c>
      <c r="W2945" s="16" t="s">
        <v>51</v>
      </c>
      <c r="X2945" s="34">
        <v>54700</v>
      </c>
      <c r="Y2945" s="176">
        <v>1.1599999999999999</v>
      </c>
      <c r="Z2945" s="26">
        <f t="shared" si="584"/>
        <v>54700</v>
      </c>
      <c r="AA2945" s="16">
        <v>1.23</v>
      </c>
      <c r="AB2945" s="35">
        <f t="shared" si="585"/>
        <v>58000.862068965522</v>
      </c>
      <c r="AC2945" s="27">
        <f t="shared" si="577"/>
        <v>9372.9393103448274</v>
      </c>
      <c r="AD2945" s="184">
        <v>0.16159999999999999</v>
      </c>
      <c r="AE2945" s="183">
        <f t="shared" si="578"/>
        <v>1</v>
      </c>
      <c r="AF2945" s="183" t="str">
        <f>IF(AND(COUNTIFS($J$18:J2945,J2945)=1,AE2945=1),1,"")</f>
        <v/>
      </c>
      <c r="AG2945" s="183" t="str">
        <f>IF(C2945="","",IF(AND(COUNTIFS($J$18:J2945,J2945)=1,C2945&lt;&gt;""),1,""))</f>
        <v/>
      </c>
      <c r="AH2945" s="183" t="str">
        <f>IF(G2945="","",IF(AND(COUNTIFS($J$18:J2945,J2945)=1,G2945&lt;&gt;""),1,""))</f>
        <v/>
      </c>
      <c r="AI2945" s="28">
        <f t="shared" si="579"/>
        <v>24398045.860453524</v>
      </c>
      <c r="AJ2945" s="28">
        <f t="shared" si="580"/>
        <v>3478417.4064663453</v>
      </c>
      <c r="AK2945" s="29">
        <f t="shared" si="581"/>
        <v>0.14256950849102498</v>
      </c>
      <c r="AL2945" s="25"/>
      <c r="AM2945" s="25"/>
      <c r="AN2945" s="25"/>
      <c r="AO2945" s="25"/>
      <c r="AP2945" s="45" t="str">
        <f t="shared" si="582"/>
        <v>20186</v>
      </c>
      <c r="AQ2945" s="45" t="str">
        <f t="shared" si="583"/>
        <v>20186RMB</v>
      </c>
    </row>
    <row r="2946" spans="1:43" s="15" customFormat="1">
      <c r="A2946" s="16" t="s">
        <v>43</v>
      </c>
      <c r="B2946" s="182">
        <v>2018</v>
      </c>
      <c r="C2946" s="182">
        <v>3</v>
      </c>
      <c r="D2946" s="57" t="str">
        <f t="shared" si="587"/>
        <v>Q4</v>
      </c>
      <c r="E2946" s="16" t="s">
        <v>28</v>
      </c>
      <c r="F2946" s="182">
        <v>2018</v>
      </c>
      <c r="G2946" s="182">
        <v>6</v>
      </c>
      <c r="H2946" s="185"/>
      <c r="I2946" s="5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78" t="s">
        <v>2765</v>
      </c>
      <c r="K2946" s="185" t="s">
        <v>2762</v>
      </c>
      <c r="L2946" s="25" t="s">
        <v>2767</v>
      </c>
      <c r="M2946" s="16" t="s">
        <v>2764</v>
      </c>
      <c r="N2946" s="16">
        <v>1</v>
      </c>
      <c r="O2946" s="16"/>
      <c r="P2946" s="57" t="str">
        <f t="shared" ref="P2946:P3009" si="589">IF(M2946="","",IF(AND(N2946&gt;0,L2946&lt;&gt;""),"MAIN UNIT",IF(AND(O2946&gt;0,L2946&lt;&gt;""),"SERVICE/ PARTS","C66 SERVICE/OTHERS")))</f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2725</v>
      </c>
      <c r="W2946" s="16" t="s">
        <v>51</v>
      </c>
      <c r="X2946" s="34">
        <v>45300</v>
      </c>
      <c r="Y2946" s="176">
        <v>1.1599999999999999</v>
      </c>
      <c r="Z2946" s="26">
        <f t="shared" si="584"/>
        <v>45300</v>
      </c>
      <c r="AA2946" s="16">
        <v>1.23</v>
      </c>
      <c r="AB2946" s="35">
        <f t="shared" si="585"/>
        <v>48033.620689655174</v>
      </c>
      <c r="AC2946" s="27">
        <f t="shared" ref="AC2946:AC3009" si="590">IF(R2946&lt;&gt;"",AB2946*AD2946,"")</f>
        <v>7762.2331034482759</v>
      </c>
      <c r="AD2946" s="184">
        <v>0.16159999999999999</v>
      </c>
      <c r="AE2946" s="183">
        <f t="shared" ref="AE2946:AE3009" si="591">IF(Q2946="","",IF(Q2946="Yes",1,0))</f>
        <v>1</v>
      </c>
      <c r="AF2946" s="183" t="str">
        <f>IF(AND(COUNTIFS($J$18:J2946,J2946)=1,AE2946=1),1,"")</f>
        <v/>
      </c>
      <c r="AG2946" s="183" t="str">
        <f>IF(C2946="","",IF(AND(COUNTIFS($J$18:J2946,J2946)=1,C2946&lt;&gt;""),1,""))</f>
        <v/>
      </c>
      <c r="AH2946" s="183" t="str">
        <f>IF(G2946="","",IF(AND(COUNTIFS($J$18:J2946,J2946)=1,G2946&lt;&gt;""),1,""))</f>
        <v/>
      </c>
      <c r="AI2946" s="28">
        <f t="shared" ref="AI2946:AI3009" si="592">IF(P2946="C66 SERVICE","",SUMIFS(AB:AB,F:F,F2946,G:G,G2946,E:E,E2946))</f>
        <v>24398045.860453524</v>
      </c>
      <c r="AJ2946" s="28">
        <f t="shared" ref="AJ2946:AJ3009" si="593">IF(P2946="C66 SERVICE","",SUMIFS(AC:AC,F:F,F2946,G:G,G2946,E:E,E2946))</f>
        <v>3478417.4064663453</v>
      </c>
      <c r="AK2946" s="29">
        <f t="shared" ref="AK2946:AK3009" si="594">IF(AJ2946&gt;0,AJ2946/AI2946,"")</f>
        <v>0.14256950849102498</v>
      </c>
      <c r="AL2946" s="25"/>
      <c r="AM2946" s="25"/>
      <c r="AN2946" s="25"/>
      <c r="AO2946" s="25"/>
      <c r="AP2946" s="45" t="str">
        <f t="shared" ref="AP2946:AP3009" si="595">IF(F2946="","",F2946&amp;G2946)</f>
        <v>20186</v>
      </c>
      <c r="AQ2946" s="45" t="str">
        <f t="shared" ref="AQ2946:AQ3009" si="596">IF(W2946="","",F2946&amp;G2946&amp;W2946)</f>
        <v>20186RMB</v>
      </c>
    </row>
    <row r="2947" spans="1:43" s="15" customFormat="1">
      <c r="A2947" s="16" t="s">
        <v>28</v>
      </c>
      <c r="B2947" s="182">
        <v>2018</v>
      </c>
      <c r="C2947" s="182">
        <v>5</v>
      </c>
      <c r="D2947" s="57" t="str">
        <f t="shared" si="587"/>
        <v>Q1</v>
      </c>
      <c r="E2947" s="16" t="s">
        <v>28</v>
      </c>
      <c r="F2947" s="182">
        <v>2018</v>
      </c>
      <c r="G2947" s="182">
        <v>6</v>
      </c>
      <c r="H2947" s="185"/>
      <c r="I2947" s="57" t="str">
        <f t="shared" si="588"/>
        <v>Q1</v>
      </c>
      <c r="J2947" s="178" t="s">
        <v>2768</v>
      </c>
      <c r="K2947" s="185" t="s">
        <v>2854</v>
      </c>
      <c r="L2947" s="25" t="s">
        <v>2724</v>
      </c>
      <c r="M2947" s="16" t="s">
        <v>2546</v>
      </c>
      <c r="N2947" s="16">
        <v>4</v>
      </c>
      <c r="O2947" s="16"/>
      <c r="P2947" s="57" t="str">
        <f t="shared" si="589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76">
        <v>1</v>
      </c>
      <c r="Z2947" s="26">
        <f t="shared" si="584"/>
        <v>358000</v>
      </c>
      <c r="AA2947" s="16">
        <v>7.8</v>
      </c>
      <c r="AB2947" s="35">
        <f t="shared" si="585"/>
        <v>2792400</v>
      </c>
      <c r="AC2947" s="27">
        <f t="shared" si="590"/>
        <v>139620</v>
      </c>
      <c r="AD2947" s="184">
        <v>0.05</v>
      </c>
      <c r="AE2947" s="183">
        <f t="shared" si="591"/>
        <v>0</v>
      </c>
      <c r="AF2947" s="183" t="str">
        <f>IF(AND(COUNTIFS($J$18:J2947,J2947)=1,AE2947=1),1,"")</f>
        <v/>
      </c>
      <c r="AG2947" s="183">
        <f>IF(C2947="","",IF(AND(COUNTIFS($J$18:J2947,J2947)=1,C2947&lt;&gt;""),1,""))</f>
        <v>1</v>
      </c>
      <c r="AH2947" s="183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82">
        <v>2018</v>
      </c>
      <c r="C2948" s="182">
        <v>5</v>
      </c>
      <c r="D2948" s="57" t="str">
        <f t="shared" si="587"/>
        <v>Q1</v>
      </c>
      <c r="E2948" s="16" t="s">
        <v>28</v>
      </c>
      <c r="F2948" s="182">
        <v>2018</v>
      </c>
      <c r="G2948" s="182">
        <v>6</v>
      </c>
      <c r="H2948" s="185"/>
      <c r="I2948" s="57" t="str">
        <f t="shared" si="588"/>
        <v>Q1</v>
      </c>
      <c r="J2948" s="178" t="s">
        <v>2769</v>
      </c>
      <c r="K2948" s="185" t="s">
        <v>2854</v>
      </c>
      <c r="L2948" s="25" t="s">
        <v>2724</v>
      </c>
      <c r="M2948" s="16" t="s">
        <v>2546</v>
      </c>
      <c r="N2948" s="16">
        <v>1</v>
      </c>
      <c r="O2948" s="16"/>
      <c r="P2948" s="57" t="str">
        <f t="shared" si="589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76">
        <v>1</v>
      </c>
      <c r="Z2948" s="26">
        <f t="shared" si="584"/>
        <v>61800</v>
      </c>
      <c r="AA2948" s="16">
        <v>7.8</v>
      </c>
      <c r="AB2948" s="35">
        <f t="shared" si="585"/>
        <v>482040</v>
      </c>
      <c r="AC2948" s="27">
        <f t="shared" si="590"/>
        <v>25548.12</v>
      </c>
      <c r="AD2948" s="184">
        <v>5.2999999999999999E-2</v>
      </c>
      <c r="AE2948" s="183">
        <f t="shared" si="591"/>
        <v>0</v>
      </c>
      <c r="AF2948" s="183" t="str">
        <f>IF(AND(COUNTIFS($J$18:J2948,J2948)=1,AE2948=1),1,"")</f>
        <v/>
      </c>
      <c r="AG2948" s="183">
        <f>IF(C2948="","",IF(AND(COUNTIFS($J$18:J2948,J2948)=1,C2948&lt;&gt;""),1,""))</f>
        <v>1</v>
      </c>
      <c r="AH2948" s="183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82">
        <v>2018</v>
      </c>
      <c r="C2949" s="182">
        <v>5</v>
      </c>
      <c r="D2949" s="57" t="str">
        <f t="shared" si="587"/>
        <v>Q1</v>
      </c>
      <c r="E2949" s="16" t="s">
        <v>28</v>
      </c>
      <c r="F2949" s="182">
        <v>2018</v>
      </c>
      <c r="G2949" s="182">
        <v>6</v>
      </c>
      <c r="H2949" s="185"/>
      <c r="I2949" s="57" t="str">
        <f t="shared" si="588"/>
        <v>Q1</v>
      </c>
      <c r="J2949" s="178">
        <v>20180528</v>
      </c>
      <c r="K2949" s="185" t="s">
        <v>2770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9"/>
        <v>MAIN UNIT</v>
      </c>
      <c r="Q2949" s="16" t="s">
        <v>48</v>
      </c>
      <c r="R2949" s="16" t="s">
        <v>2771</v>
      </c>
      <c r="S2949" s="16" t="s">
        <v>38</v>
      </c>
      <c r="T2949" s="16" t="s">
        <v>1595</v>
      </c>
      <c r="U2949" s="16" t="s">
        <v>295</v>
      </c>
      <c r="V2949" s="16" t="s">
        <v>2772</v>
      </c>
      <c r="W2949" s="16" t="s">
        <v>51</v>
      </c>
      <c r="X2949" s="34">
        <v>33000</v>
      </c>
      <c r="Y2949" s="176">
        <v>1.1599999999999999</v>
      </c>
      <c r="Z2949" s="26">
        <f t="shared" si="584"/>
        <v>16500</v>
      </c>
      <c r="AA2949" s="16">
        <v>1.23</v>
      </c>
      <c r="AB2949" s="35">
        <f t="shared" si="585"/>
        <v>17495.689655172413</v>
      </c>
      <c r="AC2949" s="27">
        <f t="shared" si="590"/>
        <v>4053.751293103448</v>
      </c>
      <c r="AD2949" s="184">
        <v>0.23169999999999999</v>
      </c>
      <c r="AE2949" s="183">
        <f t="shared" si="591"/>
        <v>0</v>
      </c>
      <c r="AF2949" s="183" t="str">
        <f>IF(AND(COUNTIFS($J$18:J2949,J2949)=1,AE2949=1),1,"")</f>
        <v/>
      </c>
      <c r="AG2949" s="183">
        <f>IF(C2949="","",IF(AND(COUNTIFS($J$18:J2949,J2949)=1,C2949&lt;&gt;""),1,""))</f>
        <v>1</v>
      </c>
      <c r="AH2949" s="183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82">
        <v>2018</v>
      </c>
      <c r="C2950" s="182">
        <v>5</v>
      </c>
      <c r="D2950" s="57" t="str">
        <f t="shared" si="587"/>
        <v>Q1</v>
      </c>
      <c r="E2950" s="16" t="s">
        <v>28</v>
      </c>
      <c r="F2950" s="182">
        <v>2018</v>
      </c>
      <c r="G2950" s="182">
        <v>6</v>
      </c>
      <c r="H2950" s="185"/>
      <c r="I2950" s="57" t="str">
        <f t="shared" si="588"/>
        <v>Q1</v>
      </c>
      <c r="J2950" s="178">
        <v>20180528</v>
      </c>
      <c r="K2950" s="185" t="s">
        <v>2773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9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2774</v>
      </c>
      <c r="W2950" s="16" t="s">
        <v>51</v>
      </c>
      <c r="X2950" s="34">
        <v>33000</v>
      </c>
      <c r="Y2950" s="176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5"/>
        <v>17495.689655172413</v>
      </c>
      <c r="AC2950" s="27">
        <f t="shared" si="590"/>
        <v>4053.751293103448</v>
      </c>
      <c r="AD2950" s="184">
        <v>0.23169999999999999</v>
      </c>
      <c r="AE2950" s="183">
        <f t="shared" si="591"/>
        <v>0</v>
      </c>
      <c r="AF2950" s="183" t="str">
        <f>IF(AND(COUNTIFS($J$18:J2950,J2950)=1,AE2950=1),1,"")</f>
        <v/>
      </c>
      <c r="AG2950" s="183" t="str">
        <f>IF(C2950="","",IF(AND(COUNTIFS($J$18:J2950,J2950)=1,C2950&lt;&gt;""),1,""))</f>
        <v/>
      </c>
      <c r="AH2950" s="183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82">
        <v>2018</v>
      </c>
      <c r="C2951" s="182">
        <v>5</v>
      </c>
      <c r="D2951" s="57" t="str">
        <f t="shared" si="587"/>
        <v>Q1</v>
      </c>
      <c r="E2951" s="16" t="s">
        <v>28</v>
      </c>
      <c r="F2951" s="182">
        <v>2018</v>
      </c>
      <c r="G2951" s="182">
        <v>5</v>
      </c>
      <c r="H2951" s="185"/>
      <c r="I2951" s="57" t="str">
        <f t="shared" si="588"/>
        <v>Q1</v>
      </c>
      <c r="J2951" s="178" t="s">
        <v>2775</v>
      </c>
      <c r="K2951" s="185" t="s">
        <v>2776</v>
      </c>
      <c r="L2951" s="25" t="s">
        <v>2777</v>
      </c>
      <c r="M2951" s="16" t="s">
        <v>2778</v>
      </c>
      <c r="N2951" s="16">
        <v>2</v>
      </c>
      <c r="O2951" s="16"/>
      <c r="P2951" s="57" t="str">
        <f t="shared" si="589"/>
        <v>MAIN UNIT</v>
      </c>
      <c r="Q2951" s="16" t="s">
        <v>2738</v>
      </c>
      <c r="R2951" s="16" t="s">
        <v>1991</v>
      </c>
      <c r="S2951" s="16" t="s">
        <v>36</v>
      </c>
      <c r="T2951" s="16"/>
      <c r="U2951" s="16" t="s">
        <v>66</v>
      </c>
      <c r="V2951" s="16" t="s">
        <v>2779</v>
      </c>
      <c r="W2951" s="16" t="s">
        <v>51</v>
      </c>
      <c r="X2951" s="34">
        <v>348406.5</v>
      </c>
      <c r="Y2951" s="176">
        <v>1.1599999999999999</v>
      </c>
      <c r="Z2951" s="26">
        <f t="shared" si="597"/>
        <v>696813</v>
      </c>
      <c r="AA2951" s="16">
        <v>1.23</v>
      </c>
      <c r="AB2951" s="35">
        <f t="shared" si="585"/>
        <v>738862.06034482759</v>
      </c>
      <c r="AC2951" s="27">
        <f t="shared" si="590"/>
        <v>150949.51892844829</v>
      </c>
      <c r="AD2951" s="184">
        <v>0.20430000000000001</v>
      </c>
      <c r="AE2951" s="183">
        <f t="shared" si="591"/>
        <v>0</v>
      </c>
      <c r="AF2951" s="183" t="str">
        <f>IF(AND(COUNTIFS($J$18:J2951,J2951)=1,AE2951=1),1,"")</f>
        <v/>
      </c>
      <c r="AG2951" s="183">
        <f>IF(C2951="","",IF(AND(COUNTIFS($J$18:J2951,J2951)=1,C2951&lt;&gt;""),1,""))</f>
        <v>1</v>
      </c>
      <c r="AH2951" s="183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2780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82">
        <v>2018</v>
      </c>
      <c r="C2952" s="182">
        <v>11</v>
      </c>
      <c r="D2952" s="57" t="str">
        <f t="shared" si="587"/>
        <v>Q3</v>
      </c>
      <c r="E2952" s="16" t="s">
        <v>28</v>
      </c>
      <c r="F2952" s="182">
        <v>2018</v>
      </c>
      <c r="G2952" s="182">
        <v>12</v>
      </c>
      <c r="H2952" s="185"/>
      <c r="I2952" s="57" t="str">
        <f t="shared" si="588"/>
        <v>Q3</v>
      </c>
      <c r="J2952" s="178" t="s">
        <v>2781</v>
      </c>
      <c r="K2952" s="185" t="s">
        <v>2782</v>
      </c>
      <c r="L2952" s="25" t="s">
        <v>2783</v>
      </c>
      <c r="M2952" s="16" t="s">
        <v>2778</v>
      </c>
      <c r="N2952" s="16">
        <v>1</v>
      </c>
      <c r="O2952" s="16"/>
      <c r="P2952" s="57" t="str">
        <f t="shared" si="589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2774</v>
      </c>
      <c r="W2952" s="16" t="s">
        <v>51</v>
      </c>
      <c r="X2952" s="34">
        <v>445000</v>
      </c>
      <c r="Y2952" s="176">
        <v>1.1599999999999999</v>
      </c>
      <c r="Z2952" s="26">
        <f t="shared" si="597"/>
        <v>445000</v>
      </c>
      <c r="AA2952" s="16">
        <v>1.125</v>
      </c>
      <c r="AB2952" s="35">
        <f t="shared" si="585"/>
        <v>431573.27586206904</v>
      </c>
      <c r="AC2952" s="27">
        <f t="shared" si="590"/>
        <v>78632.650862068986</v>
      </c>
      <c r="AD2952" s="184">
        <v>0.1822</v>
      </c>
      <c r="AE2952" s="183">
        <f t="shared" si="591"/>
        <v>0</v>
      </c>
      <c r="AF2952" s="183" t="str">
        <f>IF(AND(COUNTIFS($J$18:J2952,J2952)=1,AE2952=1),1,"")</f>
        <v/>
      </c>
      <c r="AG2952" s="183">
        <f>IF(C2952="","",IF(AND(COUNTIFS($J$18:J2952,J2952)=1,C2952&lt;&gt;""),1,""))</f>
        <v>1</v>
      </c>
      <c r="AH2952" s="183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82">
        <v>2018</v>
      </c>
      <c r="C2953" s="182">
        <v>11</v>
      </c>
      <c r="D2953" s="57" t="str">
        <f t="shared" si="587"/>
        <v>Q3</v>
      </c>
      <c r="E2953" s="16" t="s">
        <v>28</v>
      </c>
      <c r="F2953" s="182">
        <v>2018</v>
      </c>
      <c r="G2953" s="182">
        <v>12</v>
      </c>
      <c r="H2953" s="185"/>
      <c r="I2953" s="57" t="str">
        <f t="shared" si="588"/>
        <v>Q3</v>
      </c>
      <c r="J2953" s="178" t="s">
        <v>2784</v>
      </c>
      <c r="K2953" s="185" t="s">
        <v>2785</v>
      </c>
      <c r="L2953" s="25" t="s">
        <v>2734</v>
      </c>
      <c r="M2953" s="16" t="s">
        <v>2546</v>
      </c>
      <c r="N2953" s="16">
        <v>1</v>
      </c>
      <c r="O2953" s="16"/>
      <c r="P2953" s="57" t="str">
        <f t="shared" si="589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2725</v>
      </c>
      <c r="W2953" s="16" t="s">
        <v>51</v>
      </c>
      <c r="X2953" s="34">
        <v>310000</v>
      </c>
      <c r="Y2953" s="176">
        <v>1.1599999999999999</v>
      </c>
      <c r="Z2953" s="26">
        <f t="shared" si="597"/>
        <v>310000</v>
      </c>
      <c r="AA2953" s="16">
        <v>1.125</v>
      </c>
      <c r="AB2953" s="35">
        <f t="shared" si="585"/>
        <v>300646.55172413797</v>
      </c>
      <c r="AC2953" s="27">
        <f t="shared" si="590"/>
        <v>56010.452586206899</v>
      </c>
      <c r="AD2953" s="184">
        <v>0.18629999999999999</v>
      </c>
      <c r="AE2953" s="183">
        <f t="shared" si="591"/>
        <v>0</v>
      </c>
      <c r="AF2953" s="183" t="str">
        <f>IF(AND(COUNTIFS($J$18:J2953,J2953)=1,AE2953=1),1,"")</f>
        <v/>
      </c>
      <c r="AG2953" s="183">
        <f>IF(C2953="","",IF(AND(COUNTIFS($J$18:J2953,J2953)=1,C2953&lt;&gt;""),1,""))</f>
        <v>1</v>
      </c>
      <c r="AH2953" s="183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82">
        <v>2018</v>
      </c>
      <c r="C2954" s="182">
        <v>11</v>
      </c>
      <c r="D2954" s="57" t="str">
        <f t="shared" si="587"/>
        <v>Q3</v>
      </c>
      <c r="E2954" s="16" t="s">
        <v>28</v>
      </c>
      <c r="F2954" s="182">
        <v>2018</v>
      </c>
      <c r="G2954" s="182">
        <v>12</v>
      </c>
      <c r="H2954" s="185"/>
      <c r="I2954" s="57" t="str">
        <f t="shared" si="588"/>
        <v>Q3</v>
      </c>
      <c r="J2954" s="178" t="s">
        <v>2786</v>
      </c>
      <c r="K2954" s="185" t="s">
        <v>3182</v>
      </c>
      <c r="L2954" s="25" t="s">
        <v>2787</v>
      </c>
      <c r="M2954" s="16" t="s">
        <v>2546</v>
      </c>
      <c r="N2954" s="16">
        <v>1</v>
      </c>
      <c r="O2954" s="16"/>
      <c r="P2954" s="57" t="str">
        <f t="shared" si="589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76">
        <v>1.1599999999999999</v>
      </c>
      <c r="Z2954" s="26">
        <f t="shared" si="597"/>
        <v>441196</v>
      </c>
      <c r="AA2954" s="16">
        <v>1.125</v>
      </c>
      <c r="AB2954" s="35">
        <f t="shared" ref="AB2954:AB3017" si="598">IF(AND(R2954&lt;&gt;"C66",R2954&lt;&gt;""),Z2954/Y2954*AA2954,"")</f>
        <v>427884.05172413797</v>
      </c>
      <c r="AC2954" s="27">
        <f t="shared" si="590"/>
        <v>33760.051681034485</v>
      </c>
      <c r="AD2954" s="184">
        <v>7.8899999999999998E-2</v>
      </c>
      <c r="AE2954" s="183">
        <f t="shared" si="591"/>
        <v>0</v>
      </c>
      <c r="AF2954" s="183" t="str">
        <f>IF(AND(COUNTIFS($J$18:J2954,J2954)=1,AE2954=1),1,"")</f>
        <v/>
      </c>
      <c r="AG2954" s="183">
        <f>IF(C2954="","",IF(AND(COUNTIFS($J$18:J2954,J2954)=1,C2954&lt;&gt;""),1,""))</f>
        <v>1</v>
      </c>
      <c r="AH2954" s="183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82">
        <v>2018</v>
      </c>
      <c r="C2955" s="182">
        <v>10</v>
      </c>
      <c r="D2955" s="57" t="str">
        <f t="shared" si="587"/>
        <v>Q3</v>
      </c>
      <c r="E2955" s="16" t="s">
        <v>28</v>
      </c>
      <c r="F2955" s="182">
        <v>2018</v>
      </c>
      <c r="G2955" s="182">
        <v>12</v>
      </c>
      <c r="H2955" s="185"/>
      <c r="I2955" s="57" t="str">
        <f t="shared" si="588"/>
        <v>Q3</v>
      </c>
      <c r="J2955" s="178" t="s">
        <v>476</v>
      </c>
      <c r="K2955" s="185" t="s">
        <v>477</v>
      </c>
      <c r="L2955" s="25" t="s">
        <v>2726</v>
      </c>
      <c r="M2955" s="16" t="s">
        <v>47</v>
      </c>
      <c r="N2955" s="16">
        <v>1</v>
      </c>
      <c r="O2955" s="16"/>
      <c r="P2955" s="57" t="str">
        <f t="shared" si="589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76">
        <v>1.1599999999999999</v>
      </c>
      <c r="Z2955" s="26">
        <f t="shared" si="597"/>
        <v>532300</v>
      </c>
      <c r="AA2955" s="16">
        <v>1.125</v>
      </c>
      <c r="AB2955" s="35">
        <f t="shared" si="598"/>
        <v>516239.22413793101</v>
      </c>
      <c r="AC2955" s="27">
        <f t="shared" si="590"/>
        <v>57767.169181034478</v>
      </c>
      <c r="AD2955" s="184">
        <v>0.1119</v>
      </c>
      <c r="AE2955" s="183">
        <f t="shared" si="591"/>
        <v>0</v>
      </c>
      <c r="AF2955" s="183" t="str">
        <f>IF(AND(COUNTIFS($J$18:J2955,J2955)=1,AE2955=1),1,"")</f>
        <v/>
      </c>
      <c r="AG2955" s="183" t="str">
        <f>IF(C2955="","",IF(AND(COUNTIFS($J$18:J2955,J2955)=1,C2955&lt;&gt;""),1,""))</f>
        <v/>
      </c>
      <c r="AH2955" s="183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82">
        <v>2018</v>
      </c>
      <c r="C2956" s="182">
        <v>10</v>
      </c>
      <c r="D2956" s="57" t="str">
        <f t="shared" si="587"/>
        <v>Q3</v>
      </c>
      <c r="E2956" s="16" t="s">
        <v>28</v>
      </c>
      <c r="F2956" s="182">
        <v>2018</v>
      </c>
      <c r="G2956" s="182">
        <v>12</v>
      </c>
      <c r="H2956" s="185"/>
      <c r="I2956" s="57" t="str">
        <f t="shared" si="588"/>
        <v>Q3</v>
      </c>
      <c r="J2956" s="178" t="s">
        <v>476</v>
      </c>
      <c r="K2956" s="185" t="s">
        <v>477</v>
      </c>
      <c r="L2956" s="25" t="s">
        <v>2734</v>
      </c>
      <c r="M2956" s="16" t="s">
        <v>2546</v>
      </c>
      <c r="N2956" s="16">
        <v>1</v>
      </c>
      <c r="O2956" s="16"/>
      <c r="P2956" s="57" t="str">
        <f t="shared" si="589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76">
        <v>1.1599999999999999</v>
      </c>
      <c r="Z2956" s="26">
        <f t="shared" si="597"/>
        <v>420000</v>
      </c>
      <c r="AA2956" s="16">
        <v>1.125</v>
      </c>
      <c r="AB2956" s="35">
        <f t="shared" si="598"/>
        <v>407327.58620689658</v>
      </c>
      <c r="AC2956" s="27">
        <f t="shared" si="590"/>
        <v>45579.956896551725</v>
      </c>
      <c r="AD2956" s="184">
        <v>0.1119</v>
      </c>
      <c r="AE2956" s="183">
        <f t="shared" si="591"/>
        <v>0</v>
      </c>
      <c r="AF2956" s="183" t="str">
        <f>IF(AND(COUNTIFS($J$18:J2956,J2956)=1,AE2956=1),1,"")</f>
        <v/>
      </c>
      <c r="AG2956" s="183" t="str">
        <f>IF(C2956="","",IF(AND(COUNTIFS($J$18:J2956,J2956)=1,C2956&lt;&gt;""),1,""))</f>
        <v/>
      </c>
      <c r="AH2956" s="183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82">
        <v>2018</v>
      </c>
      <c r="C2957" s="182">
        <v>9</v>
      </c>
      <c r="D2957" s="57" t="str">
        <f t="shared" si="587"/>
        <v>Q2</v>
      </c>
      <c r="E2957" s="16" t="s">
        <v>28</v>
      </c>
      <c r="F2957" s="182">
        <v>2018</v>
      </c>
      <c r="G2957" s="182">
        <v>11</v>
      </c>
      <c r="H2957" s="185"/>
      <c r="I2957" s="57" t="str">
        <f t="shared" si="588"/>
        <v>Q3</v>
      </c>
      <c r="J2957" s="178" t="s">
        <v>2788</v>
      </c>
      <c r="K2957" s="185" t="s">
        <v>2789</v>
      </c>
      <c r="L2957" s="25" t="s">
        <v>2790</v>
      </c>
      <c r="M2957" s="16" t="s">
        <v>2546</v>
      </c>
      <c r="N2957" s="16">
        <v>1</v>
      </c>
      <c r="O2957" s="16"/>
      <c r="P2957" s="57" t="str">
        <f t="shared" si="589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2725</v>
      </c>
      <c r="W2957" s="16" t="s">
        <v>2445</v>
      </c>
      <c r="X2957" s="34">
        <v>420000</v>
      </c>
      <c r="Y2957" s="176">
        <v>1</v>
      </c>
      <c r="Z2957" s="26">
        <f t="shared" si="597"/>
        <v>420000</v>
      </c>
      <c r="AA2957" s="16">
        <v>1</v>
      </c>
      <c r="AB2957" s="35">
        <f t="shared" si="598"/>
        <v>420000</v>
      </c>
      <c r="AC2957" s="27">
        <f t="shared" si="590"/>
        <v>73080</v>
      </c>
      <c r="AD2957" s="184">
        <v>0.17399999999999999</v>
      </c>
      <c r="AE2957" s="183">
        <f t="shared" si="591"/>
        <v>1</v>
      </c>
      <c r="AF2957" s="183">
        <f>IF(AND(COUNTIFS($J$18:J2957,J2957)=1,AE2957=1),1,"")</f>
        <v>1</v>
      </c>
      <c r="AG2957" s="183">
        <f>IF(C2957="","",IF(AND(COUNTIFS($J$18:J2957,J2957)=1,C2957&lt;&gt;""),1,""))</f>
        <v>1</v>
      </c>
      <c r="AH2957" s="183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82">
        <v>2018</v>
      </c>
      <c r="C2958" s="182">
        <v>9</v>
      </c>
      <c r="D2958" s="57" t="str">
        <f t="shared" si="587"/>
        <v>Q2</v>
      </c>
      <c r="E2958" s="16" t="s">
        <v>28</v>
      </c>
      <c r="F2958" s="182">
        <v>2018</v>
      </c>
      <c r="G2958" s="182">
        <v>11</v>
      </c>
      <c r="H2958" s="185"/>
      <c r="I2958" s="57" t="str">
        <f t="shared" si="588"/>
        <v>Q3</v>
      </c>
      <c r="J2958" s="178" t="s">
        <v>2791</v>
      </c>
      <c r="K2958" s="185" t="s">
        <v>3183</v>
      </c>
      <c r="L2958" s="25" t="s">
        <v>2777</v>
      </c>
      <c r="M2958" s="16" t="s">
        <v>2778</v>
      </c>
      <c r="N2958" s="16">
        <v>1</v>
      </c>
      <c r="O2958" s="16"/>
      <c r="P2958" s="57" t="str">
        <f t="shared" si="589"/>
        <v>MAIN UNIT</v>
      </c>
      <c r="Q2958" s="16" t="s">
        <v>2738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2779</v>
      </c>
      <c r="W2958" s="16" t="s">
        <v>51</v>
      </c>
      <c r="X2958" s="34">
        <v>449000</v>
      </c>
      <c r="Y2958" s="176">
        <v>1.1599999999999999</v>
      </c>
      <c r="Z2958" s="26">
        <f t="shared" si="597"/>
        <v>449000</v>
      </c>
      <c r="AA2958" s="16">
        <v>1.125</v>
      </c>
      <c r="AB2958" s="35">
        <f t="shared" si="598"/>
        <v>435452.58620689658</v>
      </c>
      <c r="AC2958" s="27">
        <f t="shared" si="590"/>
        <v>52254.310344827587</v>
      </c>
      <c r="AD2958" s="184">
        <v>0.12</v>
      </c>
      <c r="AE2958" s="183">
        <f t="shared" si="591"/>
        <v>0</v>
      </c>
      <c r="AF2958" s="183" t="str">
        <f>IF(AND(COUNTIFS($J$18:J2958,J2958)=1,AE2958=1),1,"")</f>
        <v/>
      </c>
      <c r="AG2958" s="183">
        <f>IF(C2958="","",IF(AND(COUNTIFS($J$18:J2958,J2958)=1,C2958&lt;&gt;""),1,""))</f>
        <v>1</v>
      </c>
      <c r="AH2958" s="183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82">
        <v>2018</v>
      </c>
      <c r="C2959" s="182">
        <v>9</v>
      </c>
      <c r="D2959" s="57" t="str">
        <f t="shared" si="587"/>
        <v>Q2</v>
      </c>
      <c r="E2959" s="16" t="s">
        <v>28</v>
      </c>
      <c r="F2959" s="182">
        <v>2018</v>
      </c>
      <c r="G2959" s="182">
        <v>9</v>
      </c>
      <c r="H2959" s="185"/>
      <c r="I2959" s="57" t="str">
        <f t="shared" si="588"/>
        <v>Q2</v>
      </c>
      <c r="J2959" s="178" t="s">
        <v>2791</v>
      </c>
      <c r="K2959" s="185" t="s">
        <v>3183</v>
      </c>
      <c r="L2959" s="25" t="s">
        <v>2777</v>
      </c>
      <c r="M2959" s="16" t="s">
        <v>2778</v>
      </c>
      <c r="N2959" s="16">
        <v>1</v>
      </c>
      <c r="O2959" s="16"/>
      <c r="P2959" s="57" t="str">
        <f t="shared" si="589"/>
        <v>MAIN UNIT</v>
      </c>
      <c r="Q2959" s="16" t="s">
        <v>2738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2779</v>
      </c>
      <c r="W2959" s="16" t="s">
        <v>51</v>
      </c>
      <c r="X2959" s="34">
        <v>449000</v>
      </c>
      <c r="Y2959" s="187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98"/>
        <v>456946.90265486727</v>
      </c>
      <c r="AC2959" s="27">
        <f t="shared" si="590"/>
        <v>54833.628318584073</v>
      </c>
      <c r="AD2959" s="184">
        <v>0.12</v>
      </c>
      <c r="AE2959" s="183">
        <f t="shared" si="591"/>
        <v>0</v>
      </c>
      <c r="AF2959" s="183" t="str">
        <f>IF(AND(COUNTIFS($J$18:J2959,J2959)=1,AE2959=1),1,"")</f>
        <v/>
      </c>
      <c r="AG2959" s="183" t="str">
        <f>IF(C2959="","",IF(AND(COUNTIFS($J$18:J2959,J2959)=1,C2959&lt;&gt;""),1,""))</f>
        <v/>
      </c>
      <c r="AH2959" s="183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82">
        <v>2018</v>
      </c>
      <c r="C2960" s="182">
        <v>11</v>
      </c>
      <c r="D2960" s="57" t="str">
        <f t="shared" si="587"/>
        <v>Q3</v>
      </c>
      <c r="E2960" s="16" t="s">
        <v>28</v>
      </c>
      <c r="F2960" s="182">
        <v>2019</v>
      </c>
      <c r="G2960" s="182">
        <v>1</v>
      </c>
      <c r="H2960" s="185"/>
      <c r="I2960" s="57" t="str">
        <f t="shared" si="588"/>
        <v>Q4</v>
      </c>
      <c r="J2960" s="178" t="s">
        <v>2792</v>
      </c>
      <c r="K2960" s="185" t="s">
        <v>485</v>
      </c>
      <c r="L2960" s="25" t="s">
        <v>2726</v>
      </c>
      <c r="M2960" s="16" t="s">
        <v>47</v>
      </c>
      <c r="N2960" s="16">
        <v>1</v>
      </c>
      <c r="O2960" s="16"/>
      <c r="P2960" s="57" t="str">
        <f t="shared" si="589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76">
        <v>1.1599999999999999</v>
      </c>
      <c r="Z2960" s="26">
        <f t="shared" si="597"/>
        <v>570624</v>
      </c>
      <c r="AA2960" s="16">
        <v>1.125</v>
      </c>
      <c r="AB2960" s="35">
        <f t="shared" si="598"/>
        <v>553406.89655172417</v>
      </c>
      <c r="AC2960" s="27">
        <f t="shared" si="590"/>
        <v>97897.680000000008</v>
      </c>
      <c r="AD2960" s="184">
        <v>0.1769</v>
      </c>
      <c r="AE2960" s="183">
        <f t="shared" si="591"/>
        <v>0</v>
      </c>
      <c r="AF2960" s="183" t="str">
        <f>IF(AND(COUNTIFS($J$18:J2960,J2960)=1,AE2960=1),1,"")</f>
        <v/>
      </c>
      <c r="AG2960" s="183">
        <f>IF(C2960="","",IF(AND(COUNTIFS($J$18:J2960,J2960)=1,C2960&lt;&gt;""),1,""))</f>
        <v>1</v>
      </c>
      <c r="AH2960" s="183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82">
        <v>2018</v>
      </c>
      <c r="C2961" s="182">
        <v>10</v>
      </c>
      <c r="D2961" s="57" t="str">
        <f t="shared" si="587"/>
        <v>Q3</v>
      </c>
      <c r="E2961" s="16" t="s">
        <v>28</v>
      </c>
      <c r="F2961" s="182">
        <v>2019</v>
      </c>
      <c r="G2961" s="182">
        <v>1</v>
      </c>
      <c r="H2961" s="185"/>
      <c r="I2961" s="57" t="str">
        <f t="shared" si="588"/>
        <v>Q4</v>
      </c>
      <c r="J2961" s="178" t="s">
        <v>2793</v>
      </c>
      <c r="K2961" s="185" t="s">
        <v>2794</v>
      </c>
      <c r="L2961" s="25" t="s">
        <v>2783</v>
      </c>
      <c r="M2961" s="16" t="s">
        <v>2778</v>
      </c>
      <c r="N2961" s="16">
        <v>1</v>
      </c>
      <c r="O2961" s="16"/>
      <c r="P2961" s="57" t="str">
        <f t="shared" si="589"/>
        <v>MAIN UNIT</v>
      </c>
      <c r="Q2961" s="16" t="s">
        <v>48</v>
      </c>
      <c r="R2961" s="16" t="s">
        <v>1991</v>
      </c>
      <c r="S2961" s="16" t="s">
        <v>36</v>
      </c>
      <c r="T2961" s="16" t="s">
        <v>2795</v>
      </c>
      <c r="U2961" s="16" t="s">
        <v>66</v>
      </c>
      <c r="V2961" s="16" t="s">
        <v>2774</v>
      </c>
      <c r="W2961" s="16" t="s">
        <v>51</v>
      </c>
      <c r="X2961" s="34">
        <v>380000</v>
      </c>
      <c r="Y2961" s="176">
        <v>1.1599999999999999</v>
      </c>
      <c r="Z2961" s="26">
        <f t="shared" si="597"/>
        <v>380000</v>
      </c>
      <c r="AA2961" s="16">
        <v>1.125</v>
      </c>
      <c r="AB2961" s="35">
        <f t="shared" si="598"/>
        <v>368534.48275862075</v>
      </c>
      <c r="AC2961" s="27">
        <f t="shared" si="590"/>
        <v>44224.137931034486</v>
      </c>
      <c r="AD2961" s="184">
        <v>0.12</v>
      </c>
      <c r="AE2961" s="183">
        <f t="shared" si="591"/>
        <v>0</v>
      </c>
      <c r="AF2961" s="183" t="str">
        <f>IF(AND(COUNTIFS($J$18:J2961,J2961)=1,AE2961=1),1,"")</f>
        <v/>
      </c>
      <c r="AG2961" s="183">
        <f>IF(C2961="","",IF(AND(COUNTIFS($J$18:J2961,J2961)=1,C2961&lt;&gt;""),1,""))</f>
        <v>1</v>
      </c>
      <c r="AH2961" s="183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82">
        <v>2019</v>
      </c>
      <c r="C2962" s="182">
        <v>3</v>
      </c>
      <c r="D2962" s="57" t="str">
        <f t="shared" si="587"/>
        <v>Q4</v>
      </c>
      <c r="E2962" s="16" t="s">
        <v>34</v>
      </c>
      <c r="F2962" s="182">
        <v>2019</v>
      </c>
      <c r="G2962" s="182">
        <v>4</v>
      </c>
      <c r="H2962" s="185"/>
      <c r="I2962" s="57" t="str">
        <f t="shared" si="588"/>
        <v>Q1</v>
      </c>
      <c r="J2962" s="178" t="s">
        <v>616</v>
      </c>
      <c r="K2962" s="185" t="s">
        <v>3143</v>
      </c>
      <c r="L2962" s="25" t="s">
        <v>2734</v>
      </c>
      <c r="M2962" s="16" t="s">
        <v>2546</v>
      </c>
      <c r="N2962" s="16">
        <v>1</v>
      </c>
      <c r="O2962" s="16"/>
      <c r="P2962" s="57" t="str">
        <f t="shared" si="589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76">
        <v>1.1299999999999999</v>
      </c>
      <c r="Z2962" s="26">
        <f t="shared" si="597"/>
        <v>292241.38</v>
      </c>
      <c r="AA2962" s="16">
        <v>1.1599999999999999</v>
      </c>
      <c r="AB2962" s="35">
        <f t="shared" si="598"/>
        <v>300000.00070796459</v>
      </c>
      <c r="AC2962" s="27">
        <f t="shared" si="590"/>
        <v>50250.000118584074</v>
      </c>
      <c r="AD2962" s="184">
        <v>0.16750000000000001</v>
      </c>
      <c r="AE2962" s="183">
        <f t="shared" si="591"/>
        <v>1</v>
      </c>
      <c r="AF2962" s="183" t="str">
        <f>IF(AND(COUNTIFS($J$18:J2962,J2962)=1,AE2962=1),1,"")</f>
        <v/>
      </c>
      <c r="AG2962" s="183" t="str">
        <f>IF(C2962="","",IF(AND(COUNTIFS($J$18:J2962,J2962)=1,C2962&lt;&gt;""),1,""))</f>
        <v/>
      </c>
      <c r="AH2962" s="183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82">
        <v>2019</v>
      </c>
      <c r="C2963" s="182">
        <v>3</v>
      </c>
      <c r="D2963" s="57" t="str">
        <f t="shared" si="587"/>
        <v>Q4</v>
      </c>
      <c r="E2963" s="16" t="s">
        <v>34</v>
      </c>
      <c r="F2963" s="182">
        <v>2019</v>
      </c>
      <c r="G2963" s="182">
        <v>4</v>
      </c>
      <c r="H2963" s="185"/>
      <c r="I2963" s="57" t="str">
        <f t="shared" si="588"/>
        <v>Q1</v>
      </c>
      <c r="J2963" s="178" t="s">
        <v>2796</v>
      </c>
      <c r="K2963" s="185" t="s">
        <v>2797</v>
      </c>
      <c r="L2963" s="25" t="s">
        <v>2783</v>
      </c>
      <c r="M2963" s="16" t="s">
        <v>2778</v>
      </c>
      <c r="N2963" s="16">
        <v>1</v>
      </c>
      <c r="O2963" s="16"/>
      <c r="P2963" s="57" t="str">
        <f t="shared" si="589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2774</v>
      </c>
      <c r="W2963" s="16" t="s">
        <v>51</v>
      </c>
      <c r="X2963" s="34">
        <v>370172</v>
      </c>
      <c r="Y2963" s="176">
        <v>1.1299999999999999</v>
      </c>
      <c r="Z2963" s="26">
        <f t="shared" si="597"/>
        <v>370172</v>
      </c>
      <c r="AA2963" s="16">
        <v>1.1599999999999999</v>
      </c>
      <c r="AB2963" s="35">
        <f t="shared" si="598"/>
        <v>379999.57522123895</v>
      </c>
      <c r="AC2963" s="27">
        <f t="shared" si="590"/>
        <v>62205.930463716817</v>
      </c>
      <c r="AD2963" s="184">
        <v>0.16370000000000001</v>
      </c>
      <c r="AE2963" s="183">
        <f t="shared" si="591"/>
        <v>1</v>
      </c>
      <c r="AF2963" s="183">
        <f>IF(AND(COUNTIFS($J$18:J2963,J2963)=1,AE2963=1),1,"")</f>
        <v>1</v>
      </c>
      <c r="AG2963" s="183">
        <f>IF(C2963="","",IF(AND(COUNTIFS($J$18:J2963,J2963)=1,C2963&lt;&gt;""),1,""))</f>
        <v>1</v>
      </c>
      <c r="AH2963" s="183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82">
        <v>2019</v>
      </c>
      <c r="C2964" s="182">
        <v>11</v>
      </c>
      <c r="D2964" s="57" t="str">
        <f t="shared" si="587"/>
        <v>Q3</v>
      </c>
      <c r="E2964" s="16" t="s">
        <v>34</v>
      </c>
      <c r="F2964" s="182">
        <v>2019</v>
      </c>
      <c r="G2964" s="182">
        <v>12</v>
      </c>
      <c r="H2964" s="185"/>
      <c r="I2964" s="57" t="str">
        <f t="shared" si="588"/>
        <v>Q3</v>
      </c>
      <c r="J2964" s="178" t="s">
        <v>2798</v>
      </c>
      <c r="K2964" s="185" t="s">
        <v>2799</v>
      </c>
      <c r="L2964" s="25" t="s">
        <v>2734</v>
      </c>
      <c r="M2964" s="16" t="s">
        <v>2546</v>
      </c>
      <c r="N2964" s="16">
        <v>1</v>
      </c>
      <c r="O2964" s="16"/>
      <c r="P2964" s="57" t="str">
        <f t="shared" si="589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2800</v>
      </c>
      <c r="W2964" s="16" t="s">
        <v>849</v>
      </c>
      <c r="X2964" s="34">
        <v>50000</v>
      </c>
      <c r="Y2964" s="176">
        <v>1</v>
      </c>
      <c r="Z2964" s="26">
        <f t="shared" si="597"/>
        <v>50000</v>
      </c>
      <c r="AA2964" s="16">
        <v>7.8</v>
      </c>
      <c r="AB2964" s="35">
        <f t="shared" si="598"/>
        <v>390000</v>
      </c>
      <c r="AC2964" s="27">
        <f t="shared" si="590"/>
        <v>92352</v>
      </c>
      <c r="AD2964" s="184">
        <v>0.23680000000000001</v>
      </c>
      <c r="AE2964" s="183">
        <f t="shared" si="591"/>
        <v>1</v>
      </c>
      <c r="AF2964" s="183">
        <f>IF(AND(COUNTIFS($J$18:J2964,J2964)=1,AE2964=1),1,"")</f>
        <v>1</v>
      </c>
      <c r="AG2964" s="183">
        <f>IF(C2964="","",IF(AND(COUNTIFS($J$18:J2964,J2964)=1,C2964&lt;&gt;""),1,""))</f>
        <v>1</v>
      </c>
      <c r="AH2964" s="183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82">
        <v>2019</v>
      </c>
      <c r="C2965" s="182">
        <v>11</v>
      </c>
      <c r="D2965" s="57" t="str">
        <f t="shared" si="587"/>
        <v>Q3</v>
      </c>
      <c r="E2965" s="16" t="s">
        <v>34</v>
      </c>
      <c r="F2965" s="182">
        <v>2019</v>
      </c>
      <c r="G2965" s="182">
        <v>12</v>
      </c>
      <c r="H2965" s="185"/>
      <c r="I2965" s="57" t="str">
        <f t="shared" si="588"/>
        <v>Q3</v>
      </c>
      <c r="J2965" s="178" t="s">
        <v>2801</v>
      </c>
      <c r="K2965" s="185" t="s">
        <v>2802</v>
      </c>
      <c r="L2965" s="25" t="s">
        <v>2734</v>
      </c>
      <c r="M2965" s="16" t="s">
        <v>2546</v>
      </c>
      <c r="N2965" s="16">
        <v>1</v>
      </c>
      <c r="O2965" s="16"/>
      <c r="P2965" s="57" t="str">
        <f t="shared" si="589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2741</v>
      </c>
      <c r="W2965" s="16" t="s">
        <v>51</v>
      </c>
      <c r="X2965" s="34">
        <v>260000</v>
      </c>
      <c r="Y2965" s="176">
        <v>1.1299999999999999</v>
      </c>
      <c r="Z2965" s="26">
        <f t="shared" si="597"/>
        <v>260000</v>
      </c>
      <c r="AA2965" s="16">
        <v>1.1100000000000001</v>
      </c>
      <c r="AB2965" s="35">
        <f t="shared" si="598"/>
        <v>255398.23008849562</v>
      </c>
      <c r="AC2965" s="27">
        <f t="shared" si="590"/>
        <v>37390.300884955759</v>
      </c>
      <c r="AD2965" s="184">
        <v>0.1464</v>
      </c>
      <c r="AE2965" s="183">
        <f t="shared" si="591"/>
        <v>0</v>
      </c>
      <c r="AF2965" s="183" t="str">
        <f>IF(AND(COUNTIFS($J$18:J2965,J2965)=1,AE2965=1),1,"")</f>
        <v/>
      </c>
      <c r="AG2965" s="183">
        <f>IF(C2965="","",IF(AND(COUNTIFS($J$18:J2965,J2965)=1,C2965&lt;&gt;""),1,""))</f>
        <v>1</v>
      </c>
      <c r="AH2965" s="183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82">
        <v>2019</v>
      </c>
      <c r="C2966" s="182">
        <v>10</v>
      </c>
      <c r="D2966" s="57" t="str">
        <f t="shared" si="587"/>
        <v>Q3</v>
      </c>
      <c r="E2966" s="16" t="s">
        <v>34</v>
      </c>
      <c r="F2966" s="182">
        <v>2019</v>
      </c>
      <c r="G2966" s="182">
        <v>12</v>
      </c>
      <c r="H2966" s="185"/>
      <c r="I2966" s="57" t="str">
        <f t="shared" si="588"/>
        <v>Q3</v>
      </c>
      <c r="J2966" s="178" t="s">
        <v>687</v>
      </c>
      <c r="K2966" s="185" t="s">
        <v>688</v>
      </c>
      <c r="L2966" s="25" t="s">
        <v>2726</v>
      </c>
      <c r="M2966" s="16" t="s">
        <v>47</v>
      </c>
      <c r="N2966" s="16">
        <v>1</v>
      </c>
      <c r="O2966" s="16"/>
      <c r="P2966" s="57" t="str">
        <f t="shared" si="589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76">
        <v>1.1299999999999999</v>
      </c>
      <c r="Z2966" s="26">
        <f t="shared" si="597"/>
        <v>370000</v>
      </c>
      <c r="AA2966" s="16">
        <v>1.1100000000000001</v>
      </c>
      <c r="AB2966" s="35">
        <f t="shared" si="598"/>
        <v>363451.32743362838</v>
      </c>
      <c r="AC2966" s="27">
        <f t="shared" si="590"/>
        <v>41651.52212389381</v>
      </c>
      <c r="AD2966" s="184">
        <v>0.11459999999999999</v>
      </c>
      <c r="AE2966" s="183">
        <f t="shared" si="591"/>
        <v>1</v>
      </c>
      <c r="AF2966" s="183" t="str">
        <f>IF(AND(COUNTIFS($J$18:J2966,J2966)=1,AE2966=1),1,"")</f>
        <v/>
      </c>
      <c r="AG2966" s="183" t="str">
        <f>IF(C2966="","",IF(AND(COUNTIFS($J$18:J2966,J2966)=1,C2966&lt;&gt;""),1,""))</f>
        <v/>
      </c>
      <c r="AH2966" s="183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82">
        <v>2019</v>
      </c>
      <c r="C2967" s="182">
        <v>1</v>
      </c>
      <c r="D2967" s="57" t="str">
        <f t="shared" si="587"/>
        <v>Q4</v>
      </c>
      <c r="E2967" s="16" t="s">
        <v>28</v>
      </c>
      <c r="F2967" s="182">
        <v>2019</v>
      </c>
      <c r="G2967" s="182">
        <v>2</v>
      </c>
      <c r="H2967" s="185"/>
      <c r="I2967" s="57" t="str">
        <f t="shared" si="588"/>
        <v>Q4</v>
      </c>
      <c r="J2967" s="178" t="s">
        <v>2803</v>
      </c>
      <c r="K2967" s="185" t="s">
        <v>2804</v>
      </c>
      <c r="L2967" s="25" t="s">
        <v>2777</v>
      </c>
      <c r="M2967" s="16" t="s">
        <v>2778</v>
      </c>
      <c r="N2967" s="16">
        <v>1</v>
      </c>
      <c r="O2967" s="16"/>
      <c r="P2967" s="57" t="str">
        <f t="shared" si="589"/>
        <v>MAIN UNIT</v>
      </c>
      <c r="Q2967" s="16" t="s">
        <v>56</v>
      </c>
      <c r="R2967" s="16" t="s">
        <v>2805</v>
      </c>
      <c r="S2967" s="16" t="s">
        <v>39</v>
      </c>
      <c r="T2967" s="16" t="s">
        <v>419</v>
      </c>
      <c r="U2967" s="16" t="s">
        <v>66</v>
      </c>
      <c r="V2967" s="16" t="s">
        <v>2774</v>
      </c>
      <c r="W2967" s="16" t="s">
        <v>51</v>
      </c>
      <c r="X2967" s="34">
        <v>366000</v>
      </c>
      <c r="Y2967" s="176">
        <v>1.1599999999999999</v>
      </c>
      <c r="Z2967" s="26">
        <f t="shared" si="597"/>
        <v>366000</v>
      </c>
      <c r="AA2967" s="16">
        <v>1.1499999999999999</v>
      </c>
      <c r="AB2967" s="35">
        <f t="shared" si="598"/>
        <v>362844.8275862069</v>
      </c>
      <c r="AC2967" s="27">
        <f t="shared" si="590"/>
        <v>45065.327586206899</v>
      </c>
      <c r="AD2967" s="184">
        <v>0.1242</v>
      </c>
      <c r="AE2967" s="183">
        <f t="shared" si="591"/>
        <v>1</v>
      </c>
      <c r="AF2967" s="183">
        <f>IF(AND(COUNTIFS($J$18:J2967,J2967)=1,AE2967=1),1,"")</f>
        <v>1</v>
      </c>
      <c r="AG2967" s="183">
        <f>IF(C2967="","",IF(AND(COUNTIFS($J$18:J2967,J2967)=1,C2967&lt;&gt;""),1,""))</f>
        <v>1</v>
      </c>
      <c r="AH2967" s="183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82">
        <v>2019</v>
      </c>
      <c r="C2968" s="182">
        <v>1</v>
      </c>
      <c r="D2968" s="57" t="str">
        <f t="shared" si="587"/>
        <v>Q4</v>
      </c>
      <c r="E2968" s="16" t="s">
        <v>28</v>
      </c>
      <c r="F2968" s="182">
        <v>2019</v>
      </c>
      <c r="G2968" s="182">
        <v>2</v>
      </c>
      <c r="H2968" s="185"/>
      <c r="I2968" s="57" t="str">
        <f t="shared" si="588"/>
        <v>Q4</v>
      </c>
      <c r="J2968" s="178" t="s">
        <v>2806</v>
      </c>
      <c r="K2968" s="185" t="s">
        <v>699</v>
      </c>
      <c r="L2968" s="25" t="s">
        <v>2748</v>
      </c>
      <c r="M2968" s="16" t="s">
        <v>2546</v>
      </c>
      <c r="N2968" s="16">
        <v>1</v>
      </c>
      <c r="O2968" s="16"/>
      <c r="P2968" s="57" t="str">
        <f t="shared" si="589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2725</v>
      </c>
      <c r="W2968" s="16" t="s">
        <v>693</v>
      </c>
      <c r="X2968" s="34">
        <v>260000</v>
      </c>
      <c r="Y2968" s="176">
        <v>1.1599999999999999</v>
      </c>
      <c r="Z2968" s="26">
        <f t="shared" si="597"/>
        <v>260000</v>
      </c>
      <c r="AA2968" s="16">
        <v>1.1499999999999999</v>
      </c>
      <c r="AB2968" s="35">
        <f t="shared" si="598"/>
        <v>257758.62068965519</v>
      </c>
      <c r="AC2968" s="27">
        <f t="shared" si="590"/>
        <v>28456.551724137931</v>
      </c>
      <c r="AD2968" s="184">
        <v>0.1104</v>
      </c>
      <c r="AE2968" s="183">
        <f t="shared" si="591"/>
        <v>0</v>
      </c>
      <c r="AF2968" s="183" t="str">
        <f>IF(AND(COUNTIFS($J$18:J2968,J2968)=1,AE2968=1),1,"")</f>
        <v/>
      </c>
      <c r="AG2968" s="183">
        <f>IF(C2968="","",IF(AND(COUNTIFS($J$18:J2968,J2968)=1,C2968&lt;&gt;""),1,""))</f>
        <v>1</v>
      </c>
      <c r="AH2968" s="183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82">
        <v>2019</v>
      </c>
      <c r="C2969" s="182">
        <v>1</v>
      </c>
      <c r="D2969" s="57" t="str">
        <f t="shared" si="587"/>
        <v>Q4</v>
      </c>
      <c r="E2969" s="16" t="s">
        <v>34</v>
      </c>
      <c r="F2969" s="182">
        <v>2019</v>
      </c>
      <c r="G2969" s="182">
        <v>6</v>
      </c>
      <c r="H2969" s="185"/>
      <c r="I2969" s="57" t="str">
        <f t="shared" si="588"/>
        <v>Q1</v>
      </c>
      <c r="J2969" s="178" t="s">
        <v>2807</v>
      </c>
      <c r="K2969" s="185" t="s">
        <v>3170</v>
      </c>
      <c r="L2969" s="25" t="s">
        <v>2726</v>
      </c>
      <c r="M2969" s="16" t="s">
        <v>47</v>
      </c>
      <c r="N2969" s="16">
        <v>1</v>
      </c>
      <c r="O2969" s="16"/>
      <c r="P2969" s="57" t="str">
        <f t="shared" si="589"/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76">
        <v>1.1299999999999999</v>
      </c>
      <c r="Z2969" s="26">
        <f t="shared" si="597"/>
        <v>418879</v>
      </c>
      <c r="AA2969" s="16">
        <v>1.135</v>
      </c>
      <c r="AB2969" s="35">
        <f t="shared" si="598"/>
        <v>420732.44690265489</v>
      </c>
      <c r="AC2969" s="27">
        <f t="shared" si="590"/>
        <v>46743.37485088496</v>
      </c>
      <c r="AD2969" s="184">
        <v>0.1111</v>
      </c>
      <c r="AE2969" s="183">
        <f t="shared" si="591"/>
        <v>0</v>
      </c>
      <c r="AF2969" s="183" t="str">
        <f>IF(AND(COUNTIFS($J$18:J2969,J2969)=1,AE2969=1),1,"")</f>
        <v/>
      </c>
      <c r="AG2969" s="183">
        <f>IF(C2969="","",IF(AND(COUNTIFS($J$18:J2969,J2969)=1,C2969&lt;&gt;""),1,""))</f>
        <v>1</v>
      </c>
      <c r="AH2969" s="183">
        <f>IF(G2969="","",IF(AND(COUNTIFS($J$18:J2969,J2969)=1,G2969&lt;&gt;""),1,""))</f>
        <v>1</v>
      </c>
      <c r="AI2969" s="28">
        <f t="shared" si="592"/>
        <v>31296887.03789809</v>
      </c>
      <c r="AJ2969" s="28">
        <f t="shared" si="593"/>
        <v>3588873.9502021763</v>
      </c>
      <c r="AK2969" s="29">
        <f t="shared" si="594"/>
        <v>0.11467191436184468</v>
      </c>
      <c r="AL2969" s="25"/>
      <c r="AM2969" s="25"/>
      <c r="AN2969" s="25"/>
      <c r="AO2969" s="25"/>
      <c r="AP2969" s="45" t="str">
        <f t="shared" si="595"/>
        <v>20196</v>
      </c>
      <c r="AQ2969" s="45" t="str">
        <f t="shared" si="596"/>
        <v>20196RMB</v>
      </c>
    </row>
    <row r="2970" spans="1:43" s="15" customFormat="1">
      <c r="A2970" s="16" t="s">
        <v>28</v>
      </c>
      <c r="B2970" s="182">
        <v>2019</v>
      </c>
      <c r="C2970" s="182">
        <v>1</v>
      </c>
      <c r="D2970" s="57" t="str">
        <f t="shared" si="587"/>
        <v>Q4</v>
      </c>
      <c r="E2970" s="16" t="s">
        <v>34</v>
      </c>
      <c r="F2970" s="182">
        <v>2019</v>
      </c>
      <c r="G2970" s="182">
        <v>6</v>
      </c>
      <c r="H2970" s="185"/>
      <c r="I2970" s="57" t="str">
        <f t="shared" si="588"/>
        <v>Q1</v>
      </c>
      <c r="J2970" s="178" t="s">
        <v>2807</v>
      </c>
      <c r="K2970" s="185" t="s">
        <v>3170</v>
      </c>
      <c r="L2970" s="25" t="s">
        <v>2808</v>
      </c>
      <c r="M2970" s="16" t="s">
        <v>2546</v>
      </c>
      <c r="N2970" s="16">
        <v>1</v>
      </c>
      <c r="O2970" s="16"/>
      <c r="P2970" s="57" t="str">
        <f t="shared" si="589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76">
        <v>1.1299999999999999</v>
      </c>
      <c r="Z2970" s="26">
        <f t="shared" si="597"/>
        <v>1656034</v>
      </c>
      <c r="AA2970" s="16">
        <v>1.135</v>
      </c>
      <c r="AB2970" s="35">
        <f t="shared" si="598"/>
        <v>1663361.5840707968</v>
      </c>
      <c r="AC2970" s="27">
        <f t="shared" si="590"/>
        <v>184799.47199026553</v>
      </c>
      <c r="AD2970" s="184">
        <v>0.1111</v>
      </c>
      <c r="AE2970" s="183">
        <f t="shared" si="591"/>
        <v>0</v>
      </c>
      <c r="AF2970" s="183" t="str">
        <f>IF(AND(COUNTIFS($J$18:J2970,J2970)=1,AE2970=1),1,"")</f>
        <v/>
      </c>
      <c r="AG2970" s="183" t="str">
        <f>IF(C2970="","",IF(AND(COUNTIFS($J$18:J2970,J2970)=1,C2970&lt;&gt;""),1,""))</f>
        <v/>
      </c>
      <c r="AH2970" s="183" t="str">
        <f>IF(G2970="","",IF(AND(COUNTIFS($J$18:J2970,J2970)=1,G2970&lt;&gt;""),1,""))</f>
        <v/>
      </c>
      <c r="AI2970" s="28">
        <f t="shared" si="592"/>
        <v>31296887.03789809</v>
      </c>
      <c r="AJ2970" s="28">
        <f t="shared" si="593"/>
        <v>3588873.9502021763</v>
      </c>
      <c r="AK2970" s="29">
        <f t="shared" si="594"/>
        <v>0.11467191436184468</v>
      </c>
      <c r="AL2970" s="25"/>
      <c r="AM2970" s="25"/>
      <c r="AN2970" s="25"/>
      <c r="AO2970" s="25"/>
      <c r="AP2970" s="45" t="str">
        <f t="shared" si="595"/>
        <v>20196</v>
      </c>
      <c r="AQ2970" s="45" t="str">
        <f t="shared" si="596"/>
        <v>20196RMB</v>
      </c>
    </row>
    <row r="2971" spans="1:43" s="15" customFormat="1">
      <c r="A2971" s="16" t="s">
        <v>34</v>
      </c>
      <c r="B2971" s="182">
        <v>2019</v>
      </c>
      <c r="C2971" s="182">
        <v>4</v>
      </c>
      <c r="D2971" s="57" t="str">
        <f t="shared" si="587"/>
        <v>Q1</v>
      </c>
      <c r="E2971" s="16" t="s">
        <v>34</v>
      </c>
      <c r="F2971" s="182">
        <v>2019</v>
      </c>
      <c r="G2971" s="182">
        <v>6</v>
      </c>
      <c r="H2971" s="185"/>
      <c r="I2971" s="57" t="str">
        <f t="shared" si="588"/>
        <v>Q1</v>
      </c>
      <c r="J2971" s="178" t="s">
        <v>2809</v>
      </c>
      <c r="K2971" s="185" t="s">
        <v>819</v>
      </c>
      <c r="L2971" s="25" t="s">
        <v>2748</v>
      </c>
      <c r="M2971" s="16" t="s">
        <v>2546</v>
      </c>
      <c r="N2971" s="16">
        <v>1</v>
      </c>
      <c r="O2971" s="16"/>
      <c r="P2971" s="57" t="str">
        <f t="shared" si="589"/>
        <v>MAIN UNIT</v>
      </c>
      <c r="Q2971" s="16" t="s">
        <v>706</v>
      </c>
      <c r="R2971" s="16" t="s">
        <v>2810</v>
      </c>
      <c r="S2971" s="16" t="s">
        <v>707</v>
      </c>
      <c r="T2971" s="16" t="s">
        <v>65</v>
      </c>
      <c r="U2971" s="16" t="s">
        <v>66</v>
      </c>
      <c r="V2971" s="16" t="s">
        <v>2811</v>
      </c>
      <c r="W2971" s="16" t="s">
        <v>729</v>
      </c>
      <c r="X2971" s="34">
        <v>300000</v>
      </c>
      <c r="Y2971" s="176">
        <v>1.1299999999999999</v>
      </c>
      <c r="Z2971" s="26">
        <f t="shared" si="597"/>
        <v>300000</v>
      </c>
      <c r="AA2971" s="16">
        <v>1.135</v>
      </c>
      <c r="AB2971" s="35">
        <f t="shared" si="598"/>
        <v>301327.4336283186</v>
      </c>
      <c r="AC2971" s="27">
        <f t="shared" si="590"/>
        <v>32513.230088495577</v>
      </c>
      <c r="AD2971" s="184">
        <v>0.1079</v>
      </c>
      <c r="AE2971" s="183">
        <f t="shared" si="591"/>
        <v>0</v>
      </c>
      <c r="AF2971" s="183" t="str">
        <f>IF(AND(COUNTIFS($J$18:J2971,J2971)=1,AE2971=1),1,"")</f>
        <v/>
      </c>
      <c r="AG2971" s="183">
        <f>IF(C2971="","",IF(AND(COUNTIFS($J$18:J2971,J2971)=1,C2971&lt;&gt;""),1,""))</f>
        <v>1</v>
      </c>
      <c r="AH2971" s="183">
        <f>IF(G2971="","",IF(AND(COUNTIFS($J$18:J2971,J2971)=1,G2971&lt;&gt;""),1,""))</f>
        <v>1</v>
      </c>
      <c r="AI2971" s="28">
        <f t="shared" si="592"/>
        <v>31296887.03789809</v>
      </c>
      <c r="AJ2971" s="28">
        <f t="shared" si="593"/>
        <v>3588873.9502021763</v>
      </c>
      <c r="AK2971" s="29">
        <f t="shared" si="594"/>
        <v>0.11467191436184468</v>
      </c>
      <c r="AL2971" s="25"/>
      <c r="AM2971" s="25"/>
      <c r="AN2971" s="25"/>
      <c r="AO2971" s="25"/>
      <c r="AP2971" s="45" t="str">
        <f t="shared" si="595"/>
        <v>20196</v>
      </c>
      <c r="AQ2971" s="45" t="str">
        <f t="shared" si="596"/>
        <v>20196RMB</v>
      </c>
    </row>
    <row r="2972" spans="1:43" s="15" customFormat="1">
      <c r="A2972" s="16" t="s">
        <v>28</v>
      </c>
      <c r="B2972" s="182">
        <v>2019</v>
      </c>
      <c r="C2972" s="182">
        <v>1</v>
      </c>
      <c r="D2972" s="57" t="str">
        <f t="shared" si="587"/>
        <v>Q4</v>
      </c>
      <c r="E2972" s="16" t="s">
        <v>28</v>
      </c>
      <c r="F2972" s="182">
        <v>2019</v>
      </c>
      <c r="G2972" s="182">
        <v>3</v>
      </c>
      <c r="H2972" s="185"/>
      <c r="I2972" s="57" t="str">
        <f t="shared" si="588"/>
        <v>Q4</v>
      </c>
      <c r="J2972" s="178" t="s">
        <v>2812</v>
      </c>
      <c r="K2972" s="185" t="s">
        <v>2813</v>
      </c>
      <c r="L2972" s="25" t="s">
        <v>2734</v>
      </c>
      <c r="M2972" s="16" t="s">
        <v>2546</v>
      </c>
      <c r="N2972" s="16">
        <v>1</v>
      </c>
      <c r="O2972" s="16"/>
      <c r="P2972" s="57" t="str">
        <f t="shared" si="589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76">
        <v>1.1599999999999999</v>
      </c>
      <c r="Z2972" s="26">
        <f t="shared" si="597"/>
        <v>304800</v>
      </c>
      <c r="AA2972" s="16">
        <v>1.1599999999999999</v>
      </c>
      <c r="AB2972" s="35">
        <f t="shared" si="598"/>
        <v>304800</v>
      </c>
      <c r="AC2972" s="27">
        <f t="shared" si="590"/>
        <v>43677.840000000004</v>
      </c>
      <c r="AD2972" s="184">
        <v>0.14330000000000001</v>
      </c>
      <c r="AE2972" s="183">
        <f t="shared" si="591"/>
        <v>0</v>
      </c>
      <c r="AF2972" s="183" t="str">
        <f>IF(AND(COUNTIFS($J$18:J2972,J2972)=1,AE2972=1),1,"")</f>
        <v/>
      </c>
      <c r="AG2972" s="183">
        <f>IF(C2972="","",IF(AND(COUNTIFS($J$18:J2972,J2972)=1,C2972&lt;&gt;""),1,""))</f>
        <v>1</v>
      </c>
      <c r="AH2972" s="183">
        <f>IF(G2972="","",IF(AND(COUNTIFS($J$18:J2972,J2972)=1,G2972&lt;&gt;""),1,""))</f>
        <v>1</v>
      </c>
      <c r="AI2972" s="28">
        <f t="shared" si="592"/>
        <v>47416008.333399996</v>
      </c>
      <c r="AJ2972" s="28">
        <f t="shared" si="593"/>
        <v>6981738.4465290196</v>
      </c>
      <c r="AK2972" s="29">
        <f t="shared" si="594"/>
        <v>0.1472443314383986</v>
      </c>
      <c r="AL2972" s="25"/>
      <c r="AM2972" s="25"/>
      <c r="AN2972" s="25"/>
      <c r="AO2972" s="25"/>
      <c r="AP2972" s="45" t="str">
        <f t="shared" si="595"/>
        <v>20193</v>
      </c>
      <c r="AQ2972" s="45" t="str">
        <f t="shared" si="596"/>
        <v>20193RMB</v>
      </c>
    </row>
    <row r="2973" spans="1:43" s="15" customFormat="1">
      <c r="A2973" s="16" t="s">
        <v>34</v>
      </c>
      <c r="B2973" s="182">
        <v>2019</v>
      </c>
      <c r="C2973" s="182">
        <v>4</v>
      </c>
      <c r="D2973" s="57" t="str">
        <f t="shared" si="587"/>
        <v>Q1</v>
      </c>
      <c r="E2973" s="16" t="s">
        <v>34</v>
      </c>
      <c r="F2973" s="182">
        <v>2019</v>
      </c>
      <c r="G2973" s="182">
        <v>5</v>
      </c>
      <c r="H2973" s="185"/>
      <c r="I2973" s="57" t="str">
        <f t="shared" si="588"/>
        <v>Q1</v>
      </c>
      <c r="J2973" s="178" t="s">
        <v>2814</v>
      </c>
      <c r="K2973" s="185" t="s">
        <v>2815</v>
      </c>
      <c r="L2973" s="25" t="s">
        <v>2724</v>
      </c>
      <c r="M2973" s="16" t="s">
        <v>2546</v>
      </c>
      <c r="N2973" s="16">
        <v>1</v>
      </c>
      <c r="O2973" s="16"/>
      <c r="P2973" s="57" t="str">
        <f t="shared" si="589"/>
        <v>MAIN UNIT</v>
      </c>
      <c r="Q2973" s="16" t="s">
        <v>630</v>
      </c>
      <c r="R2973" s="16" t="s">
        <v>2810</v>
      </c>
      <c r="S2973" s="16" t="s">
        <v>2816</v>
      </c>
      <c r="T2973" s="16" t="s">
        <v>136</v>
      </c>
      <c r="U2973" s="16" t="s">
        <v>137</v>
      </c>
      <c r="V2973" s="16" t="s">
        <v>2817</v>
      </c>
      <c r="W2973" s="16" t="s">
        <v>2818</v>
      </c>
      <c r="X2973" s="34">
        <v>328000</v>
      </c>
      <c r="Y2973" s="176">
        <v>1.1299999999999999</v>
      </c>
      <c r="Z2973" s="26">
        <f t="shared" si="597"/>
        <v>328000</v>
      </c>
      <c r="AA2973" s="16">
        <v>1.1599999999999999</v>
      </c>
      <c r="AB2973" s="35">
        <f t="shared" si="598"/>
        <v>336707.96460176993</v>
      </c>
      <c r="AC2973" s="27">
        <f t="shared" si="590"/>
        <v>41852.800000000003</v>
      </c>
      <c r="AD2973" s="184">
        <v>0.12429999999999999</v>
      </c>
      <c r="AE2973" s="183">
        <f t="shared" si="591"/>
        <v>1</v>
      </c>
      <c r="AF2973" s="183">
        <f>IF(AND(COUNTIFS($J$18:J2973,J2973)=1,AE2973=1),1,"")</f>
        <v>1</v>
      </c>
      <c r="AG2973" s="183">
        <f>IF(C2973="","",IF(AND(COUNTIFS($J$18:J2973,J2973)=1,C2973&lt;&gt;""),1,""))</f>
        <v>1</v>
      </c>
      <c r="AH2973" s="183">
        <f>IF(G2973="","",IF(AND(COUNTIFS($J$18:J2973,J2973)=1,G2973&lt;&gt;""),1,""))</f>
        <v>1</v>
      </c>
      <c r="AI2973" s="28">
        <f t="shared" si="592"/>
        <v>14593788.187146019</v>
      </c>
      <c r="AJ2973" s="28">
        <f t="shared" si="593"/>
        <v>1868647.7321969913</v>
      </c>
      <c r="AK2973" s="29">
        <f t="shared" si="594"/>
        <v>0.12804404916900652</v>
      </c>
      <c r="AL2973" s="25"/>
      <c r="AM2973" s="25"/>
      <c r="AN2973" s="25"/>
      <c r="AO2973" s="25"/>
      <c r="AP2973" s="45" t="str">
        <f t="shared" si="595"/>
        <v>20195</v>
      </c>
      <c r="AQ2973" s="45" t="str">
        <f t="shared" si="596"/>
        <v>20195RMB</v>
      </c>
    </row>
    <row r="2974" spans="1:43" s="15" customFormat="1">
      <c r="A2974" s="16" t="s">
        <v>34</v>
      </c>
      <c r="B2974" s="182">
        <v>2019</v>
      </c>
      <c r="C2974" s="182">
        <v>7</v>
      </c>
      <c r="D2974" s="57" t="str">
        <f t="shared" si="587"/>
        <v>Q2</v>
      </c>
      <c r="E2974" s="16" t="s">
        <v>34</v>
      </c>
      <c r="F2974" s="182">
        <v>2019</v>
      </c>
      <c r="G2974" s="182">
        <v>10</v>
      </c>
      <c r="H2974" s="185"/>
      <c r="I2974" s="57" t="str">
        <f t="shared" si="588"/>
        <v>Q3</v>
      </c>
      <c r="J2974" s="178" t="s">
        <v>2819</v>
      </c>
      <c r="K2974" s="185" t="s">
        <v>2820</v>
      </c>
      <c r="L2974" s="25" t="s">
        <v>2821</v>
      </c>
      <c r="M2974" s="16" t="s">
        <v>2822</v>
      </c>
      <c r="N2974" s="16">
        <v>1</v>
      </c>
      <c r="O2974" s="16"/>
      <c r="P2974" s="57" t="str">
        <f t="shared" si="589"/>
        <v>MAIN UNIT</v>
      </c>
      <c r="Q2974" s="16" t="s">
        <v>56</v>
      </c>
      <c r="R2974" s="16" t="s">
        <v>1991</v>
      </c>
      <c r="S2974" s="16" t="s">
        <v>37</v>
      </c>
      <c r="T2974" s="16" t="s">
        <v>2823</v>
      </c>
      <c r="U2974" s="16" t="s">
        <v>76</v>
      </c>
      <c r="V2974" s="16" t="s">
        <v>2774</v>
      </c>
      <c r="W2974" s="16" t="s">
        <v>51</v>
      </c>
      <c r="X2974" s="34">
        <v>265000</v>
      </c>
      <c r="Y2974" s="176">
        <v>1.1299999999999999</v>
      </c>
      <c r="Z2974" s="26">
        <f t="shared" si="597"/>
        <v>265000</v>
      </c>
      <c r="AA2974" s="16">
        <v>1.095</v>
      </c>
      <c r="AB2974" s="35">
        <f t="shared" si="598"/>
        <v>256792.0353982301</v>
      </c>
      <c r="AC2974" s="27">
        <f t="shared" si="590"/>
        <v>66355.061946902657</v>
      </c>
      <c r="AD2974" s="184">
        <v>0.25840000000000002</v>
      </c>
      <c r="AE2974" s="183">
        <f t="shared" si="591"/>
        <v>1</v>
      </c>
      <c r="AF2974" s="183">
        <f>IF(AND(COUNTIFS($J$18:J2974,J2974)=1,AE2974=1),1,"")</f>
        <v>1</v>
      </c>
      <c r="AG2974" s="183">
        <f>IF(C2974="","",IF(AND(COUNTIFS($J$18:J2974,J2974)=1,C2974&lt;&gt;""),1,""))</f>
        <v>1</v>
      </c>
      <c r="AH2974" s="183">
        <f>IF(G2974="","",IF(AND(COUNTIFS($J$18:J2974,J2974)=1,G2974&lt;&gt;""),1,""))</f>
        <v>1</v>
      </c>
      <c r="AI2974" s="28">
        <f t="shared" si="592"/>
        <v>28647263.974455751</v>
      </c>
      <c r="AJ2974" s="28">
        <f t="shared" si="593"/>
        <v>3219855.6912513459</v>
      </c>
      <c r="AK2974" s="29">
        <f t="shared" si="594"/>
        <v>0.11239662168514358</v>
      </c>
      <c r="AL2974" s="25"/>
      <c r="AM2974" s="25"/>
      <c r="AN2974" s="25"/>
      <c r="AO2974" s="25"/>
      <c r="AP2974" s="45" t="str">
        <f t="shared" si="595"/>
        <v>201910</v>
      </c>
      <c r="AQ2974" s="45" t="str">
        <f t="shared" si="596"/>
        <v>201910RMB</v>
      </c>
    </row>
    <row r="2975" spans="1:43" s="15" customFormat="1">
      <c r="A2975" s="16" t="s">
        <v>28</v>
      </c>
      <c r="B2975" s="182">
        <v>2019</v>
      </c>
      <c r="C2975" s="182">
        <v>2</v>
      </c>
      <c r="D2975" s="57" t="str">
        <f t="shared" si="587"/>
        <v>Q4</v>
      </c>
      <c r="E2975" s="16" t="s">
        <v>34</v>
      </c>
      <c r="F2975" s="182">
        <v>2019</v>
      </c>
      <c r="G2975" s="182">
        <v>9</v>
      </c>
      <c r="H2975" s="185"/>
      <c r="I2975" s="57" t="str">
        <f t="shared" si="588"/>
        <v>Q2</v>
      </c>
      <c r="J2975" s="178" t="s">
        <v>2824</v>
      </c>
      <c r="K2975" s="185" t="s">
        <v>154</v>
      </c>
      <c r="L2975" s="25" t="s">
        <v>2825</v>
      </c>
      <c r="M2975" s="16" t="s">
        <v>47</v>
      </c>
      <c r="N2975" s="16">
        <v>1</v>
      </c>
      <c r="O2975" s="16"/>
      <c r="P2975" s="57" t="str">
        <f t="shared" si="589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76">
        <v>1.1299999999999999</v>
      </c>
      <c r="Z2975" s="26">
        <f t="shared" si="597"/>
        <v>2435344</v>
      </c>
      <c r="AA2975" s="16">
        <v>1.095</v>
      </c>
      <c r="AB2975" s="35">
        <f t="shared" si="598"/>
        <v>2359912.9911504425</v>
      </c>
      <c r="AC2975" s="27">
        <f t="shared" si="590"/>
        <v>189029.03059115045</v>
      </c>
      <c r="AD2975" s="184">
        <v>8.0100000000000005E-2</v>
      </c>
      <c r="AE2975" s="183">
        <f t="shared" si="591"/>
        <v>0</v>
      </c>
      <c r="AF2975" s="183" t="str">
        <f>IF(AND(COUNTIFS($J$18:J2975,J2975)=1,AE2975=1),1,"")</f>
        <v/>
      </c>
      <c r="AG2975" s="183">
        <f>IF(C2975="","",IF(AND(COUNTIFS($J$18:J2975,J2975)=1,C2975&lt;&gt;""),1,""))</f>
        <v>1</v>
      </c>
      <c r="AH2975" s="183">
        <f>IF(G2975="","",IF(AND(COUNTIFS($J$18:J2975,J2975)=1,G2975&lt;&gt;""),1,""))</f>
        <v>1</v>
      </c>
      <c r="AI2975" s="28">
        <f t="shared" si="592"/>
        <v>37599388.802345127</v>
      </c>
      <c r="AJ2975" s="28">
        <f t="shared" si="593"/>
        <v>4866784.3630338367</v>
      </c>
      <c r="AK2975" s="29">
        <f t="shared" si="594"/>
        <v>0.12943785838163116</v>
      </c>
      <c r="AL2975" s="25"/>
      <c r="AM2975" s="25"/>
      <c r="AN2975" s="25"/>
      <c r="AO2975" s="25"/>
      <c r="AP2975" s="45" t="str">
        <f t="shared" si="595"/>
        <v>20199</v>
      </c>
      <c r="AQ2975" s="45" t="str">
        <f t="shared" si="596"/>
        <v>20199RMB</v>
      </c>
    </row>
    <row r="2976" spans="1:43" s="15" customFormat="1">
      <c r="A2976" s="16" t="s">
        <v>34</v>
      </c>
      <c r="B2976" s="182">
        <v>2019</v>
      </c>
      <c r="C2976" s="182">
        <v>7</v>
      </c>
      <c r="D2976" s="57" t="str">
        <f t="shared" si="587"/>
        <v>Q2</v>
      </c>
      <c r="E2976" s="16" t="s">
        <v>34</v>
      </c>
      <c r="F2976" s="182">
        <v>2019</v>
      </c>
      <c r="G2976" s="182">
        <v>9</v>
      </c>
      <c r="H2976" s="185"/>
      <c r="I2976" s="57" t="str">
        <f t="shared" si="588"/>
        <v>Q2</v>
      </c>
      <c r="J2976" s="178" t="s">
        <v>2826</v>
      </c>
      <c r="K2976" s="185" t="s">
        <v>2827</v>
      </c>
      <c r="L2976" s="25" t="s">
        <v>2732</v>
      </c>
      <c r="M2976" s="16" t="s">
        <v>47</v>
      </c>
      <c r="N2976" s="16">
        <v>1</v>
      </c>
      <c r="O2976" s="16"/>
      <c r="P2976" s="57" t="str">
        <f t="shared" si="589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2725</v>
      </c>
      <c r="W2976" s="16" t="s">
        <v>51</v>
      </c>
      <c r="X2976" s="34">
        <v>520000</v>
      </c>
      <c r="Y2976" s="176">
        <v>1.1299999999999999</v>
      </c>
      <c r="Z2976" s="26">
        <f t="shared" si="597"/>
        <v>520000</v>
      </c>
      <c r="AA2976" s="16">
        <v>1.095</v>
      </c>
      <c r="AB2976" s="35">
        <f t="shared" si="598"/>
        <v>503893.80530973454</v>
      </c>
      <c r="AC2976" s="27">
        <f t="shared" si="590"/>
        <v>147086.6017699115</v>
      </c>
      <c r="AD2976" s="184">
        <v>0.29189999999999999</v>
      </c>
      <c r="AE2976" s="183">
        <f t="shared" si="591"/>
        <v>0</v>
      </c>
      <c r="AF2976" s="183" t="str">
        <f>IF(AND(COUNTIFS($J$18:J2976,J2976)=1,AE2976=1),1,"")</f>
        <v/>
      </c>
      <c r="AG2976" s="183">
        <f>IF(C2976="","",IF(AND(COUNTIFS($J$18:J2976,J2976)=1,C2976&lt;&gt;""),1,""))</f>
        <v>1</v>
      </c>
      <c r="AH2976" s="183">
        <f>IF(G2976="","",IF(AND(COUNTIFS($J$18:J2976,J2976)=1,G2976&lt;&gt;""),1,""))</f>
        <v>1</v>
      </c>
      <c r="AI2976" s="28">
        <f t="shared" si="592"/>
        <v>37599388.802345127</v>
      </c>
      <c r="AJ2976" s="28">
        <f t="shared" si="593"/>
        <v>4866784.3630338367</v>
      </c>
      <c r="AK2976" s="29">
        <f t="shared" si="594"/>
        <v>0.12943785838163116</v>
      </c>
      <c r="AL2976" s="25"/>
      <c r="AM2976" s="25"/>
      <c r="AN2976" s="25"/>
      <c r="AO2976" s="25"/>
      <c r="AP2976" s="45" t="str">
        <f t="shared" si="595"/>
        <v>20199</v>
      </c>
      <c r="AQ2976" s="45" t="str">
        <f t="shared" si="596"/>
        <v>20199RMB</v>
      </c>
    </row>
    <row r="2977" spans="1:43" s="15" customFormat="1">
      <c r="A2977" s="16" t="s">
        <v>34</v>
      </c>
      <c r="B2977" s="182">
        <v>2019</v>
      </c>
      <c r="C2977" s="182">
        <v>7</v>
      </c>
      <c r="D2977" s="57" t="str">
        <f t="shared" si="587"/>
        <v>Q2</v>
      </c>
      <c r="E2977" s="16" t="s">
        <v>34</v>
      </c>
      <c r="F2977" s="182">
        <v>2019</v>
      </c>
      <c r="G2977" s="182">
        <v>9</v>
      </c>
      <c r="H2977" s="185"/>
      <c r="I2977" s="57" t="str">
        <f t="shared" si="588"/>
        <v>Q2</v>
      </c>
      <c r="J2977" s="178" t="s">
        <v>2828</v>
      </c>
      <c r="K2977" s="185" t="s">
        <v>3184</v>
      </c>
      <c r="L2977" s="25" t="s">
        <v>2748</v>
      </c>
      <c r="M2977" s="16" t="s">
        <v>2546</v>
      </c>
      <c r="N2977" s="16">
        <v>1</v>
      </c>
      <c r="O2977" s="16"/>
      <c r="P2977" s="57" t="str">
        <f t="shared" si="589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87" t="str">
        <f t="shared" ref="Y2977:Y3040" si="599">IF(W2977="RMB","1.13", "1")</f>
        <v>1.13</v>
      </c>
      <c r="Z2977" s="26">
        <f t="shared" si="597"/>
        <v>275000</v>
      </c>
      <c r="AA2977" s="16">
        <v>1.095</v>
      </c>
      <c r="AB2977" s="35">
        <f t="shared" si="598"/>
        <v>266482.30088495574</v>
      </c>
      <c r="AC2977" s="27">
        <f t="shared" si="590"/>
        <v>43543.207964601766</v>
      </c>
      <c r="AD2977" s="184">
        <v>0.16339999999999999</v>
      </c>
      <c r="AE2977" s="183">
        <f t="shared" si="591"/>
        <v>0</v>
      </c>
      <c r="AF2977" s="183" t="str">
        <f>IF(AND(COUNTIFS($J$18:J2977,J2977)=1,AE2977=1),1,"")</f>
        <v/>
      </c>
      <c r="AG2977" s="183">
        <f>IF(C2977="","",IF(AND(COUNTIFS($J$18:J2977,J2977)=1,C2977&lt;&gt;""),1,""))</f>
        <v>1</v>
      </c>
      <c r="AH2977" s="183">
        <f>IF(G2977="","",IF(AND(COUNTIFS($J$18:J2977,J2977)=1,G2977&lt;&gt;""),1,""))</f>
        <v>1</v>
      </c>
      <c r="AI2977" s="28">
        <f t="shared" si="592"/>
        <v>37599388.802345127</v>
      </c>
      <c r="AJ2977" s="28">
        <f t="shared" si="593"/>
        <v>4866784.3630338367</v>
      </c>
      <c r="AK2977" s="29">
        <f t="shared" si="594"/>
        <v>0.12943785838163116</v>
      </c>
      <c r="AL2977" s="25"/>
      <c r="AM2977" s="25"/>
      <c r="AN2977" s="25"/>
      <c r="AO2977" s="25"/>
      <c r="AP2977" s="45" t="str">
        <f t="shared" si="595"/>
        <v>20199</v>
      </c>
      <c r="AQ2977" s="45" t="str">
        <f t="shared" si="596"/>
        <v>20199RMB</v>
      </c>
    </row>
    <row r="2978" spans="1:43" s="15" customFormat="1">
      <c r="A2978" s="16" t="s">
        <v>34</v>
      </c>
      <c r="B2978" s="182">
        <v>2019</v>
      </c>
      <c r="C2978" s="182">
        <v>6</v>
      </c>
      <c r="D2978" s="5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16" t="s">
        <v>34</v>
      </c>
      <c r="F2978" s="182">
        <v>2019</v>
      </c>
      <c r="G2978" s="182">
        <v>9</v>
      </c>
      <c r="H2978" s="185"/>
      <c r="I2978" s="57" t="str">
        <f t="shared" si="588"/>
        <v>Q2</v>
      </c>
      <c r="J2978" s="178" t="s">
        <v>915</v>
      </c>
      <c r="K2978" s="185" t="s">
        <v>916</v>
      </c>
      <c r="L2978" s="25" t="s">
        <v>2726</v>
      </c>
      <c r="M2978" s="16" t="s">
        <v>47</v>
      </c>
      <c r="N2978" s="16">
        <v>1</v>
      </c>
      <c r="O2978" s="16"/>
      <c r="P2978" s="57" t="str">
        <f t="shared" si="589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87" t="str">
        <f t="shared" si="599"/>
        <v>1.13</v>
      </c>
      <c r="Z2978" s="26">
        <f t="shared" si="597"/>
        <v>455000</v>
      </c>
      <c r="AA2978" s="16">
        <v>1.095</v>
      </c>
      <c r="AB2978" s="35">
        <f t="shared" si="598"/>
        <v>440907.07964601769</v>
      </c>
      <c r="AC2978" s="27">
        <f t="shared" si="590"/>
        <v>110094.49778761061</v>
      </c>
      <c r="AD2978" s="184">
        <v>0.24970000000000001</v>
      </c>
      <c r="AE2978" s="183">
        <f t="shared" si="591"/>
        <v>1</v>
      </c>
      <c r="AF2978" s="183" t="str">
        <f>IF(AND(COUNTIFS($J$18:J2978,J2978)=1,AE2978=1),1,"")</f>
        <v/>
      </c>
      <c r="AG2978" s="183" t="str">
        <f>IF(C2978="","",IF(AND(COUNTIFS($J$18:J2978,J2978)=1,C2978&lt;&gt;""),1,""))</f>
        <v/>
      </c>
      <c r="AH2978" s="183" t="str">
        <f>IF(G2978="","",IF(AND(COUNTIFS($J$18:J2978,J2978)=1,G2978&lt;&gt;""),1,""))</f>
        <v/>
      </c>
      <c r="AI2978" s="28">
        <f t="shared" si="592"/>
        <v>37599388.802345127</v>
      </c>
      <c r="AJ2978" s="28">
        <f t="shared" si="593"/>
        <v>4866784.3630338367</v>
      </c>
      <c r="AK2978" s="29">
        <f t="shared" si="594"/>
        <v>0.12943785838163116</v>
      </c>
      <c r="AL2978" s="25"/>
      <c r="AM2978" s="25"/>
      <c r="AN2978" s="25"/>
      <c r="AO2978" s="25"/>
      <c r="AP2978" s="45" t="str">
        <f t="shared" si="595"/>
        <v>20199</v>
      </c>
      <c r="AQ2978" s="45" t="str">
        <f t="shared" si="596"/>
        <v>20199RMB</v>
      </c>
    </row>
    <row r="2979" spans="1:43" s="15" customFormat="1">
      <c r="A2979" s="16" t="s">
        <v>34</v>
      </c>
      <c r="B2979" s="182">
        <v>2019</v>
      </c>
      <c r="C2979" s="182">
        <v>6</v>
      </c>
      <c r="D2979" s="57" t="str">
        <f t="shared" si="600"/>
        <v>Q1</v>
      </c>
      <c r="E2979" s="16" t="s">
        <v>34</v>
      </c>
      <c r="F2979" s="182">
        <v>2019</v>
      </c>
      <c r="G2979" s="182">
        <v>9</v>
      </c>
      <c r="H2979" s="185"/>
      <c r="I2979" s="57" t="str">
        <f t="shared" si="588"/>
        <v>Q2</v>
      </c>
      <c r="J2979" s="178" t="s">
        <v>915</v>
      </c>
      <c r="K2979" s="185" t="s">
        <v>916</v>
      </c>
      <c r="L2979" s="25" t="s">
        <v>2734</v>
      </c>
      <c r="M2979" s="16" t="s">
        <v>2546</v>
      </c>
      <c r="N2979" s="16">
        <v>1</v>
      </c>
      <c r="O2979" s="16"/>
      <c r="P2979" s="57" t="str">
        <f t="shared" si="589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87" t="str">
        <f t="shared" si="599"/>
        <v>1.13</v>
      </c>
      <c r="Z2979" s="26">
        <f t="shared" si="597"/>
        <v>334900</v>
      </c>
      <c r="AA2979" s="16">
        <v>1.095</v>
      </c>
      <c r="AB2979" s="35">
        <f t="shared" si="598"/>
        <v>324526.99115044251</v>
      </c>
      <c r="AC2979" s="27">
        <f t="shared" si="590"/>
        <v>81034.389690265496</v>
      </c>
      <c r="AD2979" s="184">
        <v>0.24970000000000001</v>
      </c>
      <c r="AE2979" s="183">
        <f t="shared" si="591"/>
        <v>1</v>
      </c>
      <c r="AF2979" s="183" t="str">
        <f>IF(AND(COUNTIFS($J$18:J2979,J2979)=1,AE2979=1),1,"")</f>
        <v/>
      </c>
      <c r="AG2979" s="183" t="str">
        <f>IF(C2979="","",IF(AND(COUNTIFS($J$18:J2979,J2979)=1,C2979&lt;&gt;""),1,""))</f>
        <v/>
      </c>
      <c r="AH2979" s="183" t="str">
        <f>IF(G2979="","",IF(AND(COUNTIFS($J$18:J2979,J2979)=1,G2979&lt;&gt;""),1,""))</f>
        <v/>
      </c>
      <c r="AI2979" s="28">
        <f t="shared" si="592"/>
        <v>37599388.802345127</v>
      </c>
      <c r="AJ2979" s="28">
        <f t="shared" si="593"/>
        <v>4866784.3630338367</v>
      </c>
      <c r="AK2979" s="29">
        <f t="shared" si="594"/>
        <v>0.12943785838163116</v>
      </c>
      <c r="AL2979" s="25"/>
      <c r="AM2979" s="25"/>
      <c r="AN2979" s="25"/>
      <c r="AO2979" s="25"/>
      <c r="AP2979" s="45" t="str">
        <f t="shared" si="595"/>
        <v>20199</v>
      </c>
      <c r="AQ2979" s="45" t="str">
        <f t="shared" si="596"/>
        <v>20199RMB</v>
      </c>
    </row>
    <row r="2980" spans="1:43" s="15" customFormat="1">
      <c r="A2980" s="16" t="s">
        <v>34</v>
      </c>
      <c r="B2980" s="182">
        <v>2019</v>
      </c>
      <c r="C2980" s="182">
        <v>6</v>
      </c>
      <c r="D2980" s="57" t="str">
        <f t="shared" si="600"/>
        <v>Q1</v>
      </c>
      <c r="E2980" s="16" t="s">
        <v>34</v>
      </c>
      <c r="F2980" s="182">
        <v>2019</v>
      </c>
      <c r="G2980" s="182">
        <v>9</v>
      </c>
      <c r="H2980" s="185"/>
      <c r="I2980" s="57" t="str">
        <f t="shared" si="588"/>
        <v>Q2</v>
      </c>
      <c r="J2980" s="178" t="s">
        <v>915</v>
      </c>
      <c r="K2980" s="185" t="s">
        <v>916</v>
      </c>
      <c r="L2980" s="25" t="s">
        <v>2733</v>
      </c>
      <c r="M2980" s="16" t="s">
        <v>47</v>
      </c>
      <c r="N2980" s="16">
        <v>1</v>
      </c>
      <c r="O2980" s="16"/>
      <c r="P2980" s="57" t="str">
        <f t="shared" si="589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87" t="str">
        <f t="shared" si="599"/>
        <v>1.13</v>
      </c>
      <c r="Z2980" s="26">
        <f t="shared" si="597"/>
        <v>813300</v>
      </c>
      <c r="AA2980" s="16">
        <v>1.095</v>
      </c>
      <c r="AB2980" s="35">
        <f t="shared" si="598"/>
        <v>788109.29203539831</v>
      </c>
      <c r="AC2980" s="27">
        <f t="shared" si="590"/>
        <v>196790.89022123895</v>
      </c>
      <c r="AD2980" s="184">
        <v>0.24970000000000001</v>
      </c>
      <c r="AE2980" s="183">
        <f t="shared" si="591"/>
        <v>1</v>
      </c>
      <c r="AF2980" s="183" t="str">
        <f>IF(AND(COUNTIFS($J$18:J2980,J2980)=1,AE2980=1),1,"")</f>
        <v/>
      </c>
      <c r="AG2980" s="183" t="str">
        <f>IF(C2980="","",IF(AND(COUNTIFS($J$18:J2980,J2980)=1,C2980&lt;&gt;""),1,""))</f>
        <v/>
      </c>
      <c r="AH2980" s="183" t="str">
        <f>IF(G2980="","",IF(AND(COUNTIFS($J$18:J2980,J2980)=1,G2980&lt;&gt;""),1,""))</f>
        <v/>
      </c>
      <c r="AI2980" s="28">
        <f t="shared" si="592"/>
        <v>37599388.802345127</v>
      </c>
      <c r="AJ2980" s="28">
        <f t="shared" si="593"/>
        <v>4866784.3630338367</v>
      </c>
      <c r="AK2980" s="29">
        <f t="shared" si="594"/>
        <v>0.12943785838163116</v>
      </c>
      <c r="AL2980" s="25"/>
      <c r="AM2980" s="25"/>
      <c r="AN2980" s="25"/>
      <c r="AO2980" s="25"/>
      <c r="AP2980" s="45" t="str">
        <f t="shared" si="595"/>
        <v>20199</v>
      </c>
      <c r="AQ2980" s="45" t="str">
        <f t="shared" si="596"/>
        <v>20199RMB</v>
      </c>
    </row>
    <row r="2981" spans="1:43" s="15" customFormat="1">
      <c r="A2981" s="16" t="s">
        <v>34</v>
      </c>
      <c r="B2981" s="182">
        <v>2019</v>
      </c>
      <c r="C2981" s="182">
        <v>12</v>
      </c>
      <c r="D2981" s="57" t="str">
        <f t="shared" si="600"/>
        <v>Q3</v>
      </c>
      <c r="E2981" s="16" t="s">
        <v>35</v>
      </c>
      <c r="F2981" s="182">
        <v>2020</v>
      </c>
      <c r="G2981" s="182">
        <v>4</v>
      </c>
      <c r="H2981" s="185"/>
      <c r="I2981" s="57" t="str">
        <f t="shared" si="588"/>
        <v>Q1</v>
      </c>
      <c r="J2981" s="178" t="s">
        <v>2829</v>
      </c>
      <c r="K2981" s="185" t="s">
        <v>931</v>
      </c>
      <c r="L2981" s="25" t="s">
        <v>2777</v>
      </c>
      <c r="M2981" s="16" t="s">
        <v>2778</v>
      </c>
      <c r="N2981" s="16">
        <v>1</v>
      </c>
      <c r="O2981" s="16"/>
      <c r="P2981" s="57" t="str">
        <f t="shared" si="589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2725</v>
      </c>
      <c r="W2981" s="16" t="s">
        <v>849</v>
      </c>
      <c r="X2981" s="34">
        <v>51000</v>
      </c>
      <c r="Y2981" s="187" t="str">
        <f t="shared" si="599"/>
        <v>1</v>
      </c>
      <c r="Z2981" s="26">
        <f t="shared" si="597"/>
        <v>51000</v>
      </c>
      <c r="AA2981" s="16">
        <v>7.8</v>
      </c>
      <c r="AB2981" s="35">
        <f t="shared" si="598"/>
        <v>397800</v>
      </c>
      <c r="AC2981" s="27">
        <f t="shared" si="590"/>
        <v>99091.98</v>
      </c>
      <c r="AD2981" s="184">
        <v>0.24909999999999999</v>
      </c>
      <c r="AE2981" s="183">
        <f t="shared" si="591"/>
        <v>0</v>
      </c>
      <c r="AF2981" s="183" t="str">
        <f>IF(AND(COUNTIFS($J$18:J2981,J2981)=1,AE2981=1),1,"")</f>
        <v/>
      </c>
      <c r="AG2981" s="183">
        <f>IF(C2981="","",IF(AND(COUNTIFS($J$18:J2981,J2981)=1,C2981&lt;&gt;""),1,""))</f>
        <v>1</v>
      </c>
      <c r="AH2981" s="183">
        <f>IF(G2981="","",IF(AND(COUNTIFS($J$18:J2981,J2981)=1,G2981&lt;&gt;""),1,""))</f>
        <v>1</v>
      </c>
      <c r="AI2981" s="28">
        <f t="shared" si="592"/>
        <v>33477255.428389378</v>
      </c>
      <c r="AJ2981" s="28">
        <f t="shared" si="593"/>
        <v>4578663.362915583</v>
      </c>
      <c r="AK2981" s="29">
        <f t="shared" si="594"/>
        <v>0.13676937682988149</v>
      </c>
      <c r="AL2981" s="25"/>
      <c r="AM2981" s="25"/>
      <c r="AN2981" s="25"/>
      <c r="AO2981" s="25"/>
      <c r="AP2981" s="45" t="str">
        <f t="shared" si="595"/>
        <v>20204</v>
      </c>
      <c r="AQ2981" s="45" t="str">
        <f t="shared" si="596"/>
        <v>20204USD</v>
      </c>
    </row>
    <row r="2982" spans="1:43" s="15" customFormat="1">
      <c r="A2982" s="16" t="s">
        <v>34</v>
      </c>
      <c r="B2982" s="182">
        <v>2019</v>
      </c>
      <c r="C2982" s="182">
        <v>12</v>
      </c>
      <c r="D2982" s="57" t="str">
        <f t="shared" si="600"/>
        <v>Q3</v>
      </c>
      <c r="E2982" s="16" t="s">
        <v>35</v>
      </c>
      <c r="F2982" s="182">
        <v>2020</v>
      </c>
      <c r="G2982" s="182">
        <v>4</v>
      </c>
      <c r="H2982" s="185"/>
      <c r="I2982" s="57" t="str">
        <f t="shared" si="588"/>
        <v>Q1</v>
      </c>
      <c r="J2982" s="178" t="s">
        <v>2830</v>
      </c>
      <c r="K2982" s="185" t="s">
        <v>931</v>
      </c>
      <c r="L2982" s="25" t="s">
        <v>2726</v>
      </c>
      <c r="M2982" s="16" t="s">
        <v>47</v>
      </c>
      <c r="N2982" s="16">
        <v>1</v>
      </c>
      <c r="O2982" s="16"/>
      <c r="P2982" s="57" t="str">
        <f t="shared" si="589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2741</v>
      </c>
      <c r="W2982" s="16" t="s">
        <v>96</v>
      </c>
      <c r="X2982" s="34">
        <v>5820000</v>
      </c>
      <c r="Y2982" s="187" t="str">
        <f t="shared" si="599"/>
        <v>1</v>
      </c>
      <c r="Z2982" s="26">
        <f t="shared" si="597"/>
        <v>5820000</v>
      </c>
      <c r="AA2982" s="16">
        <v>7.3599999999999999E-2</v>
      </c>
      <c r="AB2982" s="35">
        <f t="shared" si="598"/>
        <v>428352</v>
      </c>
      <c r="AC2982" s="27">
        <f t="shared" si="590"/>
        <v>87597.983999999997</v>
      </c>
      <c r="AD2982" s="184">
        <v>0.20449999999999999</v>
      </c>
      <c r="AE2982" s="183">
        <f t="shared" si="591"/>
        <v>0</v>
      </c>
      <c r="AF2982" s="183" t="str">
        <f>IF(AND(COUNTIFS($J$18:J2982,J2982)=1,AE2982=1),1,"")</f>
        <v/>
      </c>
      <c r="AG2982" s="183">
        <f>IF(C2982="","",IF(AND(COUNTIFS($J$18:J2982,J2982)=1,C2982&lt;&gt;""),1,""))</f>
        <v>1</v>
      </c>
      <c r="AH2982" s="183">
        <f>IF(G2982="","",IF(AND(COUNTIFS($J$18:J2982,J2982)=1,G2982&lt;&gt;""),1,""))</f>
        <v>1</v>
      </c>
      <c r="AI2982" s="28">
        <f t="shared" si="592"/>
        <v>33477255.428389378</v>
      </c>
      <c r="AJ2982" s="28">
        <f t="shared" si="593"/>
        <v>4578663.362915583</v>
      </c>
      <c r="AK2982" s="29">
        <f t="shared" si="594"/>
        <v>0.13676937682988149</v>
      </c>
      <c r="AL2982" s="25"/>
      <c r="AM2982" s="25"/>
      <c r="AN2982" s="25"/>
      <c r="AO2982" s="25"/>
      <c r="AP2982" s="45" t="str">
        <f t="shared" si="595"/>
        <v>20204</v>
      </c>
      <c r="AQ2982" s="45" t="str">
        <f t="shared" si="596"/>
        <v>20204JPY</v>
      </c>
    </row>
    <row r="2983" spans="1:43" s="15" customFormat="1">
      <c r="A2983" s="16" t="s">
        <v>34</v>
      </c>
      <c r="B2983" s="182">
        <v>2019</v>
      </c>
      <c r="C2983" s="182">
        <v>12</v>
      </c>
      <c r="D2983" s="57" t="str">
        <f t="shared" si="600"/>
        <v>Q3</v>
      </c>
      <c r="E2983" s="16" t="s">
        <v>35</v>
      </c>
      <c r="F2983" s="182">
        <v>2020</v>
      </c>
      <c r="G2983" s="182">
        <v>4</v>
      </c>
      <c r="H2983" s="185"/>
      <c r="I2983" s="57" t="str">
        <f t="shared" si="588"/>
        <v>Q1</v>
      </c>
      <c r="J2983" s="178" t="s">
        <v>962</v>
      </c>
      <c r="K2983" s="185" t="s">
        <v>3170</v>
      </c>
      <c r="L2983" s="25" t="s">
        <v>2724</v>
      </c>
      <c r="M2983" s="16" t="s">
        <v>2546</v>
      </c>
      <c r="N2983" s="16">
        <v>1</v>
      </c>
      <c r="O2983" s="16"/>
      <c r="P2983" s="57" t="str">
        <f t="shared" si="589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87" t="str">
        <f t="shared" si="599"/>
        <v>1.13</v>
      </c>
      <c r="Z2983" s="26">
        <f t="shared" si="597"/>
        <v>350000</v>
      </c>
      <c r="AA2983" s="16">
        <v>1.095</v>
      </c>
      <c r="AB2983" s="35">
        <f t="shared" si="598"/>
        <v>339159.29203539825</v>
      </c>
      <c r="AC2983" s="27">
        <f t="shared" si="590"/>
        <v>56368.274336283182</v>
      </c>
      <c r="AD2983" s="184">
        <v>0.16619999999999999</v>
      </c>
      <c r="AE2983" s="183">
        <f t="shared" si="591"/>
        <v>0</v>
      </c>
      <c r="AF2983" s="183" t="str">
        <f>IF(AND(COUNTIFS($J$18:J2983,J2983)=1,AE2983=1),1,"")</f>
        <v/>
      </c>
      <c r="AG2983" s="183" t="str">
        <f>IF(C2983="","",IF(AND(COUNTIFS($J$18:J2983,J2983)=1,C2983&lt;&gt;""),1,""))</f>
        <v/>
      </c>
      <c r="AH2983" s="183" t="str">
        <f>IF(G2983="","",IF(AND(COUNTIFS($J$18:J2983,J2983)=1,G2983&lt;&gt;""),1,""))</f>
        <v/>
      </c>
      <c r="AI2983" s="28">
        <f t="shared" si="592"/>
        <v>33477255.428389378</v>
      </c>
      <c r="AJ2983" s="28">
        <f t="shared" si="593"/>
        <v>4578663.362915583</v>
      </c>
      <c r="AK2983" s="29">
        <f t="shared" si="594"/>
        <v>0.13676937682988149</v>
      </c>
      <c r="AL2983" s="25"/>
      <c r="AM2983" s="25"/>
      <c r="AN2983" s="25"/>
      <c r="AO2983" s="25"/>
      <c r="AP2983" s="45" t="str">
        <f t="shared" si="595"/>
        <v>20204</v>
      </c>
      <c r="AQ2983" s="45" t="str">
        <f t="shared" si="596"/>
        <v>20204RMB</v>
      </c>
    </row>
    <row r="2984" spans="1:43" s="15" customFormat="1">
      <c r="A2984" s="16" t="s">
        <v>34</v>
      </c>
      <c r="B2984" s="182">
        <v>2019</v>
      </c>
      <c r="C2984" s="182">
        <v>11</v>
      </c>
      <c r="D2984" s="57" t="str">
        <f t="shared" si="600"/>
        <v>Q3</v>
      </c>
      <c r="E2984" s="16" t="s">
        <v>35</v>
      </c>
      <c r="F2984" s="182">
        <v>2020</v>
      </c>
      <c r="G2984" s="182">
        <v>4</v>
      </c>
      <c r="H2984" s="185"/>
      <c r="I2984" s="57" t="str">
        <f t="shared" si="588"/>
        <v>Q1</v>
      </c>
      <c r="J2984" s="178" t="s">
        <v>2831</v>
      </c>
      <c r="K2984" s="185" t="s">
        <v>931</v>
      </c>
      <c r="L2984" s="25" t="s">
        <v>2748</v>
      </c>
      <c r="M2984" s="16" t="s">
        <v>2546</v>
      </c>
      <c r="N2984" s="16">
        <v>1</v>
      </c>
      <c r="O2984" s="16"/>
      <c r="P2984" s="57" t="str">
        <f t="shared" si="589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2725</v>
      </c>
      <c r="W2984" s="16" t="s">
        <v>849</v>
      </c>
      <c r="X2984" s="34">
        <v>79000</v>
      </c>
      <c r="Y2984" s="187" t="str">
        <f t="shared" si="599"/>
        <v>1</v>
      </c>
      <c r="Z2984" s="26">
        <f t="shared" si="597"/>
        <v>79000</v>
      </c>
      <c r="AA2984" s="16">
        <v>7.8</v>
      </c>
      <c r="AB2984" s="35">
        <f t="shared" si="598"/>
        <v>616200</v>
      </c>
      <c r="AC2984" s="27">
        <f t="shared" si="590"/>
        <v>138090.41999999998</v>
      </c>
      <c r="AD2984" s="184">
        <v>0.22409999999999999</v>
      </c>
      <c r="AE2984" s="183">
        <f t="shared" si="591"/>
        <v>0</v>
      </c>
      <c r="AF2984" s="183" t="str">
        <f>IF(AND(COUNTIFS($J$18:J2984,J2984)=1,AE2984=1),1,"")</f>
        <v/>
      </c>
      <c r="AG2984" s="183">
        <f>IF(C2984="","",IF(AND(COUNTIFS($J$18:J2984,J2984)=1,C2984&lt;&gt;""),1,""))</f>
        <v>1</v>
      </c>
      <c r="AH2984" s="183">
        <f>IF(G2984="","",IF(AND(COUNTIFS($J$18:J2984,J2984)=1,G2984&lt;&gt;""),1,""))</f>
        <v>1</v>
      </c>
      <c r="AI2984" s="28">
        <f t="shared" si="592"/>
        <v>33477255.428389378</v>
      </c>
      <c r="AJ2984" s="28">
        <f t="shared" si="593"/>
        <v>4578663.362915583</v>
      </c>
      <c r="AK2984" s="29">
        <f t="shared" si="594"/>
        <v>0.13676937682988149</v>
      </c>
      <c r="AL2984" s="25"/>
      <c r="AM2984" s="25"/>
      <c r="AN2984" s="25"/>
      <c r="AO2984" s="25"/>
      <c r="AP2984" s="45" t="str">
        <f t="shared" si="595"/>
        <v>20204</v>
      </c>
      <c r="AQ2984" s="45" t="str">
        <f t="shared" si="596"/>
        <v>20204USD</v>
      </c>
    </row>
    <row r="2985" spans="1:43" s="15" customFormat="1">
      <c r="A2985" s="16" t="s">
        <v>34</v>
      </c>
      <c r="B2985" s="182">
        <v>2019</v>
      </c>
      <c r="C2985" s="182">
        <v>12</v>
      </c>
      <c r="D2985" s="57" t="str">
        <f t="shared" si="600"/>
        <v>Q3</v>
      </c>
      <c r="E2985" s="16" t="s">
        <v>34</v>
      </c>
      <c r="F2985" s="182">
        <v>2020</v>
      </c>
      <c r="G2985" s="182">
        <v>3</v>
      </c>
      <c r="H2985" s="185"/>
      <c r="I2985" s="57" t="str">
        <f t="shared" si="588"/>
        <v>Q4</v>
      </c>
      <c r="J2985" s="178" t="s">
        <v>959</v>
      </c>
      <c r="K2985" s="185" t="s">
        <v>960</v>
      </c>
      <c r="L2985" s="25" t="s">
        <v>2832</v>
      </c>
      <c r="M2985" s="16" t="s">
        <v>354</v>
      </c>
      <c r="N2985" s="16">
        <v>1</v>
      </c>
      <c r="O2985" s="16"/>
      <c r="P2985" s="57" t="str">
        <f t="shared" si="589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87" t="str">
        <f t="shared" si="599"/>
        <v>1.13</v>
      </c>
      <c r="Z2985" s="26">
        <f t="shared" si="597"/>
        <v>467625</v>
      </c>
      <c r="AA2985" s="16">
        <v>1.095</v>
      </c>
      <c r="AB2985" s="35">
        <f t="shared" si="598"/>
        <v>453141.03982300888</v>
      </c>
      <c r="AC2985" s="27">
        <f t="shared" si="590"/>
        <v>54105.04015486726</v>
      </c>
      <c r="AD2985" s="184">
        <v>0.11940000000000001</v>
      </c>
      <c r="AE2985" s="183">
        <f t="shared" si="591"/>
        <v>1</v>
      </c>
      <c r="AF2985" s="183" t="str">
        <f>IF(AND(COUNTIFS($J$18:J2985,J2985)=1,AE2985=1),1,"")</f>
        <v/>
      </c>
      <c r="AG2985" s="183" t="str">
        <f>IF(C2985="","",IF(AND(COUNTIFS($J$18:J2985,J2985)=1,C2985&lt;&gt;""),1,""))</f>
        <v/>
      </c>
      <c r="AH2985" s="183" t="str">
        <f>IF(G2985="","",IF(AND(COUNTIFS($J$18:J2985,J2985)=1,G2985&lt;&gt;""),1,""))</f>
        <v/>
      </c>
      <c r="AI2985" s="28">
        <f t="shared" si="592"/>
        <v>23168285.927433632</v>
      </c>
      <c r="AJ2985" s="28">
        <f t="shared" si="593"/>
        <v>2764878.9168780539</v>
      </c>
      <c r="AK2985" s="29">
        <f t="shared" si="594"/>
        <v>0.11933895004309115</v>
      </c>
      <c r="AL2985" s="25"/>
      <c r="AM2985" s="25"/>
      <c r="AN2985" s="25"/>
      <c r="AO2985" s="25"/>
      <c r="AP2985" s="45" t="str">
        <f t="shared" si="595"/>
        <v>20203</v>
      </c>
      <c r="AQ2985" s="45" t="str">
        <f t="shared" si="596"/>
        <v>20203RMB</v>
      </c>
    </row>
    <row r="2986" spans="1:43" s="15" customFormat="1">
      <c r="A2986" s="16" t="s">
        <v>34</v>
      </c>
      <c r="B2986" s="182">
        <v>2019</v>
      </c>
      <c r="C2986" s="182">
        <v>12</v>
      </c>
      <c r="D2986" s="57" t="str">
        <f t="shared" si="600"/>
        <v>Q3</v>
      </c>
      <c r="E2986" s="16" t="s">
        <v>34</v>
      </c>
      <c r="F2986" s="182">
        <v>2020</v>
      </c>
      <c r="G2986" s="182">
        <v>3</v>
      </c>
      <c r="H2986" s="185"/>
      <c r="I2986" s="57" t="str">
        <f t="shared" si="588"/>
        <v>Q4</v>
      </c>
      <c r="J2986" s="178" t="s">
        <v>962</v>
      </c>
      <c r="K2986" s="185" t="s">
        <v>3170</v>
      </c>
      <c r="L2986" s="25" t="s">
        <v>2726</v>
      </c>
      <c r="M2986" s="16" t="s">
        <v>47</v>
      </c>
      <c r="N2986" s="16">
        <v>1</v>
      </c>
      <c r="O2986" s="16"/>
      <c r="P2986" s="57" t="str">
        <f t="shared" si="589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87" t="str">
        <f t="shared" si="599"/>
        <v>1.13</v>
      </c>
      <c r="Z2986" s="26">
        <f t="shared" si="597"/>
        <v>410000</v>
      </c>
      <c r="AA2986" s="16">
        <v>1.095</v>
      </c>
      <c r="AB2986" s="35">
        <f t="shared" si="598"/>
        <v>397300.88495575229</v>
      </c>
      <c r="AC2986" s="27">
        <f t="shared" si="590"/>
        <v>39809.54867256638</v>
      </c>
      <c r="AD2986" s="184">
        <v>0.1002</v>
      </c>
      <c r="AE2986" s="183">
        <f t="shared" si="591"/>
        <v>0</v>
      </c>
      <c r="AF2986" s="183" t="str">
        <f>IF(AND(COUNTIFS($J$18:J2986,J2986)=1,AE2986=1),1,"")</f>
        <v/>
      </c>
      <c r="AG2986" s="183" t="str">
        <f>IF(C2986="","",IF(AND(COUNTIFS($J$18:J2986,J2986)=1,C2986&lt;&gt;""),1,""))</f>
        <v/>
      </c>
      <c r="AH2986" s="183" t="str">
        <f>IF(G2986="","",IF(AND(COUNTIFS($J$18:J2986,J2986)=1,G2986&lt;&gt;""),1,""))</f>
        <v/>
      </c>
      <c r="AI2986" s="28">
        <f t="shared" si="592"/>
        <v>23168285.927433632</v>
      </c>
      <c r="AJ2986" s="28">
        <f t="shared" si="593"/>
        <v>2764878.9168780539</v>
      </c>
      <c r="AK2986" s="29">
        <f t="shared" si="594"/>
        <v>0.11933895004309115</v>
      </c>
      <c r="AL2986" s="25"/>
      <c r="AM2986" s="25"/>
      <c r="AN2986" s="25"/>
      <c r="AO2986" s="25"/>
      <c r="AP2986" s="45" t="str">
        <f t="shared" si="595"/>
        <v>20203</v>
      </c>
      <c r="AQ2986" s="45" t="str">
        <f t="shared" si="596"/>
        <v>20203RMB</v>
      </c>
    </row>
    <row r="2987" spans="1:43" s="15" customFormat="1">
      <c r="A2987" s="16" t="s">
        <v>34</v>
      </c>
      <c r="B2987" s="182">
        <v>2019</v>
      </c>
      <c r="C2987" s="182">
        <v>12</v>
      </c>
      <c r="D2987" s="57" t="str">
        <f t="shared" si="600"/>
        <v>Q3</v>
      </c>
      <c r="E2987" s="16" t="s">
        <v>34</v>
      </c>
      <c r="F2987" s="182">
        <v>2020</v>
      </c>
      <c r="G2987" s="182">
        <v>3</v>
      </c>
      <c r="H2987" s="185"/>
      <c r="I2987" s="57" t="str">
        <f t="shared" si="588"/>
        <v>Q4</v>
      </c>
      <c r="J2987" s="178" t="s">
        <v>962</v>
      </c>
      <c r="K2987" s="185" t="s">
        <v>3170</v>
      </c>
      <c r="L2987" s="25" t="s">
        <v>2564</v>
      </c>
      <c r="M2987" s="16" t="s">
        <v>47</v>
      </c>
      <c r="N2987" s="16">
        <v>1</v>
      </c>
      <c r="O2987" s="16"/>
      <c r="P2987" s="57" t="str">
        <f t="shared" si="589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87" t="str">
        <f t="shared" si="599"/>
        <v>1.13</v>
      </c>
      <c r="Z2987" s="26">
        <f t="shared" si="597"/>
        <v>500000</v>
      </c>
      <c r="AA2987" s="16">
        <v>1.095</v>
      </c>
      <c r="AB2987" s="35">
        <f t="shared" si="598"/>
        <v>484513.27433628321</v>
      </c>
      <c r="AC2987" s="27">
        <f t="shared" si="590"/>
        <v>48548.230088495577</v>
      </c>
      <c r="AD2987" s="184">
        <v>0.1002</v>
      </c>
      <c r="AE2987" s="183">
        <f t="shared" si="591"/>
        <v>0</v>
      </c>
      <c r="AF2987" s="183" t="str">
        <f>IF(AND(COUNTIFS($J$18:J2987,J2987)=1,AE2987=1),1,"")</f>
        <v/>
      </c>
      <c r="AG2987" s="183" t="str">
        <f>IF(C2987="","",IF(AND(COUNTIFS($J$18:J2987,J2987)=1,C2987&lt;&gt;""),1,""))</f>
        <v/>
      </c>
      <c r="AH2987" s="183" t="str">
        <f>IF(G2987="","",IF(AND(COUNTIFS($J$18:J2987,J2987)=1,G2987&lt;&gt;""),1,""))</f>
        <v/>
      </c>
      <c r="AI2987" s="28">
        <f t="shared" si="592"/>
        <v>23168285.927433632</v>
      </c>
      <c r="AJ2987" s="28">
        <f t="shared" si="593"/>
        <v>2764878.9168780539</v>
      </c>
      <c r="AK2987" s="29">
        <f t="shared" si="594"/>
        <v>0.11933895004309115</v>
      </c>
      <c r="AL2987" s="25"/>
      <c r="AM2987" s="25"/>
      <c r="AN2987" s="25"/>
      <c r="AO2987" s="25"/>
      <c r="AP2987" s="45" t="str">
        <f t="shared" si="595"/>
        <v>20203</v>
      </c>
      <c r="AQ2987" s="45" t="str">
        <f t="shared" si="596"/>
        <v>20203RMB</v>
      </c>
    </row>
    <row r="2988" spans="1:43" s="15" customFormat="1" ht="26.4">
      <c r="A2988" s="16" t="s">
        <v>2833</v>
      </c>
      <c r="B2988" s="182">
        <v>2019</v>
      </c>
      <c r="C2988" s="182">
        <v>9</v>
      </c>
      <c r="D2988" s="57" t="str">
        <f t="shared" si="600"/>
        <v>Q2</v>
      </c>
      <c r="E2988" s="16" t="s">
        <v>35</v>
      </c>
      <c r="F2988" s="182">
        <v>2020</v>
      </c>
      <c r="G2988" s="182">
        <v>9</v>
      </c>
      <c r="H2988" s="185"/>
      <c r="I2988" s="57" t="str">
        <f t="shared" si="588"/>
        <v>Q2</v>
      </c>
      <c r="J2988" s="178" t="s">
        <v>895</v>
      </c>
      <c r="K2988" s="185" t="s">
        <v>896</v>
      </c>
      <c r="L2988" s="25" t="s">
        <v>2834</v>
      </c>
      <c r="M2988" s="16" t="s">
        <v>47</v>
      </c>
      <c r="N2988" s="16">
        <v>0</v>
      </c>
      <c r="O2988" s="16">
        <v>1</v>
      </c>
      <c r="P2988" s="57" t="str">
        <f t="shared" si="589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87" t="str">
        <f t="shared" si="599"/>
        <v>1.13</v>
      </c>
      <c r="Z2988" s="26">
        <f t="shared" si="597"/>
        <v>28000</v>
      </c>
      <c r="AA2988" s="16">
        <v>1.1299999999999999</v>
      </c>
      <c r="AB2988" s="35">
        <f t="shared" si="598"/>
        <v>28000</v>
      </c>
      <c r="AC2988" s="27">
        <f t="shared" si="590"/>
        <v>3360</v>
      </c>
      <c r="AD2988" s="184">
        <v>0.12</v>
      </c>
      <c r="AE2988" s="183">
        <f t="shared" si="591"/>
        <v>0</v>
      </c>
      <c r="AF2988" s="183" t="str">
        <f>IF(AND(COUNTIFS($J$18:J2988,J2988)=1,AE2988=1),1,"")</f>
        <v/>
      </c>
      <c r="AG2988" s="183" t="str">
        <f>IF(C2988="","",IF(AND(COUNTIFS($J$18:J2988,J2988)=1,C2988&lt;&gt;""),1,""))</f>
        <v/>
      </c>
      <c r="AH2988" s="183" t="str">
        <f>IF(G2988="","",IF(AND(COUNTIFS($J$18:J2988,J2988)=1,G2988&lt;&gt;""),1,""))</f>
        <v/>
      </c>
      <c r="AI2988" s="28">
        <f t="shared" si="592"/>
        <v>47907808.356810614</v>
      </c>
      <c r="AJ2988" s="28">
        <f t="shared" si="593"/>
        <v>6027384.8806384467</v>
      </c>
      <c r="AK2988" s="29">
        <f t="shared" si="594"/>
        <v>0.12581216063459494</v>
      </c>
      <c r="AL2988" s="25"/>
      <c r="AM2988" s="25"/>
      <c r="AN2988" s="25"/>
      <c r="AO2988" s="25"/>
      <c r="AP2988" s="45" t="str">
        <f t="shared" si="595"/>
        <v>20209</v>
      </c>
      <c r="AQ2988" s="45" t="str">
        <f t="shared" si="596"/>
        <v>20209RMB</v>
      </c>
    </row>
    <row r="2989" spans="1:43" s="15" customFormat="1">
      <c r="A2989" s="16" t="s">
        <v>34</v>
      </c>
      <c r="B2989" s="182">
        <v>2020</v>
      </c>
      <c r="C2989" s="182">
        <v>3</v>
      </c>
      <c r="D2989" s="57" t="str">
        <f t="shared" si="600"/>
        <v>Q4</v>
      </c>
      <c r="E2989" s="16" t="s">
        <v>35</v>
      </c>
      <c r="F2989" s="182">
        <v>2020</v>
      </c>
      <c r="G2989" s="182">
        <v>4</v>
      </c>
      <c r="H2989" s="185"/>
      <c r="I2989" s="57" t="str">
        <f t="shared" si="588"/>
        <v>Q1</v>
      </c>
      <c r="J2989" s="178" t="s">
        <v>2835</v>
      </c>
      <c r="K2989" s="185" t="s">
        <v>2836</v>
      </c>
      <c r="L2989" s="25" t="s">
        <v>2748</v>
      </c>
      <c r="M2989" s="16" t="s">
        <v>2546</v>
      </c>
      <c r="N2989" s="16">
        <v>1</v>
      </c>
      <c r="O2989" s="16"/>
      <c r="P2989" s="57" t="str">
        <f t="shared" si="589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2725</v>
      </c>
      <c r="W2989" s="16" t="s">
        <v>51</v>
      </c>
      <c r="X2989" s="34">
        <v>303000</v>
      </c>
      <c r="Y2989" s="187" t="str">
        <f t="shared" si="599"/>
        <v>1.13</v>
      </c>
      <c r="Z2989" s="26">
        <f t="shared" si="597"/>
        <v>303000</v>
      </c>
      <c r="AA2989" s="16">
        <v>1.095</v>
      </c>
      <c r="AB2989" s="35">
        <f t="shared" si="598"/>
        <v>293615.04424778762</v>
      </c>
      <c r="AC2989" s="27">
        <f t="shared" si="590"/>
        <v>50854.125663716812</v>
      </c>
      <c r="AD2989" s="184">
        <v>0.17319999999999999</v>
      </c>
      <c r="AE2989" s="183">
        <f t="shared" si="591"/>
        <v>0</v>
      </c>
      <c r="AF2989" s="183" t="str">
        <f>IF(AND(COUNTIFS($J$18:J2989,J2989)=1,AE2989=1),1,"")</f>
        <v/>
      </c>
      <c r="AG2989" s="183">
        <f>IF(C2989="","",IF(AND(COUNTIFS($J$18:J2989,J2989)=1,C2989&lt;&gt;""),1,""))</f>
        <v>1</v>
      </c>
      <c r="AH2989" s="183">
        <f>IF(G2989="","",IF(AND(COUNTIFS($J$18:J2989,J2989)=1,G2989&lt;&gt;""),1,""))</f>
        <v>1</v>
      </c>
      <c r="AI2989" s="28">
        <f t="shared" si="592"/>
        <v>33477255.428389378</v>
      </c>
      <c r="AJ2989" s="28">
        <f t="shared" si="593"/>
        <v>4578663.362915583</v>
      </c>
      <c r="AK2989" s="29">
        <f t="shared" si="594"/>
        <v>0.13676937682988149</v>
      </c>
      <c r="AL2989" s="25"/>
      <c r="AM2989" s="25"/>
      <c r="AN2989" s="25"/>
      <c r="AO2989" s="25"/>
      <c r="AP2989" s="45" t="str">
        <f t="shared" si="595"/>
        <v>20204</v>
      </c>
      <c r="AQ2989" s="45" t="str">
        <f t="shared" si="596"/>
        <v>20204RMB</v>
      </c>
    </row>
    <row r="2990" spans="1:43" s="15" customFormat="1">
      <c r="A2990" s="16" t="s">
        <v>34</v>
      </c>
      <c r="B2990" s="182">
        <v>2020</v>
      </c>
      <c r="C2990" s="182">
        <v>3</v>
      </c>
      <c r="D2990" s="57" t="str">
        <f t="shared" si="600"/>
        <v>Q4</v>
      </c>
      <c r="E2990" s="16" t="s">
        <v>35</v>
      </c>
      <c r="F2990" s="182">
        <v>2020</v>
      </c>
      <c r="G2990" s="182">
        <v>8</v>
      </c>
      <c r="H2990" s="185"/>
      <c r="I2990" s="57" t="str">
        <f t="shared" si="588"/>
        <v>Q2</v>
      </c>
      <c r="J2990" s="178" t="s">
        <v>2837</v>
      </c>
      <c r="K2990" s="185" t="s">
        <v>2838</v>
      </c>
      <c r="L2990" s="25" t="s">
        <v>2832</v>
      </c>
      <c r="M2990" s="16" t="s">
        <v>354</v>
      </c>
      <c r="N2990" s="16">
        <v>1</v>
      </c>
      <c r="O2990" s="16"/>
      <c r="P2990" s="57" t="str">
        <f t="shared" si="589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87" t="str">
        <f t="shared" si="599"/>
        <v>1.13</v>
      </c>
      <c r="Z2990" s="26">
        <f t="shared" si="597"/>
        <v>1075700</v>
      </c>
      <c r="AA2990" s="16">
        <v>1.105</v>
      </c>
      <c r="AB2990" s="35">
        <f t="shared" si="598"/>
        <v>1051901.3274336285</v>
      </c>
      <c r="AC2990" s="27">
        <f t="shared" si="590"/>
        <v>176614.23287610622</v>
      </c>
      <c r="AD2990" s="184">
        <v>0.16789999999999999</v>
      </c>
      <c r="AE2990" s="183">
        <f t="shared" si="591"/>
        <v>1</v>
      </c>
      <c r="AF2990" s="183">
        <f>IF(AND(COUNTIFS($J$18:J2990,J2990)=1,AE2990=1),1,"")</f>
        <v>1</v>
      </c>
      <c r="AG2990" s="183">
        <f>IF(C2990="","",IF(AND(COUNTIFS($J$18:J2990,J2990)=1,C2990&lt;&gt;""),1,""))</f>
        <v>1</v>
      </c>
      <c r="AH2990" s="183">
        <f>IF(G2990="","",IF(AND(COUNTIFS($J$18:J2990,J2990)=1,G2990&lt;&gt;""),1,""))</f>
        <v>1</v>
      </c>
      <c r="AI2990" s="28">
        <f t="shared" si="592"/>
        <v>37969334.083628327</v>
      </c>
      <c r="AJ2990" s="28">
        <f t="shared" si="593"/>
        <v>5097226.4551657066</v>
      </c>
      <c r="AK2990" s="29">
        <f t="shared" si="594"/>
        <v>0.13424587441904956</v>
      </c>
      <c r="AL2990" s="25"/>
      <c r="AM2990" s="25"/>
      <c r="AN2990" s="25"/>
      <c r="AO2990" s="25"/>
      <c r="AP2990" s="45" t="str">
        <f t="shared" si="595"/>
        <v>20208</v>
      </c>
      <c r="AQ2990" s="45" t="str">
        <f t="shared" si="596"/>
        <v>20208RMB</v>
      </c>
    </row>
    <row r="2991" spans="1:43" s="15" customFormat="1">
      <c r="A2991" s="16" t="s">
        <v>34</v>
      </c>
      <c r="B2991" s="182">
        <v>2020</v>
      </c>
      <c r="C2991" s="182">
        <v>3</v>
      </c>
      <c r="D2991" s="57" t="str">
        <f t="shared" si="600"/>
        <v>Q4</v>
      </c>
      <c r="E2991" s="16" t="s">
        <v>35</v>
      </c>
      <c r="F2991" s="182">
        <v>2020</v>
      </c>
      <c r="G2991" s="182">
        <v>8</v>
      </c>
      <c r="H2991" s="185"/>
      <c r="I2991" s="57" t="str">
        <f t="shared" si="588"/>
        <v>Q2</v>
      </c>
      <c r="J2991" s="178" t="s">
        <v>2837</v>
      </c>
      <c r="K2991" s="185" t="s">
        <v>2838</v>
      </c>
      <c r="L2991" s="25" t="s">
        <v>2832</v>
      </c>
      <c r="M2991" s="16" t="s">
        <v>354</v>
      </c>
      <c r="N2991" s="16">
        <v>1</v>
      </c>
      <c r="O2991" s="16"/>
      <c r="P2991" s="57" t="str">
        <f t="shared" si="589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87" t="str">
        <f t="shared" si="599"/>
        <v>1.13</v>
      </c>
      <c r="Z2991" s="26">
        <f t="shared" si="597"/>
        <v>441000</v>
      </c>
      <c r="AA2991" s="16">
        <v>1.105</v>
      </c>
      <c r="AB2991" s="35">
        <f t="shared" si="598"/>
        <v>431243.36283185845</v>
      </c>
      <c r="AC2991" s="27">
        <f t="shared" si="590"/>
        <v>106818.98097345134</v>
      </c>
      <c r="AD2991" s="184">
        <v>0.2477</v>
      </c>
      <c r="AE2991" s="183">
        <f t="shared" si="591"/>
        <v>1</v>
      </c>
      <c r="AF2991" s="183" t="str">
        <f>IF(AND(COUNTIFS($J$18:J2991,J2991)=1,AE2991=1),1,"")</f>
        <v/>
      </c>
      <c r="AG2991" s="183" t="str">
        <f>IF(C2991="","",IF(AND(COUNTIFS($J$18:J2991,J2991)=1,C2991&lt;&gt;""),1,""))</f>
        <v/>
      </c>
      <c r="AH2991" s="183" t="str">
        <f>IF(G2991="","",IF(AND(COUNTIFS($J$18:J2991,J2991)=1,G2991&lt;&gt;""),1,""))</f>
        <v/>
      </c>
      <c r="AI2991" s="28">
        <f t="shared" si="592"/>
        <v>37969334.083628327</v>
      </c>
      <c r="AJ2991" s="28">
        <f t="shared" si="593"/>
        <v>5097226.4551657066</v>
      </c>
      <c r="AK2991" s="29">
        <f t="shared" si="594"/>
        <v>0.13424587441904956</v>
      </c>
      <c r="AL2991" s="25"/>
      <c r="AM2991" s="25"/>
      <c r="AN2991" s="25"/>
      <c r="AO2991" s="25"/>
      <c r="AP2991" s="45" t="str">
        <f t="shared" si="595"/>
        <v>20208</v>
      </c>
      <c r="AQ2991" s="45" t="str">
        <f t="shared" si="596"/>
        <v>20208RMB</v>
      </c>
    </row>
    <row r="2992" spans="1:43" s="15" customFormat="1">
      <c r="A2992" s="16" t="s">
        <v>34</v>
      </c>
      <c r="B2992" s="182">
        <v>2020</v>
      </c>
      <c r="C2992" s="182">
        <v>3</v>
      </c>
      <c r="D2992" s="57" t="str">
        <f t="shared" si="600"/>
        <v>Q4</v>
      </c>
      <c r="E2992" s="16" t="s">
        <v>35</v>
      </c>
      <c r="F2992" s="182">
        <v>2020</v>
      </c>
      <c r="G2992" s="182">
        <v>8</v>
      </c>
      <c r="H2992" s="185"/>
      <c r="I2992" s="57" t="str">
        <f t="shared" si="588"/>
        <v>Q2</v>
      </c>
      <c r="J2992" s="178" t="s">
        <v>2837</v>
      </c>
      <c r="K2992" s="185" t="s">
        <v>2838</v>
      </c>
      <c r="L2992" s="25" t="s">
        <v>2832</v>
      </c>
      <c r="M2992" s="16" t="s">
        <v>354</v>
      </c>
      <c r="N2992" s="16">
        <v>1</v>
      </c>
      <c r="O2992" s="16"/>
      <c r="P2992" s="57" t="str">
        <f t="shared" si="589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87" t="str">
        <f t="shared" si="599"/>
        <v>1.13</v>
      </c>
      <c r="Z2992" s="26">
        <f t="shared" si="597"/>
        <v>360000</v>
      </c>
      <c r="AA2992" s="16">
        <v>1.105</v>
      </c>
      <c r="AB2992" s="35">
        <f t="shared" si="598"/>
        <v>352035.39823008853</v>
      </c>
      <c r="AC2992" s="27">
        <f t="shared" si="590"/>
        <v>59106.743362831861</v>
      </c>
      <c r="AD2992" s="184">
        <v>0.16789999999999999</v>
      </c>
      <c r="AE2992" s="183">
        <f t="shared" si="591"/>
        <v>1</v>
      </c>
      <c r="AF2992" s="183" t="str">
        <f>IF(AND(COUNTIFS($J$18:J2992,J2992)=1,AE2992=1),1,"")</f>
        <v/>
      </c>
      <c r="AG2992" s="183" t="str">
        <f>IF(C2992="","",IF(AND(COUNTIFS($J$18:J2992,J2992)=1,C2992&lt;&gt;""),1,""))</f>
        <v/>
      </c>
      <c r="AH2992" s="183" t="str">
        <f>IF(G2992="","",IF(AND(COUNTIFS($J$18:J2992,J2992)=1,G2992&lt;&gt;""),1,""))</f>
        <v/>
      </c>
      <c r="AI2992" s="28">
        <f t="shared" si="592"/>
        <v>37969334.083628327</v>
      </c>
      <c r="AJ2992" s="28">
        <f t="shared" si="593"/>
        <v>5097226.4551657066</v>
      </c>
      <c r="AK2992" s="29">
        <f t="shared" si="594"/>
        <v>0.13424587441904956</v>
      </c>
      <c r="AL2992" s="25"/>
      <c r="AM2992" s="25"/>
      <c r="AN2992" s="25"/>
      <c r="AO2992" s="25"/>
      <c r="AP2992" s="45" t="str">
        <f t="shared" si="595"/>
        <v>20208</v>
      </c>
      <c r="AQ2992" s="45" t="str">
        <f t="shared" si="596"/>
        <v>20208RMB</v>
      </c>
    </row>
    <row r="2993" spans="1:43" s="15" customFormat="1">
      <c r="A2993" s="16" t="s">
        <v>35</v>
      </c>
      <c r="B2993" s="182">
        <v>2020</v>
      </c>
      <c r="C2993" s="182">
        <v>5</v>
      </c>
      <c r="D2993" s="57" t="str">
        <f t="shared" si="600"/>
        <v>Q1</v>
      </c>
      <c r="E2993" s="16" t="s">
        <v>35</v>
      </c>
      <c r="F2993" s="182">
        <v>2020</v>
      </c>
      <c r="G2993" s="182">
        <v>8</v>
      </c>
      <c r="H2993" s="185"/>
      <c r="I2993" s="57" t="str">
        <f t="shared" si="588"/>
        <v>Q2</v>
      </c>
      <c r="J2993" s="178" t="s">
        <v>1020</v>
      </c>
      <c r="K2993" s="185" t="s">
        <v>1021</v>
      </c>
      <c r="L2993" s="25" t="s">
        <v>2808</v>
      </c>
      <c r="M2993" s="16" t="s">
        <v>2546</v>
      </c>
      <c r="N2993" s="16">
        <v>1</v>
      </c>
      <c r="O2993" s="16"/>
      <c r="P2993" s="57" t="str">
        <f t="shared" si="589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87" t="str">
        <f t="shared" si="599"/>
        <v>1.13</v>
      </c>
      <c r="Z2993" s="26">
        <f t="shared" si="597"/>
        <v>1663450</v>
      </c>
      <c r="AA2993" s="16">
        <v>1.105</v>
      </c>
      <c r="AB2993" s="35">
        <f t="shared" si="598"/>
        <v>1626648.0088495577</v>
      </c>
      <c r="AC2993" s="27">
        <f t="shared" si="590"/>
        <v>164942.10809734516</v>
      </c>
      <c r="AD2993" s="184">
        <v>0.1014</v>
      </c>
      <c r="AE2993" s="183">
        <f t="shared" si="591"/>
        <v>1</v>
      </c>
      <c r="AF2993" s="183" t="str">
        <f>IF(AND(COUNTIFS($J$18:J2993,J2993)=1,AE2993=1),1,"")</f>
        <v/>
      </c>
      <c r="AG2993" s="183" t="str">
        <f>IF(C2993="","",IF(AND(COUNTIFS($J$18:J2993,J2993)=1,C2993&lt;&gt;""),1,""))</f>
        <v/>
      </c>
      <c r="AH2993" s="183" t="str">
        <f>IF(G2993="","",IF(AND(COUNTIFS($J$18:J2993,J2993)=1,G2993&lt;&gt;""),1,""))</f>
        <v/>
      </c>
      <c r="AI2993" s="28">
        <f t="shared" si="592"/>
        <v>37969334.083628327</v>
      </c>
      <c r="AJ2993" s="28">
        <f t="shared" si="593"/>
        <v>5097226.4551657066</v>
      </c>
      <c r="AK2993" s="29">
        <f t="shared" si="594"/>
        <v>0.13424587441904956</v>
      </c>
      <c r="AL2993" s="25"/>
      <c r="AM2993" s="25"/>
      <c r="AN2993" s="25"/>
      <c r="AO2993" s="25"/>
      <c r="AP2993" s="45" t="str">
        <f t="shared" si="595"/>
        <v>20208</v>
      </c>
      <c r="AQ2993" s="45" t="str">
        <f t="shared" si="596"/>
        <v>20208RMB</v>
      </c>
    </row>
    <row r="2994" spans="1:43" s="15" customFormat="1">
      <c r="A2994" s="16" t="s">
        <v>34</v>
      </c>
      <c r="B2994" s="182">
        <v>2020</v>
      </c>
      <c r="C2994" s="182">
        <v>3</v>
      </c>
      <c r="D2994" s="57" t="str">
        <f t="shared" si="600"/>
        <v>Q4</v>
      </c>
      <c r="E2994" s="16" t="s">
        <v>35</v>
      </c>
      <c r="F2994" s="182">
        <v>2020</v>
      </c>
      <c r="G2994" s="182">
        <v>8</v>
      </c>
      <c r="H2994" s="185"/>
      <c r="I2994" s="57" t="str">
        <f t="shared" si="588"/>
        <v>Q2</v>
      </c>
      <c r="J2994" s="178" t="s">
        <v>2837</v>
      </c>
      <c r="K2994" s="185" t="s">
        <v>2838</v>
      </c>
      <c r="L2994" s="25" t="s">
        <v>2564</v>
      </c>
      <c r="M2994" s="16" t="s">
        <v>47</v>
      </c>
      <c r="N2994" s="16">
        <v>1</v>
      </c>
      <c r="O2994" s="16"/>
      <c r="P2994" s="57" t="str">
        <f t="shared" si="589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87" t="str">
        <f t="shared" si="599"/>
        <v>1.13</v>
      </c>
      <c r="Z2994" s="26">
        <f t="shared" si="597"/>
        <v>539000</v>
      </c>
      <c r="AA2994" s="16">
        <v>1.105</v>
      </c>
      <c r="AB2994" s="35">
        <f t="shared" si="598"/>
        <v>527075.22123893804</v>
      </c>
      <c r="AC2994" s="27">
        <f t="shared" si="590"/>
        <v>88495.929646017699</v>
      </c>
      <c r="AD2994" s="184">
        <v>0.16789999999999999</v>
      </c>
      <c r="AE2994" s="183">
        <f t="shared" si="591"/>
        <v>1</v>
      </c>
      <c r="AF2994" s="183" t="str">
        <f>IF(AND(COUNTIFS($J$18:J2994,J2994)=1,AE2994=1),1,"")</f>
        <v/>
      </c>
      <c r="AG2994" s="183" t="str">
        <f>IF(C2994="","",IF(AND(COUNTIFS($J$18:J2994,J2994)=1,C2994&lt;&gt;""),1,""))</f>
        <v/>
      </c>
      <c r="AH2994" s="183" t="str">
        <f>IF(G2994="","",IF(AND(COUNTIFS($J$18:J2994,J2994)=1,G2994&lt;&gt;""),1,""))</f>
        <v/>
      </c>
      <c r="AI2994" s="28">
        <f t="shared" si="592"/>
        <v>37969334.083628327</v>
      </c>
      <c r="AJ2994" s="28">
        <f t="shared" si="593"/>
        <v>5097226.4551657066</v>
      </c>
      <c r="AK2994" s="29">
        <f t="shared" si="594"/>
        <v>0.13424587441904956</v>
      </c>
      <c r="AL2994" s="25"/>
      <c r="AM2994" s="25"/>
      <c r="AN2994" s="25"/>
      <c r="AO2994" s="25"/>
      <c r="AP2994" s="45" t="str">
        <f t="shared" si="595"/>
        <v>20208</v>
      </c>
      <c r="AQ2994" s="45" t="str">
        <f t="shared" si="596"/>
        <v>20208RMB</v>
      </c>
    </row>
    <row r="2995" spans="1:43" s="15" customFormat="1">
      <c r="A2995" s="16" t="s">
        <v>35</v>
      </c>
      <c r="B2995" s="182">
        <v>2020</v>
      </c>
      <c r="C2995" s="182">
        <v>5</v>
      </c>
      <c r="D2995" s="57" t="str">
        <f t="shared" si="600"/>
        <v>Q1</v>
      </c>
      <c r="E2995" s="16" t="s">
        <v>35</v>
      </c>
      <c r="F2995" s="182">
        <v>2020</v>
      </c>
      <c r="G2995" s="182">
        <v>8</v>
      </c>
      <c r="H2995" s="185"/>
      <c r="I2995" s="57" t="str">
        <f t="shared" si="588"/>
        <v>Q2</v>
      </c>
      <c r="J2995" s="178" t="s">
        <v>2839</v>
      </c>
      <c r="K2995" s="185" t="s">
        <v>995</v>
      </c>
      <c r="L2995" s="25" t="s">
        <v>2564</v>
      </c>
      <c r="M2995" s="16" t="s">
        <v>47</v>
      </c>
      <c r="N2995" s="16">
        <v>2</v>
      </c>
      <c r="O2995" s="16"/>
      <c r="P2995" s="57" t="str">
        <f t="shared" si="589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87" t="str">
        <f t="shared" si="599"/>
        <v>1.13</v>
      </c>
      <c r="Z2995" s="26">
        <f t="shared" si="597"/>
        <v>950000</v>
      </c>
      <c r="AA2995" s="16">
        <v>1.105</v>
      </c>
      <c r="AB2995" s="35">
        <f t="shared" si="598"/>
        <v>928982.30088495591</v>
      </c>
      <c r="AC2995" s="27">
        <f t="shared" si="590"/>
        <v>75247.566371681431</v>
      </c>
      <c r="AD2995" s="184">
        <v>8.1000000000000003E-2</v>
      </c>
      <c r="AE2995" s="183">
        <f t="shared" si="591"/>
        <v>0</v>
      </c>
      <c r="AF2995" s="183" t="str">
        <f>IF(AND(COUNTIFS($J$18:J2995,J2995)=1,AE2995=1),1,"")</f>
        <v/>
      </c>
      <c r="AG2995" s="183">
        <f>IF(C2995="","",IF(AND(COUNTIFS($J$18:J2995,J2995)=1,C2995&lt;&gt;""),1,""))</f>
        <v>1</v>
      </c>
      <c r="AH2995" s="183">
        <f>IF(G2995="","",IF(AND(COUNTIFS($J$18:J2995,J2995)=1,G2995&lt;&gt;""),1,""))</f>
        <v>1</v>
      </c>
      <c r="AI2995" s="28">
        <f t="shared" si="592"/>
        <v>37969334.083628327</v>
      </c>
      <c r="AJ2995" s="28">
        <f t="shared" si="593"/>
        <v>5097226.4551657066</v>
      </c>
      <c r="AK2995" s="29">
        <f t="shared" si="594"/>
        <v>0.13424587441904956</v>
      </c>
      <c r="AL2995" s="25"/>
      <c r="AM2995" s="25"/>
      <c r="AN2995" s="25"/>
      <c r="AO2995" s="25"/>
      <c r="AP2995" s="45" t="str">
        <f t="shared" si="595"/>
        <v>20208</v>
      </c>
      <c r="AQ2995" s="45" t="str">
        <f t="shared" si="596"/>
        <v>20208RMB</v>
      </c>
    </row>
    <row r="2996" spans="1:43" s="15" customFormat="1">
      <c r="A2996" s="16" t="s">
        <v>34</v>
      </c>
      <c r="B2996" s="182">
        <v>2020</v>
      </c>
      <c r="C2996" s="182">
        <v>3</v>
      </c>
      <c r="D2996" s="57" t="str">
        <f t="shared" si="600"/>
        <v>Q4</v>
      </c>
      <c r="E2996" s="16" t="s">
        <v>35</v>
      </c>
      <c r="F2996" s="182">
        <v>2020</v>
      </c>
      <c r="G2996" s="182">
        <v>8</v>
      </c>
      <c r="H2996" s="185"/>
      <c r="I2996" s="57" t="str">
        <f t="shared" si="588"/>
        <v>Q2</v>
      </c>
      <c r="J2996" s="178" t="s">
        <v>2837</v>
      </c>
      <c r="K2996" s="185" t="s">
        <v>2838</v>
      </c>
      <c r="L2996" s="25" t="s">
        <v>2832</v>
      </c>
      <c r="M2996" s="16" t="s">
        <v>354</v>
      </c>
      <c r="N2996" s="16">
        <v>1</v>
      </c>
      <c r="O2996" s="16"/>
      <c r="P2996" s="57" t="str">
        <f t="shared" si="589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87" t="str">
        <f t="shared" si="599"/>
        <v>1.13</v>
      </c>
      <c r="Z2996" s="26">
        <f t="shared" si="597"/>
        <v>34300</v>
      </c>
      <c r="AA2996" s="16">
        <v>1.105</v>
      </c>
      <c r="AB2996" s="35">
        <f t="shared" si="598"/>
        <v>33541.150442477883</v>
      </c>
      <c r="AC2996" s="27">
        <f t="shared" si="590"/>
        <v>5631.5591592920364</v>
      </c>
      <c r="AD2996" s="184">
        <v>0.16789999999999999</v>
      </c>
      <c r="AE2996" s="183">
        <f t="shared" si="591"/>
        <v>1</v>
      </c>
      <c r="AF2996" s="183" t="str">
        <f>IF(AND(COUNTIFS($J$18:J2996,J2996)=1,AE2996=1),1,"")</f>
        <v/>
      </c>
      <c r="AG2996" s="183" t="str">
        <f>IF(C2996="","",IF(AND(COUNTIFS($J$18:J2996,J2996)=1,C2996&lt;&gt;""),1,""))</f>
        <v/>
      </c>
      <c r="AH2996" s="183" t="str">
        <f>IF(G2996="","",IF(AND(COUNTIFS($J$18:J2996,J2996)=1,G2996&lt;&gt;""),1,""))</f>
        <v/>
      </c>
      <c r="AI2996" s="28">
        <f t="shared" si="592"/>
        <v>37969334.083628327</v>
      </c>
      <c r="AJ2996" s="28">
        <f t="shared" si="593"/>
        <v>5097226.4551657066</v>
      </c>
      <c r="AK2996" s="29">
        <f t="shared" si="594"/>
        <v>0.13424587441904956</v>
      </c>
      <c r="AL2996" s="25"/>
      <c r="AM2996" s="25"/>
      <c r="AN2996" s="25"/>
      <c r="AO2996" s="25"/>
      <c r="AP2996" s="45" t="str">
        <f t="shared" si="595"/>
        <v>20208</v>
      </c>
      <c r="AQ2996" s="45" t="str">
        <f t="shared" si="596"/>
        <v>20208RMB</v>
      </c>
    </row>
    <row r="2997" spans="1:43" s="15" customFormat="1">
      <c r="A2997" s="16" t="s">
        <v>35</v>
      </c>
      <c r="B2997" s="182">
        <v>2020</v>
      </c>
      <c r="C2997" s="182">
        <v>6</v>
      </c>
      <c r="D2997" s="57" t="str">
        <f t="shared" si="600"/>
        <v>Q1</v>
      </c>
      <c r="E2997" s="16" t="s">
        <v>35</v>
      </c>
      <c r="F2997" s="182">
        <v>2020</v>
      </c>
      <c r="G2997" s="182">
        <v>8</v>
      </c>
      <c r="H2997" s="185"/>
      <c r="I2997" s="57" t="str">
        <f t="shared" si="588"/>
        <v>Q2</v>
      </c>
      <c r="J2997" s="178" t="s">
        <v>1028</v>
      </c>
      <c r="K2997" s="185" t="s">
        <v>1029</v>
      </c>
      <c r="L2997" s="25" t="s">
        <v>2726</v>
      </c>
      <c r="M2997" s="16" t="s">
        <v>47</v>
      </c>
      <c r="N2997" s="16">
        <v>1</v>
      </c>
      <c r="O2997" s="16"/>
      <c r="P2997" s="57" t="str">
        <f t="shared" si="589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87" t="str">
        <f t="shared" si="599"/>
        <v>1.13</v>
      </c>
      <c r="Z2997" s="26">
        <f t="shared" si="597"/>
        <v>400000</v>
      </c>
      <c r="AA2997" s="16">
        <v>1.105</v>
      </c>
      <c r="AB2997" s="35">
        <f t="shared" si="598"/>
        <v>391150.44247787615</v>
      </c>
      <c r="AC2997" s="27">
        <f t="shared" si="590"/>
        <v>40914.336283185847</v>
      </c>
      <c r="AD2997" s="184">
        <v>0.1046</v>
      </c>
      <c r="AE2997" s="183">
        <f t="shared" si="591"/>
        <v>0</v>
      </c>
      <c r="AF2997" s="183" t="str">
        <f>IF(AND(COUNTIFS($J$18:J2997,J2997)=1,AE2997=1),1,"")</f>
        <v/>
      </c>
      <c r="AG2997" s="183" t="str">
        <f>IF(C2997="","",IF(AND(COUNTIFS($J$18:J2997,J2997)=1,C2997&lt;&gt;""),1,""))</f>
        <v/>
      </c>
      <c r="AH2997" s="183" t="str">
        <f>IF(G2997="","",IF(AND(COUNTIFS($J$18:J2997,J2997)=1,G2997&lt;&gt;""),1,""))</f>
        <v/>
      </c>
      <c r="AI2997" s="28">
        <f t="shared" si="592"/>
        <v>37969334.083628327</v>
      </c>
      <c r="AJ2997" s="28">
        <f t="shared" si="593"/>
        <v>5097226.4551657066</v>
      </c>
      <c r="AK2997" s="29">
        <f t="shared" si="594"/>
        <v>0.13424587441904956</v>
      </c>
      <c r="AL2997" s="25"/>
      <c r="AM2997" s="25"/>
      <c r="AN2997" s="25"/>
      <c r="AO2997" s="25"/>
      <c r="AP2997" s="45" t="str">
        <f t="shared" si="595"/>
        <v>20208</v>
      </c>
      <c r="AQ2997" s="45" t="str">
        <f t="shared" si="596"/>
        <v>20208RMB</v>
      </c>
    </row>
    <row r="2998" spans="1:43" s="15" customFormat="1">
      <c r="A2998" s="16" t="s">
        <v>35</v>
      </c>
      <c r="B2998" s="182">
        <v>2020</v>
      </c>
      <c r="C2998" s="182">
        <v>7</v>
      </c>
      <c r="D2998" s="57" t="str">
        <f t="shared" si="600"/>
        <v>Q2</v>
      </c>
      <c r="E2998" s="16" t="s">
        <v>35</v>
      </c>
      <c r="F2998" s="182">
        <v>2020</v>
      </c>
      <c r="G2998" s="182">
        <v>8</v>
      </c>
      <c r="H2998" s="185"/>
      <c r="I2998" s="57" t="str">
        <f t="shared" si="588"/>
        <v>Q2</v>
      </c>
      <c r="J2998" s="178" t="s">
        <v>2840</v>
      </c>
      <c r="K2998" s="185" t="s">
        <v>54</v>
      </c>
      <c r="L2998" s="25" t="s">
        <v>2832</v>
      </c>
      <c r="M2998" s="16" t="s">
        <v>354</v>
      </c>
      <c r="N2998" s="16">
        <v>1</v>
      </c>
      <c r="O2998" s="16"/>
      <c r="P2998" s="57" t="str">
        <f t="shared" si="589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87" t="str">
        <f t="shared" si="599"/>
        <v>1.13</v>
      </c>
      <c r="Z2998" s="26">
        <f t="shared" si="597"/>
        <v>270750</v>
      </c>
      <c r="AA2998" s="16">
        <v>1.105</v>
      </c>
      <c r="AB2998" s="35">
        <f t="shared" si="598"/>
        <v>264759.95575221238</v>
      </c>
      <c r="AC2998" s="27">
        <f t="shared" si="590"/>
        <v>37304.677765486726</v>
      </c>
      <c r="AD2998" s="184">
        <v>0.1409</v>
      </c>
      <c r="AE2998" s="183">
        <f t="shared" si="591"/>
        <v>0</v>
      </c>
      <c r="AF2998" s="183" t="str">
        <f>IF(AND(COUNTIFS($J$18:J2998,J2998)=1,AE2998=1),1,"")</f>
        <v/>
      </c>
      <c r="AG2998" s="183">
        <f>IF(C2998="","",IF(AND(COUNTIFS($J$18:J2998,J2998)=1,C2998&lt;&gt;""),1,""))</f>
        <v>1</v>
      </c>
      <c r="AH2998" s="183">
        <f>IF(G2998="","",IF(AND(COUNTIFS($J$18:J2998,J2998)=1,G2998&lt;&gt;""),1,""))</f>
        <v>1</v>
      </c>
      <c r="AI2998" s="28">
        <f t="shared" si="592"/>
        <v>37969334.083628327</v>
      </c>
      <c r="AJ2998" s="28">
        <f t="shared" si="593"/>
        <v>5097226.4551657066</v>
      </c>
      <c r="AK2998" s="29">
        <f t="shared" si="594"/>
        <v>0.13424587441904956</v>
      </c>
      <c r="AL2998" s="25"/>
      <c r="AM2998" s="25"/>
      <c r="AN2998" s="25"/>
      <c r="AO2998" s="25"/>
      <c r="AP2998" s="45" t="str">
        <f t="shared" si="595"/>
        <v>20208</v>
      </c>
      <c r="AQ2998" s="45" t="str">
        <f t="shared" si="596"/>
        <v>20208RMB</v>
      </c>
    </row>
    <row r="2999" spans="1:43" s="15" customFormat="1">
      <c r="A2999" s="16" t="s">
        <v>35</v>
      </c>
      <c r="B2999" s="182">
        <v>2020</v>
      </c>
      <c r="C2999" s="182">
        <v>7</v>
      </c>
      <c r="D2999" s="57" t="str">
        <f t="shared" si="600"/>
        <v>Q2</v>
      </c>
      <c r="E2999" s="16" t="s">
        <v>35</v>
      </c>
      <c r="F2999" s="182">
        <v>2020</v>
      </c>
      <c r="G2999" s="182">
        <v>8</v>
      </c>
      <c r="H2999" s="185"/>
      <c r="I2999" s="57" t="str">
        <f t="shared" si="588"/>
        <v>Q2</v>
      </c>
      <c r="J2999" s="178" t="s">
        <v>2841</v>
      </c>
      <c r="K2999" s="185" t="s">
        <v>2842</v>
      </c>
      <c r="L2999" s="25" t="s">
        <v>2832</v>
      </c>
      <c r="M2999" s="16" t="s">
        <v>354</v>
      </c>
      <c r="N2999" s="16">
        <v>1</v>
      </c>
      <c r="O2999" s="16"/>
      <c r="P2999" s="57" t="str">
        <f t="shared" si="589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2800</v>
      </c>
      <c r="W2999" s="16" t="s">
        <v>849</v>
      </c>
      <c r="X2999" s="34">
        <v>59000</v>
      </c>
      <c r="Y2999" s="187" t="str">
        <f t="shared" si="599"/>
        <v>1</v>
      </c>
      <c r="Z2999" s="26">
        <f t="shared" si="597"/>
        <v>59000</v>
      </c>
      <c r="AA2999" s="16">
        <v>7.8</v>
      </c>
      <c r="AB2999" s="35">
        <f t="shared" si="598"/>
        <v>460200</v>
      </c>
      <c r="AC2999" s="27">
        <f t="shared" si="590"/>
        <v>83802.42</v>
      </c>
      <c r="AD2999" s="184">
        <v>0.18210000000000001</v>
      </c>
      <c r="AE2999" s="183">
        <f t="shared" si="591"/>
        <v>0</v>
      </c>
      <c r="AF2999" s="183" t="str">
        <f>IF(AND(COUNTIFS($J$18:J2999,J2999)=1,AE2999=1),1,"")</f>
        <v/>
      </c>
      <c r="AG2999" s="183">
        <f>IF(C2999="","",IF(AND(COUNTIFS($J$18:J2999,J2999)=1,C2999&lt;&gt;""),1,""))</f>
        <v>1</v>
      </c>
      <c r="AH2999" s="183">
        <f>IF(G2999="","",IF(AND(COUNTIFS($J$18:J2999,J2999)=1,G2999&lt;&gt;""),1,""))</f>
        <v>1</v>
      </c>
      <c r="AI2999" s="28">
        <f t="shared" si="592"/>
        <v>37969334.083628327</v>
      </c>
      <c r="AJ2999" s="28">
        <f t="shared" si="593"/>
        <v>5097226.4551657066</v>
      </c>
      <c r="AK2999" s="29">
        <f t="shared" si="594"/>
        <v>0.13424587441904956</v>
      </c>
      <c r="AL2999" s="25"/>
      <c r="AM2999" s="25"/>
      <c r="AN2999" s="25"/>
      <c r="AO2999" s="25"/>
      <c r="AP2999" s="45" t="str">
        <f t="shared" si="595"/>
        <v>20208</v>
      </c>
      <c r="AQ2999" s="45" t="str">
        <f t="shared" si="596"/>
        <v>20208USD</v>
      </c>
    </row>
    <row r="3000" spans="1:43" s="15" customFormat="1">
      <c r="A3000" s="16" t="s">
        <v>35</v>
      </c>
      <c r="B3000" s="182">
        <v>2020</v>
      </c>
      <c r="C3000" s="182">
        <v>7</v>
      </c>
      <c r="D3000" s="57" t="str">
        <f t="shared" si="600"/>
        <v>Q2</v>
      </c>
      <c r="E3000" s="16" t="s">
        <v>35</v>
      </c>
      <c r="F3000" s="182">
        <v>2020</v>
      </c>
      <c r="G3000" s="182">
        <v>8</v>
      </c>
      <c r="H3000" s="185"/>
      <c r="I3000" s="57" t="str">
        <f t="shared" si="588"/>
        <v>Q2</v>
      </c>
      <c r="J3000" s="178" t="s">
        <v>2843</v>
      </c>
      <c r="K3000" s="185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589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2800</v>
      </c>
      <c r="W3000" s="16" t="s">
        <v>849</v>
      </c>
      <c r="X3000" s="34">
        <v>2975</v>
      </c>
      <c r="Y3000" s="187" t="str">
        <f t="shared" si="599"/>
        <v>1</v>
      </c>
      <c r="Z3000" s="26">
        <f t="shared" si="597"/>
        <v>2975</v>
      </c>
      <c r="AA3000" s="16">
        <v>7.8</v>
      </c>
      <c r="AB3000" s="35">
        <f t="shared" si="598"/>
        <v>23205</v>
      </c>
      <c r="AC3000" s="27">
        <f t="shared" si="590"/>
        <v>2443.4865</v>
      </c>
      <c r="AD3000" s="184">
        <v>0.1053</v>
      </c>
      <c r="AE3000" s="183">
        <f t="shared" si="591"/>
        <v>1</v>
      </c>
      <c r="AF3000" s="183">
        <f>IF(AND(COUNTIFS($J$18:J3000,J3000)=1,AE3000=1),1,"")</f>
        <v>1</v>
      </c>
      <c r="AG3000" s="183">
        <f>IF(C3000="","",IF(AND(COUNTIFS($J$18:J3000,J3000)=1,C3000&lt;&gt;""),1,""))</f>
        <v>1</v>
      </c>
      <c r="AH3000" s="183">
        <f>IF(G3000="","",IF(AND(COUNTIFS($J$18:J3000,J3000)=1,G3000&lt;&gt;""),1,""))</f>
        <v>1</v>
      </c>
      <c r="AI3000" s="28">
        <f t="shared" si="592"/>
        <v>37969334.083628327</v>
      </c>
      <c r="AJ3000" s="28">
        <f t="shared" si="593"/>
        <v>5097226.4551657066</v>
      </c>
      <c r="AK3000" s="29">
        <f t="shared" si="594"/>
        <v>0.13424587441904956</v>
      </c>
      <c r="AL3000" s="25"/>
      <c r="AM3000" s="25"/>
      <c r="AN3000" s="25"/>
      <c r="AO3000" s="25"/>
      <c r="AP3000" s="45" t="str">
        <f t="shared" si="595"/>
        <v>20208</v>
      </c>
      <c r="AQ3000" s="45" t="str">
        <f t="shared" si="596"/>
        <v>20208USD</v>
      </c>
    </row>
    <row r="3001" spans="1:43" s="15" customFormat="1">
      <c r="A3001" s="16" t="s">
        <v>35</v>
      </c>
      <c r="B3001" s="182">
        <v>2020</v>
      </c>
      <c r="C3001" s="182">
        <v>8</v>
      </c>
      <c r="D3001" s="57" t="str">
        <f t="shared" si="600"/>
        <v>Q2</v>
      </c>
      <c r="E3001" s="16" t="s">
        <v>35</v>
      </c>
      <c r="F3001" s="182">
        <v>2020</v>
      </c>
      <c r="G3001" s="182">
        <v>9</v>
      </c>
      <c r="H3001" s="185"/>
      <c r="I3001" s="57" t="str">
        <f t="shared" si="588"/>
        <v>Q2</v>
      </c>
      <c r="J3001" s="178" t="s">
        <v>2844</v>
      </c>
      <c r="K3001" s="185" t="s">
        <v>2845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589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2774</v>
      </c>
      <c r="W3001" s="16" t="s">
        <v>51</v>
      </c>
      <c r="X3001" s="34">
        <v>34000</v>
      </c>
      <c r="Y3001" s="187" t="str">
        <f t="shared" si="599"/>
        <v>1.13</v>
      </c>
      <c r="Z3001" s="26">
        <f t="shared" si="597"/>
        <v>34000</v>
      </c>
      <c r="AA3001" s="16">
        <v>1.1299999999999999</v>
      </c>
      <c r="AB3001" s="35">
        <f t="shared" si="598"/>
        <v>34000</v>
      </c>
      <c r="AC3001" s="27">
        <f t="shared" si="590"/>
        <v>12284.2</v>
      </c>
      <c r="AD3001" s="184">
        <v>0.36130000000000001</v>
      </c>
      <c r="AE3001" s="183">
        <f t="shared" si="591"/>
        <v>1</v>
      </c>
      <c r="AF3001" s="183">
        <f>IF(AND(COUNTIFS($J$18:J3001,J3001)=1,AE3001=1),1,"")</f>
        <v>1</v>
      </c>
      <c r="AG3001" s="183">
        <f>IF(C3001="","",IF(AND(COUNTIFS($J$18:J3001,J3001)=1,C3001&lt;&gt;""),1,""))</f>
        <v>1</v>
      </c>
      <c r="AH3001" s="183">
        <f>IF(G3001="","",IF(AND(COUNTIFS($J$18:J3001,J3001)=1,G3001&lt;&gt;""),1,""))</f>
        <v>1</v>
      </c>
      <c r="AI3001" s="28">
        <f t="shared" si="592"/>
        <v>47907808.356810614</v>
      </c>
      <c r="AJ3001" s="28">
        <f t="shared" si="593"/>
        <v>6027384.8806384467</v>
      </c>
      <c r="AK3001" s="29">
        <f t="shared" si="594"/>
        <v>0.12581216063459494</v>
      </c>
      <c r="AL3001" s="25"/>
      <c r="AM3001" s="25"/>
      <c r="AN3001" s="25"/>
      <c r="AO3001" s="25"/>
      <c r="AP3001" s="45" t="str">
        <f t="shared" si="595"/>
        <v>20209</v>
      </c>
      <c r="AQ3001" s="45" t="str">
        <f t="shared" si="596"/>
        <v>20209RMB</v>
      </c>
    </row>
    <row r="3002" spans="1:43" s="15" customFormat="1">
      <c r="A3002" s="16" t="s">
        <v>35</v>
      </c>
      <c r="B3002" s="182">
        <v>2020</v>
      </c>
      <c r="C3002" s="182">
        <v>5</v>
      </c>
      <c r="D3002" s="57" t="str">
        <f t="shared" si="600"/>
        <v>Q1</v>
      </c>
      <c r="E3002" s="16" t="s">
        <v>35</v>
      </c>
      <c r="F3002" s="182">
        <v>2020</v>
      </c>
      <c r="G3002" s="182">
        <v>7</v>
      </c>
      <c r="H3002" s="185"/>
      <c r="I3002" s="57" t="str">
        <f t="shared" si="588"/>
        <v>Q2</v>
      </c>
      <c r="J3002" s="178" t="s">
        <v>2846</v>
      </c>
      <c r="K3002" s="185" t="s">
        <v>2847</v>
      </c>
      <c r="L3002" s="25" t="s">
        <v>2734</v>
      </c>
      <c r="M3002" s="16" t="s">
        <v>2546</v>
      </c>
      <c r="N3002" s="16">
        <v>1</v>
      </c>
      <c r="O3002" s="16"/>
      <c r="P3002" s="57" t="str">
        <f t="shared" si="589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2774</v>
      </c>
      <c r="W3002" s="16" t="s">
        <v>51</v>
      </c>
      <c r="X3002" s="34">
        <v>310000</v>
      </c>
      <c r="Y3002" s="187" t="str">
        <f t="shared" si="599"/>
        <v>1.13</v>
      </c>
      <c r="Z3002" s="26">
        <f t="shared" si="597"/>
        <v>310000</v>
      </c>
      <c r="AA3002" s="16">
        <v>1.095</v>
      </c>
      <c r="AB3002" s="35">
        <f t="shared" si="598"/>
        <v>300398.23008849565</v>
      </c>
      <c r="AC3002" s="27">
        <f t="shared" si="590"/>
        <v>70022.827433628336</v>
      </c>
      <c r="AD3002" s="184">
        <v>0.2331</v>
      </c>
      <c r="AE3002" s="183">
        <f t="shared" si="591"/>
        <v>1</v>
      </c>
      <c r="AF3002" s="183">
        <f>IF(AND(COUNTIFS($J$18:J3002,J3002)=1,AE3002=1),1,"")</f>
        <v>1</v>
      </c>
      <c r="AG3002" s="183">
        <f>IF(C3002="","",IF(AND(COUNTIFS($J$18:J3002,J3002)=1,C3002&lt;&gt;""),1,""))</f>
        <v>1</v>
      </c>
      <c r="AH3002" s="183">
        <f>IF(G3002="","",IF(AND(COUNTIFS($J$18:J3002,J3002)=1,G3002&lt;&gt;""),1,""))</f>
        <v>1</v>
      </c>
      <c r="AI3002" s="28">
        <f t="shared" si="592"/>
        <v>35384300.169380538</v>
      </c>
      <c r="AJ3002" s="28">
        <f t="shared" si="593"/>
        <v>5044538.8896988481</v>
      </c>
      <c r="AK3002" s="29">
        <f t="shared" si="594"/>
        <v>0.14256432557804524</v>
      </c>
      <c r="AL3002" s="25"/>
      <c r="AM3002" s="25"/>
      <c r="AN3002" s="25"/>
      <c r="AO3002" s="25"/>
      <c r="AP3002" s="45" t="str">
        <f t="shared" si="595"/>
        <v>20207</v>
      </c>
      <c r="AQ3002" s="45" t="str">
        <f t="shared" si="596"/>
        <v>20207RMB</v>
      </c>
    </row>
    <row r="3003" spans="1:43" s="15" customFormat="1">
      <c r="A3003" s="16" t="s">
        <v>35</v>
      </c>
      <c r="B3003" s="182">
        <v>2020</v>
      </c>
      <c r="C3003" s="182">
        <v>6</v>
      </c>
      <c r="D3003" s="57" t="str">
        <f t="shared" si="600"/>
        <v>Q1</v>
      </c>
      <c r="E3003" s="16" t="s">
        <v>35</v>
      </c>
      <c r="F3003" s="182">
        <v>2020</v>
      </c>
      <c r="G3003" s="182">
        <v>7</v>
      </c>
      <c r="H3003" s="185"/>
      <c r="I3003" s="57" t="str">
        <f t="shared" si="588"/>
        <v>Q2</v>
      </c>
      <c r="J3003" s="178" t="s">
        <v>1028</v>
      </c>
      <c r="K3003" s="185" t="s">
        <v>1029</v>
      </c>
      <c r="L3003" s="25" t="s">
        <v>2848</v>
      </c>
      <c r="M3003" s="16" t="s">
        <v>2778</v>
      </c>
      <c r="N3003" s="16">
        <v>1</v>
      </c>
      <c r="O3003" s="16"/>
      <c r="P3003" s="57" t="str">
        <f t="shared" si="589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87" t="str">
        <f t="shared" si="599"/>
        <v>1.13</v>
      </c>
      <c r="Z3003" s="26">
        <f t="shared" si="597"/>
        <v>340000</v>
      </c>
      <c r="AA3003" s="16">
        <v>1.095</v>
      </c>
      <c r="AB3003" s="35">
        <f t="shared" si="598"/>
        <v>329469.02654867258</v>
      </c>
      <c r="AC3003" s="27">
        <f t="shared" si="590"/>
        <v>52846.83185840708</v>
      </c>
      <c r="AD3003" s="184">
        <v>0.16039999999999999</v>
      </c>
      <c r="AE3003" s="183">
        <f t="shared" si="591"/>
        <v>0</v>
      </c>
      <c r="AF3003" s="183" t="str">
        <f>IF(AND(COUNTIFS($J$18:J3003,J3003)=1,AE3003=1),1,"")</f>
        <v/>
      </c>
      <c r="AG3003" s="183" t="str">
        <f>IF(C3003="","",IF(AND(COUNTIFS($J$18:J3003,J3003)=1,C3003&lt;&gt;""),1,""))</f>
        <v/>
      </c>
      <c r="AH3003" s="183" t="str">
        <f>IF(G3003="","",IF(AND(COUNTIFS($J$18:J3003,J3003)=1,G3003&lt;&gt;""),1,""))</f>
        <v/>
      </c>
      <c r="AI3003" s="28">
        <f t="shared" si="592"/>
        <v>35384300.169380538</v>
      </c>
      <c r="AJ3003" s="28">
        <f t="shared" si="593"/>
        <v>5044538.8896988481</v>
      </c>
      <c r="AK3003" s="29">
        <f t="shared" si="594"/>
        <v>0.14256432557804524</v>
      </c>
      <c r="AL3003" s="25"/>
      <c r="AM3003" s="25"/>
      <c r="AN3003" s="25"/>
      <c r="AO3003" s="25"/>
      <c r="AP3003" s="45" t="str">
        <f t="shared" si="595"/>
        <v>20207</v>
      </c>
      <c r="AQ3003" s="45" t="str">
        <f t="shared" si="596"/>
        <v>20207RMB</v>
      </c>
    </row>
    <row r="3004" spans="1:43" s="15" customFormat="1">
      <c r="A3004" s="16" t="s">
        <v>35</v>
      </c>
      <c r="B3004" s="182">
        <v>2020</v>
      </c>
      <c r="C3004" s="182">
        <v>6</v>
      </c>
      <c r="D3004" s="57" t="str">
        <f t="shared" si="600"/>
        <v>Q1</v>
      </c>
      <c r="E3004" s="16" t="s">
        <v>35</v>
      </c>
      <c r="F3004" s="182">
        <v>2020</v>
      </c>
      <c r="G3004" s="182">
        <v>7</v>
      </c>
      <c r="H3004" s="185"/>
      <c r="I3004" s="57" t="str">
        <f t="shared" si="588"/>
        <v>Q2</v>
      </c>
      <c r="J3004" s="178" t="s">
        <v>1028</v>
      </c>
      <c r="K3004" s="185" t="s">
        <v>1029</v>
      </c>
      <c r="L3004" s="25" t="s">
        <v>2724</v>
      </c>
      <c r="M3004" s="16" t="s">
        <v>2546</v>
      </c>
      <c r="N3004" s="16">
        <v>1</v>
      </c>
      <c r="O3004" s="16"/>
      <c r="P3004" s="57" t="str">
        <f t="shared" si="589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87" t="str">
        <f t="shared" si="599"/>
        <v>1.13</v>
      </c>
      <c r="Z3004" s="26">
        <f t="shared" si="597"/>
        <v>325000</v>
      </c>
      <c r="AA3004" s="16">
        <v>1.095</v>
      </c>
      <c r="AB3004" s="35">
        <f t="shared" si="598"/>
        <v>314933.62831858406</v>
      </c>
      <c r="AC3004" s="27">
        <f t="shared" si="590"/>
        <v>32942.057522123891</v>
      </c>
      <c r="AD3004" s="184">
        <v>0.1046</v>
      </c>
      <c r="AE3004" s="183">
        <f t="shared" si="591"/>
        <v>0</v>
      </c>
      <c r="AF3004" s="183" t="str">
        <f>IF(AND(COUNTIFS($J$18:J3004,J3004)=1,AE3004=1),1,"")</f>
        <v/>
      </c>
      <c r="AG3004" s="183" t="str">
        <f>IF(C3004="","",IF(AND(COUNTIFS($J$18:J3004,J3004)=1,C3004&lt;&gt;""),1,""))</f>
        <v/>
      </c>
      <c r="AH3004" s="183" t="str">
        <f>IF(G3004="","",IF(AND(COUNTIFS($J$18:J3004,J3004)=1,G3004&lt;&gt;""),1,""))</f>
        <v/>
      </c>
      <c r="AI3004" s="28">
        <f t="shared" si="592"/>
        <v>35384300.169380538</v>
      </c>
      <c r="AJ3004" s="28">
        <f t="shared" si="593"/>
        <v>5044538.8896988481</v>
      </c>
      <c r="AK3004" s="29">
        <f t="shared" si="594"/>
        <v>0.14256432557804524</v>
      </c>
      <c r="AL3004" s="25"/>
      <c r="AM3004" s="25"/>
      <c r="AN3004" s="25"/>
      <c r="AO3004" s="25"/>
      <c r="AP3004" s="45" t="str">
        <f t="shared" si="595"/>
        <v>20207</v>
      </c>
      <c r="AQ3004" s="45" t="str">
        <f t="shared" si="596"/>
        <v>20207RMB</v>
      </c>
    </row>
    <row r="3005" spans="1:43" s="15" customFormat="1">
      <c r="A3005" s="16" t="s">
        <v>35</v>
      </c>
      <c r="B3005" s="182">
        <v>2020</v>
      </c>
      <c r="C3005" s="182">
        <v>5</v>
      </c>
      <c r="D3005" s="57" t="str">
        <f t="shared" si="600"/>
        <v>Q1</v>
      </c>
      <c r="E3005" s="16" t="s">
        <v>35</v>
      </c>
      <c r="F3005" s="182">
        <v>2020</v>
      </c>
      <c r="G3005" s="182">
        <v>7</v>
      </c>
      <c r="H3005" s="185"/>
      <c r="I3005" s="57" t="str">
        <f t="shared" si="588"/>
        <v>Q2</v>
      </c>
      <c r="J3005" s="178" t="s">
        <v>1129</v>
      </c>
      <c r="K3005" s="185" t="s">
        <v>54</v>
      </c>
      <c r="L3005" s="25" t="s">
        <v>2726</v>
      </c>
      <c r="M3005" s="16" t="s">
        <v>47</v>
      </c>
      <c r="N3005" s="16">
        <v>1</v>
      </c>
      <c r="O3005" s="16"/>
      <c r="P3005" s="57" t="str">
        <f t="shared" si="589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87" t="str">
        <f t="shared" si="599"/>
        <v>1.13</v>
      </c>
      <c r="Z3005" s="26">
        <f t="shared" si="597"/>
        <v>427500</v>
      </c>
      <c r="AA3005" s="16">
        <v>1.095</v>
      </c>
      <c r="AB3005" s="35">
        <f t="shared" si="598"/>
        <v>414258.84955752216</v>
      </c>
      <c r="AC3005" s="27">
        <f t="shared" si="590"/>
        <v>66364.267699115051</v>
      </c>
      <c r="AD3005" s="184">
        <v>0.16020000000000001</v>
      </c>
      <c r="AE3005" s="183">
        <f t="shared" si="591"/>
        <v>0</v>
      </c>
      <c r="AF3005" s="183" t="str">
        <f>IF(AND(COUNTIFS($J$18:J3005,J3005)=1,AE3005=1),1,"")</f>
        <v/>
      </c>
      <c r="AG3005" s="183" t="str">
        <f>IF(C3005="","",IF(AND(COUNTIFS($J$18:J3005,J3005)=1,C3005&lt;&gt;""),1,""))</f>
        <v/>
      </c>
      <c r="AH3005" s="183" t="str">
        <f>IF(G3005="","",IF(AND(COUNTIFS($J$18:J3005,J3005)=1,G3005&lt;&gt;""),1,""))</f>
        <v/>
      </c>
      <c r="AI3005" s="28">
        <f t="shared" si="592"/>
        <v>35384300.169380538</v>
      </c>
      <c r="AJ3005" s="28">
        <f t="shared" si="593"/>
        <v>5044538.8896988481</v>
      </c>
      <c r="AK3005" s="29">
        <f t="shared" si="594"/>
        <v>0.14256432557804524</v>
      </c>
      <c r="AL3005" s="25"/>
      <c r="AM3005" s="25"/>
      <c r="AN3005" s="25"/>
      <c r="AO3005" s="25"/>
      <c r="AP3005" s="45" t="str">
        <f t="shared" si="595"/>
        <v>20207</v>
      </c>
      <c r="AQ3005" s="45" t="str">
        <f t="shared" si="596"/>
        <v>20207RMB</v>
      </c>
    </row>
    <row r="3006" spans="1:43" s="15" customFormat="1">
      <c r="A3006" s="16" t="s">
        <v>35</v>
      </c>
      <c r="B3006" s="182">
        <v>2020</v>
      </c>
      <c r="C3006" s="182">
        <v>5</v>
      </c>
      <c r="D3006" s="57" t="str">
        <f t="shared" si="600"/>
        <v>Q1</v>
      </c>
      <c r="E3006" s="16" t="s">
        <v>35</v>
      </c>
      <c r="F3006" s="182">
        <v>2020</v>
      </c>
      <c r="G3006" s="182">
        <v>7</v>
      </c>
      <c r="H3006" s="185"/>
      <c r="I3006" s="57" t="str">
        <f t="shared" si="588"/>
        <v>Q2</v>
      </c>
      <c r="J3006" s="178" t="s">
        <v>1129</v>
      </c>
      <c r="K3006" s="185" t="s">
        <v>54</v>
      </c>
      <c r="L3006" s="25" t="s">
        <v>2564</v>
      </c>
      <c r="M3006" s="16" t="s">
        <v>47</v>
      </c>
      <c r="N3006" s="16">
        <v>1</v>
      </c>
      <c r="O3006" s="16"/>
      <c r="P3006" s="57" t="str">
        <f t="shared" si="589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87" t="str">
        <f t="shared" si="599"/>
        <v>1.13</v>
      </c>
      <c r="Z3006" s="26">
        <f t="shared" si="597"/>
        <v>508250</v>
      </c>
      <c r="AA3006" s="16">
        <v>1.095</v>
      </c>
      <c r="AB3006" s="35">
        <f t="shared" si="598"/>
        <v>492507.74336283188</v>
      </c>
      <c r="AC3006" s="27">
        <f t="shared" si="590"/>
        <v>78899.74048672567</v>
      </c>
      <c r="AD3006" s="184">
        <v>0.16020000000000001</v>
      </c>
      <c r="AE3006" s="183">
        <f t="shared" si="591"/>
        <v>0</v>
      </c>
      <c r="AF3006" s="183" t="str">
        <f>IF(AND(COUNTIFS($J$18:J3006,J3006)=1,AE3006=1),1,"")</f>
        <v/>
      </c>
      <c r="AG3006" s="183" t="str">
        <f>IF(C3006="","",IF(AND(COUNTIFS($J$18:J3006,J3006)=1,C3006&lt;&gt;""),1,""))</f>
        <v/>
      </c>
      <c r="AH3006" s="183" t="str">
        <f>IF(G3006="","",IF(AND(COUNTIFS($J$18:J3006,J3006)=1,G3006&lt;&gt;""),1,""))</f>
        <v/>
      </c>
      <c r="AI3006" s="28">
        <f t="shared" si="592"/>
        <v>35384300.169380538</v>
      </c>
      <c r="AJ3006" s="28">
        <f t="shared" si="593"/>
        <v>5044538.8896988481</v>
      </c>
      <c r="AK3006" s="29">
        <f t="shared" si="594"/>
        <v>0.14256432557804524</v>
      </c>
      <c r="AL3006" s="25"/>
      <c r="AM3006" s="25"/>
      <c r="AN3006" s="25"/>
      <c r="AO3006" s="25"/>
      <c r="AP3006" s="45" t="str">
        <f t="shared" si="595"/>
        <v>20207</v>
      </c>
      <c r="AQ3006" s="45" t="str">
        <f t="shared" si="596"/>
        <v>20207RMB</v>
      </c>
    </row>
    <row r="3007" spans="1:43" s="15" customFormat="1">
      <c r="A3007" s="16" t="s">
        <v>35</v>
      </c>
      <c r="B3007" s="182">
        <v>2020</v>
      </c>
      <c r="C3007" s="182">
        <v>5</v>
      </c>
      <c r="D3007" s="57" t="str">
        <f t="shared" si="600"/>
        <v>Q1</v>
      </c>
      <c r="E3007" s="16" t="s">
        <v>35</v>
      </c>
      <c r="F3007" s="182">
        <v>2020</v>
      </c>
      <c r="G3007" s="182">
        <v>7</v>
      </c>
      <c r="H3007" s="185"/>
      <c r="I3007" s="57" t="str">
        <f t="shared" si="588"/>
        <v>Q2</v>
      </c>
      <c r="J3007" s="178" t="s">
        <v>1129</v>
      </c>
      <c r="K3007" s="185" t="s">
        <v>54</v>
      </c>
      <c r="L3007" s="25" t="s">
        <v>2849</v>
      </c>
      <c r="M3007" s="16" t="s">
        <v>2778</v>
      </c>
      <c r="N3007" s="16">
        <v>1</v>
      </c>
      <c r="O3007" s="16"/>
      <c r="P3007" s="57" t="str">
        <f t="shared" si="589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87" t="str">
        <f t="shared" si="599"/>
        <v>1.13</v>
      </c>
      <c r="Z3007" s="26">
        <f t="shared" si="597"/>
        <v>426550</v>
      </c>
      <c r="AA3007" s="16">
        <v>1.095</v>
      </c>
      <c r="AB3007" s="35">
        <f t="shared" si="598"/>
        <v>413338.27433628321</v>
      </c>
      <c r="AC3007" s="27">
        <f t="shared" si="590"/>
        <v>66588.795995575216</v>
      </c>
      <c r="AD3007" s="184">
        <v>0.16109999999999999</v>
      </c>
      <c r="AE3007" s="183">
        <f t="shared" si="591"/>
        <v>0</v>
      </c>
      <c r="AF3007" s="183" t="str">
        <f>IF(AND(COUNTIFS($J$18:J3007,J3007)=1,AE3007=1),1,"")</f>
        <v/>
      </c>
      <c r="AG3007" s="183" t="str">
        <f>IF(C3007="","",IF(AND(COUNTIFS($J$18:J3007,J3007)=1,C3007&lt;&gt;""),1,""))</f>
        <v/>
      </c>
      <c r="AH3007" s="183" t="str">
        <f>IF(G3007="","",IF(AND(COUNTIFS($J$18:J3007,J3007)=1,G3007&lt;&gt;""),1,""))</f>
        <v/>
      </c>
      <c r="AI3007" s="28">
        <f t="shared" si="592"/>
        <v>35384300.169380538</v>
      </c>
      <c r="AJ3007" s="28">
        <f t="shared" si="593"/>
        <v>5044538.8896988481</v>
      </c>
      <c r="AK3007" s="29">
        <f t="shared" si="594"/>
        <v>0.14256432557804524</v>
      </c>
      <c r="AL3007" s="25"/>
      <c r="AM3007" s="25"/>
      <c r="AN3007" s="25"/>
      <c r="AO3007" s="25"/>
      <c r="AP3007" s="45" t="str">
        <f t="shared" si="595"/>
        <v>20207</v>
      </c>
      <c r="AQ3007" s="45" t="str">
        <f t="shared" si="596"/>
        <v>20207RMB</v>
      </c>
    </row>
    <row r="3008" spans="1:43" s="15" customFormat="1">
      <c r="A3008" s="16" t="s">
        <v>35</v>
      </c>
      <c r="B3008" s="182">
        <v>2020</v>
      </c>
      <c r="C3008" s="182">
        <v>5</v>
      </c>
      <c r="D3008" s="57" t="str">
        <f t="shared" si="600"/>
        <v>Q1</v>
      </c>
      <c r="E3008" s="16" t="s">
        <v>35</v>
      </c>
      <c r="F3008" s="182">
        <v>2020</v>
      </c>
      <c r="G3008" s="182">
        <v>7</v>
      </c>
      <c r="H3008" s="185"/>
      <c r="I3008" s="57" t="str">
        <f t="shared" si="588"/>
        <v>Q2</v>
      </c>
      <c r="J3008" s="178" t="s">
        <v>1129</v>
      </c>
      <c r="K3008" s="185" t="s">
        <v>54</v>
      </c>
      <c r="L3008" s="25" t="s">
        <v>2832</v>
      </c>
      <c r="M3008" s="16" t="s">
        <v>354</v>
      </c>
      <c r="N3008" s="16">
        <v>1</v>
      </c>
      <c r="O3008" s="16"/>
      <c r="P3008" s="57" t="str">
        <f t="shared" si="589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87" t="str">
        <f t="shared" si="599"/>
        <v>1.13</v>
      </c>
      <c r="Z3008" s="26">
        <f t="shared" si="597"/>
        <v>154280</v>
      </c>
      <c r="AA3008" s="16">
        <v>1.095</v>
      </c>
      <c r="AB3008" s="35">
        <f t="shared" si="598"/>
        <v>149501.41592920356</v>
      </c>
      <c r="AC3008" s="27">
        <f t="shared" si="590"/>
        <v>23950.126831858412</v>
      </c>
      <c r="AD3008" s="184">
        <v>0.16020000000000001</v>
      </c>
      <c r="AE3008" s="183">
        <f t="shared" si="591"/>
        <v>0</v>
      </c>
      <c r="AF3008" s="183" t="str">
        <f>IF(AND(COUNTIFS($J$18:J3008,J3008)=1,AE3008=1),1,"")</f>
        <v/>
      </c>
      <c r="AG3008" s="183" t="str">
        <f>IF(C3008="","",IF(AND(COUNTIFS($J$18:J3008,J3008)=1,C3008&lt;&gt;""),1,""))</f>
        <v/>
      </c>
      <c r="AH3008" s="183" t="str">
        <f>IF(G3008="","",IF(AND(COUNTIFS($J$18:J3008,J3008)=1,G3008&lt;&gt;""),1,""))</f>
        <v/>
      </c>
      <c r="AI3008" s="28">
        <f t="shared" si="592"/>
        <v>35384300.169380538</v>
      </c>
      <c r="AJ3008" s="28">
        <f t="shared" si="593"/>
        <v>5044538.8896988481</v>
      </c>
      <c r="AK3008" s="29">
        <f t="shared" si="594"/>
        <v>0.14256432557804524</v>
      </c>
      <c r="AL3008" s="25"/>
      <c r="AM3008" s="25"/>
      <c r="AN3008" s="25"/>
      <c r="AO3008" s="25"/>
      <c r="AP3008" s="45" t="str">
        <f t="shared" si="595"/>
        <v>20207</v>
      </c>
      <c r="AQ3008" s="45" t="str">
        <f t="shared" si="596"/>
        <v>20207RMB</v>
      </c>
    </row>
    <row r="3009" spans="1:43" s="15" customFormat="1">
      <c r="A3009" s="16" t="s">
        <v>34</v>
      </c>
      <c r="B3009" s="182">
        <v>2020</v>
      </c>
      <c r="C3009" s="182">
        <v>2</v>
      </c>
      <c r="D3009" s="57" t="str">
        <f t="shared" si="600"/>
        <v>Q4</v>
      </c>
      <c r="E3009" s="16" t="s">
        <v>35</v>
      </c>
      <c r="F3009" s="182">
        <v>2020</v>
      </c>
      <c r="G3009" s="182">
        <v>6</v>
      </c>
      <c r="H3009" s="185"/>
      <c r="I3009" s="57" t="str">
        <f t="shared" si="588"/>
        <v>Q1</v>
      </c>
      <c r="J3009" s="178" t="s">
        <v>1139</v>
      </c>
      <c r="K3009" s="185" t="s">
        <v>1140</v>
      </c>
      <c r="L3009" s="25" t="s">
        <v>2832</v>
      </c>
      <c r="M3009" s="16" t="s">
        <v>354</v>
      </c>
      <c r="N3009" s="16">
        <v>1</v>
      </c>
      <c r="O3009" s="16"/>
      <c r="P3009" s="57" t="str">
        <f t="shared" si="589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87" t="str">
        <f t="shared" si="599"/>
        <v>1.13</v>
      </c>
      <c r="Z3009" s="26">
        <f t="shared" si="597"/>
        <v>697470</v>
      </c>
      <c r="AA3009" s="16">
        <v>1.089</v>
      </c>
      <c r="AB3009" s="35">
        <f t="shared" si="598"/>
        <v>672163.5663716814</v>
      </c>
      <c r="AC3009" s="27">
        <f t="shared" si="590"/>
        <v>83012.200446902658</v>
      </c>
      <c r="AD3009" s="184">
        <v>0.1235</v>
      </c>
      <c r="AE3009" s="183">
        <f t="shared" si="591"/>
        <v>1</v>
      </c>
      <c r="AF3009" s="183" t="str">
        <f>IF(AND(COUNTIFS($J$18:J3009,J3009)=1,AE3009=1),1,"")</f>
        <v/>
      </c>
      <c r="AG3009" s="183" t="str">
        <f>IF(C3009="","",IF(AND(COUNTIFS($J$18:J3009,J3009)=1,C3009&lt;&gt;""),1,""))</f>
        <v/>
      </c>
      <c r="AH3009" s="183" t="str">
        <f>IF(G3009="","",IF(AND(COUNTIFS($J$18:J3009,J3009)=1,G3009&lt;&gt;""),1,""))</f>
        <v/>
      </c>
      <c r="AI3009" s="28">
        <f t="shared" si="592"/>
        <v>29183109.055752221</v>
      </c>
      <c r="AJ3009" s="28">
        <f t="shared" si="593"/>
        <v>3741266.5648721238</v>
      </c>
      <c r="AK3009" s="29">
        <f t="shared" si="594"/>
        <v>0.12819972531798118</v>
      </c>
      <c r="AL3009" s="25"/>
      <c r="AM3009" s="25"/>
      <c r="AN3009" s="25"/>
      <c r="AO3009" s="25"/>
      <c r="AP3009" s="45" t="str">
        <f t="shared" si="595"/>
        <v>20206</v>
      </c>
      <c r="AQ3009" s="45" t="str">
        <f t="shared" si="596"/>
        <v>20206RMB</v>
      </c>
    </row>
    <row r="3010" spans="1:43" s="15" customFormat="1">
      <c r="A3010" s="16" t="s">
        <v>34</v>
      </c>
      <c r="B3010" s="182">
        <v>2020</v>
      </c>
      <c r="C3010" s="182">
        <v>2</v>
      </c>
      <c r="D3010" s="57" t="str">
        <f t="shared" si="600"/>
        <v>Q4</v>
      </c>
      <c r="E3010" s="16" t="s">
        <v>35</v>
      </c>
      <c r="F3010" s="182">
        <v>2020</v>
      </c>
      <c r="G3010" s="182">
        <v>6</v>
      </c>
      <c r="H3010" s="185"/>
      <c r="I3010" s="5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78" t="s">
        <v>1139</v>
      </c>
      <c r="K3010" s="185" t="s">
        <v>1140</v>
      </c>
      <c r="L3010" s="25" t="s">
        <v>2734</v>
      </c>
      <c r="M3010" s="16" t="s">
        <v>2546</v>
      </c>
      <c r="N3010" s="16">
        <v>1</v>
      </c>
      <c r="O3010" s="16"/>
      <c r="P3010" s="57" t="str">
        <f t="shared" ref="P3010:P3073" si="602">IF(M3010="","",IF(AND(N3010&gt;0,L3010&lt;&gt;""),"MAIN UNIT",IF(AND(O3010&gt;0,L3010&lt;&gt;""),"SERVICE/ PARTS","C66 SERVICE/OTHERS")))</f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87" t="str">
        <f t="shared" si="599"/>
        <v>1.13</v>
      </c>
      <c r="Z3010" s="26">
        <f t="shared" si="597"/>
        <v>275000</v>
      </c>
      <c r="AA3010" s="16">
        <v>1.089</v>
      </c>
      <c r="AB3010" s="35">
        <f t="shared" si="598"/>
        <v>265022.12389380531</v>
      </c>
      <c r="AC3010" s="27">
        <f t="shared" ref="AC3010:AC3073" si="603">IF(R3010&lt;&gt;"",AB3010*AD3010,"")</f>
        <v>32730.232300884956</v>
      </c>
      <c r="AD3010" s="184">
        <v>0.1235</v>
      </c>
      <c r="AE3010" s="183">
        <f t="shared" ref="AE3010:AE3073" si="604">IF(Q3010="","",IF(Q3010="Yes",1,0))</f>
        <v>1</v>
      </c>
      <c r="AF3010" s="183" t="str">
        <f>IF(AND(COUNTIFS($J$18:J3010,J3010)=1,AE3010=1),1,"")</f>
        <v/>
      </c>
      <c r="AG3010" s="183" t="str">
        <f>IF(C3010="","",IF(AND(COUNTIFS($J$18:J3010,J3010)=1,C3010&lt;&gt;""),1,""))</f>
        <v/>
      </c>
      <c r="AH3010" s="183" t="str">
        <f>IF(G3010="","",IF(AND(COUNTIFS($J$18:J3010,J3010)=1,G3010&lt;&gt;""),1,""))</f>
        <v/>
      </c>
      <c r="AI3010" s="28">
        <f t="shared" ref="AI3010:AI3073" si="605">IF(P3010="C66 SERVICE","",SUMIFS(AB:AB,F:F,F3010,G:G,G3010,E:E,E3010))</f>
        <v>29183109.055752221</v>
      </c>
      <c r="AJ3010" s="28">
        <f t="shared" ref="AJ3010:AJ3073" si="606">IF(P3010="C66 SERVICE","",SUMIFS(AC:AC,F:F,F3010,G:G,G3010,E:E,E3010))</f>
        <v>3741266.5648721238</v>
      </c>
      <c r="AK3010" s="29">
        <f t="shared" ref="AK3010:AK3073" si="607">IF(AJ3010&gt;0,AJ3010/AI3010,"")</f>
        <v>0.12819972531798118</v>
      </c>
      <c r="AL3010" s="25"/>
      <c r="AM3010" s="25"/>
      <c r="AN3010" s="25"/>
      <c r="AO3010" s="25"/>
      <c r="AP3010" s="45" t="str">
        <f t="shared" ref="AP3010:AP3073" si="608">IF(F3010="","",F3010&amp;G3010)</f>
        <v>20206</v>
      </c>
      <c r="AQ3010" s="45" t="str">
        <f t="shared" ref="AQ3010:AQ3073" si="609">IF(W3010="","",F3010&amp;G3010&amp;W3010)</f>
        <v>20206RMB</v>
      </c>
    </row>
    <row r="3011" spans="1:43" s="15" customFormat="1">
      <c r="A3011" s="16" t="s">
        <v>34</v>
      </c>
      <c r="B3011" s="182">
        <v>2020</v>
      </c>
      <c r="C3011" s="182">
        <v>2</v>
      </c>
      <c r="D3011" s="57" t="str">
        <f t="shared" si="600"/>
        <v>Q4</v>
      </c>
      <c r="E3011" s="16" t="s">
        <v>35</v>
      </c>
      <c r="F3011" s="182">
        <v>2020</v>
      </c>
      <c r="G3011" s="182">
        <v>6</v>
      </c>
      <c r="H3011" s="185"/>
      <c r="I3011" s="57" t="str">
        <f t="shared" si="601"/>
        <v>Q1</v>
      </c>
      <c r="J3011" s="178" t="s">
        <v>1139</v>
      </c>
      <c r="K3011" s="185" t="s">
        <v>1140</v>
      </c>
      <c r="L3011" s="25" t="s">
        <v>2850</v>
      </c>
      <c r="M3011" s="16" t="s">
        <v>1990</v>
      </c>
      <c r="N3011" s="16">
        <v>1</v>
      </c>
      <c r="O3011" s="16"/>
      <c r="P3011" s="57" t="str">
        <f t="shared" si="602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87" t="str">
        <f t="shared" si="599"/>
        <v>1.13</v>
      </c>
      <c r="Z3011" s="26">
        <f t="shared" si="597"/>
        <v>30000</v>
      </c>
      <c r="AA3011" s="16">
        <v>1.089</v>
      </c>
      <c r="AB3011" s="35">
        <f t="shared" si="598"/>
        <v>28911.504424778763</v>
      </c>
      <c r="AC3011" s="27">
        <f t="shared" si="603"/>
        <v>3570.570796460177</v>
      </c>
      <c r="AD3011" s="184">
        <v>0.1235</v>
      </c>
      <c r="AE3011" s="183">
        <f t="shared" si="604"/>
        <v>1</v>
      </c>
      <c r="AF3011" s="183" t="str">
        <f>IF(AND(COUNTIFS($J$18:J3011,J3011)=1,AE3011=1),1,"")</f>
        <v/>
      </c>
      <c r="AG3011" s="183" t="str">
        <f>IF(C3011="","",IF(AND(COUNTIFS($J$18:J3011,J3011)=1,C3011&lt;&gt;""),1,""))</f>
        <v/>
      </c>
      <c r="AH3011" s="183" t="str">
        <f>IF(G3011="","",IF(AND(COUNTIFS($J$18:J3011,J3011)=1,G3011&lt;&gt;""),1,""))</f>
        <v/>
      </c>
      <c r="AI3011" s="28">
        <f t="shared" si="605"/>
        <v>29183109.055752221</v>
      </c>
      <c r="AJ3011" s="28">
        <f t="shared" si="606"/>
        <v>3741266.5648721238</v>
      </c>
      <c r="AK3011" s="29">
        <f t="shared" si="607"/>
        <v>0.12819972531798118</v>
      </c>
      <c r="AL3011" s="25"/>
      <c r="AM3011" s="25"/>
      <c r="AN3011" s="25"/>
      <c r="AO3011" s="25"/>
      <c r="AP3011" s="45" t="str">
        <f t="shared" si="608"/>
        <v>20206</v>
      </c>
      <c r="AQ3011" s="45" t="str">
        <f t="shared" si="609"/>
        <v>20206RMB</v>
      </c>
    </row>
    <row r="3012" spans="1:43" s="15" customFormat="1">
      <c r="A3012" s="16" t="s">
        <v>35</v>
      </c>
      <c r="B3012" s="182">
        <v>2020</v>
      </c>
      <c r="C3012" s="182">
        <v>4</v>
      </c>
      <c r="D3012" s="57" t="str">
        <f t="shared" si="600"/>
        <v>Q1</v>
      </c>
      <c r="E3012" s="16" t="s">
        <v>35</v>
      </c>
      <c r="F3012" s="182">
        <v>2020</v>
      </c>
      <c r="G3012" s="182">
        <v>6</v>
      </c>
      <c r="H3012" s="185"/>
      <c r="I3012" s="57" t="str">
        <f t="shared" si="601"/>
        <v>Q1</v>
      </c>
      <c r="J3012" s="178" t="s">
        <v>2851</v>
      </c>
      <c r="K3012" s="185" t="s">
        <v>1150</v>
      </c>
      <c r="L3012" s="25" t="s">
        <v>2726</v>
      </c>
      <c r="M3012" s="16" t="s">
        <v>47</v>
      </c>
      <c r="N3012" s="16">
        <v>1</v>
      </c>
      <c r="O3012" s="16"/>
      <c r="P3012" s="57" t="str">
        <f t="shared" si="602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2725</v>
      </c>
      <c r="W3012" s="16" t="s">
        <v>51</v>
      </c>
      <c r="X3012" s="34">
        <v>431000</v>
      </c>
      <c r="Y3012" s="187" t="str">
        <f t="shared" si="599"/>
        <v>1.13</v>
      </c>
      <c r="Z3012" s="26">
        <f t="shared" si="597"/>
        <v>431000</v>
      </c>
      <c r="AA3012" s="16">
        <v>1.089</v>
      </c>
      <c r="AB3012" s="35">
        <f t="shared" si="598"/>
        <v>415361.94690265489</v>
      </c>
      <c r="AC3012" s="27">
        <f t="shared" si="603"/>
        <v>80746.3624778761</v>
      </c>
      <c r="AD3012" s="184">
        <v>0.19439999999999999</v>
      </c>
      <c r="AE3012" s="183">
        <f t="shared" si="604"/>
        <v>0</v>
      </c>
      <c r="AF3012" s="183" t="str">
        <f>IF(AND(COUNTIFS($J$18:J3012,J3012)=1,AE3012=1),1,"")</f>
        <v/>
      </c>
      <c r="AG3012" s="183">
        <f>IF(C3012="","",IF(AND(COUNTIFS($J$18:J3012,J3012)=1,C3012&lt;&gt;""),1,""))</f>
        <v>1</v>
      </c>
      <c r="AH3012" s="183">
        <f>IF(G3012="","",IF(AND(COUNTIFS($J$18:J3012,J3012)=1,G3012&lt;&gt;""),1,""))</f>
        <v>1</v>
      </c>
      <c r="AI3012" s="28">
        <f t="shared" si="605"/>
        <v>29183109.055752221</v>
      </c>
      <c r="AJ3012" s="28">
        <f t="shared" si="606"/>
        <v>3741266.5648721238</v>
      </c>
      <c r="AK3012" s="29">
        <f t="shared" si="607"/>
        <v>0.12819972531798118</v>
      </c>
      <c r="AL3012" s="25"/>
      <c r="AM3012" s="25"/>
      <c r="AN3012" s="25"/>
      <c r="AO3012" s="25"/>
      <c r="AP3012" s="45" t="str">
        <f t="shared" si="608"/>
        <v>20206</v>
      </c>
      <c r="AQ3012" s="45" t="str">
        <f t="shared" si="609"/>
        <v>20206RMB</v>
      </c>
    </row>
    <row r="3013" spans="1:43" s="15" customFormat="1">
      <c r="A3013" s="16" t="s">
        <v>35</v>
      </c>
      <c r="B3013" s="182">
        <v>2020</v>
      </c>
      <c r="C3013" s="182">
        <v>4</v>
      </c>
      <c r="D3013" s="57" t="str">
        <f t="shared" si="600"/>
        <v>Q1</v>
      </c>
      <c r="E3013" s="16" t="s">
        <v>35</v>
      </c>
      <c r="F3013" s="182">
        <v>2020</v>
      </c>
      <c r="G3013" s="182">
        <v>6</v>
      </c>
      <c r="H3013" s="185"/>
      <c r="I3013" s="57" t="str">
        <f t="shared" si="601"/>
        <v>Q1</v>
      </c>
      <c r="J3013" s="178" t="s">
        <v>2852</v>
      </c>
      <c r="K3013" s="185" t="s">
        <v>1150</v>
      </c>
      <c r="L3013" s="25" t="s">
        <v>2777</v>
      </c>
      <c r="M3013" s="16" t="s">
        <v>2778</v>
      </c>
      <c r="N3013" s="16">
        <v>1</v>
      </c>
      <c r="O3013" s="16"/>
      <c r="P3013" s="57" t="str">
        <f t="shared" si="602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2725</v>
      </c>
      <c r="W3013" s="16" t="s">
        <v>51</v>
      </c>
      <c r="X3013" s="34">
        <v>407100</v>
      </c>
      <c r="Y3013" s="187" t="str">
        <f t="shared" si="599"/>
        <v>1.13</v>
      </c>
      <c r="Z3013" s="26">
        <f t="shared" si="597"/>
        <v>407100</v>
      </c>
      <c r="AA3013" s="16">
        <v>1.089</v>
      </c>
      <c r="AB3013" s="35">
        <f t="shared" si="598"/>
        <v>392329.11504424782</v>
      </c>
      <c r="AC3013" s="27">
        <f t="shared" si="603"/>
        <v>103614.11928318585</v>
      </c>
      <c r="AD3013" s="184">
        <v>0.2641</v>
      </c>
      <c r="AE3013" s="183">
        <f t="shared" si="604"/>
        <v>0</v>
      </c>
      <c r="AF3013" s="183" t="str">
        <f>IF(AND(COUNTIFS($J$18:J3013,J3013)=1,AE3013=1),1,"")</f>
        <v/>
      </c>
      <c r="AG3013" s="183">
        <f>IF(C3013="","",IF(AND(COUNTIFS($J$18:J3013,J3013)=1,C3013&lt;&gt;""),1,""))</f>
        <v>1</v>
      </c>
      <c r="AH3013" s="183">
        <f>IF(G3013="","",IF(AND(COUNTIFS($J$18:J3013,J3013)=1,G3013&lt;&gt;""),1,""))</f>
        <v>1</v>
      </c>
      <c r="AI3013" s="28">
        <f t="shared" si="605"/>
        <v>29183109.055752221</v>
      </c>
      <c r="AJ3013" s="28">
        <f t="shared" si="606"/>
        <v>3741266.5648721238</v>
      </c>
      <c r="AK3013" s="29">
        <f t="shared" si="607"/>
        <v>0.12819972531798118</v>
      </c>
      <c r="AL3013" s="25"/>
      <c r="AM3013" s="25"/>
      <c r="AN3013" s="25"/>
      <c r="AO3013" s="25"/>
      <c r="AP3013" s="45" t="str">
        <f t="shared" si="608"/>
        <v>20206</v>
      </c>
      <c r="AQ3013" s="45" t="str">
        <f t="shared" si="609"/>
        <v>20206RMB</v>
      </c>
    </row>
    <row r="3014" spans="1:43" s="15" customFormat="1">
      <c r="A3014" s="16" t="s">
        <v>35</v>
      </c>
      <c r="B3014" s="182">
        <v>2020</v>
      </c>
      <c r="C3014" s="182">
        <v>4</v>
      </c>
      <c r="D3014" s="57" t="str">
        <f t="shared" si="600"/>
        <v>Q1</v>
      </c>
      <c r="E3014" s="16" t="s">
        <v>35</v>
      </c>
      <c r="F3014" s="182">
        <v>2020</v>
      </c>
      <c r="G3014" s="182">
        <v>6</v>
      </c>
      <c r="H3014" s="185"/>
      <c r="I3014" s="57" t="str">
        <f t="shared" si="601"/>
        <v>Q1</v>
      </c>
      <c r="J3014" s="178" t="s">
        <v>1151</v>
      </c>
      <c r="K3014" s="185" t="s">
        <v>1152</v>
      </c>
      <c r="L3014" s="25" t="s">
        <v>2734</v>
      </c>
      <c r="M3014" s="16" t="s">
        <v>2546</v>
      </c>
      <c r="N3014" s="16">
        <v>1</v>
      </c>
      <c r="O3014" s="16"/>
      <c r="P3014" s="57" t="str">
        <f t="shared" si="602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87" t="str">
        <f t="shared" si="599"/>
        <v>1.13</v>
      </c>
      <c r="Z3014" s="26">
        <f t="shared" ref="Z3014:Z3077" si="610">IF(X3014="","",X3014*MAX(O3014,N3014))</f>
        <v>305000</v>
      </c>
      <c r="AA3014" s="16">
        <v>1.089</v>
      </c>
      <c r="AB3014" s="35">
        <f t="shared" si="598"/>
        <v>293933.62831858412</v>
      </c>
      <c r="AC3014" s="27">
        <f t="shared" si="603"/>
        <v>34625.381415929209</v>
      </c>
      <c r="AD3014" s="184">
        <v>0.1178</v>
      </c>
      <c r="AE3014" s="183">
        <f t="shared" si="604"/>
        <v>1</v>
      </c>
      <c r="AF3014" s="183" t="str">
        <f>IF(AND(COUNTIFS($J$18:J3014,J3014)=1,AE3014=1),1,"")</f>
        <v/>
      </c>
      <c r="AG3014" s="183" t="str">
        <f>IF(C3014="","",IF(AND(COUNTIFS($J$18:J3014,J3014)=1,C3014&lt;&gt;""),1,""))</f>
        <v/>
      </c>
      <c r="AH3014" s="183" t="str">
        <f>IF(G3014="","",IF(AND(COUNTIFS($J$18:J3014,J3014)=1,G3014&lt;&gt;""),1,""))</f>
        <v/>
      </c>
      <c r="AI3014" s="28">
        <f t="shared" si="605"/>
        <v>29183109.055752221</v>
      </c>
      <c r="AJ3014" s="28">
        <f t="shared" si="606"/>
        <v>3741266.5648721238</v>
      </c>
      <c r="AK3014" s="29">
        <f t="shared" si="607"/>
        <v>0.12819972531798118</v>
      </c>
      <c r="AL3014" s="25"/>
      <c r="AM3014" s="25"/>
      <c r="AN3014" s="25"/>
      <c r="AO3014" s="25"/>
      <c r="AP3014" s="45" t="str">
        <f t="shared" si="608"/>
        <v>20206</v>
      </c>
      <c r="AQ3014" s="45" t="str">
        <f t="shared" si="609"/>
        <v>20206RMB</v>
      </c>
    </row>
    <row r="3015" spans="1:43" s="15" customFormat="1">
      <c r="A3015" s="16" t="s">
        <v>35</v>
      </c>
      <c r="B3015" s="182">
        <v>2020</v>
      </c>
      <c r="C3015" s="182">
        <v>4</v>
      </c>
      <c r="D3015" s="57" t="str">
        <f t="shared" si="600"/>
        <v>Q1</v>
      </c>
      <c r="E3015" s="16" t="s">
        <v>35</v>
      </c>
      <c r="F3015" s="182">
        <v>2020</v>
      </c>
      <c r="G3015" s="182">
        <v>6</v>
      </c>
      <c r="H3015" s="185"/>
      <c r="I3015" s="57" t="str">
        <f t="shared" si="601"/>
        <v>Q1</v>
      </c>
      <c r="J3015" s="178" t="s">
        <v>1151</v>
      </c>
      <c r="K3015" s="185" t="s">
        <v>1152</v>
      </c>
      <c r="L3015" s="25" t="s">
        <v>2850</v>
      </c>
      <c r="M3015" s="16" t="s">
        <v>1990</v>
      </c>
      <c r="N3015" s="16">
        <v>1</v>
      </c>
      <c r="O3015" s="16"/>
      <c r="P3015" s="57" t="str">
        <f t="shared" si="602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87" t="str">
        <f t="shared" si="599"/>
        <v>1.13</v>
      </c>
      <c r="Z3015" s="26">
        <f t="shared" si="610"/>
        <v>35000</v>
      </c>
      <c r="AA3015" s="16">
        <v>1.089</v>
      </c>
      <c r="AB3015" s="35">
        <f t="shared" si="598"/>
        <v>33730.088495575226</v>
      </c>
      <c r="AC3015" s="27">
        <f t="shared" si="603"/>
        <v>3973.4044247787615</v>
      </c>
      <c r="AD3015" s="184">
        <v>0.1178</v>
      </c>
      <c r="AE3015" s="183">
        <f t="shared" si="604"/>
        <v>1</v>
      </c>
      <c r="AF3015" s="183" t="str">
        <f>IF(AND(COUNTIFS($J$18:J3015,J3015)=1,AE3015=1),1,"")</f>
        <v/>
      </c>
      <c r="AG3015" s="183" t="str">
        <f>IF(C3015="","",IF(AND(COUNTIFS($J$18:J3015,J3015)=1,C3015&lt;&gt;""),1,""))</f>
        <v/>
      </c>
      <c r="AH3015" s="183" t="str">
        <f>IF(G3015="","",IF(AND(COUNTIFS($J$18:J3015,J3015)=1,G3015&lt;&gt;""),1,""))</f>
        <v/>
      </c>
      <c r="AI3015" s="28">
        <f t="shared" si="605"/>
        <v>29183109.055752221</v>
      </c>
      <c r="AJ3015" s="28">
        <f t="shared" si="606"/>
        <v>3741266.5648721238</v>
      </c>
      <c r="AK3015" s="29">
        <f t="shared" si="607"/>
        <v>0.12819972531798118</v>
      </c>
      <c r="AL3015" s="25"/>
      <c r="AM3015" s="25"/>
      <c r="AN3015" s="25"/>
      <c r="AO3015" s="25"/>
      <c r="AP3015" s="45" t="str">
        <f t="shared" si="608"/>
        <v>20206</v>
      </c>
      <c r="AQ3015" s="45" t="str">
        <f t="shared" si="609"/>
        <v>20206RMB</v>
      </c>
    </row>
    <row r="3016" spans="1:43" s="15" customFormat="1">
      <c r="A3016" s="16" t="s">
        <v>35</v>
      </c>
      <c r="B3016" s="182">
        <v>2020</v>
      </c>
      <c r="C3016" s="182">
        <v>4</v>
      </c>
      <c r="D3016" s="57" t="str">
        <f t="shared" si="600"/>
        <v>Q1</v>
      </c>
      <c r="E3016" s="16" t="s">
        <v>35</v>
      </c>
      <c r="F3016" s="182">
        <v>2020</v>
      </c>
      <c r="G3016" s="182">
        <v>6</v>
      </c>
      <c r="H3016" s="185"/>
      <c r="I3016" s="57" t="str">
        <f t="shared" si="601"/>
        <v>Q1</v>
      </c>
      <c r="J3016" s="178" t="s">
        <v>1151</v>
      </c>
      <c r="K3016" s="185" t="s">
        <v>1152</v>
      </c>
      <c r="L3016" s="25" t="s">
        <v>2832</v>
      </c>
      <c r="M3016" s="16" t="s">
        <v>354</v>
      </c>
      <c r="N3016" s="16">
        <v>1</v>
      </c>
      <c r="O3016" s="16"/>
      <c r="P3016" s="57" t="str">
        <f t="shared" si="602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87" t="str">
        <f t="shared" si="599"/>
        <v>1.13</v>
      </c>
      <c r="Z3016" s="26">
        <f t="shared" si="610"/>
        <v>396500</v>
      </c>
      <c r="AA3016" s="16">
        <v>1.089</v>
      </c>
      <c r="AB3016" s="35">
        <f t="shared" si="598"/>
        <v>382113.71681415936</v>
      </c>
      <c r="AC3016" s="27">
        <f t="shared" si="603"/>
        <v>45012.995840707976</v>
      </c>
      <c r="AD3016" s="184">
        <v>0.1178</v>
      </c>
      <c r="AE3016" s="183">
        <f t="shared" si="604"/>
        <v>1</v>
      </c>
      <c r="AF3016" s="183" t="str">
        <f>IF(AND(COUNTIFS($J$18:J3016,J3016)=1,AE3016=1),1,"")</f>
        <v/>
      </c>
      <c r="AG3016" s="183" t="str">
        <f>IF(C3016="","",IF(AND(COUNTIFS($J$18:J3016,J3016)=1,C3016&lt;&gt;""),1,""))</f>
        <v/>
      </c>
      <c r="AH3016" s="183" t="str">
        <f>IF(G3016="","",IF(AND(COUNTIFS($J$18:J3016,J3016)=1,G3016&lt;&gt;""),1,""))</f>
        <v/>
      </c>
      <c r="AI3016" s="28">
        <f t="shared" si="605"/>
        <v>29183109.055752221</v>
      </c>
      <c r="AJ3016" s="28">
        <f t="shared" si="606"/>
        <v>3741266.5648721238</v>
      </c>
      <c r="AK3016" s="29">
        <f t="shared" si="607"/>
        <v>0.12819972531798118</v>
      </c>
      <c r="AL3016" s="25"/>
      <c r="AM3016" s="25"/>
      <c r="AN3016" s="25"/>
      <c r="AO3016" s="25"/>
      <c r="AP3016" s="45" t="str">
        <f t="shared" si="608"/>
        <v>20206</v>
      </c>
      <c r="AQ3016" s="45" t="str">
        <f t="shared" si="609"/>
        <v>20206RMB</v>
      </c>
    </row>
    <row r="3017" spans="1:43" s="15" customFormat="1">
      <c r="A3017" s="16" t="s">
        <v>34</v>
      </c>
      <c r="B3017" s="182">
        <v>2020</v>
      </c>
      <c r="C3017" s="182">
        <v>3</v>
      </c>
      <c r="D3017" s="57" t="str">
        <f t="shared" si="600"/>
        <v>Q4</v>
      </c>
      <c r="E3017" s="16" t="s">
        <v>35</v>
      </c>
      <c r="F3017" s="182">
        <v>2020</v>
      </c>
      <c r="G3017" s="182">
        <v>6</v>
      </c>
      <c r="H3017" s="185"/>
      <c r="I3017" s="57" t="str">
        <f t="shared" si="601"/>
        <v>Q1</v>
      </c>
      <c r="J3017" s="178" t="s">
        <v>2853</v>
      </c>
      <c r="K3017" s="185" t="s">
        <v>2854</v>
      </c>
      <c r="L3017" s="25" t="s">
        <v>2724</v>
      </c>
      <c r="M3017" s="16" t="s">
        <v>2546</v>
      </c>
      <c r="N3017" s="16">
        <v>1</v>
      </c>
      <c r="O3017" s="16"/>
      <c r="P3017" s="57" t="str">
        <f t="shared" si="602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2779</v>
      </c>
      <c r="W3017" s="16" t="s">
        <v>849</v>
      </c>
      <c r="X3017" s="34">
        <v>61500</v>
      </c>
      <c r="Y3017" s="187" t="str">
        <f t="shared" si="599"/>
        <v>1</v>
      </c>
      <c r="Z3017" s="26">
        <f t="shared" si="610"/>
        <v>61500</v>
      </c>
      <c r="AA3017" s="16">
        <v>7.8</v>
      </c>
      <c r="AB3017" s="35">
        <f t="shared" si="598"/>
        <v>479700</v>
      </c>
      <c r="AC3017" s="27">
        <f t="shared" si="603"/>
        <v>32571.63</v>
      </c>
      <c r="AD3017" s="184">
        <v>6.7900000000000002E-2</v>
      </c>
      <c r="AE3017" s="183">
        <f t="shared" si="604"/>
        <v>0</v>
      </c>
      <c r="AF3017" s="183" t="str">
        <f>IF(AND(COUNTIFS($J$18:J3017,J3017)=1,AE3017=1),1,"")</f>
        <v/>
      </c>
      <c r="AG3017" s="183">
        <f>IF(C3017="","",IF(AND(COUNTIFS($J$18:J3017,J3017)=1,C3017&lt;&gt;""),1,""))</f>
        <v>1</v>
      </c>
      <c r="AH3017" s="183">
        <f>IF(G3017="","",IF(AND(COUNTIFS($J$18:J3017,J3017)=1,G3017&lt;&gt;""),1,""))</f>
        <v>1</v>
      </c>
      <c r="AI3017" s="28">
        <f t="shared" si="605"/>
        <v>29183109.055752221</v>
      </c>
      <c r="AJ3017" s="28">
        <f t="shared" si="606"/>
        <v>3741266.5648721238</v>
      </c>
      <c r="AK3017" s="29">
        <f t="shared" si="607"/>
        <v>0.12819972531798118</v>
      </c>
      <c r="AL3017" s="25"/>
      <c r="AM3017" s="25"/>
      <c r="AN3017" s="25"/>
      <c r="AO3017" s="25"/>
      <c r="AP3017" s="45" t="str">
        <f t="shared" si="608"/>
        <v>20206</v>
      </c>
      <c r="AQ3017" s="45" t="str">
        <f t="shared" si="609"/>
        <v>20206USD</v>
      </c>
    </row>
    <row r="3018" spans="1:43" s="15" customFormat="1">
      <c r="A3018" s="16" t="s">
        <v>34</v>
      </c>
      <c r="B3018" s="182">
        <v>2020</v>
      </c>
      <c r="C3018" s="182">
        <v>1</v>
      </c>
      <c r="D3018" s="57" t="str">
        <f t="shared" si="600"/>
        <v>Q4</v>
      </c>
      <c r="E3018" s="16" t="s">
        <v>34</v>
      </c>
      <c r="F3018" s="182">
        <v>2020</v>
      </c>
      <c r="G3018" s="182">
        <v>3</v>
      </c>
      <c r="H3018" s="185"/>
      <c r="I3018" s="57" t="str">
        <f t="shared" si="601"/>
        <v>Q4</v>
      </c>
      <c r="J3018" s="178" t="s">
        <v>2855</v>
      </c>
      <c r="K3018" s="185" t="s">
        <v>2856</v>
      </c>
      <c r="L3018" s="25" t="s">
        <v>2724</v>
      </c>
      <c r="M3018" s="16" t="s">
        <v>2546</v>
      </c>
      <c r="N3018" s="16">
        <v>1</v>
      </c>
      <c r="O3018" s="16"/>
      <c r="P3018" s="57" t="str">
        <f t="shared" si="602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2774</v>
      </c>
      <c r="W3018" s="16" t="s">
        <v>51</v>
      </c>
      <c r="X3018" s="34">
        <v>342700</v>
      </c>
      <c r="Y3018" s="187" t="str">
        <f t="shared" si="599"/>
        <v>1.13</v>
      </c>
      <c r="Z3018" s="26">
        <f t="shared" si="610"/>
        <v>342700</v>
      </c>
      <c r="AA3018" s="16">
        <v>1.1100000000000001</v>
      </c>
      <c r="AB3018" s="35">
        <f t="shared" ref="AB3018:AB3081" si="611">IF(AND(R3018&lt;&gt;"C66",R3018&lt;&gt;""),Z3018/Y3018*AA3018,"")</f>
        <v>336634.51327433635</v>
      </c>
      <c r="AC3018" s="27">
        <f t="shared" si="603"/>
        <v>49013.985132743372</v>
      </c>
      <c r="AD3018" s="184">
        <v>0.14560000000000001</v>
      </c>
      <c r="AE3018" s="183">
        <f t="shared" si="604"/>
        <v>0</v>
      </c>
      <c r="AF3018" s="183" t="str">
        <f>IF(AND(COUNTIFS($J$18:J3018,J3018)=1,AE3018=1),1,"")</f>
        <v/>
      </c>
      <c r="AG3018" s="183">
        <f>IF(C3018="","",IF(AND(COUNTIFS($J$18:J3018,J3018)=1,C3018&lt;&gt;""),1,""))</f>
        <v>1</v>
      </c>
      <c r="AH3018" s="183">
        <f>IF(G3018="","",IF(AND(COUNTIFS($J$18:J3018,J3018)=1,G3018&lt;&gt;""),1,""))</f>
        <v>1</v>
      </c>
      <c r="AI3018" s="28">
        <f t="shared" si="605"/>
        <v>23168285.927433632</v>
      </c>
      <c r="AJ3018" s="28">
        <f t="shared" si="606"/>
        <v>2764878.9168780539</v>
      </c>
      <c r="AK3018" s="29">
        <f t="shared" si="607"/>
        <v>0.11933895004309115</v>
      </c>
      <c r="AL3018" s="25"/>
      <c r="AM3018" s="25"/>
      <c r="AN3018" s="25"/>
      <c r="AO3018" s="25"/>
      <c r="AP3018" s="45" t="str">
        <f t="shared" si="608"/>
        <v>20203</v>
      </c>
      <c r="AQ3018" s="45" t="str">
        <f t="shared" si="609"/>
        <v>20203RMB</v>
      </c>
    </row>
    <row r="3019" spans="1:43" s="15" customFormat="1">
      <c r="A3019" s="16" t="s">
        <v>35</v>
      </c>
      <c r="B3019" s="182">
        <v>2020</v>
      </c>
      <c r="C3019" s="182">
        <v>4</v>
      </c>
      <c r="D3019" s="57" t="str">
        <f t="shared" si="600"/>
        <v>Q1</v>
      </c>
      <c r="E3019" s="16" t="s">
        <v>35</v>
      </c>
      <c r="F3019" s="182">
        <v>2020</v>
      </c>
      <c r="G3019" s="182">
        <v>5</v>
      </c>
      <c r="H3019" s="185"/>
      <c r="I3019" s="57" t="str">
        <f t="shared" si="601"/>
        <v>Q1</v>
      </c>
      <c r="J3019" s="178" t="s">
        <v>2857</v>
      </c>
      <c r="K3019" s="185" t="s">
        <v>1150</v>
      </c>
      <c r="L3019" s="25" t="s">
        <v>2724</v>
      </c>
      <c r="M3019" s="16" t="s">
        <v>2546</v>
      </c>
      <c r="N3019" s="16">
        <v>1</v>
      </c>
      <c r="O3019" s="16"/>
      <c r="P3019" s="57" t="str">
        <f t="shared" si="602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2725</v>
      </c>
      <c r="W3019" s="16" t="s">
        <v>51</v>
      </c>
      <c r="X3019" s="34">
        <v>505600</v>
      </c>
      <c r="Y3019" s="187" t="str">
        <f t="shared" si="599"/>
        <v>1.13</v>
      </c>
      <c r="Z3019" s="26">
        <f t="shared" si="610"/>
        <v>505600</v>
      </c>
      <c r="AA3019" s="16">
        <v>1.095</v>
      </c>
      <c r="AB3019" s="35">
        <f t="shared" si="611"/>
        <v>489939.82300884958</v>
      </c>
      <c r="AC3019" s="27">
        <f t="shared" si="603"/>
        <v>104553.15823008851</v>
      </c>
      <c r="AD3019" s="184">
        <v>0.21340000000000001</v>
      </c>
      <c r="AE3019" s="183">
        <f t="shared" si="604"/>
        <v>0</v>
      </c>
      <c r="AF3019" s="183" t="str">
        <f>IF(AND(COUNTIFS($J$18:J3019,J3019)=1,AE3019=1),1,"")</f>
        <v/>
      </c>
      <c r="AG3019" s="183">
        <f>IF(C3019="","",IF(AND(COUNTIFS($J$18:J3019,J3019)=1,C3019&lt;&gt;""),1,""))</f>
        <v>1</v>
      </c>
      <c r="AH3019" s="183">
        <f>IF(G3019="","",IF(AND(COUNTIFS($J$18:J3019,J3019)=1,G3019&lt;&gt;""),1,""))</f>
        <v>1</v>
      </c>
      <c r="AI3019" s="28">
        <f t="shared" si="605"/>
        <v>28065694.408805318</v>
      </c>
      <c r="AJ3019" s="28">
        <f t="shared" si="606"/>
        <v>4157433.2906989693</v>
      </c>
      <c r="AK3019" s="29">
        <f t="shared" si="607"/>
        <v>0.14813220831602222</v>
      </c>
      <c r="AL3019" s="25"/>
      <c r="AM3019" s="25"/>
      <c r="AN3019" s="25"/>
      <c r="AO3019" s="25"/>
      <c r="AP3019" s="45" t="str">
        <f t="shared" si="608"/>
        <v>20205</v>
      </c>
      <c r="AQ3019" s="45" t="str">
        <f t="shared" si="609"/>
        <v>20205RMB</v>
      </c>
    </row>
    <row r="3020" spans="1:43" s="15" customFormat="1">
      <c r="A3020" s="16" t="s">
        <v>35</v>
      </c>
      <c r="B3020" s="182">
        <v>2020</v>
      </c>
      <c r="C3020" s="182">
        <v>5</v>
      </c>
      <c r="D3020" s="57" t="str">
        <f t="shared" si="600"/>
        <v>Q1</v>
      </c>
      <c r="E3020" s="16" t="s">
        <v>35</v>
      </c>
      <c r="F3020" s="182">
        <v>2020</v>
      </c>
      <c r="G3020" s="182">
        <v>12</v>
      </c>
      <c r="H3020" s="185"/>
      <c r="I3020" s="57" t="str">
        <f t="shared" si="601"/>
        <v>Q3</v>
      </c>
      <c r="J3020" s="178" t="s">
        <v>2858</v>
      </c>
      <c r="K3020" s="185" t="s">
        <v>2859</v>
      </c>
      <c r="L3020" s="25" t="s">
        <v>2860</v>
      </c>
      <c r="M3020" s="16" t="s">
        <v>2778</v>
      </c>
      <c r="N3020" s="16">
        <v>3</v>
      </c>
      <c r="O3020" s="16"/>
      <c r="P3020" s="57" t="str">
        <f t="shared" si="602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2774</v>
      </c>
      <c r="W3020" s="16" t="s">
        <v>51</v>
      </c>
      <c r="X3020" s="34">
        <v>468000</v>
      </c>
      <c r="Y3020" s="187" t="str">
        <f t="shared" si="599"/>
        <v>1.13</v>
      </c>
      <c r="Z3020" s="26">
        <f t="shared" si="610"/>
        <v>1404000</v>
      </c>
      <c r="AA3020" s="16">
        <v>1.175</v>
      </c>
      <c r="AB3020" s="35">
        <f t="shared" si="611"/>
        <v>1459911.504424779</v>
      </c>
      <c r="AC3020" s="27">
        <f t="shared" si="603"/>
        <v>175189.38053097346</v>
      </c>
      <c r="AD3020" s="184">
        <v>0.12</v>
      </c>
      <c r="AE3020" s="183">
        <f t="shared" si="604"/>
        <v>0</v>
      </c>
      <c r="AF3020" s="183" t="str">
        <f>IF(AND(COUNTIFS($J$18:J3020,J3020)=1,AE3020=1),1,"")</f>
        <v/>
      </c>
      <c r="AG3020" s="183">
        <f>IF(C3020="","",IF(AND(COUNTIFS($J$18:J3020,J3020)=1,C3020&lt;&gt;""),1,""))</f>
        <v>1</v>
      </c>
      <c r="AH3020" s="183">
        <f>IF(G3020="","",IF(AND(COUNTIFS($J$18:J3020,J3020)=1,G3020&lt;&gt;""),1,""))</f>
        <v>1</v>
      </c>
      <c r="AI3020" s="28">
        <f t="shared" si="605"/>
        <v>48763143.537654869</v>
      </c>
      <c r="AJ3020" s="28">
        <f t="shared" si="606"/>
        <v>5924029.970215477</v>
      </c>
      <c r="AK3020" s="29">
        <f t="shared" si="607"/>
        <v>0.12148580957749257</v>
      </c>
      <c r="AL3020" s="25"/>
      <c r="AM3020" s="25"/>
      <c r="AN3020" s="25"/>
      <c r="AO3020" s="25"/>
      <c r="AP3020" s="45" t="str">
        <f t="shared" si="608"/>
        <v>202012</v>
      </c>
      <c r="AQ3020" s="45" t="str">
        <f t="shared" si="609"/>
        <v>202012RMB</v>
      </c>
    </row>
    <row r="3021" spans="1:43" s="15" customFormat="1">
      <c r="A3021" s="16" t="s">
        <v>35</v>
      </c>
      <c r="B3021" s="182">
        <v>2020</v>
      </c>
      <c r="C3021" s="182">
        <v>7</v>
      </c>
      <c r="D3021" s="57" t="str">
        <f t="shared" si="600"/>
        <v>Q2</v>
      </c>
      <c r="E3021" s="16" t="s">
        <v>35</v>
      </c>
      <c r="F3021" s="182">
        <v>2020</v>
      </c>
      <c r="G3021" s="182">
        <v>9</v>
      </c>
      <c r="H3021" s="185"/>
      <c r="I3021" s="57" t="str">
        <f t="shared" si="601"/>
        <v>Q2</v>
      </c>
      <c r="J3021" s="178" t="s">
        <v>2861</v>
      </c>
      <c r="K3021" s="185" t="s">
        <v>2862</v>
      </c>
      <c r="L3021" s="25" t="s">
        <v>2863</v>
      </c>
      <c r="M3021" s="16" t="s">
        <v>2756</v>
      </c>
      <c r="N3021" s="16">
        <v>1</v>
      </c>
      <c r="O3021" s="16"/>
      <c r="P3021" s="57" t="str">
        <f t="shared" si="602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2774</v>
      </c>
      <c r="W3021" s="16" t="s">
        <v>51</v>
      </c>
      <c r="X3021" s="34">
        <v>400000</v>
      </c>
      <c r="Y3021" s="187" t="str">
        <f t="shared" si="599"/>
        <v>1.13</v>
      </c>
      <c r="Z3021" s="26">
        <f t="shared" si="610"/>
        <v>400000</v>
      </c>
      <c r="AA3021" s="16">
        <v>1.1299999999999999</v>
      </c>
      <c r="AB3021" s="35">
        <f t="shared" si="611"/>
        <v>400000</v>
      </c>
      <c r="AC3021" s="27">
        <f t="shared" si="603"/>
        <v>64400</v>
      </c>
      <c r="AD3021" s="184">
        <v>0.161</v>
      </c>
      <c r="AE3021" s="183">
        <f t="shared" si="604"/>
        <v>1</v>
      </c>
      <c r="AF3021" s="183">
        <f>IF(AND(COUNTIFS($J$18:J3021,J3021)=1,AE3021=1),1,"")</f>
        <v>1</v>
      </c>
      <c r="AG3021" s="183">
        <f>IF(C3021="","",IF(AND(COUNTIFS($J$18:J3021,J3021)=1,C3021&lt;&gt;""),1,""))</f>
        <v>1</v>
      </c>
      <c r="AH3021" s="183">
        <f>IF(G3021="","",IF(AND(COUNTIFS($J$18:J3021,J3021)=1,G3021&lt;&gt;""),1,""))</f>
        <v>1</v>
      </c>
      <c r="AI3021" s="28">
        <f t="shared" si="605"/>
        <v>47907808.356810614</v>
      </c>
      <c r="AJ3021" s="28">
        <f t="shared" si="606"/>
        <v>6027384.8806384467</v>
      </c>
      <c r="AK3021" s="29">
        <f t="shared" si="607"/>
        <v>0.12581216063459494</v>
      </c>
      <c r="AL3021" s="25"/>
      <c r="AM3021" s="25"/>
      <c r="AN3021" s="25"/>
      <c r="AO3021" s="25"/>
      <c r="AP3021" s="45" t="str">
        <f t="shared" si="608"/>
        <v>20209</v>
      </c>
      <c r="AQ3021" s="45" t="str">
        <f t="shared" si="609"/>
        <v>20209RMB</v>
      </c>
    </row>
    <row r="3022" spans="1:43" s="15" customFormat="1">
      <c r="A3022" s="16" t="s">
        <v>35</v>
      </c>
      <c r="B3022" s="182">
        <v>2020</v>
      </c>
      <c r="C3022" s="182">
        <v>7</v>
      </c>
      <c r="D3022" s="57" t="str">
        <f t="shared" si="600"/>
        <v>Q2</v>
      </c>
      <c r="E3022" s="16" t="s">
        <v>35</v>
      </c>
      <c r="F3022" s="182">
        <v>2020</v>
      </c>
      <c r="G3022" s="182">
        <v>9</v>
      </c>
      <c r="H3022" s="185"/>
      <c r="I3022" s="57" t="str">
        <f t="shared" si="601"/>
        <v>Q2</v>
      </c>
      <c r="J3022" s="178" t="s">
        <v>2864</v>
      </c>
      <c r="K3022" s="185" t="s">
        <v>2862</v>
      </c>
      <c r="L3022" s="25" t="s">
        <v>2865</v>
      </c>
      <c r="M3022" s="16" t="s">
        <v>2756</v>
      </c>
      <c r="N3022" s="16">
        <v>1</v>
      </c>
      <c r="O3022" s="16"/>
      <c r="P3022" s="57" t="str">
        <f t="shared" si="602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2774</v>
      </c>
      <c r="W3022" s="16" t="s">
        <v>51</v>
      </c>
      <c r="X3022" s="34">
        <v>1400000</v>
      </c>
      <c r="Y3022" s="187" t="str">
        <f t="shared" si="599"/>
        <v>1.13</v>
      </c>
      <c r="Z3022" s="26">
        <f t="shared" si="610"/>
        <v>1400000</v>
      </c>
      <c r="AA3022" s="16">
        <v>1.1299999999999999</v>
      </c>
      <c r="AB3022" s="35">
        <f t="shared" si="611"/>
        <v>1400000</v>
      </c>
      <c r="AC3022" s="27">
        <f t="shared" si="603"/>
        <v>227359.99999999997</v>
      </c>
      <c r="AD3022" s="184">
        <v>0.16239999999999999</v>
      </c>
      <c r="AE3022" s="183">
        <f t="shared" si="604"/>
        <v>1</v>
      </c>
      <c r="AF3022" s="183">
        <f>IF(AND(COUNTIFS($J$18:J3022,J3022)=1,AE3022=1),1,"")</f>
        <v>1</v>
      </c>
      <c r="AG3022" s="183">
        <f>IF(C3022="","",IF(AND(COUNTIFS($J$18:J3022,J3022)=1,C3022&lt;&gt;""),1,""))</f>
        <v>1</v>
      </c>
      <c r="AH3022" s="183">
        <f>IF(G3022="","",IF(AND(COUNTIFS($J$18:J3022,J3022)=1,G3022&lt;&gt;""),1,""))</f>
        <v>1</v>
      </c>
      <c r="AI3022" s="28">
        <f t="shared" si="605"/>
        <v>47907808.356810614</v>
      </c>
      <c r="AJ3022" s="28">
        <f t="shared" si="606"/>
        <v>6027384.8806384467</v>
      </c>
      <c r="AK3022" s="29">
        <f t="shared" si="607"/>
        <v>0.12581216063459494</v>
      </c>
      <c r="AL3022" s="25"/>
      <c r="AM3022" s="25"/>
      <c r="AN3022" s="25"/>
      <c r="AO3022" s="25"/>
      <c r="AP3022" s="45" t="str">
        <f t="shared" si="608"/>
        <v>20209</v>
      </c>
      <c r="AQ3022" s="45" t="str">
        <f t="shared" si="609"/>
        <v>20209RMB</v>
      </c>
    </row>
    <row r="3023" spans="1:43" s="15" customFormat="1">
      <c r="A3023" s="16" t="s">
        <v>35</v>
      </c>
      <c r="B3023" s="182">
        <v>2020</v>
      </c>
      <c r="C3023" s="182">
        <v>8</v>
      </c>
      <c r="D3023" s="57" t="str">
        <f t="shared" si="600"/>
        <v>Q2</v>
      </c>
      <c r="E3023" s="16" t="s">
        <v>35</v>
      </c>
      <c r="F3023" s="182">
        <v>2020</v>
      </c>
      <c r="G3023" s="182">
        <v>10</v>
      </c>
      <c r="H3023" s="185"/>
      <c r="I3023" s="57" t="str">
        <f t="shared" si="601"/>
        <v>Q3</v>
      </c>
      <c r="J3023" s="178" t="s">
        <v>2866</v>
      </c>
      <c r="K3023" s="185" t="s">
        <v>1325</v>
      </c>
      <c r="L3023" s="25" t="s">
        <v>2726</v>
      </c>
      <c r="M3023" s="16" t="s">
        <v>47</v>
      </c>
      <c r="N3023" s="16">
        <v>1</v>
      </c>
      <c r="O3023" s="16"/>
      <c r="P3023" s="57" t="str">
        <f t="shared" si="602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2800</v>
      </c>
      <c r="W3023" s="16" t="s">
        <v>51</v>
      </c>
      <c r="X3023" s="34">
        <v>462900</v>
      </c>
      <c r="Y3023" s="187" t="str">
        <f t="shared" si="599"/>
        <v>1.13</v>
      </c>
      <c r="Z3023" s="26">
        <f t="shared" si="610"/>
        <v>462900</v>
      </c>
      <c r="AA3023" s="16">
        <v>1.135</v>
      </c>
      <c r="AB3023" s="35">
        <f t="shared" si="611"/>
        <v>464948.23008849565</v>
      </c>
      <c r="AC3023" s="27">
        <f t="shared" si="603"/>
        <v>103729.95013274338</v>
      </c>
      <c r="AD3023" s="184">
        <v>0.22309999999999999</v>
      </c>
      <c r="AE3023" s="183">
        <f t="shared" si="604"/>
        <v>0</v>
      </c>
      <c r="AF3023" s="183" t="str">
        <f>IF(AND(COUNTIFS($J$18:J3023,J3023)=1,AE3023=1),1,"")</f>
        <v/>
      </c>
      <c r="AG3023" s="183">
        <f>IF(C3023="","",IF(AND(COUNTIFS($J$18:J3023,J3023)=1,C3023&lt;&gt;""),1,""))</f>
        <v>1</v>
      </c>
      <c r="AH3023" s="183">
        <f>IF(G3023="","",IF(AND(COUNTIFS($J$18:J3023,J3023)=1,G3023&lt;&gt;""),1,""))</f>
        <v>1</v>
      </c>
      <c r="AI3023" s="28">
        <f t="shared" si="605"/>
        <v>28011162.254106205</v>
      </c>
      <c r="AJ3023" s="28">
        <f t="shared" si="606"/>
        <v>3401347.1124888421</v>
      </c>
      <c r="AK3023" s="29">
        <f t="shared" si="607"/>
        <v>0.12142827497242578</v>
      </c>
      <c r="AL3023" s="25"/>
      <c r="AM3023" s="25"/>
      <c r="AN3023" s="25"/>
      <c r="AO3023" s="25"/>
      <c r="AP3023" s="45" t="str">
        <f t="shared" si="608"/>
        <v>202010</v>
      </c>
      <c r="AQ3023" s="45" t="str">
        <f t="shared" si="609"/>
        <v>202010RMB</v>
      </c>
    </row>
    <row r="3024" spans="1:43" s="15" customFormat="1">
      <c r="A3024" s="16" t="s">
        <v>35</v>
      </c>
      <c r="B3024" s="182">
        <v>2020</v>
      </c>
      <c r="C3024" s="182">
        <v>8</v>
      </c>
      <c r="D3024" s="57" t="str">
        <f t="shared" si="600"/>
        <v>Q2</v>
      </c>
      <c r="E3024" s="16" t="s">
        <v>35</v>
      </c>
      <c r="F3024" s="182">
        <v>2020</v>
      </c>
      <c r="G3024" s="182">
        <v>9</v>
      </c>
      <c r="H3024" s="185"/>
      <c r="I3024" s="57" t="str">
        <f t="shared" si="601"/>
        <v>Q2</v>
      </c>
      <c r="J3024" s="178" t="s">
        <v>2867</v>
      </c>
      <c r="K3024" s="185" t="s">
        <v>1325</v>
      </c>
      <c r="L3024" s="25" t="s">
        <v>2724</v>
      </c>
      <c r="M3024" s="16" t="s">
        <v>2546</v>
      </c>
      <c r="N3024" s="16">
        <v>1</v>
      </c>
      <c r="O3024" s="16"/>
      <c r="P3024" s="57" t="str">
        <f t="shared" si="602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2800</v>
      </c>
      <c r="W3024" s="16" t="s">
        <v>51</v>
      </c>
      <c r="X3024" s="34">
        <v>503780</v>
      </c>
      <c r="Y3024" s="187" t="str">
        <f t="shared" si="599"/>
        <v>1.13</v>
      </c>
      <c r="Z3024" s="26">
        <f t="shared" si="610"/>
        <v>503780</v>
      </c>
      <c r="AA3024" s="16">
        <v>1.1299999999999999</v>
      </c>
      <c r="AB3024" s="35">
        <f t="shared" si="611"/>
        <v>503780</v>
      </c>
      <c r="AC3024" s="27">
        <f t="shared" si="603"/>
        <v>129874.48399999998</v>
      </c>
      <c r="AD3024" s="184">
        <v>0.25779999999999997</v>
      </c>
      <c r="AE3024" s="183">
        <f t="shared" si="604"/>
        <v>0</v>
      </c>
      <c r="AF3024" s="183" t="str">
        <f>IF(AND(COUNTIFS($J$18:J3024,J3024)=1,AE3024=1),1,"")</f>
        <v/>
      </c>
      <c r="AG3024" s="183">
        <f>IF(C3024="","",IF(AND(COUNTIFS($J$18:J3024,J3024)=1,C3024&lt;&gt;""),1,""))</f>
        <v>1</v>
      </c>
      <c r="AH3024" s="183">
        <f>IF(G3024="","",IF(AND(COUNTIFS($J$18:J3024,J3024)=1,G3024&lt;&gt;""),1,""))</f>
        <v>1</v>
      </c>
      <c r="AI3024" s="28">
        <f t="shared" si="605"/>
        <v>47907808.356810614</v>
      </c>
      <c r="AJ3024" s="28">
        <f t="shared" si="606"/>
        <v>6027384.8806384467</v>
      </c>
      <c r="AK3024" s="29">
        <f t="shared" si="607"/>
        <v>0.12581216063459494</v>
      </c>
      <c r="AL3024" s="25"/>
      <c r="AM3024" s="25"/>
      <c r="AN3024" s="25"/>
      <c r="AO3024" s="25"/>
      <c r="AP3024" s="45" t="str">
        <f t="shared" si="608"/>
        <v>20209</v>
      </c>
      <c r="AQ3024" s="45" t="str">
        <f t="shared" si="609"/>
        <v>20209RMB</v>
      </c>
    </row>
    <row r="3025" spans="1:43" s="15" customFormat="1" ht="26.4">
      <c r="A3025" s="16" t="s">
        <v>35</v>
      </c>
      <c r="B3025" s="182">
        <v>2020</v>
      </c>
      <c r="C3025" s="182">
        <v>8</v>
      </c>
      <c r="D3025" s="57" t="str">
        <f t="shared" si="600"/>
        <v>Q2</v>
      </c>
      <c r="E3025" s="16" t="s">
        <v>35</v>
      </c>
      <c r="F3025" s="182">
        <v>2020</v>
      </c>
      <c r="G3025" s="182">
        <v>9</v>
      </c>
      <c r="H3025" s="185"/>
      <c r="I3025" s="57" t="str">
        <f t="shared" si="601"/>
        <v>Q2</v>
      </c>
      <c r="J3025" s="178" t="s">
        <v>1321</v>
      </c>
      <c r="K3025" s="185" t="s">
        <v>1322</v>
      </c>
      <c r="L3025" s="25" t="s">
        <v>2868</v>
      </c>
      <c r="M3025" s="16" t="s">
        <v>354</v>
      </c>
      <c r="N3025" s="16">
        <v>0</v>
      </c>
      <c r="O3025" s="16">
        <v>1</v>
      </c>
      <c r="P3025" s="57" t="str">
        <f t="shared" si="602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87" t="str">
        <f t="shared" si="599"/>
        <v>1.13</v>
      </c>
      <c r="Z3025" s="26">
        <f t="shared" si="610"/>
        <v>260200</v>
      </c>
      <c r="AA3025" s="16">
        <v>1.1299999999999999</v>
      </c>
      <c r="AB3025" s="35">
        <f t="shared" si="611"/>
        <v>260200</v>
      </c>
      <c r="AC3025" s="27">
        <f t="shared" si="603"/>
        <v>26748.560000000001</v>
      </c>
      <c r="AD3025" s="184">
        <v>0.1028</v>
      </c>
      <c r="AE3025" s="183">
        <f t="shared" si="604"/>
        <v>1</v>
      </c>
      <c r="AF3025" s="183" t="str">
        <f>IF(AND(COUNTIFS($J$18:J3025,J3025)=1,AE3025=1),1,"")</f>
        <v/>
      </c>
      <c r="AG3025" s="183" t="str">
        <f>IF(C3025="","",IF(AND(COUNTIFS($J$18:J3025,J3025)=1,C3025&lt;&gt;""),1,""))</f>
        <v/>
      </c>
      <c r="AH3025" s="183" t="str">
        <f>IF(G3025="","",IF(AND(COUNTIFS($J$18:J3025,J3025)=1,G3025&lt;&gt;""),1,""))</f>
        <v/>
      </c>
      <c r="AI3025" s="28">
        <f t="shared" si="605"/>
        <v>47907808.356810614</v>
      </c>
      <c r="AJ3025" s="28">
        <f t="shared" si="606"/>
        <v>6027384.8806384467</v>
      </c>
      <c r="AK3025" s="29">
        <f t="shared" si="607"/>
        <v>0.12581216063459494</v>
      </c>
      <c r="AL3025" s="25"/>
      <c r="AM3025" s="25"/>
      <c r="AN3025" s="25"/>
      <c r="AO3025" s="25"/>
      <c r="AP3025" s="45" t="str">
        <f t="shared" si="608"/>
        <v>20209</v>
      </c>
      <c r="AQ3025" s="45" t="str">
        <f t="shared" si="609"/>
        <v>20209RMB</v>
      </c>
    </row>
    <row r="3026" spans="1:43" s="15" customFormat="1">
      <c r="A3026" s="16" t="s">
        <v>35</v>
      </c>
      <c r="B3026" s="182">
        <v>2020</v>
      </c>
      <c r="C3026" s="182">
        <v>9</v>
      </c>
      <c r="D3026" s="57" t="str">
        <f t="shared" si="600"/>
        <v>Q2</v>
      </c>
      <c r="E3026" s="16" t="s">
        <v>35</v>
      </c>
      <c r="F3026" s="182">
        <v>2020</v>
      </c>
      <c r="G3026" s="182">
        <v>12</v>
      </c>
      <c r="H3026" s="185"/>
      <c r="I3026" s="57" t="str">
        <f t="shared" si="601"/>
        <v>Q3</v>
      </c>
      <c r="J3026" s="178" t="s">
        <v>1429</v>
      </c>
      <c r="K3026" s="185" t="s">
        <v>2869</v>
      </c>
      <c r="L3026" s="25" t="s">
        <v>2724</v>
      </c>
      <c r="M3026" s="16" t="s">
        <v>2546</v>
      </c>
      <c r="N3026" s="16">
        <v>1</v>
      </c>
      <c r="O3026" s="16"/>
      <c r="P3026" s="57" t="str">
        <f t="shared" si="602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87" t="str">
        <f t="shared" si="599"/>
        <v>1.13</v>
      </c>
      <c r="Z3026" s="26">
        <f t="shared" si="610"/>
        <v>320000</v>
      </c>
      <c r="AA3026" s="16">
        <v>1.175</v>
      </c>
      <c r="AB3026" s="35">
        <f t="shared" si="611"/>
        <v>332743.36283185845</v>
      </c>
      <c r="AC3026" s="27">
        <f t="shared" si="603"/>
        <v>43323.185840707971</v>
      </c>
      <c r="AD3026" s="184">
        <v>0.13020000000000001</v>
      </c>
      <c r="AE3026" s="183">
        <f t="shared" si="604"/>
        <v>1</v>
      </c>
      <c r="AF3026" s="183" t="str">
        <f>IF(AND(COUNTIFS($J$18:J3026,J3026)=1,AE3026=1),1,"")</f>
        <v/>
      </c>
      <c r="AG3026" s="183" t="str">
        <f>IF(C3026="","",IF(AND(COUNTIFS($J$18:J3026,J3026)=1,C3026&lt;&gt;""),1,""))</f>
        <v/>
      </c>
      <c r="AH3026" s="183" t="str">
        <f>IF(G3026="","",IF(AND(COUNTIFS($J$18:J3026,J3026)=1,G3026&lt;&gt;""),1,""))</f>
        <v/>
      </c>
      <c r="AI3026" s="28">
        <f t="shared" si="605"/>
        <v>48763143.537654869</v>
      </c>
      <c r="AJ3026" s="28">
        <f t="shared" si="606"/>
        <v>5924029.970215477</v>
      </c>
      <c r="AK3026" s="29">
        <f t="shared" si="607"/>
        <v>0.12148580957749257</v>
      </c>
      <c r="AL3026" s="25"/>
      <c r="AM3026" s="25"/>
      <c r="AN3026" s="25"/>
      <c r="AO3026" s="25"/>
      <c r="AP3026" s="45" t="str">
        <f t="shared" si="608"/>
        <v>202012</v>
      </c>
      <c r="AQ3026" s="45" t="str">
        <f t="shared" si="609"/>
        <v>202012RMB</v>
      </c>
    </row>
    <row r="3027" spans="1:43" s="15" customFormat="1">
      <c r="A3027" s="16" t="s">
        <v>35</v>
      </c>
      <c r="B3027" s="182">
        <v>2020</v>
      </c>
      <c r="C3027" s="182">
        <v>9</v>
      </c>
      <c r="D3027" s="57" t="str">
        <f t="shared" si="600"/>
        <v>Q2</v>
      </c>
      <c r="E3027" s="16" t="s">
        <v>35</v>
      </c>
      <c r="F3027" s="182">
        <v>2020</v>
      </c>
      <c r="G3027" s="182">
        <v>12</v>
      </c>
      <c r="H3027" s="185"/>
      <c r="I3027" s="57" t="str">
        <f t="shared" si="601"/>
        <v>Q3</v>
      </c>
      <c r="J3027" s="178" t="s">
        <v>2870</v>
      </c>
      <c r="K3027" s="185" t="s">
        <v>1362</v>
      </c>
      <c r="L3027" s="25" t="s">
        <v>2734</v>
      </c>
      <c r="M3027" s="16" t="s">
        <v>2546</v>
      </c>
      <c r="N3027" s="16">
        <v>1</v>
      </c>
      <c r="O3027" s="16"/>
      <c r="P3027" s="57" t="str">
        <f t="shared" si="602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87" t="str">
        <f t="shared" si="599"/>
        <v>1.13</v>
      </c>
      <c r="Z3027" s="26">
        <f t="shared" si="610"/>
        <v>248000</v>
      </c>
      <c r="AA3027" s="16">
        <v>1.175</v>
      </c>
      <c r="AB3027" s="35">
        <f t="shared" si="611"/>
        <v>257876.10619469031</v>
      </c>
      <c r="AC3027" s="27">
        <f t="shared" si="603"/>
        <v>30945.132743362836</v>
      </c>
      <c r="AD3027" s="184">
        <v>0.12</v>
      </c>
      <c r="AE3027" s="183">
        <f t="shared" si="604"/>
        <v>0</v>
      </c>
      <c r="AF3027" s="183" t="str">
        <f>IF(AND(COUNTIFS($J$18:J3027,J3027)=1,AE3027=1),1,"")</f>
        <v/>
      </c>
      <c r="AG3027" s="183">
        <f>IF(C3027="","",IF(AND(COUNTIFS($J$18:J3027,J3027)=1,C3027&lt;&gt;""),1,""))</f>
        <v>1</v>
      </c>
      <c r="AH3027" s="183">
        <f>IF(G3027="","",IF(AND(COUNTIFS($J$18:J3027,J3027)=1,G3027&lt;&gt;""),1,""))</f>
        <v>1</v>
      </c>
      <c r="AI3027" s="28">
        <f t="shared" si="605"/>
        <v>48763143.537654869</v>
      </c>
      <c r="AJ3027" s="28">
        <f t="shared" si="606"/>
        <v>5924029.970215477</v>
      </c>
      <c r="AK3027" s="29">
        <f t="shared" si="607"/>
        <v>0.12148580957749257</v>
      </c>
      <c r="AL3027" s="25"/>
      <c r="AM3027" s="25"/>
      <c r="AN3027" s="25"/>
      <c r="AO3027" s="25"/>
      <c r="AP3027" s="45" t="str">
        <f t="shared" si="608"/>
        <v>202012</v>
      </c>
      <c r="AQ3027" s="45" t="str">
        <f t="shared" si="609"/>
        <v>202012RMB</v>
      </c>
    </row>
    <row r="3028" spans="1:43" s="15" customFormat="1">
      <c r="A3028" s="16" t="s">
        <v>35</v>
      </c>
      <c r="B3028" s="182">
        <v>2020</v>
      </c>
      <c r="C3028" s="182">
        <v>9</v>
      </c>
      <c r="D3028" s="57" t="str">
        <f t="shared" si="600"/>
        <v>Q2</v>
      </c>
      <c r="E3028" s="16" t="s">
        <v>35</v>
      </c>
      <c r="F3028" s="182">
        <v>2020</v>
      </c>
      <c r="G3028" s="182">
        <v>12</v>
      </c>
      <c r="H3028" s="185"/>
      <c r="I3028" s="57" t="str">
        <f t="shared" si="601"/>
        <v>Q3</v>
      </c>
      <c r="J3028" s="178" t="s">
        <v>2871</v>
      </c>
      <c r="K3028" s="185" t="s">
        <v>931</v>
      </c>
      <c r="L3028" s="25" t="s">
        <v>2872</v>
      </c>
      <c r="M3028" s="16" t="s">
        <v>2778</v>
      </c>
      <c r="N3028" s="16">
        <v>1</v>
      </c>
      <c r="O3028" s="16"/>
      <c r="P3028" s="57" t="str">
        <f t="shared" si="602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2800</v>
      </c>
      <c r="W3028" s="16" t="s">
        <v>849</v>
      </c>
      <c r="X3028" s="34">
        <v>51000</v>
      </c>
      <c r="Y3028" s="187" t="str">
        <f t="shared" si="599"/>
        <v>1</v>
      </c>
      <c r="Z3028" s="26">
        <f t="shared" si="610"/>
        <v>51000</v>
      </c>
      <c r="AA3028" s="16">
        <v>7.8</v>
      </c>
      <c r="AB3028" s="35">
        <f t="shared" si="611"/>
        <v>397800</v>
      </c>
      <c r="AC3028" s="27">
        <f t="shared" si="603"/>
        <v>47736</v>
      </c>
      <c r="AD3028" s="184">
        <v>0.12</v>
      </c>
      <c r="AE3028" s="183">
        <f t="shared" si="604"/>
        <v>0</v>
      </c>
      <c r="AF3028" s="183" t="str">
        <f>IF(AND(COUNTIFS($J$18:J3028,J3028)=1,AE3028=1),1,"")</f>
        <v/>
      </c>
      <c r="AG3028" s="183">
        <f>IF(C3028="","",IF(AND(COUNTIFS($J$18:J3028,J3028)=1,C3028&lt;&gt;""),1,""))</f>
        <v>1</v>
      </c>
      <c r="AH3028" s="183">
        <f>IF(G3028="","",IF(AND(COUNTIFS($J$18:J3028,J3028)=1,G3028&lt;&gt;""),1,""))</f>
        <v>1</v>
      </c>
      <c r="AI3028" s="28">
        <f t="shared" si="605"/>
        <v>48763143.537654869</v>
      </c>
      <c r="AJ3028" s="28">
        <f t="shared" si="606"/>
        <v>5924029.970215477</v>
      </c>
      <c r="AK3028" s="29">
        <f t="shared" si="607"/>
        <v>0.12148580957749257</v>
      </c>
      <c r="AL3028" s="25"/>
      <c r="AM3028" s="25"/>
      <c r="AN3028" s="25"/>
      <c r="AO3028" s="25"/>
      <c r="AP3028" s="45" t="str">
        <f t="shared" si="608"/>
        <v>202012</v>
      </c>
      <c r="AQ3028" s="45" t="str">
        <f t="shared" si="609"/>
        <v>202012USD</v>
      </c>
    </row>
    <row r="3029" spans="1:43" s="15" customFormat="1">
      <c r="A3029" s="16" t="s">
        <v>35</v>
      </c>
      <c r="B3029" s="182">
        <v>2020</v>
      </c>
      <c r="C3029" s="182">
        <v>9</v>
      </c>
      <c r="D3029" s="57" t="str">
        <f t="shared" si="600"/>
        <v>Q2</v>
      </c>
      <c r="E3029" s="16" t="s">
        <v>35</v>
      </c>
      <c r="F3029" s="182">
        <v>2020</v>
      </c>
      <c r="G3029" s="182">
        <v>11</v>
      </c>
      <c r="H3029" s="185"/>
      <c r="I3029" s="57" t="str">
        <f t="shared" si="601"/>
        <v>Q3</v>
      </c>
      <c r="J3029" s="178" t="s">
        <v>2873</v>
      </c>
      <c r="K3029" s="185" t="s">
        <v>931</v>
      </c>
      <c r="L3029" s="25" t="s">
        <v>2726</v>
      </c>
      <c r="M3029" s="16" t="s">
        <v>47</v>
      </c>
      <c r="N3029" s="16">
        <v>1</v>
      </c>
      <c r="O3029" s="16"/>
      <c r="P3029" s="57" t="str">
        <f t="shared" si="602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2800</v>
      </c>
      <c r="W3029" s="16" t="s">
        <v>96</v>
      </c>
      <c r="X3029" s="34">
        <v>5820000</v>
      </c>
      <c r="Y3029" s="187" t="str">
        <f t="shared" si="599"/>
        <v>1</v>
      </c>
      <c r="Z3029" s="26">
        <f t="shared" si="610"/>
        <v>5820000</v>
      </c>
      <c r="AA3029" s="16">
        <v>7.6100000000000001E-2</v>
      </c>
      <c r="AB3029" s="35">
        <f t="shared" si="611"/>
        <v>442902</v>
      </c>
      <c r="AC3029" s="27">
        <f t="shared" si="603"/>
        <v>53148.24</v>
      </c>
      <c r="AD3029" s="184">
        <v>0.12</v>
      </c>
      <c r="AE3029" s="183">
        <f t="shared" si="604"/>
        <v>0</v>
      </c>
      <c r="AF3029" s="183" t="str">
        <f>IF(AND(COUNTIFS($J$18:J3029,J3029)=1,AE3029=1),1,"")</f>
        <v/>
      </c>
      <c r="AG3029" s="183">
        <f>IF(C3029="","",IF(AND(COUNTIFS($J$18:J3029,J3029)=1,C3029&lt;&gt;""),1,""))</f>
        <v>1</v>
      </c>
      <c r="AH3029" s="183">
        <f>IF(G3029="","",IF(AND(COUNTIFS($J$18:J3029,J3029)=1,G3029&lt;&gt;""),1,""))</f>
        <v>1</v>
      </c>
      <c r="AI3029" s="28">
        <f t="shared" si="605"/>
        <v>44078731.611185834</v>
      </c>
      <c r="AJ3029" s="28">
        <f t="shared" si="606"/>
        <v>5508173.2163771475</v>
      </c>
      <c r="AK3029" s="29">
        <f t="shared" si="607"/>
        <v>0.12496215328889686</v>
      </c>
      <c r="AL3029" s="25"/>
      <c r="AM3029" s="25"/>
      <c r="AN3029" s="25"/>
      <c r="AO3029" s="25"/>
      <c r="AP3029" s="45" t="str">
        <f t="shared" si="608"/>
        <v>202011</v>
      </c>
      <c r="AQ3029" s="45" t="str">
        <f t="shared" si="609"/>
        <v>202011JPY</v>
      </c>
    </row>
    <row r="3030" spans="1:43" s="15" customFormat="1">
      <c r="A3030" s="16" t="s">
        <v>35</v>
      </c>
      <c r="B3030" s="182">
        <v>2020</v>
      </c>
      <c r="C3030" s="182">
        <v>9</v>
      </c>
      <c r="D3030" s="57" t="str">
        <f t="shared" si="600"/>
        <v>Q2</v>
      </c>
      <c r="E3030" s="16" t="s">
        <v>35</v>
      </c>
      <c r="F3030" s="182">
        <v>2020</v>
      </c>
      <c r="G3030" s="182">
        <v>12</v>
      </c>
      <c r="H3030" s="185"/>
      <c r="I3030" s="57" t="str">
        <f t="shared" si="601"/>
        <v>Q3</v>
      </c>
      <c r="J3030" s="178" t="s">
        <v>2874</v>
      </c>
      <c r="K3030" s="185" t="s">
        <v>931</v>
      </c>
      <c r="L3030" s="25" t="s">
        <v>2748</v>
      </c>
      <c r="M3030" s="16" t="s">
        <v>2546</v>
      </c>
      <c r="N3030" s="16">
        <v>1</v>
      </c>
      <c r="O3030" s="16"/>
      <c r="P3030" s="57" t="str">
        <f t="shared" si="602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2800</v>
      </c>
      <c r="W3030" s="16" t="s">
        <v>849</v>
      </c>
      <c r="X3030" s="34">
        <v>79000</v>
      </c>
      <c r="Y3030" s="187" t="str">
        <f t="shared" si="599"/>
        <v>1</v>
      </c>
      <c r="Z3030" s="26">
        <f t="shared" si="610"/>
        <v>79000</v>
      </c>
      <c r="AA3030" s="16">
        <v>7.8</v>
      </c>
      <c r="AB3030" s="35">
        <f t="shared" si="611"/>
        <v>616200</v>
      </c>
      <c r="AC3030" s="27">
        <f t="shared" si="603"/>
        <v>73944</v>
      </c>
      <c r="AD3030" s="184">
        <v>0.12</v>
      </c>
      <c r="AE3030" s="183">
        <f t="shared" si="604"/>
        <v>0</v>
      </c>
      <c r="AF3030" s="183" t="str">
        <f>IF(AND(COUNTIFS($J$18:J3030,J3030)=1,AE3030=1),1,"")</f>
        <v/>
      </c>
      <c r="AG3030" s="183">
        <f>IF(C3030="","",IF(AND(COUNTIFS($J$18:J3030,J3030)=1,C3030&lt;&gt;""),1,""))</f>
        <v>1</v>
      </c>
      <c r="AH3030" s="183">
        <f>IF(G3030="","",IF(AND(COUNTIFS($J$18:J3030,J3030)=1,G3030&lt;&gt;""),1,""))</f>
        <v>1</v>
      </c>
      <c r="AI3030" s="28">
        <f t="shared" si="605"/>
        <v>48763143.537654869</v>
      </c>
      <c r="AJ3030" s="28">
        <f t="shared" si="606"/>
        <v>5924029.970215477</v>
      </c>
      <c r="AK3030" s="29">
        <f t="shared" si="607"/>
        <v>0.12148580957749257</v>
      </c>
      <c r="AL3030" s="25"/>
      <c r="AM3030" s="25"/>
      <c r="AN3030" s="25"/>
      <c r="AO3030" s="25"/>
      <c r="AP3030" s="45" t="str">
        <f t="shared" si="608"/>
        <v>202012</v>
      </c>
      <c r="AQ3030" s="45" t="str">
        <f t="shared" si="609"/>
        <v>202012USD</v>
      </c>
    </row>
    <row r="3031" spans="1:43" s="15" customFormat="1">
      <c r="A3031" s="16" t="s">
        <v>35</v>
      </c>
      <c r="B3031" s="182">
        <v>2020</v>
      </c>
      <c r="C3031" s="182">
        <v>10</v>
      </c>
      <c r="D3031" s="57" t="str">
        <f t="shared" si="600"/>
        <v>Q3</v>
      </c>
      <c r="E3031" s="16" t="s">
        <v>35</v>
      </c>
      <c r="F3031" s="182">
        <v>2020</v>
      </c>
      <c r="G3031" s="182">
        <v>11</v>
      </c>
      <c r="H3031" s="185"/>
      <c r="I3031" s="57" t="str">
        <f t="shared" si="601"/>
        <v>Q3</v>
      </c>
      <c r="J3031" s="178" t="s">
        <v>2875</v>
      </c>
      <c r="K3031" s="185" t="s">
        <v>2876</v>
      </c>
      <c r="L3031" s="25" t="s">
        <v>2734</v>
      </c>
      <c r="M3031" s="16" t="s">
        <v>2546</v>
      </c>
      <c r="N3031" s="16">
        <v>1</v>
      </c>
      <c r="O3031" s="16"/>
      <c r="P3031" s="57" t="str">
        <f t="shared" si="602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87" t="str">
        <f t="shared" si="599"/>
        <v>1.13</v>
      </c>
      <c r="Z3031" s="26">
        <f t="shared" si="610"/>
        <v>260000</v>
      </c>
      <c r="AA3031" s="16">
        <v>1.155</v>
      </c>
      <c r="AB3031" s="35">
        <f t="shared" si="611"/>
        <v>265752.21238938055</v>
      </c>
      <c r="AC3031" s="27">
        <f t="shared" si="603"/>
        <v>31996.566371681416</v>
      </c>
      <c r="AD3031" s="184">
        <v>0.12039999999999999</v>
      </c>
      <c r="AE3031" s="183">
        <f t="shared" si="604"/>
        <v>1</v>
      </c>
      <c r="AF3031" s="183">
        <f>IF(AND(COUNTIFS($J$18:J3031,J3031)=1,AE3031=1),1,"")</f>
        <v>1</v>
      </c>
      <c r="AG3031" s="183">
        <f>IF(C3031="","",IF(AND(COUNTIFS($J$18:J3031,J3031)=1,C3031&lt;&gt;""),1,""))</f>
        <v>1</v>
      </c>
      <c r="AH3031" s="183">
        <f>IF(G3031="","",IF(AND(COUNTIFS($J$18:J3031,J3031)=1,G3031&lt;&gt;""),1,""))</f>
        <v>1</v>
      </c>
      <c r="AI3031" s="28">
        <f t="shared" si="605"/>
        <v>44078731.611185834</v>
      </c>
      <c r="AJ3031" s="28">
        <f t="shared" si="606"/>
        <v>5508173.2163771475</v>
      </c>
      <c r="AK3031" s="29">
        <f t="shared" si="607"/>
        <v>0.12496215328889686</v>
      </c>
      <c r="AL3031" s="25"/>
      <c r="AM3031" s="25"/>
      <c r="AN3031" s="25"/>
      <c r="AO3031" s="25"/>
      <c r="AP3031" s="45" t="str">
        <f t="shared" si="608"/>
        <v>202011</v>
      </c>
      <c r="AQ3031" s="45" t="str">
        <f t="shared" si="609"/>
        <v>202011RMB</v>
      </c>
    </row>
    <row r="3032" spans="1:43" s="15" customFormat="1">
      <c r="A3032" s="16" t="s">
        <v>35</v>
      </c>
      <c r="B3032" s="182">
        <v>2020</v>
      </c>
      <c r="C3032" s="182">
        <v>7</v>
      </c>
      <c r="D3032" s="57" t="str">
        <f t="shared" si="600"/>
        <v>Q2</v>
      </c>
      <c r="E3032" s="16" t="s">
        <v>35</v>
      </c>
      <c r="F3032" s="182">
        <v>2020</v>
      </c>
      <c r="G3032" s="182">
        <v>10</v>
      </c>
      <c r="H3032" s="185"/>
      <c r="I3032" s="57" t="str">
        <f t="shared" si="601"/>
        <v>Q3</v>
      </c>
      <c r="J3032" s="178" t="s">
        <v>2877</v>
      </c>
      <c r="K3032" s="185" t="s">
        <v>2878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2"/>
        <v>MAIN UNIT</v>
      </c>
      <c r="Q3032" s="16" t="s">
        <v>350</v>
      </c>
      <c r="R3032" s="16" t="s">
        <v>2879</v>
      </c>
      <c r="S3032" s="16" t="s">
        <v>38</v>
      </c>
      <c r="T3032" s="16" t="s">
        <v>2880</v>
      </c>
      <c r="U3032" s="16" t="s">
        <v>137</v>
      </c>
      <c r="V3032" s="16" t="s">
        <v>2881</v>
      </c>
      <c r="W3032" s="16" t="s">
        <v>51</v>
      </c>
      <c r="X3032" s="34">
        <v>34488</v>
      </c>
      <c r="Y3032" s="187" t="str">
        <f t="shared" si="599"/>
        <v>1.13</v>
      </c>
      <c r="Z3032" s="26">
        <f t="shared" si="610"/>
        <v>34488</v>
      </c>
      <c r="AA3032" s="16">
        <v>1.135</v>
      </c>
      <c r="AB3032" s="35">
        <f t="shared" si="611"/>
        <v>34640.601769911504</v>
      </c>
      <c r="AC3032" s="27">
        <f t="shared" si="603"/>
        <v>12494.86505840708</v>
      </c>
      <c r="AD3032" s="184">
        <v>0.36070000000000002</v>
      </c>
      <c r="AE3032" s="183">
        <f t="shared" si="604"/>
        <v>1</v>
      </c>
      <c r="AF3032" s="183">
        <f>IF(AND(COUNTIFS($J$18:J3032,J3032)=1,AE3032=1),1,"")</f>
        <v>1</v>
      </c>
      <c r="AG3032" s="183">
        <f>IF(C3032="","",IF(AND(COUNTIFS($J$18:J3032,J3032)=1,C3032&lt;&gt;""),1,""))</f>
        <v>1</v>
      </c>
      <c r="AH3032" s="183">
        <f>IF(G3032="","",IF(AND(COUNTIFS($J$18:J3032,J3032)=1,G3032&lt;&gt;""),1,""))</f>
        <v>1</v>
      </c>
      <c r="AI3032" s="28">
        <f t="shared" si="605"/>
        <v>28011162.254106205</v>
      </c>
      <c r="AJ3032" s="28">
        <f t="shared" si="606"/>
        <v>3401347.1124888421</v>
      </c>
      <c r="AK3032" s="29">
        <f t="shared" si="607"/>
        <v>0.12142827497242578</v>
      </c>
      <c r="AL3032" s="25"/>
      <c r="AM3032" s="25"/>
      <c r="AN3032" s="25"/>
      <c r="AO3032" s="25"/>
      <c r="AP3032" s="45" t="str">
        <f t="shared" si="608"/>
        <v>202010</v>
      </c>
      <c r="AQ3032" s="45" t="str">
        <f t="shared" si="609"/>
        <v>202010RMB</v>
      </c>
    </row>
    <row r="3033" spans="1:43" s="15" customFormat="1">
      <c r="A3033" s="16" t="s">
        <v>35</v>
      </c>
      <c r="B3033" s="182">
        <v>2020</v>
      </c>
      <c r="C3033" s="182">
        <v>11</v>
      </c>
      <c r="D3033" s="57" t="str">
        <f t="shared" si="600"/>
        <v>Q3</v>
      </c>
      <c r="E3033" s="16" t="s">
        <v>35</v>
      </c>
      <c r="F3033" s="182">
        <v>2020</v>
      </c>
      <c r="G3033" s="182">
        <v>12</v>
      </c>
      <c r="H3033" s="185"/>
      <c r="I3033" s="57" t="str">
        <f t="shared" si="601"/>
        <v>Q3</v>
      </c>
      <c r="J3033" s="178" t="s">
        <v>2882</v>
      </c>
      <c r="K3033" s="185" t="s">
        <v>256</v>
      </c>
      <c r="L3033" s="25" t="s">
        <v>2860</v>
      </c>
      <c r="M3033" s="16" t="s">
        <v>2778</v>
      </c>
      <c r="N3033" s="16">
        <v>1</v>
      </c>
      <c r="O3033" s="16"/>
      <c r="P3033" s="57" t="str">
        <f t="shared" si="602"/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87" t="str">
        <f t="shared" si="599"/>
        <v>1.13</v>
      </c>
      <c r="Z3033" s="26">
        <f t="shared" si="610"/>
        <v>348000</v>
      </c>
      <c r="AA3033" s="16">
        <v>1.175</v>
      </c>
      <c r="AB3033" s="35">
        <f t="shared" si="611"/>
        <v>361858.40707964607</v>
      </c>
      <c r="AC3033" s="27">
        <f t="shared" si="603"/>
        <v>59670.451327433635</v>
      </c>
      <c r="AD3033" s="184">
        <v>0.16489999999999999</v>
      </c>
      <c r="AE3033" s="183">
        <f t="shared" si="604"/>
        <v>0</v>
      </c>
      <c r="AF3033" s="183" t="str">
        <f>IF(AND(COUNTIFS($J$18:J3033,J3033)=1,AE3033=1),1,"")</f>
        <v/>
      </c>
      <c r="AG3033" s="183">
        <f>IF(C3033="","",IF(AND(COUNTIFS($J$18:J3033,J3033)=1,C3033&lt;&gt;""),1,""))</f>
        <v>1</v>
      </c>
      <c r="AH3033" s="183">
        <f>IF(G3033="","",IF(AND(COUNTIFS($J$18:J3033,J3033)=1,G3033&lt;&gt;""),1,""))</f>
        <v>1</v>
      </c>
      <c r="AI3033" s="28">
        <f t="shared" si="605"/>
        <v>48763143.537654869</v>
      </c>
      <c r="AJ3033" s="28">
        <f t="shared" si="606"/>
        <v>5924029.970215477</v>
      </c>
      <c r="AK3033" s="29">
        <f t="shared" si="607"/>
        <v>0.12148580957749257</v>
      </c>
      <c r="AL3033" s="25"/>
      <c r="AM3033" s="25"/>
      <c r="AN3033" s="25"/>
      <c r="AO3033" s="25"/>
      <c r="AP3033" s="45" t="str">
        <f t="shared" si="608"/>
        <v>202012</v>
      </c>
      <c r="AQ3033" s="45" t="str">
        <f t="shared" si="609"/>
        <v>202012RMB</v>
      </c>
    </row>
    <row r="3034" spans="1:43" s="15" customFormat="1">
      <c r="A3034" s="16" t="s">
        <v>35</v>
      </c>
      <c r="B3034" s="182">
        <v>2020</v>
      </c>
      <c r="C3034" s="182">
        <v>11</v>
      </c>
      <c r="D3034" s="57" t="str">
        <f t="shared" si="600"/>
        <v>Q3</v>
      </c>
      <c r="E3034" s="16" t="s">
        <v>35</v>
      </c>
      <c r="F3034" s="182">
        <v>2020</v>
      </c>
      <c r="G3034" s="182">
        <v>12</v>
      </c>
      <c r="H3034" s="185"/>
      <c r="I3034" s="57" t="str">
        <f t="shared" si="601"/>
        <v>Q3</v>
      </c>
      <c r="J3034" s="178" t="s">
        <v>2883</v>
      </c>
      <c r="K3034" s="185" t="s">
        <v>256</v>
      </c>
      <c r="L3034" s="25" t="s">
        <v>2564</v>
      </c>
      <c r="M3034" s="16" t="s">
        <v>47</v>
      </c>
      <c r="N3034" s="16">
        <v>1</v>
      </c>
      <c r="O3034" s="16"/>
      <c r="P3034" s="57" t="str">
        <f t="shared" si="602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87" t="str">
        <f t="shared" si="599"/>
        <v>1.13</v>
      </c>
      <c r="Z3034" s="26">
        <f t="shared" si="610"/>
        <v>428000</v>
      </c>
      <c r="AA3034" s="16">
        <v>1.175</v>
      </c>
      <c r="AB3034" s="35">
        <f t="shared" si="611"/>
        <v>445044.24778761069</v>
      </c>
      <c r="AC3034" s="27">
        <f t="shared" si="603"/>
        <v>104540.89380530975</v>
      </c>
      <c r="AD3034" s="184">
        <v>0.2349</v>
      </c>
      <c r="AE3034" s="183">
        <f t="shared" si="604"/>
        <v>0</v>
      </c>
      <c r="AF3034" s="183" t="str">
        <f>IF(AND(COUNTIFS($J$18:J3034,J3034)=1,AE3034=1),1,"")</f>
        <v/>
      </c>
      <c r="AG3034" s="183">
        <f>IF(C3034="","",IF(AND(COUNTIFS($J$18:J3034,J3034)=1,C3034&lt;&gt;""),1,""))</f>
        <v>1</v>
      </c>
      <c r="AH3034" s="183">
        <f>IF(G3034="","",IF(AND(COUNTIFS($J$18:J3034,J3034)=1,G3034&lt;&gt;""),1,""))</f>
        <v>1</v>
      </c>
      <c r="AI3034" s="28">
        <f t="shared" si="605"/>
        <v>48763143.537654869</v>
      </c>
      <c r="AJ3034" s="28">
        <f t="shared" si="606"/>
        <v>5924029.970215477</v>
      </c>
      <c r="AK3034" s="29">
        <f t="shared" si="607"/>
        <v>0.12148580957749257</v>
      </c>
      <c r="AL3034" s="25"/>
      <c r="AM3034" s="25"/>
      <c r="AN3034" s="25"/>
      <c r="AO3034" s="25"/>
      <c r="AP3034" s="45" t="str">
        <f t="shared" si="608"/>
        <v>202012</v>
      </c>
      <c r="AQ3034" s="45" t="str">
        <f t="shared" si="609"/>
        <v>202012RMB</v>
      </c>
    </row>
    <row r="3035" spans="1:43" s="15" customFormat="1">
      <c r="A3035" s="16" t="s">
        <v>35</v>
      </c>
      <c r="B3035" s="182">
        <v>2020</v>
      </c>
      <c r="C3035" s="182">
        <v>10</v>
      </c>
      <c r="D3035" s="57" t="str">
        <f t="shared" si="600"/>
        <v>Q3</v>
      </c>
      <c r="E3035" s="16" t="s">
        <v>35</v>
      </c>
      <c r="F3035" s="182">
        <v>2020</v>
      </c>
      <c r="G3035" s="182">
        <v>12</v>
      </c>
      <c r="H3035" s="185"/>
      <c r="I3035" s="57" t="str">
        <f t="shared" si="601"/>
        <v>Q3</v>
      </c>
      <c r="J3035" s="178" t="s">
        <v>2884</v>
      </c>
      <c r="K3035" s="185" t="s">
        <v>2760</v>
      </c>
      <c r="L3035" s="25" t="s">
        <v>2885</v>
      </c>
      <c r="M3035" s="16" t="s">
        <v>2546</v>
      </c>
      <c r="N3035" s="16">
        <v>1</v>
      </c>
      <c r="O3035" s="16"/>
      <c r="P3035" s="57" t="str">
        <f t="shared" si="602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87" t="str">
        <f t="shared" si="599"/>
        <v>1.13</v>
      </c>
      <c r="Z3035" s="26">
        <f t="shared" si="610"/>
        <v>380000</v>
      </c>
      <c r="AA3035" s="16">
        <v>1.175</v>
      </c>
      <c r="AB3035" s="35">
        <f t="shared" si="611"/>
        <v>395132.74336283188</v>
      </c>
      <c r="AC3035" s="27">
        <f t="shared" si="603"/>
        <v>50537.477876106204</v>
      </c>
      <c r="AD3035" s="184">
        <v>0.12790000000000001</v>
      </c>
      <c r="AE3035" s="183">
        <f t="shared" si="604"/>
        <v>0</v>
      </c>
      <c r="AF3035" s="183" t="str">
        <f>IF(AND(COUNTIFS($J$18:J3035,J3035)=1,AE3035=1),1,"")</f>
        <v/>
      </c>
      <c r="AG3035" s="183">
        <f>IF(C3035="","",IF(AND(COUNTIFS($J$18:J3035,J3035)=1,C3035&lt;&gt;""),1,""))</f>
        <v>1</v>
      </c>
      <c r="AH3035" s="183">
        <f>IF(G3035="","",IF(AND(COUNTIFS($J$18:J3035,J3035)=1,G3035&lt;&gt;""),1,""))</f>
        <v>1</v>
      </c>
      <c r="AI3035" s="28">
        <f t="shared" si="605"/>
        <v>48763143.537654869</v>
      </c>
      <c r="AJ3035" s="28">
        <f t="shared" si="606"/>
        <v>5924029.970215477</v>
      </c>
      <c r="AK3035" s="29">
        <f t="shared" si="607"/>
        <v>0.12148580957749257</v>
      </c>
      <c r="AL3035" s="25"/>
      <c r="AM3035" s="25"/>
      <c r="AN3035" s="25"/>
      <c r="AO3035" s="25"/>
      <c r="AP3035" s="45" t="str">
        <f t="shared" si="608"/>
        <v>202012</v>
      </c>
      <c r="AQ3035" s="45" t="str">
        <f t="shared" si="609"/>
        <v>202012RMB</v>
      </c>
    </row>
    <row r="3036" spans="1:43" s="15" customFormat="1">
      <c r="A3036" s="16" t="s">
        <v>35</v>
      </c>
      <c r="B3036" s="182">
        <v>2020</v>
      </c>
      <c r="C3036" s="182">
        <v>11</v>
      </c>
      <c r="D3036" s="57" t="str">
        <f t="shared" si="600"/>
        <v>Q3</v>
      </c>
      <c r="E3036" s="16" t="s">
        <v>35</v>
      </c>
      <c r="F3036" s="182">
        <v>2020</v>
      </c>
      <c r="G3036" s="182">
        <v>12</v>
      </c>
      <c r="H3036" s="185"/>
      <c r="I3036" s="57" t="str">
        <f t="shared" si="601"/>
        <v>Q3</v>
      </c>
      <c r="J3036" s="178" t="s">
        <v>2886</v>
      </c>
      <c r="K3036" s="185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02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2800</v>
      </c>
      <c r="W3036" s="16" t="s">
        <v>849</v>
      </c>
      <c r="X3036" s="34">
        <v>3280</v>
      </c>
      <c r="Y3036" s="187" t="str">
        <f t="shared" si="599"/>
        <v>1</v>
      </c>
      <c r="Z3036" s="26">
        <f t="shared" si="610"/>
        <v>3280</v>
      </c>
      <c r="AA3036" s="16">
        <v>7.8</v>
      </c>
      <c r="AB3036" s="35">
        <f t="shared" si="611"/>
        <v>25584</v>
      </c>
      <c r="AC3036" s="27">
        <f t="shared" si="603"/>
        <v>4822.5839999999998</v>
      </c>
      <c r="AD3036" s="184">
        <v>0.1885</v>
      </c>
      <c r="AE3036" s="183">
        <f t="shared" si="604"/>
        <v>0</v>
      </c>
      <c r="AF3036" s="183" t="str">
        <f>IF(AND(COUNTIFS($J$18:J3036,J3036)=1,AE3036=1),1,"")</f>
        <v/>
      </c>
      <c r="AG3036" s="183">
        <f>IF(C3036="","",IF(AND(COUNTIFS($J$18:J3036,J3036)=1,C3036&lt;&gt;""),1,""))</f>
        <v>1</v>
      </c>
      <c r="AH3036" s="183">
        <f>IF(G3036="","",IF(AND(COUNTIFS($J$18:J3036,J3036)=1,G3036&lt;&gt;""),1,""))</f>
        <v>1</v>
      </c>
      <c r="AI3036" s="28">
        <f t="shared" si="605"/>
        <v>48763143.537654869</v>
      </c>
      <c r="AJ3036" s="28">
        <f t="shared" si="606"/>
        <v>5924029.970215477</v>
      </c>
      <c r="AK3036" s="29">
        <f t="shared" si="607"/>
        <v>0.12148580957749257</v>
      </c>
      <c r="AL3036" s="25"/>
      <c r="AM3036" s="25"/>
      <c r="AN3036" s="25"/>
      <c r="AO3036" s="25"/>
      <c r="AP3036" s="45" t="str">
        <f t="shared" si="608"/>
        <v>202012</v>
      </c>
      <c r="AQ3036" s="45" t="str">
        <f t="shared" si="609"/>
        <v>202012USD</v>
      </c>
    </row>
    <row r="3037" spans="1:43" s="15" customFormat="1">
      <c r="A3037" s="16" t="s">
        <v>35</v>
      </c>
      <c r="B3037" s="182">
        <v>2020</v>
      </c>
      <c r="C3037" s="182">
        <v>11</v>
      </c>
      <c r="D3037" s="57" t="str">
        <f t="shared" si="600"/>
        <v>Q3</v>
      </c>
      <c r="E3037" s="16" t="s">
        <v>35</v>
      </c>
      <c r="F3037" s="182">
        <v>2021</v>
      </c>
      <c r="G3037" s="182">
        <v>1</v>
      </c>
      <c r="H3037" s="185"/>
      <c r="I3037" s="57" t="str">
        <f t="shared" si="601"/>
        <v>Q4</v>
      </c>
      <c r="J3037" s="178" t="s">
        <v>2887</v>
      </c>
      <c r="K3037" s="185" t="s">
        <v>1877</v>
      </c>
      <c r="L3037" s="25" t="s">
        <v>2564</v>
      </c>
      <c r="M3037" s="16" t="s">
        <v>47</v>
      </c>
      <c r="N3037" s="16">
        <v>1</v>
      </c>
      <c r="O3037" s="16"/>
      <c r="P3037" s="57" t="str">
        <f t="shared" si="602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2800</v>
      </c>
      <c r="W3037" s="16" t="s">
        <v>51</v>
      </c>
      <c r="X3037" s="34">
        <v>707000</v>
      </c>
      <c r="Y3037" s="187" t="str">
        <f t="shared" si="599"/>
        <v>1.13</v>
      </c>
      <c r="Z3037" s="26">
        <f t="shared" si="610"/>
        <v>707000</v>
      </c>
      <c r="AA3037" s="16">
        <v>1.1850000000000001</v>
      </c>
      <c r="AB3037" s="35">
        <f t="shared" si="611"/>
        <v>741411.50442477886</v>
      </c>
      <c r="AC3037" s="27">
        <f t="shared" si="603"/>
        <v>89117.662831858426</v>
      </c>
      <c r="AD3037" s="184">
        <v>0.1202</v>
      </c>
      <c r="AE3037" s="183">
        <f t="shared" si="604"/>
        <v>0</v>
      </c>
      <c r="AF3037" s="183" t="str">
        <f>IF(AND(COUNTIFS($J$18:J3037,J3037)=1,AE3037=1),1,"")</f>
        <v/>
      </c>
      <c r="AG3037" s="183">
        <f>IF(C3037="","",IF(AND(COUNTIFS($J$18:J3037,J3037)=1,C3037&lt;&gt;""),1,""))</f>
        <v>1</v>
      </c>
      <c r="AH3037" s="183">
        <f>IF(G3037="","",IF(AND(COUNTIFS($J$18:J3037,J3037)=1,G3037&lt;&gt;""),1,""))</f>
        <v>1</v>
      </c>
      <c r="AI3037" s="28">
        <f t="shared" si="605"/>
        <v>45803245.025628328</v>
      </c>
      <c r="AJ3037" s="28">
        <f t="shared" si="606"/>
        <v>5664636.2584379371</v>
      </c>
      <c r="AK3037" s="29">
        <f t="shared" si="607"/>
        <v>0.12367325186825515</v>
      </c>
      <c r="AL3037" s="25"/>
      <c r="AM3037" s="25"/>
      <c r="AN3037" s="25"/>
      <c r="AO3037" s="25"/>
      <c r="AP3037" s="45" t="str">
        <f t="shared" si="608"/>
        <v>20211</v>
      </c>
      <c r="AQ3037" s="45" t="str">
        <f t="shared" si="609"/>
        <v>20211RMB</v>
      </c>
    </row>
    <row r="3038" spans="1:43" s="15" customFormat="1">
      <c r="A3038" s="16" t="s">
        <v>35</v>
      </c>
      <c r="B3038" s="182">
        <v>2020</v>
      </c>
      <c r="C3038" s="182">
        <v>11</v>
      </c>
      <c r="D3038" s="57" t="str">
        <f t="shared" si="600"/>
        <v>Q3</v>
      </c>
      <c r="E3038" s="16" t="s">
        <v>35</v>
      </c>
      <c r="F3038" s="182">
        <v>2021</v>
      </c>
      <c r="G3038" s="182">
        <v>1</v>
      </c>
      <c r="H3038" s="185"/>
      <c r="I3038" s="57" t="str">
        <f t="shared" si="601"/>
        <v>Q4</v>
      </c>
      <c r="J3038" s="178" t="s">
        <v>1481</v>
      </c>
      <c r="K3038" s="185" t="s">
        <v>544</v>
      </c>
      <c r="L3038" s="25" t="s">
        <v>2564</v>
      </c>
      <c r="M3038" s="16" t="s">
        <v>47</v>
      </c>
      <c r="N3038" s="16">
        <v>1</v>
      </c>
      <c r="O3038" s="16"/>
      <c r="P3038" s="57" t="str">
        <f t="shared" si="602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87" t="str">
        <f t="shared" si="599"/>
        <v>1.13</v>
      </c>
      <c r="Z3038" s="26">
        <f t="shared" si="610"/>
        <v>636666.66</v>
      </c>
      <c r="AA3038" s="16">
        <v>1.1850000000000001</v>
      </c>
      <c r="AB3038" s="35">
        <f t="shared" si="611"/>
        <v>667654.86026548687</v>
      </c>
      <c r="AC3038" s="27">
        <f t="shared" si="603"/>
        <v>143812.85690118588</v>
      </c>
      <c r="AD3038" s="184">
        <v>0.21540000000000001</v>
      </c>
      <c r="AE3038" s="183">
        <f t="shared" si="604"/>
        <v>0</v>
      </c>
      <c r="AF3038" s="183" t="str">
        <f>IF(AND(COUNTIFS($J$18:J3038,J3038)=1,AE3038=1),1,"")</f>
        <v/>
      </c>
      <c r="AG3038" s="183" t="str">
        <f>IF(C3038="","",IF(AND(COUNTIFS($J$18:J3038,J3038)=1,C3038&lt;&gt;""),1,""))</f>
        <v/>
      </c>
      <c r="AH3038" s="183" t="str">
        <f>IF(G3038="","",IF(AND(COUNTIFS($J$18:J3038,J3038)=1,G3038&lt;&gt;""),1,""))</f>
        <v/>
      </c>
      <c r="AI3038" s="28">
        <f t="shared" si="605"/>
        <v>45803245.025628328</v>
      </c>
      <c r="AJ3038" s="28">
        <f t="shared" si="606"/>
        <v>5664636.2584379371</v>
      </c>
      <c r="AK3038" s="29">
        <f t="shared" si="607"/>
        <v>0.12367325186825515</v>
      </c>
      <c r="AL3038" s="25"/>
      <c r="AM3038" s="25"/>
      <c r="AN3038" s="25"/>
      <c r="AO3038" s="25"/>
      <c r="AP3038" s="45" t="str">
        <f t="shared" si="608"/>
        <v>20211</v>
      </c>
      <c r="AQ3038" s="45" t="str">
        <f t="shared" si="609"/>
        <v>20211RMB</v>
      </c>
    </row>
    <row r="3039" spans="1:43" s="15" customFormat="1">
      <c r="A3039" s="16" t="s">
        <v>35</v>
      </c>
      <c r="B3039" s="182">
        <v>2020</v>
      </c>
      <c r="C3039" s="182">
        <v>11</v>
      </c>
      <c r="D3039" s="57" t="str">
        <f t="shared" si="600"/>
        <v>Q3</v>
      </c>
      <c r="E3039" s="16" t="s">
        <v>40</v>
      </c>
      <c r="F3039" s="182">
        <v>2021</v>
      </c>
      <c r="G3039" s="182">
        <v>5</v>
      </c>
      <c r="H3039" s="185"/>
      <c r="I3039" s="57" t="str">
        <f t="shared" si="601"/>
        <v>Q1</v>
      </c>
      <c r="J3039" s="178" t="s">
        <v>2887</v>
      </c>
      <c r="K3039" s="185" t="s">
        <v>1877</v>
      </c>
      <c r="L3039" s="25" t="s">
        <v>2564</v>
      </c>
      <c r="M3039" s="16" t="s">
        <v>47</v>
      </c>
      <c r="N3039" s="16">
        <v>1</v>
      </c>
      <c r="O3039" s="16"/>
      <c r="P3039" s="57" t="str">
        <f t="shared" si="602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2800</v>
      </c>
      <c r="W3039" s="16" t="s">
        <v>51</v>
      </c>
      <c r="X3039" s="34">
        <v>707000</v>
      </c>
      <c r="Y3039" s="187" t="str">
        <f t="shared" si="599"/>
        <v>1.13</v>
      </c>
      <c r="Z3039" s="26">
        <f t="shared" si="610"/>
        <v>707000</v>
      </c>
      <c r="AA3039" s="16">
        <v>1.1950000000000001</v>
      </c>
      <c r="AB3039" s="35">
        <f t="shared" si="611"/>
        <v>747668.14159292041</v>
      </c>
      <c r="AC3039" s="27">
        <f t="shared" si="603"/>
        <v>133383.996460177</v>
      </c>
      <c r="AD3039" s="184">
        <v>0.1784</v>
      </c>
      <c r="AE3039" s="183">
        <f t="shared" si="604"/>
        <v>0</v>
      </c>
      <c r="AF3039" s="183" t="str">
        <f>IF(AND(COUNTIFS($J$18:J3039,J3039)=1,AE3039=1),1,"")</f>
        <v/>
      </c>
      <c r="AG3039" s="183" t="str">
        <f>IF(C3039="","",IF(AND(COUNTIFS($J$18:J3039,J3039)=1,C3039&lt;&gt;""),1,""))</f>
        <v/>
      </c>
      <c r="AH3039" s="183" t="str">
        <f>IF(G3039="","",IF(AND(COUNTIFS($J$18:J3039,J3039)=1,G3039&lt;&gt;""),1,""))</f>
        <v/>
      </c>
      <c r="AI3039" s="28">
        <f t="shared" si="605"/>
        <v>63006605.696460173</v>
      </c>
      <c r="AJ3039" s="28">
        <f t="shared" si="606"/>
        <v>8897485.660753984</v>
      </c>
      <c r="AK3039" s="29">
        <f t="shared" si="607"/>
        <v>0.141215124388995</v>
      </c>
      <c r="AL3039" s="25"/>
      <c r="AM3039" s="25"/>
      <c r="AN3039" s="25"/>
      <c r="AO3039" s="25"/>
      <c r="AP3039" s="45" t="str">
        <f t="shared" si="608"/>
        <v>20215</v>
      </c>
      <c r="AQ3039" s="45" t="str">
        <f t="shared" si="609"/>
        <v>20215RMB</v>
      </c>
    </row>
    <row r="3040" spans="1:43" s="15" customFormat="1">
      <c r="A3040" s="16" t="s">
        <v>35</v>
      </c>
      <c r="B3040" s="182">
        <v>2020</v>
      </c>
      <c r="C3040" s="182">
        <v>11</v>
      </c>
      <c r="D3040" s="57" t="str">
        <f t="shared" si="600"/>
        <v>Q3</v>
      </c>
      <c r="E3040" s="16" t="s">
        <v>40</v>
      </c>
      <c r="F3040" s="182">
        <v>2021</v>
      </c>
      <c r="G3040" s="182">
        <v>5</v>
      </c>
      <c r="H3040" s="185"/>
      <c r="I3040" s="57" t="str">
        <f t="shared" si="601"/>
        <v>Q1</v>
      </c>
      <c r="J3040" s="178" t="s">
        <v>2887</v>
      </c>
      <c r="K3040" s="185" t="s">
        <v>1877</v>
      </c>
      <c r="L3040" s="25" t="s">
        <v>2564</v>
      </c>
      <c r="M3040" s="16" t="s">
        <v>47</v>
      </c>
      <c r="N3040" s="16">
        <v>1</v>
      </c>
      <c r="O3040" s="16"/>
      <c r="P3040" s="57" t="str">
        <f t="shared" si="602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2800</v>
      </c>
      <c r="W3040" s="16" t="s">
        <v>51</v>
      </c>
      <c r="X3040" s="34">
        <v>707000</v>
      </c>
      <c r="Y3040" s="187" t="str">
        <f t="shared" si="599"/>
        <v>1.13</v>
      </c>
      <c r="Z3040" s="26">
        <f t="shared" si="610"/>
        <v>707000</v>
      </c>
      <c r="AA3040" s="16">
        <v>1.1950000000000001</v>
      </c>
      <c r="AB3040" s="35">
        <f t="shared" si="611"/>
        <v>747668.14159292041</v>
      </c>
      <c r="AC3040" s="27">
        <f t="shared" si="603"/>
        <v>133383.996460177</v>
      </c>
      <c r="AD3040" s="184">
        <v>0.1784</v>
      </c>
      <c r="AE3040" s="183">
        <f t="shared" si="604"/>
        <v>0</v>
      </c>
      <c r="AF3040" s="183" t="str">
        <f>IF(AND(COUNTIFS($J$18:J3040,J3040)=1,AE3040=1),1,"")</f>
        <v/>
      </c>
      <c r="AG3040" s="183" t="str">
        <f>IF(C3040="","",IF(AND(COUNTIFS($J$18:J3040,J3040)=1,C3040&lt;&gt;""),1,""))</f>
        <v/>
      </c>
      <c r="AH3040" s="183" t="str">
        <f>IF(G3040="","",IF(AND(COUNTIFS($J$18:J3040,J3040)=1,G3040&lt;&gt;""),1,""))</f>
        <v/>
      </c>
      <c r="AI3040" s="28">
        <f t="shared" si="605"/>
        <v>63006605.696460173</v>
      </c>
      <c r="AJ3040" s="28">
        <f t="shared" si="606"/>
        <v>8897485.660753984</v>
      </c>
      <c r="AK3040" s="29">
        <f t="shared" si="607"/>
        <v>0.141215124388995</v>
      </c>
      <c r="AL3040" s="25"/>
      <c r="AM3040" s="25"/>
      <c r="AN3040" s="25"/>
      <c r="AO3040" s="25"/>
      <c r="AP3040" s="45" t="str">
        <f t="shared" si="608"/>
        <v>20215</v>
      </c>
      <c r="AQ3040" s="45" t="str">
        <f t="shared" si="609"/>
        <v>20215RMB</v>
      </c>
    </row>
    <row r="3041" spans="1:43" s="15" customFormat="1">
      <c r="A3041" s="16" t="s">
        <v>35</v>
      </c>
      <c r="B3041" s="182">
        <v>2020</v>
      </c>
      <c r="C3041" s="182">
        <v>9</v>
      </c>
      <c r="D3041" s="57" t="str">
        <f t="shared" si="600"/>
        <v>Q2</v>
      </c>
      <c r="E3041" s="16" t="s">
        <v>40</v>
      </c>
      <c r="F3041" s="182">
        <v>2021</v>
      </c>
      <c r="G3041" s="182">
        <v>6</v>
      </c>
      <c r="H3041" s="185"/>
      <c r="I3041" s="57" t="str">
        <f t="shared" si="601"/>
        <v>Q1</v>
      </c>
      <c r="J3041" s="178" t="s">
        <v>2888</v>
      </c>
      <c r="K3041" s="185" t="s">
        <v>2889</v>
      </c>
      <c r="L3041" s="25" t="s">
        <v>2564</v>
      </c>
      <c r="M3041" s="16" t="s">
        <v>47</v>
      </c>
      <c r="N3041" s="16">
        <v>1</v>
      </c>
      <c r="O3041" s="16"/>
      <c r="P3041" s="57" t="str">
        <f t="shared" si="602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2800</v>
      </c>
      <c r="W3041" s="16" t="s">
        <v>96</v>
      </c>
      <c r="X3041" s="34">
        <v>7771400</v>
      </c>
      <c r="Y3041" s="187" t="str">
        <f t="shared" ref="Y3041:Y3088" si="612">IF(W3041="RMB","1.13", "1")</f>
        <v>1</v>
      </c>
      <c r="Z3041" s="26">
        <f t="shared" si="610"/>
        <v>7771400</v>
      </c>
      <c r="AA3041" s="16">
        <v>7.2099999999999997E-2</v>
      </c>
      <c r="AB3041" s="35">
        <f t="shared" si="611"/>
        <v>560317.93999999994</v>
      </c>
      <c r="AC3041" s="27">
        <f t="shared" si="603"/>
        <v>134756.46456999998</v>
      </c>
      <c r="AD3041" s="184">
        <v>0.24049999999999999</v>
      </c>
      <c r="AE3041" s="183">
        <f t="shared" si="604"/>
        <v>0</v>
      </c>
      <c r="AF3041" s="183" t="str">
        <f>IF(AND(COUNTIFS($J$18:J3041,J3041)=1,AE3041=1),1,"")</f>
        <v/>
      </c>
      <c r="AG3041" s="183">
        <f>IF(C3041="","",IF(AND(COUNTIFS($J$18:J3041,J3041)=1,C3041&lt;&gt;""),1,""))</f>
        <v>1</v>
      </c>
      <c r="AH3041" s="183">
        <f>IF(G3041="","",IF(AND(COUNTIFS($J$18:J3041,J3041)=1,G3041&lt;&gt;""),1,""))</f>
        <v>1</v>
      </c>
      <c r="AI3041" s="28">
        <f t="shared" si="605"/>
        <v>54700260.692079633</v>
      </c>
      <c r="AJ3041" s="28">
        <f t="shared" si="606"/>
        <v>7482899.5749188662</v>
      </c>
      <c r="AK3041" s="29">
        <f t="shared" si="607"/>
        <v>0.13679824337660532</v>
      </c>
      <c r="AL3041" s="25"/>
      <c r="AM3041" s="25"/>
      <c r="AN3041" s="25"/>
      <c r="AO3041" s="25"/>
      <c r="AP3041" s="45" t="str">
        <f t="shared" si="608"/>
        <v>20216</v>
      </c>
      <c r="AQ3041" s="45" t="str">
        <f t="shared" si="609"/>
        <v>20216JPY</v>
      </c>
    </row>
    <row r="3042" spans="1:43" s="15" customFormat="1">
      <c r="A3042" s="16" t="s">
        <v>40</v>
      </c>
      <c r="B3042" s="182">
        <v>2021</v>
      </c>
      <c r="C3042" s="182">
        <v>12</v>
      </c>
      <c r="D3042" s="5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16" t="s">
        <v>41</v>
      </c>
      <c r="F3042" s="182">
        <v>2022</v>
      </c>
      <c r="G3042" s="182">
        <v>4</v>
      </c>
      <c r="H3042" s="185"/>
      <c r="I3042" s="57" t="str">
        <f t="shared" si="601"/>
        <v>Q1</v>
      </c>
      <c r="J3042" s="178" t="s">
        <v>2890</v>
      </c>
      <c r="K3042" s="185" t="s">
        <v>1910</v>
      </c>
      <c r="L3042" s="25" t="s">
        <v>2564</v>
      </c>
      <c r="M3042" s="16" t="s">
        <v>47</v>
      </c>
      <c r="N3042" s="16">
        <v>1</v>
      </c>
      <c r="O3042" s="16"/>
      <c r="P3042" s="57" t="str">
        <f t="shared" si="602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87" t="str">
        <f t="shared" si="612"/>
        <v>1</v>
      </c>
      <c r="Z3042" s="26">
        <f t="shared" si="610"/>
        <v>11000000</v>
      </c>
      <c r="AA3042" s="16">
        <v>6.54E-2</v>
      </c>
      <c r="AB3042" s="35">
        <f t="shared" si="611"/>
        <v>719400</v>
      </c>
      <c r="AC3042" s="27">
        <f t="shared" si="603"/>
        <v>145102.97999999998</v>
      </c>
      <c r="AD3042" s="184">
        <v>0.20169999999999999</v>
      </c>
      <c r="AE3042" s="183">
        <f t="shared" si="604"/>
        <v>1</v>
      </c>
      <c r="AF3042" s="183">
        <f>IF(AND(COUNTIFS($J$18:J3042,J3042)=1,AE3042=1),1,"")</f>
        <v>1</v>
      </c>
      <c r="AG3042" s="183">
        <f>IF(C3042="","",IF(AND(COUNTIFS($J$18:J3042,J3042)=1,C3042&lt;&gt;""),1,""))</f>
        <v>1</v>
      </c>
      <c r="AH3042" s="183">
        <f>IF(G3042="","",IF(AND(COUNTIFS($J$18:J3042,J3042)=1,G3042&lt;&gt;""),1,""))</f>
        <v>1</v>
      </c>
      <c r="AI3042" s="28">
        <f t="shared" si="605"/>
        <v>46600814.041769922</v>
      </c>
      <c r="AJ3042" s="28">
        <f t="shared" si="606"/>
        <v>5956366.3435927089</v>
      </c>
      <c r="AK3042" s="29">
        <f t="shared" si="607"/>
        <v>0.1278167874546958</v>
      </c>
      <c r="AL3042" s="25"/>
      <c r="AM3042" s="25"/>
      <c r="AN3042" s="25"/>
      <c r="AO3042" s="25"/>
      <c r="AP3042" s="45" t="str">
        <f t="shared" si="608"/>
        <v>20224</v>
      </c>
      <c r="AQ3042" s="45" t="str">
        <f t="shared" si="609"/>
        <v>20224JPY</v>
      </c>
    </row>
    <row r="3043" spans="1:43" s="15" customFormat="1">
      <c r="A3043" s="16" t="s">
        <v>35</v>
      </c>
      <c r="B3043" s="182">
        <v>2021</v>
      </c>
      <c r="C3043" s="182">
        <v>1</v>
      </c>
      <c r="D3043" s="57" t="str">
        <f t="shared" si="613"/>
        <v>Q4</v>
      </c>
      <c r="E3043" s="16" t="s">
        <v>35</v>
      </c>
      <c r="F3043" s="182">
        <v>2021</v>
      </c>
      <c r="G3043" s="182">
        <v>3</v>
      </c>
      <c r="H3043" s="185"/>
      <c r="I3043" s="57" t="str">
        <f t="shared" si="601"/>
        <v>Q4</v>
      </c>
      <c r="J3043" s="178" t="s">
        <v>2891</v>
      </c>
      <c r="K3043" s="185" t="s">
        <v>2390</v>
      </c>
      <c r="L3043" s="25" t="s">
        <v>2733</v>
      </c>
      <c r="M3043" s="16" t="s">
        <v>47</v>
      </c>
      <c r="N3043" s="16">
        <v>1</v>
      </c>
      <c r="O3043" s="16"/>
      <c r="P3043" s="57" t="str">
        <f t="shared" si="602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87" t="str">
        <f t="shared" si="612"/>
        <v>1.13</v>
      </c>
      <c r="Z3043" s="26">
        <f t="shared" si="610"/>
        <v>455000</v>
      </c>
      <c r="AA3043" s="16">
        <v>1.2</v>
      </c>
      <c r="AB3043" s="35">
        <f t="shared" si="611"/>
        <v>483185.84070796461</v>
      </c>
      <c r="AC3043" s="27">
        <f t="shared" si="603"/>
        <v>136306.72566371682</v>
      </c>
      <c r="AD3043" s="184">
        <v>0.28210000000000002</v>
      </c>
      <c r="AE3043" s="183">
        <f t="shared" si="604"/>
        <v>0</v>
      </c>
      <c r="AF3043" s="183" t="str">
        <f>IF(AND(COUNTIFS($J$18:J3043,J3043)=1,AE3043=1),1,"")</f>
        <v/>
      </c>
      <c r="AG3043" s="183">
        <f>IF(C3043="","",IF(AND(COUNTIFS($J$18:J3043,J3043)=1,C3043&lt;&gt;""),1,""))</f>
        <v>1</v>
      </c>
      <c r="AH3043" s="183">
        <f>IF(G3043="","",IF(AND(COUNTIFS($J$18:J3043,J3043)=1,G3043&lt;&gt;""),1,""))</f>
        <v>1</v>
      </c>
      <c r="AI3043" s="28">
        <f t="shared" si="605"/>
        <v>57778307.282035396</v>
      </c>
      <c r="AJ3043" s="28">
        <f t="shared" si="606"/>
        <v>7259860.7225420559</v>
      </c>
      <c r="AK3043" s="29">
        <f t="shared" si="607"/>
        <v>0.12565028406083667</v>
      </c>
      <c r="AL3043" s="25"/>
      <c r="AM3043" s="25"/>
      <c r="AN3043" s="25"/>
      <c r="AO3043" s="25"/>
      <c r="AP3043" s="45" t="str">
        <f t="shared" si="608"/>
        <v>20213</v>
      </c>
      <c r="AQ3043" s="45" t="str">
        <f t="shared" si="609"/>
        <v>20213RMB</v>
      </c>
    </row>
    <row r="3044" spans="1:43" s="15" customFormat="1">
      <c r="A3044" s="16" t="s">
        <v>35</v>
      </c>
      <c r="B3044" s="182">
        <v>2021</v>
      </c>
      <c r="C3044" s="182">
        <v>1</v>
      </c>
      <c r="D3044" s="57" t="str">
        <f t="shared" si="613"/>
        <v>Q4</v>
      </c>
      <c r="E3044" s="16" t="s">
        <v>40</v>
      </c>
      <c r="F3044" s="182">
        <v>2021</v>
      </c>
      <c r="G3044" s="182">
        <v>4</v>
      </c>
      <c r="H3044" s="185"/>
      <c r="I3044" s="57" t="str">
        <f t="shared" si="601"/>
        <v>Q1</v>
      </c>
      <c r="J3044" s="178" t="s">
        <v>2892</v>
      </c>
      <c r="K3044" s="185" t="s">
        <v>2856</v>
      </c>
      <c r="L3044" s="25" t="s">
        <v>2724</v>
      </c>
      <c r="M3044" s="16" t="s">
        <v>2546</v>
      </c>
      <c r="N3044" s="16">
        <v>1</v>
      </c>
      <c r="O3044" s="16"/>
      <c r="P3044" s="57" t="str">
        <f t="shared" si="602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2779</v>
      </c>
      <c r="W3044" s="16" t="s">
        <v>51</v>
      </c>
      <c r="X3044" s="34">
        <v>320000</v>
      </c>
      <c r="Y3044" s="187" t="str">
        <f t="shared" si="612"/>
        <v>1.13</v>
      </c>
      <c r="Z3044" s="26">
        <f t="shared" si="610"/>
        <v>320000</v>
      </c>
      <c r="AA3044" s="16">
        <v>1.18</v>
      </c>
      <c r="AB3044" s="35">
        <f t="shared" si="611"/>
        <v>334159.29203539825</v>
      </c>
      <c r="AC3044" s="27">
        <f t="shared" si="603"/>
        <v>48753.840707964606</v>
      </c>
      <c r="AD3044" s="184">
        <v>0.1459</v>
      </c>
      <c r="AE3044" s="183">
        <f t="shared" si="604"/>
        <v>0</v>
      </c>
      <c r="AF3044" s="183" t="str">
        <f>IF(AND(COUNTIFS($J$18:J3044,J3044)=1,AE3044=1),1,"")</f>
        <v/>
      </c>
      <c r="AG3044" s="183">
        <f>IF(C3044="","",IF(AND(COUNTIFS($J$18:J3044,J3044)=1,C3044&lt;&gt;""),1,""))</f>
        <v>1</v>
      </c>
      <c r="AH3044" s="183">
        <f>IF(G3044="","",IF(AND(COUNTIFS($J$18:J3044,J3044)=1,G3044&lt;&gt;""),1,""))</f>
        <v>1</v>
      </c>
      <c r="AI3044" s="28">
        <f t="shared" si="605"/>
        <v>43684091.636631861</v>
      </c>
      <c r="AJ3044" s="28">
        <f t="shared" si="606"/>
        <v>6483951.8242071094</v>
      </c>
      <c r="AK3044" s="29">
        <f t="shared" si="607"/>
        <v>0.14842821680123727</v>
      </c>
      <c r="AL3044" s="25"/>
      <c r="AM3044" s="25"/>
      <c r="AN3044" s="25"/>
      <c r="AO3044" s="25"/>
      <c r="AP3044" s="45" t="str">
        <f t="shared" si="608"/>
        <v>20214</v>
      </c>
      <c r="AQ3044" s="45" t="str">
        <f t="shared" si="609"/>
        <v>20214RMB</v>
      </c>
    </row>
    <row r="3045" spans="1:43" s="15" customFormat="1">
      <c r="A3045" s="16" t="s">
        <v>35</v>
      </c>
      <c r="B3045" s="182">
        <v>2021</v>
      </c>
      <c r="C3045" s="182">
        <v>1</v>
      </c>
      <c r="D3045" s="57" t="str">
        <f t="shared" si="613"/>
        <v>Q4</v>
      </c>
      <c r="E3045" s="16" t="s">
        <v>40</v>
      </c>
      <c r="F3045" s="182">
        <v>2021</v>
      </c>
      <c r="G3045" s="182">
        <v>4</v>
      </c>
      <c r="H3045" s="185"/>
      <c r="I3045" s="57" t="str">
        <f t="shared" si="601"/>
        <v>Q1</v>
      </c>
      <c r="J3045" s="178">
        <v>4300001309</v>
      </c>
      <c r="K3045" s="185" t="s">
        <v>2893</v>
      </c>
      <c r="L3045" s="25" t="s">
        <v>2748</v>
      </c>
      <c r="M3045" s="16" t="s">
        <v>2546</v>
      </c>
      <c r="N3045" s="16">
        <v>1</v>
      </c>
      <c r="O3045" s="16"/>
      <c r="P3045" s="57" t="str">
        <f t="shared" si="602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2800</v>
      </c>
      <c r="W3045" s="16" t="s">
        <v>51</v>
      </c>
      <c r="X3045" s="34">
        <v>354000</v>
      </c>
      <c r="Y3045" s="187" t="str">
        <f t="shared" si="612"/>
        <v>1.13</v>
      </c>
      <c r="Z3045" s="26">
        <f t="shared" si="610"/>
        <v>354000</v>
      </c>
      <c r="AA3045" s="16">
        <v>1.18</v>
      </c>
      <c r="AB3045" s="35">
        <f t="shared" si="611"/>
        <v>369663.7168141593</v>
      </c>
      <c r="AC3045" s="27">
        <f t="shared" si="603"/>
        <v>84652.991150442482</v>
      </c>
      <c r="AD3045" s="184">
        <v>0.22900000000000001</v>
      </c>
      <c r="AE3045" s="183">
        <f t="shared" si="604"/>
        <v>0</v>
      </c>
      <c r="AF3045" s="183" t="str">
        <f>IF(AND(COUNTIFS($J$18:J3045,J3045)=1,AE3045=1),1,"")</f>
        <v/>
      </c>
      <c r="AG3045" s="183">
        <f>IF(C3045="","",IF(AND(COUNTIFS($J$18:J3045,J3045)=1,C3045&lt;&gt;""),1,""))</f>
        <v>1</v>
      </c>
      <c r="AH3045" s="183">
        <f>IF(G3045="","",IF(AND(COUNTIFS($J$18:J3045,J3045)=1,G3045&lt;&gt;""),1,""))</f>
        <v>1</v>
      </c>
      <c r="AI3045" s="28">
        <f t="shared" si="605"/>
        <v>43684091.636631861</v>
      </c>
      <c r="AJ3045" s="28">
        <f t="shared" si="606"/>
        <v>6483951.8242071094</v>
      </c>
      <c r="AK3045" s="29">
        <f t="shared" si="607"/>
        <v>0.14842821680123727</v>
      </c>
      <c r="AL3045" s="25"/>
      <c r="AM3045" s="25"/>
      <c r="AN3045" s="25"/>
      <c r="AO3045" s="25"/>
      <c r="AP3045" s="45" t="str">
        <f t="shared" si="608"/>
        <v>20214</v>
      </c>
      <c r="AQ3045" s="45" t="str">
        <f t="shared" si="609"/>
        <v>20214RMB</v>
      </c>
    </row>
    <row r="3046" spans="1:43" s="15" customFormat="1">
      <c r="A3046" s="16" t="s">
        <v>35</v>
      </c>
      <c r="B3046" s="182">
        <v>2021</v>
      </c>
      <c r="C3046" s="182">
        <v>1</v>
      </c>
      <c r="D3046" s="57" t="str">
        <f t="shared" si="613"/>
        <v>Q4</v>
      </c>
      <c r="E3046" s="16" t="s">
        <v>40</v>
      </c>
      <c r="F3046" s="182">
        <v>2021</v>
      </c>
      <c r="G3046" s="182">
        <v>4</v>
      </c>
      <c r="H3046" s="185"/>
      <c r="I3046" s="57" t="str">
        <f t="shared" si="601"/>
        <v>Q1</v>
      </c>
      <c r="J3046" s="178" t="s">
        <v>2894</v>
      </c>
      <c r="K3046" s="185" t="s">
        <v>931</v>
      </c>
      <c r="L3046" s="25" t="s">
        <v>2564</v>
      </c>
      <c r="M3046" s="16" t="s">
        <v>47</v>
      </c>
      <c r="N3046" s="16">
        <v>1</v>
      </c>
      <c r="O3046" s="16"/>
      <c r="P3046" s="57" t="str">
        <f t="shared" si="602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2800</v>
      </c>
      <c r="W3046" s="16" t="s">
        <v>96</v>
      </c>
      <c r="X3046" s="34">
        <v>12780000</v>
      </c>
      <c r="Y3046" s="187" t="str">
        <f t="shared" si="612"/>
        <v>1</v>
      </c>
      <c r="Z3046" s="26">
        <f t="shared" si="610"/>
        <v>12780000</v>
      </c>
      <c r="AA3046" s="16">
        <v>7.17E-2</v>
      </c>
      <c r="AB3046" s="35">
        <f t="shared" si="611"/>
        <v>916326</v>
      </c>
      <c r="AC3046" s="27">
        <f t="shared" si="603"/>
        <v>246125.1636</v>
      </c>
      <c r="AD3046" s="184">
        <v>0.26860000000000001</v>
      </c>
      <c r="AE3046" s="183">
        <f t="shared" si="604"/>
        <v>0</v>
      </c>
      <c r="AF3046" s="183" t="str">
        <f>IF(AND(COUNTIFS($J$18:J3046,J3046)=1,AE3046=1),1,"")</f>
        <v/>
      </c>
      <c r="AG3046" s="183">
        <f>IF(C3046="","",IF(AND(COUNTIFS($J$18:J3046,J3046)=1,C3046&lt;&gt;""),1,""))</f>
        <v>1</v>
      </c>
      <c r="AH3046" s="183">
        <f>IF(G3046="","",IF(AND(COUNTIFS($J$18:J3046,J3046)=1,G3046&lt;&gt;""),1,""))</f>
        <v>1</v>
      </c>
      <c r="AI3046" s="28">
        <f t="shared" si="605"/>
        <v>43684091.636631861</v>
      </c>
      <c r="AJ3046" s="28">
        <f t="shared" si="606"/>
        <v>6483951.8242071094</v>
      </c>
      <c r="AK3046" s="29">
        <f t="shared" si="607"/>
        <v>0.14842821680123727</v>
      </c>
      <c r="AL3046" s="25"/>
      <c r="AM3046" s="25"/>
      <c r="AN3046" s="25"/>
      <c r="AO3046" s="25"/>
      <c r="AP3046" s="45" t="str">
        <f t="shared" si="608"/>
        <v>20214</v>
      </c>
      <c r="AQ3046" s="45" t="str">
        <f t="shared" si="609"/>
        <v>20214JPY</v>
      </c>
    </row>
    <row r="3047" spans="1:43" s="15" customFormat="1">
      <c r="A3047" s="16" t="s">
        <v>35</v>
      </c>
      <c r="B3047" s="182">
        <v>2021</v>
      </c>
      <c r="C3047" s="182">
        <v>1</v>
      </c>
      <c r="D3047" s="57" t="str">
        <f t="shared" si="613"/>
        <v>Q4</v>
      </c>
      <c r="E3047" s="16" t="s">
        <v>40</v>
      </c>
      <c r="F3047" s="182">
        <v>2021</v>
      </c>
      <c r="G3047" s="182">
        <v>5</v>
      </c>
      <c r="H3047" s="185"/>
      <c r="I3047" s="57" t="str">
        <f t="shared" si="601"/>
        <v>Q1</v>
      </c>
      <c r="J3047" s="178" t="s">
        <v>2895</v>
      </c>
      <c r="K3047" s="185" t="s">
        <v>983</v>
      </c>
      <c r="L3047" s="25" t="s">
        <v>2564</v>
      </c>
      <c r="M3047" s="16" t="s">
        <v>47</v>
      </c>
      <c r="N3047" s="16">
        <v>1</v>
      </c>
      <c r="O3047" s="16"/>
      <c r="P3047" s="57" t="str">
        <f t="shared" si="602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2896</v>
      </c>
      <c r="V3047" s="16" t="s">
        <v>50</v>
      </c>
      <c r="W3047" s="16" t="s">
        <v>96</v>
      </c>
      <c r="X3047" s="34">
        <v>13880000</v>
      </c>
      <c r="Y3047" s="187" t="str">
        <f t="shared" si="612"/>
        <v>1</v>
      </c>
      <c r="Z3047" s="26">
        <f t="shared" si="610"/>
        <v>13880000</v>
      </c>
      <c r="AA3047" s="16">
        <v>7.2800000000000004E-2</v>
      </c>
      <c r="AB3047" s="35">
        <f t="shared" si="611"/>
        <v>1010464</v>
      </c>
      <c r="AC3047" s="27">
        <f t="shared" si="603"/>
        <v>235943.34400000001</v>
      </c>
      <c r="AD3047" s="184">
        <v>0.23350000000000001</v>
      </c>
      <c r="AE3047" s="183">
        <f t="shared" si="604"/>
        <v>0</v>
      </c>
      <c r="AF3047" s="183" t="str">
        <f>IF(AND(COUNTIFS($J$18:J3047,J3047)=1,AE3047=1),1,"")</f>
        <v/>
      </c>
      <c r="AG3047" s="183">
        <f>IF(C3047="","",IF(AND(COUNTIFS($J$18:J3047,J3047)=1,C3047&lt;&gt;""),1,""))</f>
        <v>1</v>
      </c>
      <c r="AH3047" s="183">
        <f>IF(G3047="","",IF(AND(COUNTIFS($J$18:J3047,J3047)=1,G3047&lt;&gt;""),1,""))</f>
        <v>1</v>
      </c>
      <c r="AI3047" s="28">
        <f t="shared" si="605"/>
        <v>63006605.696460173</v>
      </c>
      <c r="AJ3047" s="28">
        <f t="shared" si="606"/>
        <v>8897485.660753984</v>
      </c>
      <c r="AK3047" s="29">
        <f t="shared" si="607"/>
        <v>0.141215124388995</v>
      </c>
      <c r="AL3047" s="25"/>
      <c r="AM3047" s="25"/>
      <c r="AN3047" s="25"/>
      <c r="AO3047" s="25"/>
      <c r="AP3047" s="45" t="str">
        <f t="shared" si="608"/>
        <v>20215</v>
      </c>
      <c r="AQ3047" s="45" t="str">
        <f t="shared" si="609"/>
        <v>20215JPY</v>
      </c>
    </row>
    <row r="3048" spans="1:43" s="15" customFormat="1">
      <c r="A3048" s="16" t="s">
        <v>35</v>
      </c>
      <c r="B3048" s="182">
        <v>2021</v>
      </c>
      <c r="C3048" s="182">
        <v>3</v>
      </c>
      <c r="D3048" s="57" t="str">
        <f t="shared" si="613"/>
        <v>Q4</v>
      </c>
      <c r="E3048" s="16" t="s">
        <v>40</v>
      </c>
      <c r="F3048" s="182">
        <v>2021</v>
      </c>
      <c r="G3048" s="182">
        <v>5</v>
      </c>
      <c r="H3048" s="185"/>
      <c r="I3048" s="57" t="str">
        <f t="shared" si="601"/>
        <v>Q1</v>
      </c>
      <c r="J3048" s="178" t="s">
        <v>2897</v>
      </c>
      <c r="K3048" s="185" t="s">
        <v>2799</v>
      </c>
      <c r="L3048" s="25" t="s">
        <v>2748</v>
      </c>
      <c r="M3048" s="16" t="s">
        <v>2546</v>
      </c>
      <c r="N3048" s="16">
        <v>1</v>
      </c>
      <c r="O3048" s="16"/>
      <c r="P3048" s="57" t="str">
        <f t="shared" si="602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2800</v>
      </c>
      <c r="W3048" s="16" t="s">
        <v>849</v>
      </c>
      <c r="X3048" s="34">
        <v>48000</v>
      </c>
      <c r="Y3048" s="187" t="str">
        <f t="shared" si="612"/>
        <v>1</v>
      </c>
      <c r="Z3048" s="26">
        <f t="shared" si="610"/>
        <v>48000</v>
      </c>
      <c r="AA3048" s="16">
        <v>7.8</v>
      </c>
      <c r="AB3048" s="35">
        <f t="shared" si="611"/>
        <v>374400</v>
      </c>
      <c r="AC3048" s="27">
        <f t="shared" si="603"/>
        <v>88283.520000000004</v>
      </c>
      <c r="AD3048" s="184">
        <v>0.23580000000000001</v>
      </c>
      <c r="AE3048" s="183">
        <f t="shared" si="604"/>
        <v>0</v>
      </c>
      <c r="AF3048" s="183" t="str">
        <f>IF(AND(COUNTIFS($J$18:J3048,J3048)=1,AE3048=1),1,"")</f>
        <v/>
      </c>
      <c r="AG3048" s="183">
        <f>IF(C3048="","",IF(AND(COUNTIFS($J$18:J3048,J3048)=1,C3048&lt;&gt;""),1,""))</f>
        <v>1</v>
      </c>
      <c r="AH3048" s="183">
        <f>IF(G3048="","",IF(AND(COUNTIFS($J$18:J3048,J3048)=1,G3048&lt;&gt;""),1,""))</f>
        <v>1</v>
      </c>
      <c r="AI3048" s="28">
        <f t="shared" si="605"/>
        <v>63006605.696460173</v>
      </c>
      <c r="AJ3048" s="28">
        <f t="shared" si="606"/>
        <v>8897485.660753984</v>
      </c>
      <c r="AK3048" s="29">
        <f t="shared" si="607"/>
        <v>0.141215124388995</v>
      </c>
      <c r="AL3048" s="25"/>
      <c r="AM3048" s="25"/>
      <c r="AN3048" s="25"/>
      <c r="AO3048" s="25"/>
      <c r="AP3048" s="45" t="str">
        <f t="shared" si="608"/>
        <v>20215</v>
      </c>
      <c r="AQ3048" s="45" t="str">
        <f t="shared" si="609"/>
        <v>20215USD</v>
      </c>
    </row>
    <row r="3049" spans="1:43" s="15" customFormat="1">
      <c r="A3049" s="16" t="s">
        <v>35</v>
      </c>
      <c r="B3049" s="182">
        <v>2021</v>
      </c>
      <c r="C3049" s="182">
        <v>2</v>
      </c>
      <c r="D3049" s="57" t="str">
        <f t="shared" si="613"/>
        <v>Q4</v>
      </c>
      <c r="E3049" s="16" t="s">
        <v>40</v>
      </c>
      <c r="F3049" s="182">
        <v>2021</v>
      </c>
      <c r="G3049" s="182">
        <v>6</v>
      </c>
      <c r="H3049" s="185"/>
      <c r="I3049" s="57" t="str">
        <f t="shared" si="601"/>
        <v>Q1</v>
      </c>
      <c r="J3049" s="178" t="s">
        <v>2898</v>
      </c>
      <c r="K3049" s="185" t="s">
        <v>2899</v>
      </c>
      <c r="L3049" s="25" t="s">
        <v>2548</v>
      </c>
      <c r="M3049" s="16" t="s">
        <v>2546</v>
      </c>
      <c r="N3049" s="16">
        <v>1</v>
      </c>
      <c r="O3049" s="16"/>
      <c r="P3049" s="57" t="str">
        <f t="shared" si="602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87" t="str">
        <f t="shared" si="612"/>
        <v>1.13</v>
      </c>
      <c r="Z3049" s="26">
        <f t="shared" si="610"/>
        <v>645000</v>
      </c>
      <c r="AA3049" s="16">
        <v>1.2150000000000001</v>
      </c>
      <c r="AB3049" s="35">
        <f t="shared" si="611"/>
        <v>693517.69911504432</v>
      </c>
      <c r="AC3049" s="27">
        <f t="shared" si="603"/>
        <v>90850.818584070803</v>
      </c>
      <c r="AD3049" s="184">
        <v>0.13100000000000001</v>
      </c>
      <c r="AE3049" s="183">
        <f t="shared" si="604"/>
        <v>1</v>
      </c>
      <c r="AF3049" s="183">
        <f>IF(AND(COUNTIFS($J$18:J3049,J3049)=1,AE3049=1),1,"")</f>
        <v>1</v>
      </c>
      <c r="AG3049" s="183">
        <f>IF(C3049="","",IF(AND(COUNTIFS($J$18:J3049,J3049)=1,C3049&lt;&gt;""),1,""))</f>
        <v>1</v>
      </c>
      <c r="AH3049" s="183">
        <f>IF(G3049="","",IF(AND(COUNTIFS($J$18:J3049,J3049)=1,G3049&lt;&gt;""),1,""))</f>
        <v>1</v>
      </c>
      <c r="AI3049" s="28">
        <f t="shared" si="605"/>
        <v>54700260.692079633</v>
      </c>
      <c r="AJ3049" s="28">
        <f t="shared" si="606"/>
        <v>7482899.5749188662</v>
      </c>
      <c r="AK3049" s="29">
        <f t="shared" si="607"/>
        <v>0.13679824337660532</v>
      </c>
      <c r="AL3049" s="25"/>
      <c r="AM3049" s="25"/>
      <c r="AN3049" s="25"/>
      <c r="AO3049" s="25"/>
      <c r="AP3049" s="45" t="str">
        <f t="shared" si="608"/>
        <v>20216</v>
      </c>
      <c r="AQ3049" s="45" t="str">
        <f t="shared" si="609"/>
        <v>20216RMB</v>
      </c>
    </row>
    <row r="3050" spans="1:43" s="15" customFormat="1">
      <c r="A3050" s="16" t="s">
        <v>35</v>
      </c>
      <c r="B3050" s="182">
        <v>2021</v>
      </c>
      <c r="C3050" s="182">
        <v>3</v>
      </c>
      <c r="D3050" s="57" t="str">
        <f t="shared" si="613"/>
        <v>Q4</v>
      </c>
      <c r="E3050" s="16" t="s">
        <v>40</v>
      </c>
      <c r="F3050" s="182">
        <v>2021</v>
      </c>
      <c r="G3050" s="182">
        <v>6</v>
      </c>
      <c r="H3050" s="185"/>
      <c r="I3050" s="57" t="str">
        <f t="shared" si="601"/>
        <v>Q1</v>
      </c>
      <c r="J3050" s="178" t="s">
        <v>2900</v>
      </c>
      <c r="K3050" s="185" t="s">
        <v>2901</v>
      </c>
      <c r="L3050" s="25" t="s">
        <v>2902</v>
      </c>
      <c r="M3050" s="16" t="s">
        <v>2778</v>
      </c>
      <c r="N3050" s="16">
        <v>2</v>
      </c>
      <c r="O3050" s="16"/>
      <c r="P3050" s="57" t="str">
        <f t="shared" si="602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2800</v>
      </c>
      <c r="W3050" s="16" t="s">
        <v>51</v>
      </c>
      <c r="X3050" s="34">
        <v>594300</v>
      </c>
      <c r="Y3050" s="187" t="str">
        <f t="shared" si="612"/>
        <v>1.13</v>
      </c>
      <c r="Z3050" s="26">
        <f t="shared" si="610"/>
        <v>1188600</v>
      </c>
      <c r="AA3050" s="16">
        <v>1.2150000000000001</v>
      </c>
      <c r="AB3050" s="35">
        <f t="shared" si="611"/>
        <v>1278007.96460177</v>
      </c>
      <c r="AC3050" s="27">
        <f t="shared" si="603"/>
        <v>275410.71637168142</v>
      </c>
      <c r="AD3050" s="184">
        <v>0.2155</v>
      </c>
      <c r="AE3050" s="183">
        <f t="shared" si="604"/>
        <v>1</v>
      </c>
      <c r="AF3050" s="183">
        <f>IF(AND(COUNTIFS($J$18:J3050,J3050)=1,AE3050=1),1,"")</f>
        <v>1</v>
      </c>
      <c r="AG3050" s="183">
        <f>IF(C3050="","",IF(AND(COUNTIFS($J$18:J3050,J3050)=1,C3050&lt;&gt;""),1,""))</f>
        <v>1</v>
      </c>
      <c r="AH3050" s="183">
        <f>IF(G3050="","",IF(AND(COUNTIFS($J$18:J3050,J3050)=1,G3050&lt;&gt;""),1,""))</f>
        <v>1</v>
      </c>
      <c r="AI3050" s="28">
        <f t="shared" si="605"/>
        <v>54700260.692079633</v>
      </c>
      <c r="AJ3050" s="28">
        <f t="shared" si="606"/>
        <v>7482899.5749188662</v>
      </c>
      <c r="AK3050" s="29">
        <f t="shared" si="607"/>
        <v>0.13679824337660532</v>
      </c>
      <c r="AL3050" s="25"/>
      <c r="AM3050" s="25"/>
      <c r="AN3050" s="25"/>
      <c r="AO3050" s="25"/>
      <c r="AP3050" s="45" t="str">
        <f t="shared" si="608"/>
        <v>20216</v>
      </c>
      <c r="AQ3050" s="45" t="str">
        <f t="shared" si="609"/>
        <v>20216RMB</v>
      </c>
    </row>
    <row r="3051" spans="1:43" s="15" customFormat="1">
      <c r="A3051" s="16" t="s">
        <v>40</v>
      </c>
      <c r="B3051" s="182">
        <v>2021</v>
      </c>
      <c r="C3051" s="182">
        <v>5</v>
      </c>
      <c r="D3051" s="57" t="str">
        <f t="shared" si="613"/>
        <v>Q1</v>
      </c>
      <c r="E3051" s="16" t="s">
        <v>40</v>
      </c>
      <c r="F3051" s="182">
        <v>2021</v>
      </c>
      <c r="G3051" s="182">
        <v>7</v>
      </c>
      <c r="H3051" s="185"/>
      <c r="I3051" s="57" t="str">
        <f t="shared" si="601"/>
        <v>Q2</v>
      </c>
      <c r="J3051" s="178" t="s">
        <v>2903</v>
      </c>
      <c r="K3051" s="185" t="s">
        <v>1150</v>
      </c>
      <c r="L3051" s="25" t="s">
        <v>2724</v>
      </c>
      <c r="M3051" s="16" t="s">
        <v>2546</v>
      </c>
      <c r="N3051" s="16">
        <v>1</v>
      </c>
      <c r="O3051" s="16"/>
      <c r="P3051" s="57" t="str">
        <f t="shared" si="602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2800</v>
      </c>
      <c r="W3051" s="16" t="s">
        <v>51</v>
      </c>
      <c r="X3051" s="34">
        <v>472375</v>
      </c>
      <c r="Y3051" s="187" t="str">
        <f t="shared" si="612"/>
        <v>1.13</v>
      </c>
      <c r="Z3051" s="26">
        <f t="shared" si="610"/>
        <v>472375</v>
      </c>
      <c r="AA3051" s="16">
        <v>1.2</v>
      </c>
      <c r="AB3051" s="35">
        <f t="shared" si="611"/>
        <v>501637.16814159293</v>
      </c>
      <c r="AC3051" s="27">
        <f t="shared" si="603"/>
        <v>127817.1504424779</v>
      </c>
      <c r="AD3051" s="184">
        <v>0.25480000000000003</v>
      </c>
      <c r="AE3051" s="183">
        <f t="shared" si="604"/>
        <v>0</v>
      </c>
      <c r="AF3051" s="183" t="str">
        <f>IF(AND(COUNTIFS($J$18:J3051,J3051)=1,AE3051=1),1,"")</f>
        <v/>
      </c>
      <c r="AG3051" s="183">
        <f>IF(C3051="","",IF(AND(COUNTIFS($J$18:J3051,J3051)=1,C3051&lt;&gt;""),1,""))</f>
        <v>1</v>
      </c>
      <c r="AH3051" s="183">
        <f>IF(G3051="","",IF(AND(COUNTIFS($J$18:J3051,J3051)=1,G3051&lt;&gt;""),1,""))</f>
        <v>1</v>
      </c>
      <c r="AI3051" s="28">
        <f t="shared" si="605"/>
        <v>41443303.53761062</v>
      </c>
      <c r="AJ3051" s="28">
        <f t="shared" si="606"/>
        <v>6194988.76643031</v>
      </c>
      <c r="AK3051" s="29">
        <f t="shared" si="607"/>
        <v>0.1494810557466355</v>
      </c>
      <c r="AL3051" s="25"/>
      <c r="AM3051" s="25"/>
      <c r="AN3051" s="25"/>
      <c r="AO3051" s="25"/>
      <c r="AP3051" s="45" t="str">
        <f t="shared" si="608"/>
        <v>20217</v>
      </c>
      <c r="AQ3051" s="45" t="str">
        <f t="shared" si="609"/>
        <v>20217RMB</v>
      </c>
    </row>
    <row r="3052" spans="1:43" s="15" customFormat="1">
      <c r="A3052" s="16" t="s">
        <v>40</v>
      </c>
      <c r="B3052" s="182">
        <v>2021</v>
      </c>
      <c r="C3052" s="182">
        <v>5</v>
      </c>
      <c r="D3052" s="57" t="str">
        <f t="shared" si="613"/>
        <v>Q1</v>
      </c>
      <c r="E3052" s="16" t="s">
        <v>40</v>
      </c>
      <c r="F3052" s="182">
        <v>2021</v>
      </c>
      <c r="G3052" s="182">
        <v>8</v>
      </c>
      <c r="H3052" s="185"/>
      <c r="I3052" s="57" t="str">
        <f t="shared" si="601"/>
        <v>Q2</v>
      </c>
      <c r="J3052" s="178" t="s">
        <v>2904</v>
      </c>
      <c r="K3052" s="185" t="s">
        <v>2760</v>
      </c>
      <c r="L3052" s="25" t="s">
        <v>2734</v>
      </c>
      <c r="M3052" s="16" t="s">
        <v>2546</v>
      </c>
      <c r="N3052" s="16">
        <v>1</v>
      </c>
      <c r="O3052" s="16"/>
      <c r="P3052" s="57" t="str">
        <f t="shared" si="602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87" t="str">
        <f t="shared" si="612"/>
        <v>1.13</v>
      </c>
      <c r="Z3052" s="26">
        <f t="shared" si="610"/>
        <v>380000</v>
      </c>
      <c r="AA3052" s="16">
        <v>1.2</v>
      </c>
      <c r="AB3052" s="35">
        <f t="shared" si="611"/>
        <v>403539.82300884958</v>
      </c>
      <c r="AC3052" s="27">
        <f t="shared" si="603"/>
        <v>65534.867256637168</v>
      </c>
      <c r="AD3052" s="184">
        <v>0.16239999999999999</v>
      </c>
      <c r="AE3052" s="183">
        <f t="shared" si="604"/>
        <v>0</v>
      </c>
      <c r="AF3052" s="183" t="str">
        <f>IF(AND(COUNTIFS($J$18:J3052,J3052)=1,AE3052=1),1,"")</f>
        <v/>
      </c>
      <c r="AG3052" s="183">
        <f>IF(C3052="","",IF(AND(COUNTIFS($J$18:J3052,J3052)=1,C3052&lt;&gt;""),1,""))</f>
        <v>1</v>
      </c>
      <c r="AH3052" s="183">
        <f>IF(G3052="","",IF(AND(COUNTIFS($J$18:J3052,J3052)=1,G3052&lt;&gt;""),1,""))</f>
        <v>1</v>
      </c>
      <c r="AI3052" s="28">
        <f t="shared" si="605"/>
        <v>47458373.78761062</v>
      </c>
      <c r="AJ3052" s="28">
        <f t="shared" si="606"/>
        <v>7436880.1411522133</v>
      </c>
      <c r="AK3052" s="29">
        <f t="shared" si="607"/>
        <v>0.15670322321692509</v>
      </c>
      <c r="AL3052" s="25"/>
      <c r="AM3052" s="25"/>
      <c r="AN3052" s="25"/>
      <c r="AO3052" s="25"/>
      <c r="AP3052" s="45" t="str">
        <f t="shared" si="608"/>
        <v>20218</v>
      </c>
      <c r="AQ3052" s="45" t="str">
        <f t="shared" si="609"/>
        <v>20218RMB</v>
      </c>
    </row>
    <row r="3053" spans="1:43" s="15" customFormat="1">
      <c r="A3053" s="16" t="s">
        <v>40</v>
      </c>
      <c r="B3053" s="182">
        <v>2021</v>
      </c>
      <c r="C3053" s="182">
        <v>5</v>
      </c>
      <c r="D3053" s="57" t="str">
        <f t="shared" si="613"/>
        <v>Q1</v>
      </c>
      <c r="E3053" s="16" t="s">
        <v>40</v>
      </c>
      <c r="F3053" s="182">
        <v>2021</v>
      </c>
      <c r="G3053" s="182">
        <v>8</v>
      </c>
      <c r="H3053" s="185"/>
      <c r="I3053" s="57" t="str">
        <f t="shared" si="601"/>
        <v>Q2</v>
      </c>
      <c r="J3053" s="178" t="s">
        <v>2905</v>
      </c>
      <c r="K3053" s="185" t="s">
        <v>931</v>
      </c>
      <c r="L3053" s="25" t="s">
        <v>2906</v>
      </c>
      <c r="M3053" s="16" t="s">
        <v>354</v>
      </c>
      <c r="N3053" s="16">
        <v>1</v>
      </c>
      <c r="O3053" s="16"/>
      <c r="P3053" s="57" t="str">
        <f t="shared" si="602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2800</v>
      </c>
      <c r="W3053" s="16" t="s">
        <v>2445</v>
      </c>
      <c r="X3053" s="34">
        <v>298000</v>
      </c>
      <c r="Y3053" s="187" t="str">
        <f t="shared" si="612"/>
        <v>1</v>
      </c>
      <c r="Z3053" s="26">
        <f t="shared" si="610"/>
        <v>298000</v>
      </c>
      <c r="AA3053" s="16">
        <v>1</v>
      </c>
      <c r="AB3053" s="35">
        <f t="shared" si="611"/>
        <v>298000</v>
      </c>
      <c r="AC3053" s="27">
        <f t="shared" si="603"/>
        <v>116011.4</v>
      </c>
      <c r="AD3053" s="184">
        <v>0.38929999999999998</v>
      </c>
      <c r="AE3053" s="183">
        <f t="shared" si="604"/>
        <v>0</v>
      </c>
      <c r="AF3053" s="183" t="str">
        <f>IF(AND(COUNTIFS($J$18:J3053,J3053)=1,AE3053=1),1,"")</f>
        <v/>
      </c>
      <c r="AG3053" s="183">
        <f>IF(C3053="","",IF(AND(COUNTIFS($J$18:J3053,J3053)=1,C3053&lt;&gt;""),1,""))</f>
        <v>1</v>
      </c>
      <c r="AH3053" s="183">
        <f>IF(G3053="","",IF(AND(COUNTIFS($J$18:J3053,J3053)=1,G3053&lt;&gt;""),1,""))</f>
        <v>1</v>
      </c>
      <c r="AI3053" s="28">
        <f t="shared" si="605"/>
        <v>47458373.78761062</v>
      </c>
      <c r="AJ3053" s="28">
        <f t="shared" si="606"/>
        <v>7436880.1411522133</v>
      </c>
      <c r="AK3053" s="29">
        <f t="shared" si="607"/>
        <v>0.15670322321692509</v>
      </c>
      <c r="AL3053" s="25"/>
      <c r="AM3053" s="25"/>
      <c r="AN3053" s="25"/>
      <c r="AO3053" s="25"/>
      <c r="AP3053" s="45" t="str">
        <f t="shared" si="608"/>
        <v>20218</v>
      </c>
      <c r="AQ3053" s="45" t="str">
        <f t="shared" si="609"/>
        <v>20218HKD</v>
      </c>
    </row>
    <row r="3054" spans="1:43" s="15" customFormat="1">
      <c r="A3054" s="16" t="s">
        <v>40</v>
      </c>
      <c r="B3054" s="182">
        <v>2021</v>
      </c>
      <c r="C3054" s="182">
        <v>7</v>
      </c>
      <c r="D3054" s="57" t="str">
        <f t="shared" si="613"/>
        <v>Q2</v>
      </c>
      <c r="E3054" s="16" t="s">
        <v>40</v>
      </c>
      <c r="F3054" s="182">
        <v>2021</v>
      </c>
      <c r="G3054" s="182">
        <v>9</v>
      </c>
      <c r="H3054" s="185"/>
      <c r="I3054" s="57" t="str">
        <f t="shared" si="601"/>
        <v>Q2</v>
      </c>
      <c r="J3054" s="178" t="s">
        <v>2907</v>
      </c>
      <c r="K3054" s="185" t="s">
        <v>2859</v>
      </c>
      <c r="L3054" s="25" t="s">
        <v>2783</v>
      </c>
      <c r="M3054" s="16" t="s">
        <v>2778</v>
      </c>
      <c r="N3054" s="16">
        <v>1</v>
      </c>
      <c r="O3054" s="16"/>
      <c r="P3054" s="57" t="str">
        <f t="shared" si="602"/>
        <v>MAIN UNIT</v>
      </c>
      <c r="Q3054" s="16" t="s">
        <v>48</v>
      </c>
      <c r="R3054" s="16" t="s">
        <v>1991</v>
      </c>
      <c r="S3054" s="16" t="s">
        <v>38</v>
      </c>
      <c r="T3054" s="16" t="s">
        <v>2908</v>
      </c>
      <c r="U3054" s="16" t="s">
        <v>137</v>
      </c>
      <c r="V3054" s="16" t="s">
        <v>2774</v>
      </c>
      <c r="W3054" s="16" t="s">
        <v>51</v>
      </c>
      <c r="X3054" s="34">
        <v>468000</v>
      </c>
      <c r="Y3054" s="187" t="str">
        <f t="shared" si="612"/>
        <v>1.13</v>
      </c>
      <c r="Z3054" s="26">
        <f t="shared" si="610"/>
        <v>468000</v>
      </c>
      <c r="AA3054" s="16">
        <v>1.2</v>
      </c>
      <c r="AB3054" s="35">
        <f t="shared" si="611"/>
        <v>496991.1504424779</v>
      </c>
      <c r="AC3054" s="27">
        <f t="shared" si="603"/>
        <v>131752.35398230091</v>
      </c>
      <c r="AD3054" s="184">
        <v>0.2651</v>
      </c>
      <c r="AE3054" s="183">
        <f t="shared" si="604"/>
        <v>0</v>
      </c>
      <c r="AF3054" s="183" t="str">
        <f>IF(AND(COUNTIFS($J$18:J3054,J3054)=1,AE3054=1),1,"")</f>
        <v/>
      </c>
      <c r="AG3054" s="183">
        <f>IF(C3054="","",IF(AND(COUNTIFS($J$18:J3054,J3054)=1,C3054&lt;&gt;""),1,""))</f>
        <v>1</v>
      </c>
      <c r="AH3054" s="183">
        <f>IF(G3054="","",IF(AND(COUNTIFS($J$18:J3054,J3054)=1,G3054&lt;&gt;""),1,""))</f>
        <v>1</v>
      </c>
      <c r="AI3054" s="28">
        <f t="shared" si="605"/>
        <v>10844605.840707963</v>
      </c>
      <c r="AJ3054" s="28">
        <f t="shared" si="606"/>
        <v>1523130.9860707966</v>
      </c>
      <c r="AK3054" s="29">
        <f t="shared" si="607"/>
        <v>0.14045056209911663</v>
      </c>
      <c r="AL3054" s="25"/>
      <c r="AM3054" s="25"/>
      <c r="AN3054" s="25"/>
      <c r="AO3054" s="25"/>
      <c r="AP3054" s="45" t="str">
        <f t="shared" si="608"/>
        <v>20219</v>
      </c>
      <c r="AQ3054" s="45" t="str">
        <f t="shared" si="609"/>
        <v>20219RMB</v>
      </c>
    </row>
    <row r="3055" spans="1:43" s="15" customFormat="1">
      <c r="A3055" s="16" t="s">
        <v>40</v>
      </c>
      <c r="B3055" s="182">
        <v>2021</v>
      </c>
      <c r="C3055" s="182">
        <v>7</v>
      </c>
      <c r="D3055" s="57" t="str">
        <f t="shared" si="613"/>
        <v>Q2</v>
      </c>
      <c r="E3055" s="16" t="s">
        <v>40</v>
      </c>
      <c r="F3055" s="182">
        <v>2021</v>
      </c>
      <c r="G3055" s="182">
        <v>9</v>
      </c>
      <c r="H3055" s="185"/>
      <c r="I3055" s="57" t="str">
        <f t="shared" si="601"/>
        <v>Q2</v>
      </c>
      <c r="J3055" s="178" t="s">
        <v>2907</v>
      </c>
      <c r="K3055" s="185" t="s">
        <v>2859</v>
      </c>
      <c r="L3055" s="25" t="s">
        <v>2783</v>
      </c>
      <c r="M3055" s="16" t="s">
        <v>2778</v>
      </c>
      <c r="N3055" s="16">
        <v>1</v>
      </c>
      <c r="O3055" s="16"/>
      <c r="P3055" s="57" t="str">
        <f t="shared" si="602"/>
        <v>MAIN UNIT</v>
      </c>
      <c r="Q3055" s="16" t="s">
        <v>48</v>
      </c>
      <c r="R3055" s="16" t="s">
        <v>1991</v>
      </c>
      <c r="S3055" s="16" t="s">
        <v>38</v>
      </c>
      <c r="T3055" s="16" t="s">
        <v>2908</v>
      </c>
      <c r="U3055" s="16" t="s">
        <v>137</v>
      </c>
      <c r="V3055" s="16" t="s">
        <v>2774</v>
      </c>
      <c r="W3055" s="16" t="s">
        <v>51</v>
      </c>
      <c r="X3055" s="34">
        <v>468000</v>
      </c>
      <c r="Y3055" s="187" t="str">
        <f t="shared" si="612"/>
        <v>1.13</v>
      </c>
      <c r="Z3055" s="26">
        <f t="shared" si="610"/>
        <v>468000</v>
      </c>
      <c r="AA3055" s="16">
        <v>1.2</v>
      </c>
      <c r="AB3055" s="35">
        <f t="shared" si="611"/>
        <v>496991.1504424779</v>
      </c>
      <c r="AC3055" s="27">
        <f t="shared" si="603"/>
        <v>131752.35398230091</v>
      </c>
      <c r="AD3055" s="184">
        <v>0.2651</v>
      </c>
      <c r="AE3055" s="183">
        <f t="shared" si="604"/>
        <v>0</v>
      </c>
      <c r="AF3055" s="183" t="str">
        <f>IF(AND(COUNTIFS($J$18:J3055,J3055)=1,AE3055=1),1,"")</f>
        <v/>
      </c>
      <c r="AG3055" s="183" t="str">
        <f>IF(C3055="","",IF(AND(COUNTIFS($J$18:J3055,J3055)=1,C3055&lt;&gt;""),1,""))</f>
        <v/>
      </c>
      <c r="AH3055" s="183" t="str">
        <f>IF(G3055="","",IF(AND(COUNTIFS($J$18:J3055,J3055)=1,G3055&lt;&gt;""),1,""))</f>
        <v/>
      </c>
      <c r="AI3055" s="28">
        <f t="shared" si="605"/>
        <v>10844605.840707963</v>
      </c>
      <c r="AJ3055" s="28">
        <f t="shared" si="606"/>
        <v>1523130.9860707966</v>
      </c>
      <c r="AK3055" s="29">
        <f t="shared" si="607"/>
        <v>0.14045056209911663</v>
      </c>
      <c r="AL3055" s="25"/>
      <c r="AM3055" s="25"/>
      <c r="AN3055" s="25"/>
      <c r="AO3055" s="25"/>
      <c r="AP3055" s="45" t="str">
        <f t="shared" si="608"/>
        <v>20219</v>
      </c>
      <c r="AQ3055" s="45" t="str">
        <f t="shared" si="609"/>
        <v>20219RMB</v>
      </c>
    </row>
    <row r="3056" spans="1:43" s="15" customFormat="1">
      <c r="A3056" s="16" t="s">
        <v>40</v>
      </c>
      <c r="B3056" s="182">
        <v>2021</v>
      </c>
      <c r="C3056" s="182">
        <v>7</v>
      </c>
      <c r="D3056" s="57" t="str">
        <f t="shared" si="613"/>
        <v>Q2</v>
      </c>
      <c r="E3056" s="16" t="s">
        <v>40</v>
      </c>
      <c r="F3056" s="182">
        <v>2021</v>
      </c>
      <c r="G3056" s="182">
        <v>9</v>
      </c>
      <c r="H3056" s="185"/>
      <c r="I3056" s="57" t="str">
        <f t="shared" si="601"/>
        <v>Q2</v>
      </c>
      <c r="J3056" s="178" t="s">
        <v>2900</v>
      </c>
      <c r="K3056" s="185" t="s">
        <v>2901</v>
      </c>
      <c r="L3056" s="25" t="s">
        <v>2902</v>
      </c>
      <c r="M3056" s="16" t="s">
        <v>2778</v>
      </c>
      <c r="N3056" s="16">
        <v>1</v>
      </c>
      <c r="O3056" s="16"/>
      <c r="P3056" s="57" t="str">
        <f t="shared" si="602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2800</v>
      </c>
      <c r="W3056" s="16" t="s">
        <v>51</v>
      </c>
      <c r="X3056" s="34">
        <v>574200</v>
      </c>
      <c r="Y3056" s="187" t="str">
        <f t="shared" si="612"/>
        <v>1.13</v>
      </c>
      <c r="Z3056" s="26">
        <f t="shared" si="610"/>
        <v>574200</v>
      </c>
      <c r="AA3056" s="16">
        <v>1.2</v>
      </c>
      <c r="AB3056" s="35">
        <f t="shared" si="611"/>
        <v>609769.91150442488</v>
      </c>
      <c r="AC3056" s="27">
        <f t="shared" si="603"/>
        <v>112380.5946902655</v>
      </c>
      <c r="AD3056" s="184">
        <v>0.18429999999999999</v>
      </c>
      <c r="AE3056" s="183">
        <f t="shared" si="604"/>
        <v>0</v>
      </c>
      <c r="AF3056" s="183" t="str">
        <f>IF(AND(COUNTIFS($J$18:J3056,J3056)=1,AE3056=1),1,"")</f>
        <v/>
      </c>
      <c r="AG3056" s="183" t="str">
        <f>IF(C3056="","",IF(AND(COUNTIFS($J$18:J3056,J3056)=1,C3056&lt;&gt;""),1,""))</f>
        <v/>
      </c>
      <c r="AH3056" s="183" t="str">
        <f>IF(G3056="","",IF(AND(COUNTIFS($J$18:J3056,J3056)=1,G3056&lt;&gt;""),1,""))</f>
        <v/>
      </c>
      <c r="AI3056" s="28">
        <f t="shared" si="605"/>
        <v>10844605.840707963</v>
      </c>
      <c r="AJ3056" s="28">
        <f t="shared" si="606"/>
        <v>1523130.9860707966</v>
      </c>
      <c r="AK3056" s="29">
        <f t="shared" si="607"/>
        <v>0.14045056209911663</v>
      </c>
      <c r="AL3056" s="25"/>
      <c r="AM3056" s="25"/>
      <c r="AN3056" s="25"/>
      <c r="AO3056" s="25"/>
      <c r="AP3056" s="45" t="str">
        <f t="shared" si="608"/>
        <v>20219</v>
      </c>
      <c r="AQ3056" s="45" t="str">
        <f t="shared" si="609"/>
        <v>20219RMB</v>
      </c>
    </row>
    <row r="3057" spans="1:43" s="15" customFormat="1">
      <c r="A3057" s="16" t="s">
        <v>40</v>
      </c>
      <c r="B3057" s="182">
        <v>2021</v>
      </c>
      <c r="C3057" s="182">
        <v>9</v>
      </c>
      <c r="D3057" s="57" t="str">
        <f t="shared" si="613"/>
        <v>Q2</v>
      </c>
      <c r="E3057" s="16" t="s">
        <v>40</v>
      </c>
      <c r="F3057" s="182">
        <v>2021</v>
      </c>
      <c r="G3057" s="182">
        <v>9</v>
      </c>
      <c r="H3057" s="185"/>
      <c r="I3057" s="57" t="str">
        <f t="shared" si="601"/>
        <v>Q2</v>
      </c>
      <c r="J3057" s="178" t="s">
        <v>2909</v>
      </c>
      <c r="K3057" s="185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02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2800</v>
      </c>
      <c r="W3057" s="16" t="s">
        <v>51</v>
      </c>
      <c r="X3057" s="34">
        <v>29000</v>
      </c>
      <c r="Y3057" s="187" t="str">
        <f t="shared" si="612"/>
        <v>1.13</v>
      </c>
      <c r="Z3057" s="26">
        <f t="shared" si="610"/>
        <v>29000</v>
      </c>
      <c r="AA3057" s="16">
        <v>1.2</v>
      </c>
      <c r="AB3057" s="35">
        <f t="shared" si="611"/>
        <v>30796.460176991153</v>
      </c>
      <c r="AC3057" s="27">
        <f t="shared" si="603"/>
        <v>9238.9380530973449</v>
      </c>
      <c r="AD3057" s="184">
        <v>0.3</v>
      </c>
      <c r="AE3057" s="183">
        <f t="shared" si="604"/>
        <v>0</v>
      </c>
      <c r="AF3057" s="183" t="str">
        <f>IF(AND(COUNTIFS($J$18:J3057,J3057)=1,AE3057=1),1,"")</f>
        <v/>
      </c>
      <c r="AG3057" s="183">
        <f>IF(C3057="","",IF(AND(COUNTIFS($J$18:J3057,J3057)=1,C3057&lt;&gt;""),1,""))</f>
        <v>1</v>
      </c>
      <c r="AH3057" s="183">
        <f>IF(G3057="","",IF(AND(COUNTIFS($J$18:J3057,J3057)=1,G3057&lt;&gt;""),1,""))</f>
        <v>1</v>
      </c>
      <c r="AI3057" s="28">
        <f t="shared" si="605"/>
        <v>10844605.840707963</v>
      </c>
      <c r="AJ3057" s="28">
        <f t="shared" si="606"/>
        <v>1523130.9860707966</v>
      </c>
      <c r="AK3057" s="29">
        <f t="shared" si="607"/>
        <v>0.14045056209911663</v>
      </c>
      <c r="AL3057" s="25"/>
      <c r="AM3057" s="25"/>
      <c r="AN3057" s="25"/>
      <c r="AO3057" s="25"/>
      <c r="AP3057" s="45" t="str">
        <f t="shared" si="608"/>
        <v>20219</v>
      </c>
      <c r="AQ3057" s="45" t="str">
        <f t="shared" si="609"/>
        <v>20219RMB</v>
      </c>
    </row>
    <row r="3058" spans="1:43" s="15" customFormat="1">
      <c r="A3058" s="16" t="s">
        <v>40</v>
      </c>
      <c r="B3058" s="182">
        <v>2021</v>
      </c>
      <c r="C3058" s="182">
        <v>4</v>
      </c>
      <c r="D3058" s="57" t="str">
        <f t="shared" si="613"/>
        <v>Q1</v>
      </c>
      <c r="E3058" s="16" t="s">
        <v>40</v>
      </c>
      <c r="F3058" s="182">
        <v>2021</v>
      </c>
      <c r="G3058" s="182">
        <v>10</v>
      </c>
      <c r="H3058" s="185"/>
      <c r="I3058" s="57" t="str">
        <f t="shared" si="601"/>
        <v>Q3</v>
      </c>
      <c r="J3058" s="178" t="s">
        <v>2910</v>
      </c>
      <c r="K3058" s="185" t="s">
        <v>2911</v>
      </c>
      <c r="L3058" s="25" t="s">
        <v>2550</v>
      </c>
      <c r="M3058" s="16" t="s">
        <v>2546</v>
      </c>
      <c r="N3058" s="16">
        <v>1</v>
      </c>
      <c r="O3058" s="16"/>
      <c r="P3058" s="57" t="str">
        <f t="shared" si="602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2800</v>
      </c>
      <c r="W3058" s="16" t="s">
        <v>51</v>
      </c>
      <c r="X3058" s="34">
        <v>262000</v>
      </c>
      <c r="Y3058" s="187" t="str">
        <f t="shared" si="612"/>
        <v>1.13</v>
      </c>
      <c r="Z3058" s="26">
        <f t="shared" si="610"/>
        <v>262000</v>
      </c>
      <c r="AA3058" s="16">
        <v>1.2</v>
      </c>
      <c r="AB3058" s="35">
        <f t="shared" si="611"/>
        <v>278230.08849557524</v>
      </c>
      <c r="AC3058" s="27">
        <f t="shared" si="603"/>
        <v>32831.150442477876</v>
      </c>
      <c r="AD3058" s="184">
        <v>0.11799999999999999</v>
      </c>
      <c r="AE3058" s="183">
        <f t="shared" si="604"/>
        <v>1</v>
      </c>
      <c r="AF3058" s="183">
        <f>IF(AND(COUNTIFS($J$18:J3058,J3058)=1,AE3058=1),1,"")</f>
        <v>1</v>
      </c>
      <c r="AG3058" s="183">
        <f>IF(C3058="","",IF(AND(COUNTIFS($J$18:J3058,J3058)=1,C3058&lt;&gt;""),1,""))</f>
        <v>1</v>
      </c>
      <c r="AH3058" s="183">
        <f>IF(G3058="","",IF(AND(COUNTIFS($J$18:J3058,J3058)=1,G3058&lt;&gt;""),1,""))</f>
        <v>1</v>
      </c>
      <c r="AI3058" s="28">
        <f t="shared" si="605"/>
        <v>15533177.71460177</v>
      </c>
      <c r="AJ3058" s="28">
        <f t="shared" si="606"/>
        <v>1819298.5437526549</v>
      </c>
      <c r="AK3058" s="29">
        <f t="shared" si="607"/>
        <v>0.11712339723265035</v>
      </c>
      <c r="AL3058" s="25"/>
      <c r="AM3058" s="25"/>
      <c r="AN3058" s="25"/>
      <c r="AO3058" s="25"/>
      <c r="AP3058" s="45" t="str">
        <f t="shared" si="608"/>
        <v>202110</v>
      </c>
      <c r="AQ3058" s="45" t="str">
        <f t="shared" si="609"/>
        <v>202110RMB</v>
      </c>
    </row>
    <row r="3059" spans="1:43" s="15" customFormat="1">
      <c r="A3059" s="16" t="s">
        <v>40</v>
      </c>
      <c r="B3059" s="182">
        <v>2021</v>
      </c>
      <c r="C3059" s="182">
        <v>8</v>
      </c>
      <c r="D3059" s="57" t="str">
        <f t="shared" si="613"/>
        <v>Q2</v>
      </c>
      <c r="E3059" s="16" t="s">
        <v>40</v>
      </c>
      <c r="F3059" s="182">
        <v>2021</v>
      </c>
      <c r="G3059" s="182">
        <v>10</v>
      </c>
      <c r="H3059" s="185"/>
      <c r="I3059" s="57" t="str">
        <f t="shared" si="601"/>
        <v>Q3</v>
      </c>
      <c r="J3059" s="178" t="s">
        <v>2912</v>
      </c>
      <c r="K3059" s="185" t="s">
        <v>54</v>
      </c>
      <c r="L3059" s="25" t="s">
        <v>2913</v>
      </c>
      <c r="M3059" s="16" t="s">
        <v>1990</v>
      </c>
      <c r="N3059" s="16">
        <v>1</v>
      </c>
      <c r="O3059" s="16"/>
      <c r="P3059" s="57" t="str">
        <f t="shared" si="602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87" t="str">
        <f t="shared" si="612"/>
        <v>1.13</v>
      </c>
      <c r="Z3059" s="26">
        <f t="shared" si="610"/>
        <v>68000</v>
      </c>
      <c r="AA3059" s="16">
        <v>1.2</v>
      </c>
      <c r="AB3059" s="35">
        <f t="shared" si="611"/>
        <v>72212.389380530978</v>
      </c>
      <c r="AC3059" s="27">
        <f t="shared" si="603"/>
        <v>23902.300884955755</v>
      </c>
      <c r="AD3059" s="184">
        <v>0.33100000000000002</v>
      </c>
      <c r="AE3059" s="183">
        <f t="shared" si="604"/>
        <v>0</v>
      </c>
      <c r="AF3059" s="183" t="str">
        <f>IF(AND(COUNTIFS($J$18:J3059,J3059)=1,AE3059=1),1,"")</f>
        <v/>
      </c>
      <c r="AG3059" s="183">
        <f>IF(C3059="","",IF(AND(COUNTIFS($J$18:J3059,J3059)=1,C3059&lt;&gt;""),1,""))</f>
        <v>1</v>
      </c>
      <c r="AH3059" s="183">
        <f>IF(G3059="","",IF(AND(COUNTIFS($J$18:J3059,J3059)=1,G3059&lt;&gt;""),1,""))</f>
        <v>1</v>
      </c>
      <c r="AI3059" s="28">
        <f t="shared" si="605"/>
        <v>15533177.71460177</v>
      </c>
      <c r="AJ3059" s="28">
        <f t="shared" si="606"/>
        <v>1819298.5437526549</v>
      </c>
      <c r="AK3059" s="29">
        <f t="shared" si="607"/>
        <v>0.11712339723265035</v>
      </c>
      <c r="AL3059" s="25"/>
      <c r="AM3059" s="25"/>
      <c r="AN3059" s="25"/>
      <c r="AO3059" s="25"/>
      <c r="AP3059" s="45" t="str">
        <f t="shared" si="608"/>
        <v>202110</v>
      </c>
      <c r="AQ3059" s="45" t="str">
        <f t="shared" si="609"/>
        <v>202110RMB</v>
      </c>
    </row>
    <row r="3060" spans="1:43" s="15" customFormat="1">
      <c r="A3060" s="16" t="s">
        <v>40</v>
      </c>
      <c r="B3060" s="182">
        <v>2021</v>
      </c>
      <c r="C3060" s="182">
        <v>9</v>
      </c>
      <c r="D3060" s="57" t="str">
        <f t="shared" si="613"/>
        <v>Q2</v>
      </c>
      <c r="E3060" s="16" t="s">
        <v>40</v>
      </c>
      <c r="F3060" s="182">
        <v>2021</v>
      </c>
      <c r="G3060" s="182">
        <v>10</v>
      </c>
      <c r="H3060" s="185"/>
      <c r="I3060" s="57" t="str">
        <f t="shared" si="601"/>
        <v>Q3</v>
      </c>
      <c r="J3060" s="178" t="s">
        <v>2914</v>
      </c>
      <c r="K3060" s="185" t="s">
        <v>931</v>
      </c>
      <c r="L3060" s="25" t="s">
        <v>2850</v>
      </c>
      <c r="M3060" s="16" t="s">
        <v>1990</v>
      </c>
      <c r="N3060" s="16">
        <v>1</v>
      </c>
      <c r="O3060" s="16"/>
      <c r="P3060" s="57" t="str">
        <f t="shared" si="602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2800</v>
      </c>
      <c r="W3060" s="16" t="s">
        <v>849</v>
      </c>
      <c r="X3060" s="34">
        <v>6000</v>
      </c>
      <c r="Y3060" s="187" t="str">
        <f t="shared" si="612"/>
        <v>1</v>
      </c>
      <c r="Z3060" s="26">
        <f t="shared" si="610"/>
        <v>6000</v>
      </c>
      <c r="AA3060" s="16">
        <v>7.8</v>
      </c>
      <c r="AB3060" s="35">
        <f t="shared" si="611"/>
        <v>46800</v>
      </c>
      <c r="AC3060" s="27">
        <f t="shared" si="603"/>
        <v>7488</v>
      </c>
      <c r="AD3060" s="184">
        <v>0.16</v>
      </c>
      <c r="AE3060" s="183">
        <f t="shared" si="604"/>
        <v>0</v>
      </c>
      <c r="AF3060" s="183" t="str">
        <f>IF(AND(COUNTIFS($J$18:J3060,J3060)=1,AE3060=1),1,"")</f>
        <v/>
      </c>
      <c r="AG3060" s="183">
        <f>IF(C3060="","",IF(AND(COUNTIFS($J$18:J3060,J3060)=1,C3060&lt;&gt;""),1,""))</f>
        <v>1</v>
      </c>
      <c r="AH3060" s="183">
        <f>IF(G3060="","",IF(AND(COUNTIFS($J$18:J3060,J3060)=1,G3060&lt;&gt;""),1,""))</f>
        <v>1</v>
      </c>
      <c r="AI3060" s="28">
        <f t="shared" si="605"/>
        <v>15533177.71460177</v>
      </c>
      <c r="AJ3060" s="28">
        <f t="shared" si="606"/>
        <v>1819298.5437526549</v>
      </c>
      <c r="AK3060" s="29">
        <f t="shared" si="607"/>
        <v>0.11712339723265035</v>
      </c>
      <c r="AL3060" s="25"/>
      <c r="AM3060" s="25"/>
      <c r="AN3060" s="25"/>
      <c r="AO3060" s="25"/>
      <c r="AP3060" s="45" t="str">
        <f t="shared" si="608"/>
        <v>202110</v>
      </c>
      <c r="AQ3060" s="45" t="str">
        <f t="shared" si="609"/>
        <v>202110USD</v>
      </c>
    </row>
    <row r="3061" spans="1:43" s="15" customFormat="1">
      <c r="A3061" s="16" t="s">
        <v>40</v>
      </c>
      <c r="B3061" s="182">
        <v>2021</v>
      </c>
      <c r="C3061" s="182">
        <v>6</v>
      </c>
      <c r="D3061" s="57" t="str">
        <f t="shared" si="613"/>
        <v>Q1</v>
      </c>
      <c r="E3061" s="16" t="s">
        <v>40</v>
      </c>
      <c r="F3061" s="182">
        <v>2021</v>
      </c>
      <c r="G3061" s="182">
        <v>12</v>
      </c>
      <c r="H3061" s="185"/>
      <c r="I3061" s="57" t="str">
        <f t="shared" si="601"/>
        <v>Q3</v>
      </c>
      <c r="J3061" s="178" t="s">
        <v>2915</v>
      </c>
      <c r="K3061" s="185" t="s">
        <v>2916</v>
      </c>
      <c r="L3061" s="25" t="s">
        <v>2732</v>
      </c>
      <c r="M3061" s="16" t="s">
        <v>47</v>
      </c>
      <c r="N3061" s="16">
        <v>1</v>
      </c>
      <c r="O3061" s="16"/>
      <c r="P3061" s="57" t="str">
        <f t="shared" si="602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2306</v>
      </c>
      <c r="V3061" s="16" t="s">
        <v>2800</v>
      </c>
      <c r="W3061" s="16" t="s">
        <v>51</v>
      </c>
      <c r="X3061" s="34">
        <v>630000</v>
      </c>
      <c r="Y3061" s="187" t="str">
        <f t="shared" si="612"/>
        <v>1.13</v>
      </c>
      <c r="Z3061" s="26">
        <f t="shared" si="610"/>
        <v>630000</v>
      </c>
      <c r="AA3061" s="16">
        <v>1.2150000000000001</v>
      </c>
      <c r="AB3061" s="35">
        <f t="shared" si="611"/>
        <v>677389.38053097355</v>
      </c>
      <c r="AC3061" s="27">
        <f t="shared" si="603"/>
        <v>269668.71238938055</v>
      </c>
      <c r="AD3061" s="184">
        <v>0.39810000000000001</v>
      </c>
      <c r="AE3061" s="183">
        <f t="shared" si="604"/>
        <v>0</v>
      </c>
      <c r="AF3061" s="183" t="str">
        <f>IF(AND(COUNTIFS($J$18:J3061,J3061)=1,AE3061=1),1,"")</f>
        <v/>
      </c>
      <c r="AG3061" s="183">
        <f>IF(C3061="","",IF(AND(COUNTIFS($J$18:J3061,J3061)=1,C3061&lt;&gt;""),1,""))</f>
        <v>1</v>
      </c>
      <c r="AH3061" s="183">
        <f>IF(G3061="","",IF(AND(COUNTIFS($J$18:J3061,J3061)=1,G3061&lt;&gt;""),1,""))</f>
        <v>1</v>
      </c>
      <c r="AI3061" s="28">
        <f t="shared" si="605"/>
        <v>25380121.402654864</v>
      </c>
      <c r="AJ3061" s="28">
        <f t="shared" si="606"/>
        <v>3850343.1237796475</v>
      </c>
      <c r="AK3061" s="29">
        <f t="shared" si="607"/>
        <v>0.15170704121915216</v>
      </c>
      <c r="AL3061" s="25"/>
      <c r="AM3061" s="25"/>
      <c r="AN3061" s="25"/>
      <c r="AO3061" s="25"/>
      <c r="AP3061" s="45" t="str">
        <f t="shared" si="608"/>
        <v>202112</v>
      </c>
      <c r="AQ3061" s="45" t="str">
        <f t="shared" si="609"/>
        <v>202112RMB</v>
      </c>
    </row>
    <row r="3062" spans="1:43" s="15" customFormat="1">
      <c r="A3062" s="16" t="s">
        <v>40</v>
      </c>
      <c r="B3062" s="182">
        <v>2021</v>
      </c>
      <c r="C3062" s="182">
        <v>6</v>
      </c>
      <c r="D3062" s="57" t="str">
        <f t="shared" si="613"/>
        <v>Q1</v>
      </c>
      <c r="E3062" s="16" t="s">
        <v>40</v>
      </c>
      <c r="F3062" s="182">
        <v>2021</v>
      </c>
      <c r="G3062" s="182">
        <v>12</v>
      </c>
      <c r="H3062" s="185"/>
      <c r="I3062" s="57" t="str">
        <f t="shared" si="601"/>
        <v>Q3</v>
      </c>
      <c r="J3062" s="178" t="s">
        <v>2915</v>
      </c>
      <c r="K3062" s="185" t="s">
        <v>2916</v>
      </c>
      <c r="L3062" s="25" t="s">
        <v>2732</v>
      </c>
      <c r="M3062" s="16" t="s">
        <v>47</v>
      </c>
      <c r="N3062" s="16">
        <v>1</v>
      </c>
      <c r="O3062" s="16"/>
      <c r="P3062" s="57" t="str">
        <f t="shared" si="602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2306</v>
      </c>
      <c r="V3062" s="16" t="s">
        <v>2800</v>
      </c>
      <c r="W3062" s="16" t="s">
        <v>51</v>
      </c>
      <c r="X3062" s="34">
        <v>630000</v>
      </c>
      <c r="Y3062" s="187" t="str">
        <f t="shared" si="612"/>
        <v>1.13</v>
      </c>
      <c r="Z3062" s="26">
        <f t="shared" si="610"/>
        <v>630000</v>
      </c>
      <c r="AA3062" s="16">
        <v>1.2150000000000001</v>
      </c>
      <c r="AB3062" s="35">
        <f t="shared" si="611"/>
        <v>677389.38053097355</v>
      </c>
      <c r="AC3062" s="27">
        <f t="shared" si="603"/>
        <v>269668.71238938055</v>
      </c>
      <c r="AD3062" s="184">
        <v>0.39810000000000001</v>
      </c>
      <c r="AE3062" s="183">
        <f t="shared" si="604"/>
        <v>0</v>
      </c>
      <c r="AF3062" s="183" t="str">
        <f>IF(AND(COUNTIFS($J$18:J3062,J3062)=1,AE3062=1),1,"")</f>
        <v/>
      </c>
      <c r="AG3062" s="183" t="str">
        <f>IF(C3062="","",IF(AND(COUNTIFS($J$18:J3062,J3062)=1,C3062&lt;&gt;""),1,""))</f>
        <v/>
      </c>
      <c r="AH3062" s="183" t="str">
        <f>IF(G3062="","",IF(AND(COUNTIFS($J$18:J3062,J3062)=1,G3062&lt;&gt;""),1,""))</f>
        <v/>
      </c>
      <c r="AI3062" s="28">
        <f t="shared" si="605"/>
        <v>25380121.402654864</v>
      </c>
      <c r="AJ3062" s="28">
        <f t="shared" si="606"/>
        <v>3850343.1237796475</v>
      </c>
      <c r="AK3062" s="29">
        <f t="shared" si="607"/>
        <v>0.15170704121915216</v>
      </c>
      <c r="AL3062" s="25"/>
      <c r="AM3062" s="25"/>
      <c r="AN3062" s="25"/>
      <c r="AO3062" s="25"/>
      <c r="AP3062" s="45" t="str">
        <f t="shared" si="608"/>
        <v>202112</v>
      </c>
      <c r="AQ3062" s="45" t="str">
        <f t="shared" si="609"/>
        <v>202112RMB</v>
      </c>
    </row>
    <row r="3063" spans="1:43" s="15" customFormat="1">
      <c r="A3063" s="16" t="s">
        <v>40</v>
      </c>
      <c r="B3063" s="182">
        <v>2021</v>
      </c>
      <c r="C3063" s="182">
        <v>8</v>
      </c>
      <c r="D3063" s="57" t="str">
        <f t="shared" si="613"/>
        <v>Q2</v>
      </c>
      <c r="E3063" s="16" t="s">
        <v>40</v>
      </c>
      <c r="F3063" s="182">
        <v>2021</v>
      </c>
      <c r="G3063" s="182">
        <v>12</v>
      </c>
      <c r="H3063" s="185"/>
      <c r="I3063" s="57" t="str">
        <f t="shared" si="601"/>
        <v>Q3</v>
      </c>
      <c r="J3063" s="178">
        <v>69174</v>
      </c>
      <c r="K3063" s="185" t="s">
        <v>2917</v>
      </c>
      <c r="L3063" s="25" t="s">
        <v>2548</v>
      </c>
      <c r="M3063" s="16" t="s">
        <v>2546</v>
      </c>
      <c r="N3063" s="16">
        <v>2</v>
      </c>
      <c r="O3063" s="16"/>
      <c r="P3063" s="57" t="str">
        <f t="shared" si="602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87" t="str">
        <f t="shared" si="612"/>
        <v>1</v>
      </c>
      <c r="Z3063" s="26">
        <f t="shared" si="610"/>
        <v>221600</v>
      </c>
      <c r="AA3063" s="16">
        <v>7.8</v>
      </c>
      <c r="AB3063" s="35">
        <f t="shared" si="611"/>
        <v>1728480</v>
      </c>
      <c r="AC3063" s="27">
        <f t="shared" si="603"/>
        <v>221418.28799999997</v>
      </c>
      <c r="AD3063" s="184">
        <v>0.12809999999999999</v>
      </c>
      <c r="AE3063" s="183">
        <f t="shared" si="604"/>
        <v>0</v>
      </c>
      <c r="AF3063" s="183" t="str">
        <f>IF(AND(COUNTIFS($J$18:J3063,J3063)=1,AE3063=1),1,"")</f>
        <v/>
      </c>
      <c r="AG3063" s="183">
        <f>IF(C3063="","",IF(AND(COUNTIFS($J$18:J3063,J3063)=1,C3063&lt;&gt;""),1,""))</f>
        <v>1</v>
      </c>
      <c r="AH3063" s="183">
        <f>IF(G3063="","",IF(AND(COUNTIFS($J$18:J3063,J3063)=1,G3063&lt;&gt;""),1,""))</f>
        <v>1</v>
      </c>
      <c r="AI3063" s="28">
        <f t="shared" si="605"/>
        <v>25380121.402654864</v>
      </c>
      <c r="AJ3063" s="28">
        <f t="shared" si="606"/>
        <v>3850343.1237796475</v>
      </c>
      <c r="AK3063" s="29">
        <f t="shared" si="607"/>
        <v>0.15170704121915216</v>
      </c>
      <c r="AL3063" s="25"/>
      <c r="AM3063" s="25"/>
      <c r="AN3063" s="25"/>
      <c r="AO3063" s="25"/>
      <c r="AP3063" s="45" t="str">
        <f t="shared" si="608"/>
        <v>202112</v>
      </c>
      <c r="AQ3063" s="45" t="str">
        <f t="shared" si="609"/>
        <v>202112USD</v>
      </c>
    </row>
    <row r="3064" spans="1:43" s="15" customFormat="1">
      <c r="A3064" s="16" t="s">
        <v>40</v>
      </c>
      <c r="B3064" s="182">
        <v>2021</v>
      </c>
      <c r="C3064" s="182">
        <v>8</v>
      </c>
      <c r="D3064" s="57" t="str">
        <f t="shared" si="613"/>
        <v>Q2</v>
      </c>
      <c r="E3064" s="16" t="s">
        <v>40</v>
      </c>
      <c r="F3064" s="182">
        <v>2021</v>
      </c>
      <c r="G3064" s="182">
        <v>12</v>
      </c>
      <c r="H3064" s="185"/>
      <c r="I3064" s="57" t="str">
        <f t="shared" si="601"/>
        <v>Q3</v>
      </c>
      <c r="J3064" s="178">
        <v>69174</v>
      </c>
      <c r="K3064" s="185" t="s">
        <v>2917</v>
      </c>
      <c r="L3064" s="25" t="s">
        <v>2545</v>
      </c>
      <c r="M3064" s="16" t="s">
        <v>2546</v>
      </c>
      <c r="N3064" s="16">
        <v>1</v>
      </c>
      <c r="O3064" s="16"/>
      <c r="P3064" s="57" t="str">
        <f t="shared" si="602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87" t="str">
        <f t="shared" si="612"/>
        <v>1</v>
      </c>
      <c r="Z3064" s="26">
        <f t="shared" si="610"/>
        <v>119800</v>
      </c>
      <c r="AA3064" s="16">
        <v>7.8</v>
      </c>
      <c r="AB3064" s="35">
        <f t="shared" si="611"/>
        <v>934440</v>
      </c>
      <c r="AC3064" s="27">
        <f t="shared" si="603"/>
        <v>119701.764</v>
      </c>
      <c r="AD3064" s="184">
        <v>0.12809999999999999</v>
      </c>
      <c r="AE3064" s="183">
        <f t="shared" si="604"/>
        <v>0</v>
      </c>
      <c r="AF3064" s="183" t="str">
        <f>IF(AND(COUNTIFS($J$18:J3064,J3064)=1,AE3064=1),1,"")</f>
        <v/>
      </c>
      <c r="AG3064" s="183" t="str">
        <f>IF(C3064="","",IF(AND(COUNTIFS($J$18:J3064,J3064)=1,C3064&lt;&gt;""),1,""))</f>
        <v/>
      </c>
      <c r="AH3064" s="183" t="str">
        <f>IF(G3064="","",IF(AND(COUNTIFS($J$18:J3064,J3064)=1,G3064&lt;&gt;""),1,""))</f>
        <v/>
      </c>
      <c r="AI3064" s="28">
        <f t="shared" si="605"/>
        <v>25380121.402654864</v>
      </c>
      <c r="AJ3064" s="28">
        <f t="shared" si="606"/>
        <v>3850343.1237796475</v>
      </c>
      <c r="AK3064" s="29">
        <f t="shared" si="607"/>
        <v>0.15170704121915216</v>
      </c>
      <c r="AL3064" s="25"/>
      <c r="AM3064" s="25"/>
      <c r="AN3064" s="25"/>
      <c r="AO3064" s="25"/>
      <c r="AP3064" s="45" t="str">
        <f t="shared" si="608"/>
        <v>202112</v>
      </c>
      <c r="AQ3064" s="45" t="str">
        <f t="shared" si="609"/>
        <v>202112USD</v>
      </c>
    </row>
    <row r="3065" spans="1:43" s="15" customFormat="1">
      <c r="A3065" s="16" t="s">
        <v>40</v>
      </c>
      <c r="B3065" s="182">
        <v>2021</v>
      </c>
      <c r="C3065" s="182">
        <v>9</v>
      </c>
      <c r="D3065" s="57" t="str">
        <f t="shared" si="613"/>
        <v>Q2</v>
      </c>
      <c r="E3065" s="16" t="s">
        <v>40</v>
      </c>
      <c r="F3065" s="182">
        <v>2021</v>
      </c>
      <c r="G3065" s="182">
        <v>12</v>
      </c>
      <c r="H3065" s="185"/>
      <c r="I3065" s="57" t="str">
        <f t="shared" si="601"/>
        <v>Q3</v>
      </c>
      <c r="J3065" s="178" t="s">
        <v>2918</v>
      </c>
      <c r="K3065" s="185" t="s">
        <v>1845</v>
      </c>
      <c r="L3065" s="25" t="s">
        <v>2783</v>
      </c>
      <c r="M3065" s="16" t="s">
        <v>2778</v>
      </c>
      <c r="N3065" s="16">
        <v>1</v>
      </c>
      <c r="O3065" s="16"/>
      <c r="P3065" s="57" t="str">
        <f t="shared" si="602"/>
        <v>MAIN UNIT</v>
      </c>
      <c r="Q3065" s="16" t="s">
        <v>2919</v>
      </c>
      <c r="R3065" s="16" t="s">
        <v>1991</v>
      </c>
      <c r="S3065" s="16" t="s">
        <v>38</v>
      </c>
      <c r="T3065" s="16" t="s">
        <v>2920</v>
      </c>
      <c r="U3065" s="16" t="s">
        <v>137</v>
      </c>
      <c r="V3065" s="16" t="s">
        <v>2921</v>
      </c>
      <c r="W3065" s="16" t="s">
        <v>51</v>
      </c>
      <c r="X3065" s="34">
        <v>315835</v>
      </c>
      <c r="Y3065" s="187" t="str">
        <f t="shared" si="612"/>
        <v>1.13</v>
      </c>
      <c r="Z3065" s="26">
        <f t="shared" si="610"/>
        <v>315835</v>
      </c>
      <c r="AA3065" s="16">
        <v>1.2150000000000001</v>
      </c>
      <c r="AB3065" s="35">
        <f t="shared" si="611"/>
        <v>339592.5</v>
      </c>
      <c r="AC3065" s="27">
        <f t="shared" si="603"/>
        <v>55557.332999999999</v>
      </c>
      <c r="AD3065" s="184">
        <v>0.1636</v>
      </c>
      <c r="AE3065" s="183">
        <f t="shared" si="604"/>
        <v>0</v>
      </c>
      <c r="AF3065" s="183" t="str">
        <f>IF(AND(COUNTIFS($J$18:J3065,J3065)=1,AE3065=1),1,"")</f>
        <v/>
      </c>
      <c r="AG3065" s="183">
        <f>IF(C3065="","",IF(AND(COUNTIFS($J$18:J3065,J3065)=1,C3065&lt;&gt;""),1,""))</f>
        <v>1</v>
      </c>
      <c r="AH3065" s="183">
        <f>IF(G3065="","",IF(AND(COUNTIFS($J$18:J3065,J3065)=1,G3065&lt;&gt;""),1,""))</f>
        <v>1</v>
      </c>
      <c r="AI3065" s="28">
        <f t="shared" si="605"/>
        <v>25380121.402654864</v>
      </c>
      <c r="AJ3065" s="28">
        <f t="shared" si="606"/>
        <v>3850343.1237796475</v>
      </c>
      <c r="AK3065" s="29">
        <f t="shared" si="607"/>
        <v>0.15170704121915216</v>
      </c>
      <c r="AL3065" s="25"/>
      <c r="AM3065" s="25"/>
      <c r="AN3065" s="25"/>
      <c r="AO3065" s="25"/>
      <c r="AP3065" s="45" t="str">
        <f t="shared" si="608"/>
        <v>202112</v>
      </c>
      <c r="AQ3065" s="45" t="str">
        <f t="shared" si="609"/>
        <v>202112RMB</v>
      </c>
    </row>
    <row r="3066" spans="1:43" s="15" customFormat="1">
      <c r="A3066" s="16" t="s">
        <v>40</v>
      </c>
      <c r="B3066" s="182">
        <v>2021</v>
      </c>
      <c r="C3066" s="182">
        <v>9</v>
      </c>
      <c r="D3066" s="57" t="str">
        <f t="shared" si="613"/>
        <v>Q2</v>
      </c>
      <c r="E3066" s="16" t="s">
        <v>40</v>
      </c>
      <c r="F3066" s="182">
        <v>2021</v>
      </c>
      <c r="G3066" s="182">
        <v>12</v>
      </c>
      <c r="H3066" s="185"/>
      <c r="I3066" s="57" t="str">
        <f t="shared" si="601"/>
        <v>Q3</v>
      </c>
      <c r="J3066" s="178" t="s">
        <v>2918</v>
      </c>
      <c r="K3066" s="185" t="s">
        <v>1845</v>
      </c>
      <c r="L3066" s="25" t="s">
        <v>2902</v>
      </c>
      <c r="M3066" s="16" t="s">
        <v>2778</v>
      </c>
      <c r="N3066" s="16">
        <v>1</v>
      </c>
      <c r="O3066" s="16"/>
      <c r="P3066" s="57" t="str">
        <f t="shared" si="602"/>
        <v>MAIN UNIT</v>
      </c>
      <c r="Q3066" s="16" t="s">
        <v>2919</v>
      </c>
      <c r="R3066" s="16" t="s">
        <v>1991</v>
      </c>
      <c r="S3066" s="16" t="s">
        <v>38</v>
      </c>
      <c r="T3066" s="16" t="s">
        <v>2920</v>
      </c>
      <c r="U3066" s="16" t="s">
        <v>137</v>
      </c>
      <c r="V3066" s="16" t="s">
        <v>2921</v>
      </c>
      <c r="W3066" s="16" t="s">
        <v>51</v>
      </c>
      <c r="X3066" s="34">
        <v>602290</v>
      </c>
      <c r="Y3066" s="187" t="str">
        <f t="shared" si="612"/>
        <v>1.13</v>
      </c>
      <c r="Z3066" s="26">
        <f t="shared" si="610"/>
        <v>602290</v>
      </c>
      <c r="AA3066" s="16">
        <v>1.2150000000000001</v>
      </c>
      <c r="AB3066" s="35">
        <f t="shared" si="611"/>
        <v>647595</v>
      </c>
      <c r="AC3066" s="27">
        <f t="shared" si="603"/>
        <v>105946.542</v>
      </c>
      <c r="AD3066" s="184">
        <v>0.1636</v>
      </c>
      <c r="AE3066" s="183">
        <f t="shared" si="604"/>
        <v>0</v>
      </c>
      <c r="AF3066" s="183" t="str">
        <f>IF(AND(COUNTIFS($J$18:J3066,J3066)=1,AE3066=1),1,"")</f>
        <v/>
      </c>
      <c r="AG3066" s="183" t="str">
        <f>IF(C3066="","",IF(AND(COUNTIFS($J$18:J3066,J3066)=1,C3066&lt;&gt;""),1,""))</f>
        <v/>
      </c>
      <c r="AH3066" s="183" t="str">
        <f>IF(G3066="","",IF(AND(COUNTIFS($J$18:J3066,J3066)=1,G3066&lt;&gt;""),1,""))</f>
        <v/>
      </c>
      <c r="AI3066" s="28">
        <f t="shared" si="605"/>
        <v>25380121.402654864</v>
      </c>
      <c r="AJ3066" s="28">
        <f t="shared" si="606"/>
        <v>3850343.1237796475</v>
      </c>
      <c r="AK3066" s="29">
        <f t="shared" si="607"/>
        <v>0.15170704121915216</v>
      </c>
      <c r="AL3066" s="25"/>
      <c r="AM3066" s="25"/>
      <c r="AN3066" s="25"/>
      <c r="AO3066" s="25"/>
      <c r="AP3066" s="45" t="str">
        <f t="shared" si="608"/>
        <v>202112</v>
      </c>
      <c r="AQ3066" s="45" t="str">
        <f t="shared" si="609"/>
        <v>202112RMB</v>
      </c>
    </row>
    <row r="3067" spans="1:43" s="15" customFormat="1">
      <c r="A3067" s="16" t="s">
        <v>40</v>
      </c>
      <c r="B3067" s="182">
        <v>2021</v>
      </c>
      <c r="C3067" s="182">
        <v>9</v>
      </c>
      <c r="D3067" s="57" t="str">
        <f t="shared" si="613"/>
        <v>Q2</v>
      </c>
      <c r="E3067" s="16" t="s">
        <v>40</v>
      </c>
      <c r="F3067" s="182">
        <v>2021</v>
      </c>
      <c r="G3067" s="182">
        <v>12</v>
      </c>
      <c r="H3067" s="185"/>
      <c r="I3067" s="57" t="str">
        <f t="shared" si="601"/>
        <v>Q3</v>
      </c>
      <c r="J3067" s="178">
        <v>69342</v>
      </c>
      <c r="K3067" s="185" t="s">
        <v>2917</v>
      </c>
      <c r="L3067" s="25" t="s">
        <v>2548</v>
      </c>
      <c r="M3067" s="16" t="s">
        <v>2546</v>
      </c>
      <c r="N3067" s="16">
        <v>2</v>
      </c>
      <c r="O3067" s="16"/>
      <c r="P3067" s="57" t="str">
        <f t="shared" si="602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87" t="str">
        <f t="shared" si="612"/>
        <v>1</v>
      </c>
      <c r="Z3067" s="26">
        <f t="shared" si="610"/>
        <v>221600</v>
      </c>
      <c r="AA3067" s="16">
        <v>7.8</v>
      </c>
      <c r="AB3067" s="35">
        <f t="shared" si="611"/>
        <v>1728480</v>
      </c>
      <c r="AC3067" s="27">
        <f t="shared" si="603"/>
        <v>221418.28799999997</v>
      </c>
      <c r="AD3067" s="184">
        <v>0.12809999999999999</v>
      </c>
      <c r="AE3067" s="183">
        <f t="shared" si="604"/>
        <v>0</v>
      </c>
      <c r="AF3067" s="183" t="str">
        <f>IF(AND(COUNTIFS($J$18:J3067,J3067)=1,AE3067=1),1,"")</f>
        <v/>
      </c>
      <c r="AG3067" s="183">
        <f>IF(C3067="","",IF(AND(COUNTIFS($J$18:J3067,J3067)=1,C3067&lt;&gt;""),1,""))</f>
        <v>1</v>
      </c>
      <c r="AH3067" s="183">
        <f>IF(G3067="","",IF(AND(COUNTIFS($J$18:J3067,J3067)=1,G3067&lt;&gt;""),1,""))</f>
        <v>1</v>
      </c>
      <c r="AI3067" s="28">
        <f t="shared" si="605"/>
        <v>25380121.402654864</v>
      </c>
      <c r="AJ3067" s="28">
        <f t="shared" si="606"/>
        <v>3850343.1237796475</v>
      </c>
      <c r="AK3067" s="29">
        <f t="shared" si="607"/>
        <v>0.15170704121915216</v>
      </c>
      <c r="AL3067" s="25"/>
      <c r="AM3067" s="25"/>
      <c r="AN3067" s="25"/>
      <c r="AO3067" s="25"/>
      <c r="AP3067" s="45" t="str">
        <f t="shared" si="608"/>
        <v>202112</v>
      </c>
      <c r="AQ3067" s="45" t="str">
        <f t="shared" si="609"/>
        <v>202112USD</v>
      </c>
    </row>
    <row r="3068" spans="1:43" s="15" customFormat="1">
      <c r="A3068" s="16" t="s">
        <v>40</v>
      </c>
      <c r="B3068" s="182">
        <v>2021</v>
      </c>
      <c r="C3068" s="182">
        <v>9</v>
      </c>
      <c r="D3068" s="57" t="str">
        <f t="shared" si="613"/>
        <v>Q2</v>
      </c>
      <c r="E3068" s="16" t="s">
        <v>40</v>
      </c>
      <c r="F3068" s="182">
        <v>2021</v>
      </c>
      <c r="G3068" s="182">
        <v>12</v>
      </c>
      <c r="H3068" s="185"/>
      <c r="I3068" s="57" t="str">
        <f t="shared" si="601"/>
        <v>Q3</v>
      </c>
      <c r="J3068" s="178">
        <v>69342</v>
      </c>
      <c r="K3068" s="185" t="s">
        <v>2917</v>
      </c>
      <c r="L3068" s="25" t="s">
        <v>2545</v>
      </c>
      <c r="M3068" s="16" t="s">
        <v>2546</v>
      </c>
      <c r="N3068" s="16">
        <v>1</v>
      </c>
      <c r="O3068" s="16"/>
      <c r="P3068" s="57" t="str">
        <f t="shared" si="602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87" t="str">
        <f t="shared" si="612"/>
        <v>1</v>
      </c>
      <c r="Z3068" s="26">
        <f t="shared" si="610"/>
        <v>119800</v>
      </c>
      <c r="AA3068" s="16">
        <v>7.8</v>
      </c>
      <c r="AB3068" s="35">
        <f t="shared" si="611"/>
        <v>934440</v>
      </c>
      <c r="AC3068" s="27">
        <f t="shared" si="603"/>
        <v>119701.764</v>
      </c>
      <c r="AD3068" s="184">
        <v>0.12809999999999999</v>
      </c>
      <c r="AE3068" s="183">
        <f t="shared" si="604"/>
        <v>0</v>
      </c>
      <c r="AF3068" s="183" t="str">
        <f>IF(AND(COUNTIFS($J$18:J3068,J3068)=1,AE3068=1),1,"")</f>
        <v/>
      </c>
      <c r="AG3068" s="183" t="str">
        <f>IF(C3068="","",IF(AND(COUNTIFS($J$18:J3068,J3068)=1,C3068&lt;&gt;""),1,""))</f>
        <v/>
      </c>
      <c r="AH3068" s="183" t="str">
        <f>IF(G3068="","",IF(AND(COUNTIFS($J$18:J3068,J3068)=1,G3068&lt;&gt;""),1,""))</f>
        <v/>
      </c>
      <c r="AI3068" s="28">
        <f t="shared" si="605"/>
        <v>25380121.402654864</v>
      </c>
      <c r="AJ3068" s="28">
        <f t="shared" si="606"/>
        <v>3850343.1237796475</v>
      </c>
      <c r="AK3068" s="29">
        <f t="shared" si="607"/>
        <v>0.15170704121915216</v>
      </c>
      <c r="AL3068" s="25"/>
      <c r="AM3068" s="25"/>
      <c r="AN3068" s="25"/>
      <c r="AO3068" s="25"/>
      <c r="AP3068" s="45" t="str">
        <f t="shared" si="608"/>
        <v>202112</v>
      </c>
      <c r="AQ3068" s="45" t="str">
        <f t="shared" si="609"/>
        <v>202112USD</v>
      </c>
    </row>
    <row r="3069" spans="1:43" s="15" customFormat="1">
      <c r="A3069" s="16" t="s">
        <v>40</v>
      </c>
      <c r="B3069" s="182">
        <v>2021</v>
      </c>
      <c r="C3069" s="182">
        <v>11</v>
      </c>
      <c r="D3069" s="57" t="str">
        <f t="shared" si="613"/>
        <v>Q3</v>
      </c>
      <c r="E3069" s="16" t="s">
        <v>40</v>
      </c>
      <c r="F3069" s="182">
        <v>2021</v>
      </c>
      <c r="G3069" s="182">
        <v>12</v>
      </c>
      <c r="H3069" s="185"/>
      <c r="I3069" s="57" t="str">
        <f t="shared" si="601"/>
        <v>Q3</v>
      </c>
      <c r="J3069" s="178">
        <v>4300001502</v>
      </c>
      <c r="K3069" s="185" t="s">
        <v>2893</v>
      </c>
      <c r="L3069" s="25" t="s">
        <v>2748</v>
      </c>
      <c r="M3069" s="16" t="s">
        <v>2546</v>
      </c>
      <c r="N3069" s="16">
        <v>1</v>
      </c>
      <c r="O3069" s="16"/>
      <c r="P3069" s="57" t="str">
        <f t="shared" si="602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2800</v>
      </c>
      <c r="W3069" s="16" t="s">
        <v>51</v>
      </c>
      <c r="X3069" s="34">
        <v>350000</v>
      </c>
      <c r="Y3069" s="187" t="str">
        <f t="shared" si="612"/>
        <v>1.13</v>
      </c>
      <c r="Z3069" s="26">
        <f t="shared" si="610"/>
        <v>350000</v>
      </c>
      <c r="AA3069" s="16">
        <v>1.2150000000000001</v>
      </c>
      <c r="AB3069" s="35">
        <f t="shared" si="611"/>
        <v>376327.4336283186</v>
      </c>
      <c r="AC3069" s="27">
        <f t="shared" si="603"/>
        <v>89754.092920353985</v>
      </c>
      <c r="AD3069" s="184">
        <v>0.23849999999999999</v>
      </c>
      <c r="AE3069" s="183">
        <f t="shared" si="604"/>
        <v>0</v>
      </c>
      <c r="AF3069" s="183" t="str">
        <f>IF(AND(COUNTIFS($J$18:J3069,J3069)=1,AE3069=1),1,"")</f>
        <v/>
      </c>
      <c r="AG3069" s="183">
        <f>IF(C3069="","",IF(AND(COUNTIFS($J$18:J3069,J3069)=1,C3069&lt;&gt;""),1,""))</f>
        <v>1</v>
      </c>
      <c r="AH3069" s="183">
        <f>IF(G3069="","",IF(AND(COUNTIFS($J$18:J3069,J3069)=1,G3069&lt;&gt;""),1,""))</f>
        <v>1</v>
      </c>
      <c r="AI3069" s="28">
        <f t="shared" si="605"/>
        <v>25380121.402654864</v>
      </c>
      <c r="AJ3069" s="28">
        <f t="shared" si="606"/>
        <v>3850343.1237796475</v>
      </c>
      <c r="AK3069" s="29">
        <f t="shared" si="607"/>
        <v>0.15170704121915216</v>
      </c>
      <c r="AL3069" s="25"/>
      <c r="AM3069" s="25"/>
      <c r="AN3069" s="25"/>
      <c r="AO3069" s="25"/>
      <c r="AP3069" s="45" t="str">
        <f t="shared" si="608"/>
        <v>202112</v>
      </c>
      <c r="AQ3069" s="45" t="str">
        <f t="shared" si="609"/>
        <v>202112RMB</v>
      </c>
    </row>
    <row r="3070" spans="1:43" s="15" customFormat="1">
      <c r="A3070" s="16" t="s">
        <v>40</v>
      </c>
      <c r="B3070" s="182">
        <v>2021</v>
      </c>
      <c r="C3070" s="182">
        <v>11</v>
      </c>
      <c r="D3070" s="57" t="str">
        <f t="shared" si="613"/>
        <v>Q3</v>
      </c>
      <c r="E3070" s="16" t="s">
        <v>40</v>
      </c>
      <c r="F3070" s="182">
        <v>2021</v>
      </c>
      <c r="G3070" s="182">
        <v>12</v>
      </c>
      <c r="H3070" s="185"/>
      <c r="I3070" s="57" t="str">
        <f t="shared" si="601"/>
        <v>Q3</v>
      </c>
      <c r="J3070" s="178">
        <v>4300001502</v>
      </c>
      <c r="K3070" s="185" t="s">
        <v>2893</v>
      </c>
      <c r="L3070" s="25" t="s">
        <v>2748</v>
      </c>
      <c r="M3070" s="16" t="s">
        <v>2546</v>
      </c>
      <c r="N3070" s="16">
        <v>1</v>
      </c>
      <c r="O3070" s="16"/>
      <c r="P3070" s="57" t="str">
        <f t="shared" si="602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2800</v>
      </c>
      <c r="W3070" s="16" t="s">
        <v>51</v>
      </c>
      <c r="X3070" s="34">
        <v>350000</v>
      </c>
      <c r="Y3070" s="187" t="str">
        <f t="shared" si="612"/>
        <v>1.13</v>
      </c>
      <c r="Z3070" s="26">
        <f t="shared" si="610"/>
        <v>350000</v>
      </c>
      <c r="AA3070" s="16">
        <v>1.2150000000000001</v>
      </c>
      <c r="AB3070" s="35">
        <f t="shared" si="611"/>
        <v>376327.4336283186</v>
      </c>
      <c r="AC3070" s="27">
        <f t="shared" si="603"/>
        <v>89754.092920353985</v>
      </c>
      <c r="AD3070" s="184">
        <v>0.23849999999999999</v>
      </c>
      <c r="AE3070" s="183">
        <f t="shared" si="604"/>
        <v>0</v>
      </c>
      <c r="AF3070" s="183" t="str">
        <f>IF(AND(COUNTIFS($J$18:J3070,J3070)=1,AE3070=1),1,"")</f>
        <v/>
      </c>
      <c r="AG3070" s="183" t="str">
        <f>IF(C3070="","",IF(AND(COUNTIFS($J$18:J3070,J3070)=1,C3070&lt;&gt;""),1,""))</f>
        <v/>
      </c>
      <c r="AH3070" s="183" t="str">
        <f>IF(G3070="","",IF(AND(COUNTIFS($J$18:J3070,J3070)=1,G3070&lt;&gt;""),1,""))</f>
        <v/>
      </c>
      <c r="AI3070" s="28">
        <f t="shared" si="605"/>
        <v>25380121.402654864</v>
      </c>
      <c r="AJ3070" s="28">
        <f t="shared" si="606"/>
        <v>3850343.1237796475</v>
      </c>
      <c r="AK3070" s="29">
        <f t="shared" si="607"/>
        <v>0.15170704121915216</v>
      </c>
      <c r="AL3070" s="25"/>
      <c r="AM3070" s="25"/>
      <c r="AN3070" s="25"/>
      <c r="AO3070" s="25"/>
      <c r="AP3070" s="45" t="str">
        <f t="shared" si="608"/>
        <v>202112</v>
      </c>
      <c r="AQ3070" s="45" t="str">
        <f t="shared" si="609"/>
        <v>202112RMB</v>
      </c>
    </row>
    <row r="3071" spans="1:43" s="15" customFormat="1">
      <c r="A3071" s="16" t="s">
        <v>40</v>
      </c>
      <c r="B3071" s="182">
        <v>2021</v>
      </c>
      <c r="C3071" s="182">
        <v>11</v>
      </c>
      <c r="D3071" s="57" t="str">
        <f t="shared" si="613"/>
        <v>Q3</v>
      </c>
      <c r="E3071" s="16" t="s">
        <v>40</v>
      </c>
      <c r="F3071" s="182">
        <v>2021</v>
      </c>
      <c r="G3071" s="182">
        <v>12</v>
      </c>
      <c r="H3071" s="185"/>
      <c r="I3071" s="57" t="str">
        <f t="shared" si="601"/>
        <v>Q3</v>
      </c>
      <c r="J3071" s="178" t="s">
        <v>2922</v>
      </c>
      <c r="K3071" s="185" t="s">
        <v>2923</v>
      </c>
      <c r="L3071" s="25" t="s">
        <v>2906</v>
      </c>
      <c r="M3071" s="16" t="s">
        <v>354</v>
      </c>
      <c r="N3071" s="16">
        <v>1</v>
      </c>
      <c r="O3071" s="16"/>
      <c r="P3071" s="57" t="str">
        <f t="shared" si="602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2800</v>
      </c>
      <c r="W3071" s="16" t="s">
        <v>2445</v>
      </c>
      <c r="X3071" s="34">
        <v>282000</v>
      </c>
      <c r="Y3071" s="187" t="str">
        <f t="shared" si="612"/>
        <v>1</v>
      </c>
      <c r="Z3071" s="26">
        <f t="shared" si="610"/>
        <v>282000</v>
      </c>
      <c r="AA3071" s="16">
        <v>1</v>
      </c>
      <c r="AB3071" s="35">
        <f t="shared" si="611"/>
        <v>282000</v>
      </c>
      <c r="AC3071" s="27">
        <f t="shared" si="603"/>
        <v>126928.2</v>
      </c>
      <c r="AD3071" s="184">
        <v>0.4501</v>
      </c>
      <c r="AE3071" s="183">
        <f t="shared" si="604"/>
        <v>0</v>
      </c>
      <c r="AF3071" s="183" t="str">
        <f>IF(AND(COUNTIFS($J$18:J3071,J3071)=1,AE3071=1),1,"")</f>
        <v/>
      </c>
      <c r="AG3071" s="183">
        <f>IF(C3071="","",IF(AND(COUNTIFS($J$18:J3071,J3071)=1,C3071&lt;&gt;""),1,""))</f>
        <v>1</v>
      </c>
      <c r="AH3071" s="183">
        <f>IF(G3071="","",IF(AND(COUNTIFS($J$18:J3071,J3071)=1,G3071&lt;&gt;""),1,""))</f>
        <v>1</v>
      </c>
      <c r="AI3071" s="28">
        <f t="shared" si="605"/>
        <v>25380121.402654864</v>
      </c>
      <c r="AJ3071" s="28">
        <f t="shared" si="606"/>
        <v>3850343.1237796475</v>
      </c>
      <c r="AK3071" s="29">
        <f t="shared" si="607"/>
        <v>0.15170704121915216</v>
      </c>
      <c r="AL3071" s="25"/>
      <c r="AM3071" s="25"/>
      <c r="AN3071" s="25"/>
      <c r="AO3071" s="25"/>
      <c r="AP3071" s="45" t="str">
        <f t="shared" si="608"/>
        <v>202112</v>
      </c>
      <c r="AQ3071" s="45" t="str">
        <f t="shared" si="609"/>
        <v>202112HKD</v>
      </c>
    </row>
    <row r="3072" spans="1:43" s="15" customFormat="1">
      <c r="A3072" s="16" t="s">
        <v>40</v>
      </c>
      <c r="B3072" s="182">
        <v>2021</v>
      </c>
      <c r="C3072" s="182">
        <v>11</v>
      </c>
      <c r="D3072" s="57" t="str">
        <f t="shared" si="613"/>
        <v>Q3</v>
      </c>
      <c r="E3072" s="16" t="s">
        <v>40</v>
      </c>
      <c r="F3072" s="182">
        <v>2022</v>
      </c>
      <c r="G3072" s="182">
        <v>1</v>
      </c>
      <c r="H3072" s="185"/>
      <c r="I3072" s="57" t="str">
        <f t="shared" si="601"/>
        <v>Q4</v>
      </c>
      <c r="J3072" s="178" t="s">
        <v>2924</v>
      </c>
      <c r="K3072" s="185" t="s">
        <v>2925</v>
      </c>
      <c r="L3072" s="25" t="s">
        <v>2926</v>
      </c>
      <c r="M3072" s="16" t="s">
        <v>2546</v>
      </c>
      <c r="N3072" s="16">
        <v>1</v>
      </c>
      <c r="O3072" s="16"/>
      <c r="P3072" s="57" t="str">
        <f t="shared" si="602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87" t="str">
        <f t="shared" si="612"/>
        <v>1.13</v>
      </c>
      <c r="Z3072" s="26">
        <f t="shared" si="610"/>
        <v>325000</v>
      </c>
      <c r="AA3072" s="16">
        <v>1.22</v>
      </c>
      <c r="AB3072" s="35">
        <f t="shared" si="611"/>
        <v>350884.95575221238</v>
      </c>
      <c r="AC3072" s="27">
        <f t="shared" si="603"/>
        <v>62387.345132743365</v>
      </c>
      <c r="AD3072" s="184">
        <v>0.17780000000000001</v>
      </c>
      <c r="AE3072" s="183">
        <f t="shared" si="604"/>
        <v>1</v>
      </c>
      <c r="AF3072" s="183">
        <f>IF(AND(COUNTIFS($J$18:J3072,J3072)=1,AE3072=1),1,"")</f>
        <v>1</v>
      </c>
      <c r="AG3072" s="183">
        <f>IF(C3072="","",IF(AND(COUNTIFS($J$18:J3072,J3072)=1,C3072&lt;&gt;""),1,""))</f>
        <v>1</v>
      </c>
      <c r="AH3072" s="183">
        <f>IF(G3072="","",IF(AND(COUNTIFS($J$18:J3072,J3072)=1,G3072&lt;&gt;""),1,""))</f>
        <v>1</v>
      </c>
      <c r="AI3072" s="28">
        <f t="shared" si="605"/>
        <v>26407088.359292038</v>
      </c>
      <c r="AJ3072" s="28">
        <f t="shared" si="606"/>
        <v>3424510.6998470803</v>
      </c>
      <c r="AK3072" s="29">
        <f t="shared" si="607"/>
        <v>0.12968149510667559</v>
      </c>
      <c r="AL3072" s="25"/>
      <c r="AM3072" s="25"/>
      <c r="AN3072" s="25"/>
      <c r="AO3072" s="25"/>
      <c r="AP3072" s="45" t="str">
        <f t="shared" si="608"/>
        <v>20221</v>
      </c>
      <c r="AQ3072" s="45" t="str">
        <f t="shared" si="609"/>
        <v>20221RMB</v>
      </c>
    </row>
    <row r="3073" spans="1:43" s="15" customFormat="1">
      <c r="A3073" s="16" t="s">
        <v>40</v>
      </c>
      <c r="B3073" s="182">
        <v>2021</v>
      </c>
      <c r="C3073" s="182">
        <v>11</v>
      </c>
      <c r="D3073" s="57" t="str">
        <f t="shared" si="613"/>
        <v>Q3</v>
      </c>
      <c r="E3073" s="16" t="s">
        <v>40</v>
      </c>
      <c r="F3073" s="182">
        <v>2022</v>
      </c>
      <c r="G3073" s="182">
        <v>1</v>
      </c>
      <c r="H3073" s="185"/>
      <c r="I3073" s="57" t="str">
        <f t="shared" si="601"/>
        <v>Q4</v>
      </c>
      <c r="J3073" s="178" t="s">
        <v>1852</v>
      </c>
      <c r="K3073" s="185" t="s">
        <v>1229</v>
      </c>
      <c r="L3073" s="25" t="s">
        <v>2726</v>
      </c>
      <c r="M3073" s="16" t="s">
        <v>47</v>
      </c>
      <c r="N3073" s="16">
        <v>1</v>
      </c>
      <c r="O3073" s="16"/>
      <c r="P3073" s="57" t="str">
        <f t="shared" si="602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87" t="str">
        <f t="shared" si="612"/>
        <v>1.13</v>
      </c>
      <c r="Z3073" s="26">
        <f t="shared" si="610"/>
        <v>465000</v>
      </c>
      <c r="AA3073" s="16">
        <v>1.22</v>
      </c>
      <c r="AB3073" s="35">
        <f t="shared" si="611"/>
        <v>502035.39823008853</v>
      </c>
      <c r="AC3073" s="27">
        <f t="shared" si="603"/>
        <v>117275.46902654869</v>
      </c>
      <c r="AD3073" s="184">
        <v>0.2336</v>
      </c>
      <c r="AE3073" s="183">
        <f t="shared" si="604"/>
        <v>0</v>
      </c>
      <c r="AF3073" s="183" t="str">
        <f>IF(AND(COUNTIFS($J$18:J3073,J3073)=1,AE3073=1),1,"")</f>
        <v/>
      </c>
      <c r="AG3073" s="183" t="str">
        <f>IF(C3073="","",IF(AND(COUNTIFS($J$18:J3073,J3073)=1,C3073&lt;&gt;""),1,""))</f>
        <v/>
      </c>
      <c r="AH3073" s="183" t="str">
        <f>IF(G3073="","",IF(AND(COUNTIFS($J$18:J3073,J3073)=1,G3073&lt;&gt;""),1,""))</f>
        <v/>
      </c>
      <c r="AI3073" s="28">
        <f t="shared" si="605"/>
        <v>26407088.359292038</v>
      </c>
      <c r="AJ3073" s="28">
        <f t="shared" si="606"/>
        <v>3424510.6998470803</v>
      </c>
      <c r="AK3073" s="29">
        <f t="shared" si="607"/>
        <v>0.12968149510667559</v>
      </c>
      <c r="AL3073" s="25"/>
      <c r="AM3073" s="25"/>
      <c r="AN3073" s="25"/>
      <c r="AO3073" s="25"/>
      <c r="AP3073" s="45" t="str">
        <f t="shared" si="608"/>
        <v>20221</v>
      </c>
      <c r="AQ3073" s="45" t="str">
        <f t="shared" si="609"/>
        <v>20221RMB</v>
      </c>
    </row>
    <row r="3074" spans="1:43" s="15" customFormat="1">
      <c r="A3074" s="16" t="s">
        <v>40</v>
      </c>
      <c r="B3074" s="182">
        <v>2021</v>
      </c>
      <c r="C3074" s="182">
        <v>11</v>
      </c>
      <c r="D3074" s="57" t="str">
        <f t="shared" si="613"/>
        <v>Q3</v>
      </c>
      <c r="E3074" s="16" t="s">
        <v>40</v>
      </c>
      <c r="F3074" s="182">
        <v>2022</v>
      </c>
      <c r="G3074" s="182">
        <v>1</v>
      </c>
      <c r="H3074" s="185"/>
      <c r="I3074" s="5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78" t="s">
        <v>1852</v>
      </c>
      <c r="K3074" s="185" t="s">
        <v>1229</v>
      </c>
      <c r="L3074" s="25" t="s">
        <v>2548</v>
      </c>
      <c r="M3074" s="16" t="s">
        <v>2546</v>
      </c>
      <c r="N3074" s="16">
        <v>1</v>
      </c>
      <c r="O3074" s="16"/>
      <c r="P3074" s="57" t="str">
        <f t="shared" ref="P3074:P3137" si="615">IF(M3074="","",IF(AND(N3074&gt;0,L3074&lt;&gt;""),"MAIN UNIT",IF(AND(O3074&gt;0,L3074&lt;&gt;""),"SERVICE/ PARTS","C66 SERVICE/OTHERS")))</f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87" t="str">
        <f t="shared" si="612"/>
        <v>1.13</v>
      </c>
      <c r="Z3074" s="26">
        <f t="shared" si="610"/>
        <v>360000</v>
      </c>
      <c r="AA3074" s="16">
        <v>1.22</v>
      </c>
      <c r="AB3074" s="35">
        <f t="shared" si="611"/>
        <v>388672.56637168146</v>
      </c>
      <c r="AC3074" s="27">
        <f t="shared" ref="AC3074:AC3137" si="616">IF(R3074&lt;&gt;"",AB3074*AD3074,"")</f>
        <v>90793.911504424788</v>
      </c>
      <c r="AD3074" s="184">
        <v>0.2336</v>
      </c>
      <c r="AE3074" s="183">
        <f t="shared" ref="AE3074:AE3137" si="617">IF(Q3074="","",IF(Q3074="Yes",1,0))</f>
        <v>0</v>
      </c>
      <c r="AF3074" s="183" t="str">
        <f>IF(AND(COUNTIFS($J$18:J3074,J3074)=1,AE3074=1),1,"")</f>
        <v/>
      </c>
      <c r="AG3074" s="183" t="str">
        <f>IF(C3074="","",IF(AND(COUNTIFS($J$18:J3074,J3074)=1,C3074&lt;&gt;""),1,""))</f>
        <v/>
      </c>
      <c r="AH3074" s="183" t="str">
        <f>IF(G3074="","",IF(AND(COUNTIFS($J$18:J3074,J3074)=1,G3074&lt;&gt;""),1,""))</f>
        <v/>
      </c>
      <c r="AI3074" s="28">
        <f t="shared" ref="AI3074:AI3137" si="618">IF(P3074="C66 SERVICE","",SUMIFS(AB:AB,F:F,F3074,G:G,G3074,E:E,E3074))</f>
        <v>26407088.359292038</v>
      </c>
      <c r="AJ3074" s="28">
        <f t="shared" ref="AJ3074:AJ3137" si="619">IF(P3074="C66 SERVICE","",SUMIFS(AC:AC,F:F,F3074,G:G,G3074,E:E,E3074))</f>
        <v>3424510.6998470803</v>
      </c>
      <c r="AK3074" s="29">
        <f t="shared" ref="AK3074:AK3137" si="620">IF(AJ3074&gt;0,AJ3074/AI3074,"")</f>
        <v>0.12968149510667559</v>
      </c>
      <c r="AL3074" s="25"/>
      <c r="AM3074" s="25"/>
      <c r="AN3074" s="25"/>
      <c r="AO3074" s="25"/>
      <c r="AP3074" s="45" t="str">
        <f t="shared" ref="AP3074:AP3137" si="621">IF(F3074="","",F3074&amp;G3074)</f>
        <v>20221</v>
      </c>
      <c r="AQ3074" s="45" t="str">
        <f t="shared" ref="AQ3074:AQ3137" si="622">IF(W3074="","",F3074&amp;G3074&amp;W3074)</f>
        <v>20221RMB</v>
      </c>
    </row>
    <row r="3075" spans="1:43" s="15" customFormat="1">
      <c r="A3075" s="16" t="s">
        <v>40</v>
      </c>
      <c r="B3075" s="182">
        <v>2021</v>
      </c>
      <c r="C3075" s="182">
        <v>11</v>
      </c>
      <c r="D3075" s="57" t="str">
        <f t="shared" si="613"/>
        <v>Q3</v>
      </c>
      <c r="E3075" s="16" t="s">
        <v>40</v>
      </c>
      <c r="F3075" s="182">
        <v>2022</v>
      </c>
      <c r="G3075" s="182">
        <v>2</v>
      </c>
      <c r="H3075" s="185"/>
      <c r="I3075" s="57" t="str">
        <f t="shared" si="614"/>
        <v>Q4</v>
      </c>
      <c r="J3075" s="178" t="s">
        <v>1901</v>
      </c>
      <c r="K3075" s="185" t="s">
        <v>54</v>
      </c>
      <c r="L3075" s="25" t="s">
        <v>2564</v>
      </c>
      <c r="M3075" s="16" t="s">
        <v>47</v>
      </c>
      <c r="N3075" s="16">
        <v>1</v>
      </c>
      <c r="O3075" s="16"/>
      <c r="P3075" s="57" t="str">
        <f t="shared" si="615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87" t="str">
        <f t="shared" si="612"/>
        <v>1.13</v>
      </c>
      <c r="Z3075" s="26">
        <f t="shared" si="610"/>
        <v>670000</v>
      </c>
      <c r="AA3075" s="16">
        <v>1.22</v>
      </c>
      <c r="AB3075" s="35">
        <f t="shared" si="611"/>
        <v>723362.83185840712</v>
      </c>
      <c r="AC3075" s="27">
        <f t="shared" si="616"/>
        <v>129192.60176991152</v>
      </c>
      <c r="AD3075" s="184">
        <v>0.17860000000000001</v>
      </c>
      <c r="AE3075" s="183">
        <f t="shared" si="617"/>
        <v>0</v>
      </c>
      <c r="AF3075" s="183" t="str">
        <f>IF(AND(COUNTIFS($J$18:J3075,J3075)=1,AE3075=1),1,"")</f>
        <v/>
      </c>
      <c r="AG3075" s="183" t="str">
        <f>IF(C3075="","",IF(AND(COUNTIFS($J$18:J3075,J3075)=1,C3075&lt;&gt;""),1,""))</f>
        <v/>
      </c>
      <c r="AH3075" s="183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82">
        <v>2021</v>
      </c>
      <c r="C3076" s="182">
        <v>11</v>
      </c>
      <c r="D3076" s="57" t="str">
        <f t="shared" si="613"/>
        <v>Q3</v>
      </c>
      <c r="E3076" s="16" t="s">
        <v>40</v>
      </c>
      <c r="F3076" s="182">
        <v>2022</v>
      </c>
      <c r="G3076" s="182">
        <v>2</v>
      </c>
      <c r="H3076" s="185"/>
      <c r="I3076" s="57" t="str">
        <f t="shared" si="614"/>
        <v>Q4</v>
      </c>
      <c r="J3076" s="178" t="s">
        <v>1901</v>
      </c>
      <c r="K3076" s="185" t="s">
        <v>54</v>
      </c>
      <c r="L3076" s="25" t="s">
        <v>2564</v>
      </c>
      <c r="M3076" s="16" t="s">
        <v>47</v>
      </c>
      <c r="N3076" s="16">
        <v>1</v>
      </c>
      <c r="O3076" s="16"/>
      <c r="P3076" s="57" t="str">
        <f t="shared" si="615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87" t="str">
        <f t="shared" si="612"/>
        <v>1.13</v>
      </c>
      <c r="Z3076" s="26">
        <f t="shared" si="610"/>
        <v>670000</v>
      </c>
      <c r="AA3076" s="16">
        <v>1.22</v>
      </c>
      <c r="AB3076" s="35">
        <f t="shared" si="611"/>
        <v>723362.83185840712</v>
      </c>
      <c r="AC3076" s="27">
        <f t="shared" si="616"/>
        <v>129192.60176991152</v>
      </c>
      <c r="AD3076" s="184">
        <v>0.17860000000000001</v>
      </c>
      <c r="AE3076" s="183">
        <f t="shared" si="617"/>
        <v>0</v>
      </c>
      <c r="AF3076" s="183" t="str">
        <f>IF(AND(COUNTIFS($J$18:J3076,J3076)=1,AE3076=1),1,"")</f>
        <v/>
      </c>
      <c r="AG3076" s="183" t="str">
        <f>IF(C3076="","",IF(AND(COUNTIFS($J$18:J3076,J3076)=1,C3076&lt;&gt;""),1,""))</f>
        <v/>
      </c>
      <c r="AH3076" s="183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82">
        <v>2021</v>
      </c>
      <c r="C3077" s="182">
        <v>11</v>
      </c>
      <c r="D3077" s="57" t="str">
        <f t="shared" si="613"/>
        <v>Q3</v>
      </c>
      <c r="E3077" s="16" t="s">
        <v>40</v>
      </c>
      <c r="F3077" s="182">
        <v>2022</v>
      </c>
      <c r="G3077" s="182">
        <v>2</v>
      </c>
      <c r="H3077" s="185"/>
      <c r="I3077" s="57" t="str">
        <f t="shared" si="614"/>
        <v>Q4</v>
      </c>
      <c r="J3077" s="178" t="s">
        <v>1901</v>
      </c>
      <c r="K3077" s="185" t="s">
        <v>54</v>
      </c>
      <c r="L3077" s="25" t="s">
        <v>2777</v>
      </c>
      <c r="M3077" s="16" t="s">
        <v>2778</v>
      </c>
      <c r="N3077" s="16">
        <v>1</v>
      </c>
      <c r="O3077" s="16"/>
      <c r="P3077" s="57" t="str">
        <f t="shared" si="615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87" t="str">
        <f t="shared" si="612"/>
        <v>1.13</v>
      </c>
      <c r="Z3077" s="26">
        <f t="shared" si="610"/>
        <v>426550</v>
      </c>
      <c r="AA3077" s="16">
        <v>1.22</v>
      </c>
      <c r="AB3077" s="35">
        <f t="shared" si="611"/>
        <v>460523.00884955761</v>
      </c>
      <c r="AC3077" s="27">
        <f t="shared" si="616"/>
        <v>113012.34637168144</v>
      </c>
      <c r="AD3077" s="184">
        <v>0.24540000000000001</v>
      </c>
      <c r="AE3077" s="183">
        <f t="shared" si="617"/>
        <v>0</v>
      </c>
      <c r="AF3077" s="183" t="str">
        <f>IF(AND(COUNTIFS($J$18:J3077,J3077)=1,AE3077=1),1,"")</f>
        <v/>
      </c>
      <c r="AG3077" s="183" t="str">
        <f>IF(C3077="","",IF(AND(COUNTIFS($J$18:J3077,J3077)=1,C3077&lt;&gt;""),1,""))</f>
        <v/>
      </c>
      <c r="AH3077" s="183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82">
        <v>2021</v>
      </c>
      <c r="C3078" s="182">
        <v>11</v>
      </c>
      <c r="D3078" s="57" t="str">
        <f t="shared" si="613"/>
        <v>Q3</v>
      </c>
      <c r="E3078" s="16" t="s">
        <v>40</v>
      </c>
      <c r="F3078" s="182">
        <v>2022</v>
      </c>
      <c r="G3078" s="182">
        <v>2</v>
      </c>
      <c r="H3078" s="185"/>
      <c r="I3078" s="57" t="str">
        <f t="shared" si="614"/>
        <v>Q4</v>
      </c>
      <c r="J3078" s="178" t="s">
        <v>1901</v>
      </c>
      <c r="K3078" s="185" t="s">
        <v>54</v>
      </c>
      <c r="L3078" s="25" t="s">
        <v>2777</v>
      </c>
      <c r="M3078" s="16" t="s">
        <v>2778</v>
      </c>
      <c r="N3078" s="16">
        <v>1</v>
      </c>
      <c r="O3078" s="16"/>
      <c r="P3078" s="57" t="str">
        <f t="shared" si="615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87" t="str">
        <f t="shared" si="612"/>
        <v>1.13</v>
      </c>
      <c r="Z3078" s="26">
        <f t="shared" ref="Z3078:Z3141" si="623">IF(X3078="","",X3078*MAX(O3078,N3078))</f>
        <v>426550</v>
      </c>
      <c r="AA3078" s="16">
        <v>1.22</v>
      </c>
      <c r="AB3078" s="35">
        <f t="shared" si="611"/>
        <v>460523.00884955761</v>
      </c>
      <c r="AC3078" s="27">
        <f t="shared" si="616"/>
        <v>113012.34637168144</v>
      </c>
      <c r="AD3078" s="184">
        <v>0.24540000000000001</v>
      </c>
      <c r="AE3078" s="183">
        <f t="shared" si="617"/>
        <v>0</v>
      </c>
      <c r="AF3078" s="183" t="str">
        <f>IF(AND(COUNTIFS($J$18:J3078,J3078)=1,AE3078=1),1,"")</f>
        <v/>
      </c>
      <c r="AG3078" s="183" t="str">
        <f>IF(C3078="","",IF(AND(COUNTIFS($J$18:J3078,J3078)=1,C3078&lt;&gt;""),1,""))</f>
        <v/>
      </c>
      <c r="AH3078" s="183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82">
        <v>2021</v>
      </c>
      <c r="C3079" s="182">
        <v>11</v>
      </c>
      <c r="D3079" s="57" t="str">
        <f t="shared" si="613"/>
        <v>Q3</v>
      </c>
      <c r="E3079" s="16" t="s">
        <v>40</v>
      </c>
      <c r="F3079" s="182">
        <v>2022</v>
      </c>
      <c r="G3079" s="182">
        <v>2</v>
      </c>
      <c r="H3079" s="185"/>
      <c r="I3079" s="57" t="str">
        <f t="shared" si="614"/>
        <v>Q4</v>
      </c>
      <c r="J3079" s="178" t="s">
        <v>1901</v>
      </c>
      <c r="K3079" s="185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5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87" t="str">
        <f t="shared" si="612"/>
        <v>1.13</v>
      </c>
      <c r="Z3079" s="26">
        <f t="shared" si="623"/>
        <v>25650</v>
      </c>
      <c r="AA3079" s="16">
        <v>1.22</v>
      </c>
      <c r="AB3079" s="35">
        <f t="shared" si="611"/>
        <v>27692.920353982303</v>
      </c>
      <c r="AC3079" s="27">
        <f t="shared" si="616"/>
        <v>4945.95557522124</v>
      </c>
      <c r="AD3079" s="184">
        <v>0.17860000000000001</v>
      </c>
      <c r="AE3079" s="183">
        <f t="shared" si="617"/>
        <v>0</v>
      </c>
      <c r="AF3079" s="183" t="str">
        <f>IF(AND(COUNTIFS($J$18:J3079,J3079)=1,AE3079=1),1,"")</f>
        <v/>
      </c>
      <c r="AG3079" s="183" t="str">
        <f>IF(C3079="","",IF(AND(COUNTIFS($J$18:J3079,J3079)=1,C3079&lt;&gt;""),1,""))</f>
        <v/>
      </c>
      <c r="AH3079" s="183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82">
        <v>2021</v>
      </c>
      <c r="C3080" s="182">
        <v>11</v>
      </c>
      <c r="D3080" s="57" t="str">
        <f t="shared" si="613"/>
        <v>Q3</v>
      </c>
      <c r="E3080" s="16" t="s">
        <v>40</v>
      </c>
      <c r="F3080" s="182">
        <v>2022</v>
      </c>
      <c r="G3080" s="182">
        <v>2</v>
      </c>
      <c r="H3080" s="185"/>
      <c r="I3080" s="57" t="str">
        <f t="shared" si="614"/>
        <v>Q4</v>
      </c>
      <c r="J3080" s="178" t="s">
        <v>1901</v>
      </c>
      <c r="K3080" s="185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5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87" t="str">
        <f t="shared" si="612"/>
        <v>1.13</v>
      </c>
      <c r="Z3080" s="26">
        <f t="shared" si="623"/>
        <v>25650</v>
      </c>
      <c r="AA3080" s="16">
        <v>1.22</v>
      </c>
      <c r="AB3080" s="35">
        <f t="shared" si="611"/>
        <v>27692.920353982303</v>
      </c>
      <c r="AC3080" s="27">
        <f t="shared" si="616"/>
        <v>4945.95557522124</v>
      </c>
      <c r="AD3080" s="184">
        <v>0.17860000000000001</v>
      </c>
      <c r="AE3080" s="183">
        <f t="shared" si="617"/>
        <v>0</v>
      </c>
      <c r="AF3080" s="183" t="str">
        <f>IF(AND(COUNTIFS($J$18:J3080,J3080)=1,AE3080=1),1,"")</f>
        <v/>
      </c>
      <c r="AG3080" s="183" t="str">
        <f>IF(C3080="","",IF(AND(COUNTIFS($J$18:J3080,J3080)=1,C3080&lt;&gt;""),1,""))</f>
        <v/>
      </c>
      <c r="AH3080" s="183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82">
        <v>2021</v>
      </c>
      <c r="C3081" s="182">
        <v>11</v>
      </c>
      <c r="D3081" s="57" t="str">
        <f t="shared" si="613"/>
        <v>Q3</v>
      </c>
      <c r="E3081" s="16" t="s">
        <v>40</v>
      </c>
      <c r="F3081" s="182">
        <v>2022</v>
      </c>
      <c r="G3081" s="182">
        <v>2</v>
      </c>
      <c r="H3081" s="185"/>
      <c r="I3081" s="57" t="str">
        <f t="shared" si="614"/>
        <v>Q4</v>
      </c>
      <c r="J3081" s="178" t="s">
        <v>1901</v>
      </c>
      <c r="K3081" s="185" t="s">
        <v>54</v>
      </c>
      <c r="L3081" s="25" t="s">
        <v>2927</v>
      </c>
      <c r="M3081" s="16" t="s">
        <v>354</v>
      </c>
      <c r="N3081" s="16">
        <v>1</v>
      </c>
      <c r="O3081" s="16"/>
      <c r="P3081" s="57" t="str">
        <f t="shared" si="615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87" t="str">
        <f t="shared" si="612"/>
        <v>1.13</v>
      </c>
      <c r="Z3081" s="26">
        <f t="shared" si="623"/>
        <v>55100</v>
      </c>
      <c r="AA3081" s="16">
        <v>1.22</v>
      </c>
      <c r="AB3081" s="35">
        <f t="shared" si="611"/>
        <v>59488.495575221241</v>
      </c>
      <c r="AC3081" s="27">
        <f t="shared" si="616"/>
        <v>10624.645309734515</v>
      </c>
      <c r="AD3081" s="184">
        <v>0.17860000000000001</v>
      </c>
      <c r="AE3081" s="183">
        <f t="shared" si="617"/>
        <v>0</v>
      </c>
      <c r="AF3081" s="183" t="str">
        <f>IF(AND(COUNTIFS($J$18:J3081,J3081)=1,AE3081=1),1,"")</f>
        <v/>
      </c>
      <c r="AG3081" s="183" t="str">
        <f>IF(C3081="","",IF(AND(COUNTIFS($J$18:J3081,J3081)=1,C3081&lt;&gt;""),1,""))</f>
        <v/>
      </c>
      <c r="AH3081" s="183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82">
        <v>2021</v>
      </c>
      <c r="C3082" s="182">
        <v>11</v>
      </c>
      <c r="D3082" s="57" t="str">
        <f t="shared" si="613"/>
        <v>Q3</v>
      </c>
      <c r="E3082" s="16" t="s">
        <v>40</v>
      </c>
      <c r="F3082" s="182">
        <v>2022</v>
      </c>
      <c r="G3082" s="182">
        <v>2</v>
      </c>
      <c r="H3082" s="185"/>
      <c r="I3082" s="57" t="str">
        <f t="shared" si="614"/>
        <v>Q4</v>
      </c>
      <c r="J3082" s="178" t="s">
        <v>1901</v>
      </c>
      <c r="K3082" s="185" t="s">
        <v>54</v>
      </c>
      <c r="L3082" s="25" t="s">
        <v>2927</v>
      </c>
      <c r="M3082" s="16" t="s">
        <v>354</v>
      </c>
      <c r="N3082" s="16">
        <v>1</v>
      </c>
      <c r="O3082" s="16"/>
      <c r="P3082" s="57" t="str">
        <f t="shared" si="615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87" t="str">
        <f t="shared" si="612"/>
        <v>1.13</v>
      </c>
      <c r="Z3082" s="26">
        <f t="shared" si="623"/>
        <v>55100</v>
      </c>
      <c r="AA3082" s="16">
        <v>1.22</v>
      </c>
      <c r="AB3082" s="35">
        <f t="shared" ref="AB3082:AB3145" si="624">IF(AND(R3082&lt;&gt;"C66",R3082&lt;&gt;""),Z3082/Y3082*AA3082,"")</f>
        <v>59488.495575221241</v>
      </c>
      <c r="AC3082" s="27">
        <f t="shared" si="616"/>
        <v>10624.645309734515</v>
      </c>
      <c r="AD3082" s="184">
        <v>0.17860000000000001</v>
      </c>
      <c r="AE3082" s="183">
        <f t="shared" si="617"/>
        <v>0</v>
      </c>
      <c r="AF3082" s="183" t="str">
        <f>IF(AND(COUNTIFS($J$18:J3082,J3082)=1,AE3082=1),1,"")</f>
        <v/>
      </c>
      <c r="AG3082" s="183" t="str">
        <f>IF(C3082="","",IF(AND(COUNTIFS($J$18:J3082,J3082)=1,C3082&lt;&gt;""),1,""))</f>
        <v/>
      </c>
      <c r="AH3082" s="183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82">
        <v>2021</v>
      </c>
      <c r="C3083" s="182">
        <v>11</v>
      </c>
      <c r="D3083" s="57" t="str">
        <f t="shared" si="613"/>
        <v>Q3</v>
      </c>
      <c r="E3083" s="16" t="s">
        <v>40</v>
      </c>
      <c r="F3083" s="182">
        <v>2022</v>
      </c>
      <c r="G3083" s="182">
        <v>2</v>
      </c>
      <c r="H3083" s="185"/>
      <c r="I3083" s="57" t="str">
        <f t="shared" si="614"/>
        <v>Q4</v>
      </c>
      <c r="J3083" s="178" t="s">
        <v>1901</v>
      </c>
      <c r="K3083" s="185" t="s">
        <v>54</v>
      </c>
      <c r="L3083" s="25" t="s">
        <v>2928</v>
      </c>
      <c r="M3083" s="16" t="s">
        <v>354</v>
      </c>
      <c r="N3083" s="16">
        <v>1</v>
      </c>
      <c r="O3083" s="16"/>
      <c r="P3083" s="57" t="str">
        <f t="shared" si="615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87" t="str">
        <f t="shared" si="612"/>
        <v>1.13</v>
      </c>
      <c r="Z3083" s="26">
        <f t="shared" si="623"/>
        <v>47500</v>
      </c>
      <c r="AA3083" s="16">
        <v>1.22</v>
      </c>
      <c r="AB3083" s="35">
        <f t="shared" si="624"/>
        <v>51283.185840707964</v>
      </c>
      <c r="AC3083" s="27">
        <f t="shared" si="616"/>
        <v>9159.1769911504434</v>
      </c>
      <c r="AD3083" s="184">
        <v>0.17860000000000001</v>
      </c>
      <c r="AE3083" s="183">
        <f t="shared" si="617"/>
        <v>0</v>
      </c>
      <c r="AF3083" s="183" t="str">
        <f>IF(AND(COUNTIFS($J$18:J3083,J3083)=1,AE3083=1),1,"")</f>
        <v/>
      </c>
      <c r="AG3083" s="183" t="str">
        <f>IF(C3083="","",IF(AND(COUNTIFS($J$18:J3083,J3083)=1,C3083&lt;&gt;""),1,""))</f>
        <v/>
      </c>
      <c r="AH3083" s="183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82">
        <v>2021</v>
      </c>
      <c r="C3084" s="182">
        <v>11</v>
      </c>
      <c r="D3084" s="57" t="str">
        <f t="shared" si="613"/>
        <v>Q3</v>
      </c>
      <c r="E3084" s="16" t="s">
        <v>40</v>
      </c>
      <c r="F3084" s="182">
        <v>2022</v>
      </c>
      <c r="G3084" s="182">
        <v>2</v>
      </c>
      <c r="H3084" s="185"/>
      <c r="I3084" s="57" t="str">
        <f t="shared" si="614"/>
        <v>Q4</v>
      </c>
      <c r="J3084" s="178" t="s">
        <v>1901</v>
      </c>
      <c r="K3084" s="185" t="s">
        <v>54</v>
      </c>
      <c r="L3084" s="25" t="s">
        <v>2928</v>
      </c>
      <c r="M3084" s="16" t="s">
        <v>354</v>
      </c>
      <c r="N3084" s="16">
        <v>1</v>
      </c>
      <c r="O3084" s="16"/>
      <c r="P3084" s="57" t="str">
        <f t="shared" si="615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87" t="str">
        <f t="shared" si="612"/>
        <v>1.13</v>
      </c>
      <c r="Z3084" s="26">
        <f t="shared" si="623"/>
        <v>47500</v>
      </c>
      <c r="AA3084" s="16">
        <v>1.22</v>
      </c>
      <c r="AB3084" s="35">
        <f t="shared" si="624"/>
        <v>51283.185840707964</v>
      </c>
      <c r="AC3084" s="27">
        <f t="shared" si="616"/>
        <v>9159.1769911504434</v>
      </c>
      <c r="AD3084" s="184">
        <v>0.17860000000000001</v>
      </c>
      <c r="AE3084" s="183">
        <f t="shared" si="617"/>
        <v>0</v>
      </c>
      <c r="AF3084" s="183" t="str">
        <f>IF(AND(COUNTIFS($J$18:J3084,J3084)=1,AE3084=1),1,"")</f>
        <v/>
      </c>
      <c r="AG3084" s="183" t="str">
        <f>IF(C3084="","",IF(AND(COUNTIFS($J$18:J3084,J3084)=1,C3084&lt;&gt;""),1,""))</f>
        <v/>
      </c>
      <c r="AH3084" s="183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82">
        <v>2021</v>
      </c>
      <c r="C3085" s="182">
        <v>12</v>
      </c>
      <c r="D3085" s="57" t="str">
        <f t="shared" si="613"/>
        <v>Q3</v>
      </c>
      <c r="E3085" s="16" t="s">
        <v>40</v>
      </c>
      <c r="F3085" s="182">
        <v>2022</v>
      </c>
      <c r="G3085" s="182">
        <v>2</v>
      </c>
      <c r="H3085" s="185"/>
      <c r="I3085" s="57" t="str">
        <f t="shared" si="614"/>
        <v>Q4</v>
      </c>
      <c r="J3085" s="178" t="s">
        <v>2929</v>
      </c>
      <c r="K3085" s="185" t="s">
        <v>1398</v>
      </c>
      <c r="L3085" s="25" t="s">
        <v>2548</v>
      </c>
      <c r="M3085" s="16" t="s">
        <v>2546</v>
      </c>
      <c r="N3085" s="16">
        <v>1</v>
      </c>
      <c r="O3085" s="16"/>
      <c r="P3085" s="57" t="str">
        <f t="shared" si="615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87" t="str">
        <f t="shared" si="612"/>
        <v>1.13</v>
      </c>
      <c r="Z3085" s="26">
        <f t="shared" si="623"/>
        <v>406243</v>
      </c>
      <c r="AA3085" s="16">
        <v>1.22</v>
      </c>
      <c r="AB3085" s="35">
        <f t="shared" si="624"/>
        <v>438598.63716814166</v>
      </c>
      <c r="AC3085" s="27">
        <f t="shared" si="616"/>
        <v>81798.645831858419</v>
      </c>
      <c r="AD3085" s="184">
        <v>0.1865</v>
      </c>
      <c r="AE3085" s="183">
        <f t="shared" si="617"/>
        <v>0</v>
      </c>
      <c r="AF3085" s="183" t="str">
        <f>IF(AND(COUNTIFS($J$18:J3085,J3085)=1,AE3085=1),1,"")</f>
        <v/>
      </c>
      <c r="AG3085" s="183">
        <f>IF(C3085="","",IF(AND(COUNTIFS($J$18:J3085,J3085)=1,C3085&lt;&gt;""),1,""))</f>
        <v>1</v>
      </c>
      <c r="AH3085" s="183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82">
        <v>2021</v>
      </c>
      <c r="C3086" s="182">
        <v>9</v>
      </c>
      <c r="D3086" s="57" t="str">
        <f t="shared" si="613"/>
        <v>Q2</v>
      </c>
      <c r="E3086" s="16" t="s">
        <v>40</v>
      </c>
      <c r="F3086" s="182">
        <v>2022</v>
      </c>
      <c r="G3086" s="182">
        <v>2</v>
      </c>
      <c r="H3086" s="185"/>
      <c r="I3086" s="57" t="str">
        <f t="shared" si="614"/>
        <v>Q4</v>
      </c>
      <c r="J3086" s="178" t="s">
        <v>2930</v>
      </c>
      <c r="K3086" s="185" t="s">
        <v>2931</v>
      </c>
      <c r="L3086" s="25" t="s">
        <v>2783</v>
      </c>
      <c r="M3086" s="16" t="s">
        <v>2778</v>
      </c>
      <c r="N3086" s="16">
        <v>2</v>
      </c>
      <c r="O3086" s="16"/>
      <c r="P3086" s="57" t="str">
        <f t="shared" si="615"/>
        <v>MAIN UNIT</v>
      </c>
      <c r="Q3086" s="16" t="s">
        <v>56</v>
      </c>
      <c r="R3086" s="16" t="s">
        <v>1991</v>
      </c>
      <c r="S3086" s="16" t="s">
        <v>38</v>
      </c>
      <c r="T3086" s="16" t="s">
        <v>2932</v>
      </c>
      <c r="U3086" s="16" t="s">
        <v>137</v>
      </c>
      <c r="V3086" s="16" t="s">
        <v>2779</v>
      </c>
      <c r="W3086" s="16" t="s">
        <v>849</v>
      </c>
      <c r="X3086" s="34">
        <v>68000</v>
      </c>
      <c r="Y3086" s="187" t="str">
        <f t="shared" si="612"/>
        <v>1</v>
      </c>
      <c r="Z3086" s="26">
        <f t="shared" si="623"/>
        <v>136000</v>
      </c>
      <c r="AA3086" s="16">
        <v>7.8</v>
      </c>
      <c r="AB3086" s="35">
        <f t="shared" si="624"/>
        <v>1060800</v>
      </c>
      <c r="AC3086" s="27">
        <f t="shared" si="616"/>
        <v>106822.56</v>
      </c>
      <c r="AD3086" s="184">
        <v>0.1007</v>
      </c>
      <c r="AE3086" s="183">
        <f t="shared" si="617"/>
        <v>1</v>
      </c>
      <c r="AF3086" s="183">
        <f>IF(AND(COUNTIFS($J$18:J3086,J3086)=1,AE3086=1),1,"")</f>
        <v>1</v>
      </c>
      <c r="AG3086" s="183">
        <f>IF(C3086="","",IF(AND(COUNTIFS($J$18:J3086,J3086)=1,C3086&lt;&gt;""),1,""))</f>
        <v>1</v>
      </c>
      <c r="AH3086" s="183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82">
        <v>2021</v>
      </c>
      <c r="C3087" s="182">
        <v>12</v>
      </c>
      <c r="D3087" s="57" t="str">
        <f t="shared" si="613"/>
        <v>Q3</v>
      </c>
      <c r="E3087" s="16" t="s">
        <v>40</v>
      </c>
      <c r="F3087" s="182">
        <v>2022</v>
      </c>
      <c r="G3087" s="182">
        <v>3</v>
      </c>
      <c r="H3087" s="185"/>
      <c r="I3087" s="57" t="str">
        <f t="shared" si="614"/>
        <v>Q4</v>
      </c>
      <c r="J3087" s="178" t="s">
        <v>2933</v>
      </c>
      <c r="K3087" s="185" t="s">
        <v>2934</v>
      </c>
      <c r="L3087" s="25" t="s">
        <v>2902</v>
      </c>
      <c r="M3087" s="16" t="s">
        <v>2778</v>
      </c>
      <c r="N3087" s="16">
        <v>1</v>
      </c>
      <c r="O3087" s="16"/>
      <c r="P3087" s="57" t="str">
        <f t="shared" si="615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87" t="str">
        <f t="shared" si="612"/>
        <v>1.13</v>
      </c>
      <c r="Z3087" s="26">
        <f t="shared" si="623"/>
        <v>720000</v>
      </c>
      <c r="AA3087" s="16">
        <v>1.22</v>
      </c>
      <c r="AB3087" s="35">
        <f t="shared" si="624"/>
        <v>777345.13274336292</v>
      </c>
      <c r="AC3087" s="27">
        <f t="shared" si="616"/>
        <v>81232.566371681416</v>
      </c>
      <c r="AD3087" s="184">
        <v>0.1045</v>
      </c>
      <c r="AE3087" s="183">
        <f t="shared" si="617"/>
        <v>1</v>
      </c>
      <c r="AF3087" s="183">
        <f>IF(AND(COUNTIFS($J$18:J3087,J3087)=1,AE3087=1),1,"")</f>
        <v>1</v>
      </c>
      <c r="AG3087" s="183">
        <f>IF(C3087="","",IF(AND(COUNTIFS($J$18:J3087,J3087)=1,C3087&lt;&gt;""),1,""))</f>
        <v>1</v>
      </c>
      <c r="AH3087" s="183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82">
        <v>2021</v>
      </c>
      <c r="C3088" s="182">
        <v>12</v>
      </c>
      <c r="D3088" s="57" t="str">
        <f t="shared" si="613"/>
        <v>Q3</v>
      </c>
      <c r="E3088" s="16" t="s">
        <v>40</v>
      </c>
      <c r="F3088" s="182">
        <v>2022</v>
      </c>
      <c r="G3088" s="182">
        <v>3</v>
      </c>
      <c r="H3088" s="185"/>
      <c r="I3088" s="57" t="str">
        <f t="shared" si="614"/>
        <v>Q4</v>
      </c>
      <c r="J3088" s="178" t="s">
        <v>2933</v>
      </c>
      <c r="K3088" s="185" t="s">
        <v>2934</v>
      </c>
      <c r="L3088" s="25" t="s">
        <v>2902</v>
      </c>
      <c r="M3088" s="16" t="s">
        <v>2778</v>
      </c>
      <c r="N3088" s="16">
        <v>1</v>
      </c>
      <c r="O3088" s="16"/>
      <c r="P3088" s="57" t="str">
        <f t="shared" si="615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87" t="str">
        <f t="shared" si="612"/>
        <v>1.13</v>
      </c>
      <c r="Z3088" s="26">
        <f t="shared" si="623"/>
        <v>720000</v>
      </c>
      <c r="AA3088" s="16">
        <v>1.22</v>
      </c>
      <c r="AB3088" s="35">
        <f t="shared" si="624"/>
        <v>777345.13274336292</v>
      </c>
      <c r="AC3088" s="27">
        <f t="shared" si="616"/>
        <v>81232.566371681416</v>
      </c>
      <c r="AD3088" s="184">
        <v>0.1045</v>
      </c>
      <c r="AE3088" s="183">
        <f t="shared" si="617"/>
        <v>1</v>
      </c>
      <c r="AF3088" s="183" t="str">
        <f>IF(AND(COUNTIFS($J$18:J3088,J3088)=1,AE3088=1),1,"")</f>
        <v/>
      </c>
      <c r="AG3088" s="183" t="str">
        <f>IF(C3088="","",IF(AND(COUNTIFS($J$18:J3088,J3088)=1,C3088&lt;&gt;""),1,""))</f>
        <v/>
      </c>
      <c r="AH3088" s="183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82">
        <v>2021</v>
      </c>
      <c r="C3089" s="182">
        <v>9</v>
      </c>
      <c r="D3089" s="57" t="str">
        <f t="shared" si="613"/>
        <v>Q2</v>
      </c>
      <c r="E3089" s="16" t="s">
        <v>42</v>
      </c>
      <c r="F3089" s="182">
        <v>2023</v>
      </c>
      <c r="G3089" s="182">
        <v>9</v>
      </c>
      <c r="H3089" s="185"/>
      <c r="I3089" s="57" t="str">
        <f t="shared" si="614"/>
        <v>Q2</v>
      </c>
      <c r="J3089" s="178" t="s">
        <v>2918</v>
      </c>
      <c r="K3089" s="185" t="s">
        <v>1845</v>
      </c>
      <c r="L3089" s="25" t="s">
        <v>2935</v>
      </c>
      <c r="M3089" s="16" t="s">
        <v>2778</v>
      </c>
      <c r="N3089" s="16">
        <v>1</v>
      </c>
      <c r="O3089" s="16"/>
      <c r="P3089" s="57" t="str">
        <f t="shared" si="615"/>
        <v>MAIN UNIT</v>
      </c>
      <c r="Q3089" s="16" t="s">
        <v>2919</v>
      </c>
      <c r="R3089" s="16" t="s">
        <v>1991</v>
      </c>
      <c r="S3089" s="16" t="s">
        <v>38</v>
      </c>
      <c r="T3089" s="16" t="s">
        <v>2920</v>
      </c>
      <c r="U3089" s="16" t="s">
        <v>137</v>
      </c>
      <c r="V3089" s="16" t="s">
        <v>2921</v>
      </c>
      <c r="W3089" s="16" t="s">
        <v>51</v>
      </c>
      <c r="X3089" s="34">
        <v>-315835</v>
      </c>
      <c r="Y3089" s="187" t="str">
        <f>IF(W3089="","",IF(W3089="RMB","1.13", "1"))</f>
        <v>1.13</v>
      </c>
      <c r="Z3089" s="26">
        <f t="shared" si="623"/>
        <v>-315835</v>
      </c>
      <c r="AA3089" s="16">
        <v>1.077</v>
      </c>
      <c r="AB3089" s="35">
        <f t="shared" si="624"/>
        <v>-301021.5</v>
      </c>
      <c r="AC3089" s="27">
        <f t="shared" si="616"/>
        <v>-49247.117399999996</v>
      </c>
      <c r="AD3089" s="184">
        <v>0.1636</v>
      </c>
      <c r="AE3089" s="183">
        <f t="shared" si="617"/>
        <v>0</v>
      </c>
      <c r="AF3089" s="183" t="str">
        <f>IF(AND(COUNTIFS($J$18:J3089,J3089)=1,AE3089=1),1,"")</f>
        <v/>
      </c>
      <c r="AG3089" s="183" t="str">
        <f>IF(C3089="","",IF(AND(COUNTIFS($J$18:J3089,J3089)=1,C3089&lt;&gt;""),1,""))</f>
        <v/>
      </c>
      <c r="AH3089" s="183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2936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82">
        <v>2021</v>
      </c>
      <c r="C3090" s="182">
        <v>9</v>
      </c>
      <c r="D3090" s="57" t="str">
        <f t="shared" si="613"/>
        <v>Q2</v>
      </c>
      <c r="E3090" s="16" t="s">
        <v>42</v>
      </c>
      <c r="F3090" s="182">
        <v>2023</v>
      </c>
      <c r="G3090" s="182">
        <v>9</v>
      </c>
      <c r="H3090" s="185"/>
      <c r="I3090" s="57" t="str">
        <f t="shared" si="614"/>
        <v>Q2</v>
      </c>
      <c r="J3090" s="178" t="s">
        <v>2918</v>
      </c>
      <c r="K3090" s="185" t="s">
        <v>1845</v>
      </c>
      <c r="L3090" s="25" t="s">
        <v>2935</v>
      </c>
      <c r="M3090" s="16" t="s">
        <v>2778</v>
      </c>
      <c r="N3090" s="16">
        <v>1</v>
      </c>
      <c r="O3090" s="16"/>
      <c r="P3090" s="57" t="str">
        <f t="shared" si="615"/>
        <v>MAIN UNIT</v>
      </c>
      <c r="Q3090" s="16" t="s">
        <v>2919</v>
      </c>
      <c r="R3090" s="16" t="s">
        <v>1991</v>
      </c>
      <c r="S3090" s="16" t="s">
        <v>38</v>
      </c>
      <c r="T3090" s="16" t="s">
        <v>2920</v>
      </c>
      <c r="U3090" s="16" t="s">
        <v>137</v>
      </c>
      <c r="V3090" s="16" t="s">
        <v>2921</v>
      </c>
      <c r="W3090" s="16" t="s">
        <v>51</v>
      </c>
      <c r="X3090" s="34">
        <v>-602290</v>
      </c>
      <c r="Y3090" s="187" t="str">
        <f>IF(W3090="","",IF(W3090="RMB","1.13", "1"))</f>
        <v>1.13</v>
      </c>
      <c r="Z3090" s="26">
        <f t="shared" si="623"/>
        <v>-602290</v>
      </c>
      <c r="AA3090" s="16">
        <v>1.077</v>
      </c>
      <c r="AB3090" s="35">
        <f t="shared" si="624"/>
        <v>-574041</v>
      </c>
      <c r="AC3090" s="27">
        <f t="shared" si="616"/>
        <v>-93913.107600000003</v>
      </c>
      <c r="AD3090" s="184">
        <v>0.1636</v>
      </c>
      <c r="AE3090" s="183">
        <f t="shared" si="617"/>
        <v>0</v>
      </c>
      <c r="AF3090" s="183" t="str">
        <f>IF(AND(COUNTIFS($J$18:J3090,J3090)=1,AE3090=1),1,"")</f>
        <v/>
      </c>
      <c r="AG3090" s="183" t="str">
        <f>IF(C3090="","",IF(AND(COUNTIFS($J$18:J3090,J3090)=1,C3090&lt;&gt;""),1,""))</f>
        <v/>
      </c>
      <c r="AH3090" s="183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2936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82">
        <v>2023</v>
      </c>
      <c r="C3091" s="182">
        <v>6</v>
      </c>
      <c r="D3091" s="57" t="str">
        <f t="shared" si="613"/>
        <v>Q1</v>
      </c>
      <c r="E3091" s="182" t="s">
        <v>42</v>
      </c>
      <c r="F3091" s="182">
        <v>2024</v>
      </c>
      <c r="G3091" s="182">
        <v>1</v>
      </c>
      <c r="H3091" s="185"/>
      <c r="I3091" s="57" t="str">
        <f t="shared" si="614"/>
        <v>Q4</v>
      </c>
      <c r="J3091" s="178" t="s">
        <v>2720</v>
      </c>
      <c r="K3091" s="185" t="s">
        <v>2721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5"/>
        <v>MAIN UNIT</v>
      </c>
      <c r="Q3091" s="16" t="s">
        <v>56</v>
      </c>
      <c r="R3091" s="16" t="s">
        <v>49</v>
      </c>
      <c r="S3091" s="16" t="s">
        <v>36</v>
      </c>
      <c r="T3091" s="16" t="s">
        <v>65</v>
      </c>
      <c r="U3091" s="16" t="s">
        <v>2471</v>
      </c>
      <c r="V3091" s="16" t="s">
        <v>114</v>
      </c>
      <c r="W3091" s="16" t="s">
        <v>96</v>
      </c>
      <c r="X3091" s="34">
        <v>7960000</v>
      </c>
      <c r="Y3091" s="187" t="str">
        <f>IF(W3091="RMB","1.13", "1")</f>
        <v>1</v>
      </c>
      <c r="Z3091" s="26">
        <f t="shared" si="623"/>
        <v>7960000</v>
      </c>
      <c r="AA3091" s="16">
        <v>5.6300000000000003E-2</v>
      </c>
      <c r="AB3091" s="35">
        <f t="shared" si="624"/>
        <v>448148</v>
      </c>
      <c r="AC3091" s="27">
        <f t="shared" si="616"/>
        <v>53777.759999999995</v>
      </c>
      <c r="AD3091" s="184">
        <v>0.12</v>
      </c>
      <c r="AE3091" s="183">
        <f t="shared" si="617"/>
        <v>1</v>
      </c>
      <c r="AF3091" s="183" t="str">
        <f>IF(AND(COUNTIFS($J$18:J3091,J3091)=1,AE3091=1),1,"")</f>
        <v/>
      </c>
      <c r="AG3091" s="183" t="str">
        <f>IF(C3091="","",IF(AND(COUNTIFS($J$18:J3091,J3091)=1,C3091&lt;&gt;""),1,""))</f>
        <v/>
      </c>
      <c r="AH3091" s="183" t="str">
        <f>IF(G3091="","",IF(AND(COUNTIFS($J$18:J3091,J3091)=1,G3091&lt;&gt;""),1,""))</f>
        <v/>
      </c>
      <c r="AI3091" s="28">
        <f t="shared" si="618"/>
        <v>13068719.89557522</v>
      </c>
      <c r="AJ3091" s="28">
        <f t="shared" si="619"/>
        <v>1568246.387469027</v>
      </c>
      <c r="AK3091" s="29">
        <f t="shared" si="620"/>
        <v>0.12000000000000005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82">
        <v>2022</v>
      </c>
      <c r="C3092" s="182">
        <v>12</v>
      </c>
      <c r="D3092" s="57" t="str">
        <f t="shared" si="613"/>
        <v>Q3</v>
      </c>
      <c r="E3092" s="16" t="s">
        <v>41</v>
      </c>
      <c r="F3092" s="182">
        <v>2023</v>
      </c>
      <c r="G3092" s="182">
        <v>1</v>
      </c>
      <c r="H3092" s="185"/>
      <c r="I3092" s="57" t="str">
        <f t="shared" si="614"/>
        <v>Q4</v>
      </c>
      <c r="J3092" s="178" t="s">
        <v>2937</v>
      </c>
      <c r="K3092" s="185" t="s">
        <v>2938</v>
      </c>
      <c r="L3092" s="25" t="s">
        <v>2550</v>
      </c>
      <c r="M3092" s="16" t="s">
        <v>2546</v>
      </c>
      <c r="N3092" s="16">
        <v>1</v>
      </c>
      <c r="O3092" s="16"/>
      <c r="P3092" s="57" t="str">
        <f t="shared" si="615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87" t="str">
        <f>IF(W3092="","",IF(W3092="RMB","1.13", "1"))</f>
        <v>1.13</v>
      </c>
      <c r="Z3092" s="26">
        <f t="shared" si="623"/>
        <v>290000</v>
      </c>
      <c r="AA3092" s="16">
        <v>1.1200000000000001</v>
      </c>
      <c r="AB3092" s="35">
        <f t="shared" si="624"/>
        <v>287433.62831858412</v>
      </c>
      <c r="AC3092" s="27">
        <f t="shared" si="616"/>
        <v>46506.761061946912</v>
      </c>
      <c r="AD3092" s="184">
        <v>0.1618</v>
      </c>
      <c r="AE3092" s="183">
        <f t="shared" si="617"/>
        <v>1</v>
      </c>
      <c r="AF3092" s="183">
        <f>IF(AND(COUNTIFS($J$18:J3092,J3092)=1,AE3092=1),1,"")</f>
        <v>1</v>
      </c>
      <c r="AG3092" s="183">
        <f>IF(C3092="","",IF(AND(COUNTIFS($J$18:J3092,J3092)=1,C3092&lt;&gt;""),1,""))</f>
        <v>1</v>
      </c>
      <c r="AH3092" s="183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82">
        <v>2022</v>
      </c>
      <c r="C3093" s="182">
        <v>11</v>
      </c>
      <c r="D3093" s="57" t="str">
        <f t="shared" si="613"/>
        <v>Q3</v>
      </c>
      <c r="E3093" s="16" t="s">
        <v>41</v>
      </c>
      <c r="F3093" s="182">
        <v>2023</v>
      </c>
      <c r="G3093" s="182">
        <v>2</v>
      </c>
      <c r="H3093" s="185"/>
      <c r="I3093" s="57" t="str">
        <f t="shared" si="614"/>
        <v>Q4</v>
      </c>
      <c r="J3093" s="178" t="s">
        <v>2939</v>
      </c>
      <c r="K3093" s="185" t="s">
        <v>2544</v>
      </c>
      <c r="L3093" s="25" t="s">
        <v>2940</v>
      </c>
      <c r="M3093" s="16" t="s">
        <v>2778</v>
      </c>
      <c r="N3093" s="16">
        <v>1</v>
      </c>
      <c r="O3093" s="16"/>
      <c r="P3093" s="57" t="str">
        <f t="shared" si="615"/>
        <v>MAIN UNIT</v>
      </c>
      <c r="Q3093" s="16" t="s">
        <v>48</v>
      </c>
      <c r="R3093" s="16" t="s">
        <v>1991</v>
      </c>
      <c r="S3093" s="16" t="s">
        <v>38</v>
      </c>
      <c r="T3093" s="16" t="s">
        <v>2104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87" t="str">
        <f>IF(W3093="","",IF(W3093="RMB","1.13", "1"))</f>
        <v>1.13</v>
      </c>
      <c r="Z3093" s="26">
        <f t="shared" si="623"/>
        <v>530000</v>
      </c>
      <c r="AA3093" s="16">
        <v>1.1599999999999999</v>
      </c>
      <c r="AB3093" s="35">
        <f t="shared" si="624"/>
        <v>544070.79646017705</v>
      </c>
      <c r="AC3093" s="27">
        <f t="shared" si="616"/>
        <v>93797.805309734526</v>
      </c>
      <c r="AD3093" s="184">
        <v>0.1724</v>
      </c>
      <c r="AE3093" s="183">
        <f t="shared" si="617"/>
        <v>0</v>
      </c>
      <c r="AF3093" s="183" t="str">
        <f>IF(AND(COUNTIFS($J$18:J3093,J3093)=1,AE3093=1),1,"")</f>
        <v/>
      </c>
      <c r="AG3093" s="183">
        <f>IF(C3093="","",IF(AND(COUNTIFS($J$18:J3093,J3093)=1,C3093&lt;&gt;""),1,""))</f>
        <v>1</v>
      </c>
      <c r="AH3093" s="183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82">
        <v>2022</v>
      </c>
      <c r="C3094" s="182">
        <v>11</v>
      </c>
      <c r="D3094" s="57" t="str">
        <f t="shared" si="613"/>
        <v>Q3</v>
      </c>
      <c r="E3094" s="16" t="s">
        <v>41</v>
      </c>
      <c r="F3094" s="182">
        <v>2023</v>
      </c>
      <c r="G3094" s="182">
        <v>2</v>
      </c>
      <c r="H3094" s="185"/>
      <c r="I3094" s="57" t="str">
        <f t="shared" si="614"/>
        <v>Q4</v>
      </c>
      <c r="J3094" s="178" t="s">
        <v>2941</v>
      </c>
      <c r="K3094" s="185" t="s">
        <v>2544</v>
      </c>
      <c r="L3094" s="25" t="s">
        <v>2902</v>
      </c>
      <c r="M3094" s="16" t="s">
        <v>2778</v>
      </c>
      <c r="N3094" s="16">
        <v>1</v>
      </c>
      <c r="O3094" s="16"/>
      <c r="P3094" s="57" t="str">
        <f t="shared" si="615"/>
        <v>MAIN UNIT</v>
      </c>
      <c r="Q3094" s="16" t="s">
        <v>48</v>
      </c>
      <c r="R3094" s="16" t="s">
        <v>1991</v>
      </c>
      <c r="S3094" s="16" t="s">
        <v>38</v>
      </c>
      <c r="T3094" s="16" t="s">
        <v>2104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87" t="str">
        <f>IF(W3094="","",IF(W3094="RMB","1.13", "1"))</f>
        <v>1.13</v>
      </c>
      <c r="Z3094" s="26">
        <f t="shared" si="623"/>
        <v>710000</v>
      </c>
      <c r="AA3094" s="16">
        <v>1.1599999999999999</v>
      </c>
      <c r="AB3094" s="35">
        <f t="shared" si="624"/>
        <v>728849.55752212391</v>
      </c>
      <c r="AC3094" s="27">
        <f t="shared" si="616"/>
        <v>87461.946902654861</v>
      </c>
      <c r="AD3094" s="184">
        <v>0.12</v>
      </c>
      <c r="AE3094" s="183">
        <f t="shared" si="617"/>
        <v>0</v>
      </c>
      <c r="AF3094" s="183" t="str">
        <f>IF(AND(COUNTIFS($J$18:J3094,J3094)=1,AE3094=1),1,"")</f>
        <v/>
      </c>
      <c r="AG3094" s="183">
        <f>IF(C3094="","",IF(AND(COUNTIFS($J$18:J3094,J3094)=1,C3094&lt;&gt;""),1,""))</f>
        <v>1</v>
      </c>
      <c r="AH3094" s="183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82">
        <v>2022</v>
      </c>
      <c r="C3095" s="182">
        <v>12</v>
      </c>
      <c r="D3095" s="57" t="str">
        <f t="shared" si="613"/>
        <v>Q3</v>
      </c>
      <c r="E3095" s="16" t="s">
        <v>41</v>
      </c>
      <c r="F3095" s="182">
        <v>2023</v>
      </c>
      <c r="G3095" s="182">
        <v>2</v>
      </c>
      <c r="H3095" s="185"/>
      <c r="I3095" s="57" t="str">
        <f t="shared" si="614"/>
        <v>Q4</v>
      </c>
      <c r="J3095" s="178">
        <v>101195</v>
      </c>
      <c r="K3095" s="185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5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2444</v>
      </c>
      <c r="W3095" s="16" t="s">
        <v>51</v>
      </c>
      <c r="X3095" s="34">
        <v>28000</v>
      </c>
      <c r="Y3095" s="187" t="str">
        <f>IF(W3095="","",IF(W3095="RMB","1.13", "1"))</f>
        <v>1.13</v>
      </c>
      <c r="Z3095" s="26">
        <f t="shared" si="623"/>
        <v>28000</v>
      </c>
      <c r="AA3095" s="16">
        <v>1.1599999999999999</v>
      </c>
      <c r="AB3095" s="35">
        <f t="shared" si="624"/>
        <v>28743.362831858409</v>
      </c>
      <c r="AC3095" s="27">
        <f t="shared" si="616"/>
        <v>7680.2265486725664</v>
      </c>
      <c r="AD3095" s="184">
        <v>0.26719999999999999</v>
      </c>
      <c r="AE3095" s="183">
        <f t="shared" si="617"/>
        <v>0</v>
      </c>
      <c r="AF3095" s="183" t="str">
        <f>IF(AND(COUNTIFS($J$18:J3095,J3095)=1,AE3095=1),1,"")</f>
        <v/>
      </c>
      <c r="AG3095" s="183">
        <f>IF(C3095="","",IF(AND(COUNTIFS($J$18:J3095,J3095)=1,C3095&lt;&gt;""),1,""))</f>
        <v>1</v>
      </c>
      <c r="AH3095" s="183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82">
        <v>2022</v>
      </c>
      <c r="C3096" s="182">
        <v>11</v>
      </c>
      <c r="D3096" s="57" t="str">
        <f t="shared" si="613"/>
        <v>Q3</v>
      </c>
      <c r="E3096" s="16" t="s">
        <v>41</v>
      </c>
      <c r="F3096" s="182">
        <v>2023</v>
      </c>
      <c r="G3096" s="182">
        <v>3</v>
      </c>
      <c r="H3096" s="185"/>
      <c r="I3096" s="57" t="str">
        <f t="shared" si="614"/>
        <v>Q4</v>
      </c>
      <c r="J3096" s="178">
        <v>69939</v>
      </c>
      <c r="K3096" s="185" t="s">
        <v>2547</v>
      </c>
      <c r="L3096" s="25" t="s">
        <v>2548</v>
      </c>
      <c r="M3096" s="16" t="s">
        <v>2546</v>
      </c>
      <c r="N3096" s="16">
        <v>1</v>
      </c>
      <c r="O3096" s="16"/>
      <c r="P3096" s="57" t="str">
        <f t="shared" si="615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87" t="str">
        <f>IF(W3096="","",IF(W3096="RMB","1.13", "1"))</f>
        <v>1</v>
      </c>
      <c r="Z3096" s="26">
        <f t="shared" si="623"/>
        <v>116200</v>
      </c>
      <c r="AA3096" s="16">
        <v>7.8</v>
      </c>
      <c r="AB3096" s="35">
        <f t="shared" si="624"/>
        <v>906360</v>
      </c>
      <c r="AC3096" s="27">
        <f t="shared" si="616"/>
        <v>137947.992</v>
      </c>
      <c r="AD3096" s="184">
        <v>0.1522</v>
      </c>
      <c r="AE3096" s="183">
        <f t="shared" si="617"/>
        <v>0</v>
      </c>
      <c r="AF3096" s="183" t="str">
        <f>IF(AND(COUNTIFS($J$18:J3096,J3096)=1,AE3096=1),1,"")</f>
        <v/>
      </c>
      <c r="AG3096" s="183">
        <f>IF(C3096="","",IF(AND(COUNTIFS($J$18:J3096,J3096)=1,C3096&lt;&gt;""),1,""))</f>
        <v>1</v>
      </c>
      <c r="AH3096" s="183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82">
        <v>2022</v>
      </c>
      <c r="C3097" s="182">
        <v>3</v>
      </c>
      <c r="D3097" s="57" t="str">
        <f t="shared" si="613"/>
        <v>Q4</v>
      </c>
      <c r="E3097" s="16" t="s">
        <v>41</v>
      </c>
      <c r="F3097" s="182">
        <v>2022</v>
      </c>
      <c r="G3097" s="182">
        <v>4</v>
      </c>
      <c r="H3097" s="185"/>
      <c r="I3097" s="57" t="str">
        <f t="shared" si="614"/>
        <v>Q1</v>
      </c>
      <c r="J3097" s="178" t="s">
        <v>2942</v>
      </c>
      <c r="K3097" s="185" t="s">
        <v>2497</v>
      </c>
      <c r="L3097" s="25" t="s">
        <v>2564</v>
      </c>
      <c r="M3097" s="16" t="s">
        <v>47</v>
      </c>
      <c r="N3097" s="16">
        <v>1</v>
      </c>
      <c r="O3097" s="16"/>
      <c r="P3097" s="57" t="str">
        <f t="shared" si="615"/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87" t="str">
        <f t="shared" ref="Y3097:Y3121" si="625">IF(W3097="RMB","1.13", "1")</f>
        <v>1.13</v>
      </c>
      <c r="Z3097" s="26">
        <f t="shared" si="623"/>
        <v>700000</v>
      </c>
      <c r="AA3097" s="16">
        <v>1.22</v>
      </c>
      <c r="AB3097" s="35">
        <f t="shared" si="624"/>
        <v>755752.21238938055</v>
      </c>
      <c r="AC3097" s="27">
        <f t="shared" si="616"/>
        <v>110490.97345132743</v>
      </c>
      <c r="AD3097" s="184">
        <v>0.1462</v>
      </c>
      <c r="AE3097" s="183">
        <f t="shared" si="617"/>
        <v>0</v>
      </c>
      <c r="AF3097" s="183" t="str">
        <f>IF(AND(COUNTIFS($J$18:J3097,J3097)=1,AE3097=1),1,"")</f>
        <v/>
      </c>
      <c r="AG3097" s="183">
        <f>IF(C3097="","",IF(AND(COUNTIFS($J$18:J3097,J3097)=1,C3097&lt;&gt;""),1,""))</f>
        <v>1</v>
      </c>
      <c r="AH3097" s="183">
        <f>IF(G3097="","",IF(AND(COUNTIFS($J$18:J3097,J3097)=1,G3097&lt;&gt;""),1,""))</f>
        <v>1</v>
      </c>
      <c r="AI3097" s="28">
        <f t="shared" si="618"/>
        <v>46600814.041769922</v>
      </c>
      <c r="AJ3097" s="28">
        <f t="shared" si="619"/>
        <v>5956366.3435927089</v>
      </c>
      <c r="AK3097" s="29">
        <f t="shared" si="620"/>
        <v>0.1278167874546958</v>
      </c>
      <c r="AL3097" s="25"/>
      <c r="AM3097" s="25"/>
      <c r="AN3097" s="25"/>
      <c r="AO3097" s="25"/>
      <c r="AP3097" s="45" t="str">
        <f t="shared" si="621"/>
        <v>20224</v>
      </c>
      <c r="AQ3097" s="45" t="str">
        <f t="shared" si="622"/>
        <v>20224RMB</v>
      </c>
    </row>
    <row r="3098" spans="1:43" s="15" customFormat="1">
      <c r="A3098" s="16" t="s">
        <v>40</v>
      </c>
      <c r="B3098" s="182">
        <v>2022</v>
      </c>
      <c r="C3098" s="182">
        <v>3</v>
      </c>
      <c r="D3098" s="57" t="str">
        <f t="shared" si="613"/>
        <v>Q4</v>
      </c>
      <c r="E3098" s="16" t="s">
        <v>41</v>
      </c>
      <c r="F3098" s="182">
        <v>2022</v>
      </c>
      <c r="G3098" s="182">
        <v>6</v>
      </c>
      <c r="H3098" s="185"/>
      <c r="I3098" s="57" t="str">
        <f t="shared" si="614"/>
        <v>Q1</v>
      </c>
      <c r="J3098" s="178" t="s">
        <v>2943</v>
      </c>
      <c r="K3098" s="185" t="s">
        <v>2944</v>
      </c>
      <c r="L3098" s="25" t="s">
        <v>2783</v>
      </c>
      <c r="M3098" s="16" t="s">
        <v>2778</v>
      </c>
      <c r="N3098" s="16">
        <v>1</v>
      </c>
      <c r="O3098" s="16"/>
      <c r="P3098" s="57" t="str">
        <f t="shared" si="615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2945</v>
      </c>
      <c r="W3098" s="16" t="s">
        <v>51</v>
      </c>
      <c r="X3098" s="34">
        <v>371000</v>
      </c>
      <c r="Y3098" s="187" t="str">
        <f t="shared" si="625"/>
        <v>1.13</v>
      </c>
      <c r="Z3098" s="26">
        <f t="shared" si="623"/>
        <v>371000</v>
      </c>
      <c r="AA3098" s="16">
        <v>1.175</v>
      </c>
      <c r="AB3098" s="35">
        <f t="shared" si="624"/>
        <v>385774.33628318593</v>
      </c>
      <c r="AC3098" s="27">
        <f t="shared" si="616"/>
        <v>79276.626106194701</v>
      </c>
      <c r="AD3098" s="184">
        <v>0.20549999999999999</v>
      </c>
      <c r="AE3098" s="183">
        <f t="shared" si="617"/>
        <v>1</v>
      </c>
      <c r="AF3098" s="183">
        <f>IF(AND(COUNTIFS($J$18:J3098,J3098)=1,AE3098=1),1,"")</f>
        <v>1</v>
      </c>
      <c r="AG3098" s="183">
        <f>IF(C3098="","",IF(AND(COUNTIFS($J$18:J3098,J3098)=1,C3098&lt;&gt;""),1,""))</f>
        <v>1</v>
      </c>
      <c r="AH3098" s="183">
        <f>IF(G3098="","",IF(AND(COUNTIFS($J$18:J3098,J3098)=1,G3098&lt;&gt;""),1,""))</f>
        <v>1</v>
      </c>
      <c r="AI3098" s="28">
        <f t="shared" si="618"/>
        <v>35682787.057522133</v>
      </c>
      <c r="AJ3098" s="28">
        <f t="shared" si="619"/>
        <v>5833368.3789623892</v>
      </c>
      <c r="AK3098" s="29">
        <f t="shared" si="620"/>
        <v>0.16347849649632909</v>
      </c>
      <c r="AL3098" s="25"/>
      <c r="AM3098" s="25"/>
      <c r="AN3098" s="25"/>
      <c r="AO3098" s="25"/>
      <c r="AP3098" s="45" t="str">
        <f t="shared" si="621"/>
        <v>20226</v>
      </c>
      <c r="AQ3098" s="45" t="str">
        <f t="shared" si="622"/>
        <v>20226RMB</v>
      </c>
    </row>
    <row r="3099" spans="1:43" s="15" customFormat="1">
      <c r="A3099" s="16" t="s">
        <v>40</v>
      </c>
      <c r="B3099" s="182">
        <v>2022</v>
      </c>
      <c r="C3099" s="182">
        <v>3</v>
      </c>
      <c r="D3099" s="57" t="str">
        <f t="shared" si="613"/>
        <v>Q4</v>
      </c>
      <c r="E3099" s="16" t="s">
        <v>41</v>
      </c>
      <c r="F3099" s="182">
        <v>2022</v>
      </c>
      <c r="G3099" s="182">
        <v>6</v>
      </c>
      <c r="H3099" s="185"/>
      <c r="I3099" s="57" t="str">
        <f t="shared" si="614"/>
        <v>Q1</v>
      </c>
      <c r="J3099" s="178" t="s">
        <v>2943</v>
      </c>
      <c r="K3099" s="185" t="s">
        <v>2944</v>
      </c>
      <c r="L3099" s="25" t="s">
        <v>2902</v>
      </c>
      <c r="M3099" s="16" t="s">
        <v>2778</v>
      </c>
      <c r="N3099" s="16">
        <v>1</v>
      </c>
      <c r="O3099" s="16"/>
      <c r="P3099" s="57" t="str">
        <f t="shared" si="615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2945</v>
      </c>
      <c r="W3099" s="16" t="s">
        <v>51</v>
      </c>
      <c r="X3099" s="34">
        <v>643000</v>
      </c>
      <c r="Y3099" s="187" t="str">
        <f t="shared" si="625"/>
        <v>1.13</v>
      </c>
      <c r="Z3099" s="26">
        <f t="shared" si="623"/>
        <v>643000</v>
      </c>
      <c r="AA3099" s="16">
        <v>1.175</v>
      </c>
      <c r="AB3099" s="35">
        <f t="shared" si="624"/>
        <v>668606.19469026558</v>
      </c>
      <c r="AC3099" s="27">
        <f t="shared" si="616"/>
        <v>137398.57300884958</v>
      </c>
      <c r="AD3099" s="184">
        <v>0.20549999999999999</v>
      </c>
      <c r="AE3099" s="183">
        <f t="shared" si="617"/>
        <v>1</v>
      </c>
      <c r="AF3099" s="183" t="str">
        <f>IF(AND(COUNTIFS($J$18:J3099,J3099)=1,AE3099=1),1,"")</f>
        <v/>
      </c>
      <c r="AG3099" s="183" t="str">
        <f>IF(C3099="","",IF(AND(COUNTIFS($J$18:J3099,J3099)=1,C3099&lt;&gt;""),1,""))</f>
        <v/>
      </c>
      <c r="AH3099" s="183" t="str">
        <f>IF(G3099="","",IF(AND(COUNTIFS($J$18:J3099,J3099)=1,G3099&lt;&gt;""),1,""))</f>
        <v/>
      </c>
      <c r="AI3099" s="28">
        <f t="shared" si="618"/>
        <v>35682787.057522133</v>
      </c>
      <c r="AJ3099" s="28">
        <f t="shared" si="619"/>
        <v>5833368.3789623892</v>
      </c>
      <c r="AK3099" s="29">
        <f t="shared" si="620"/>
        <v>0.16347849649632909</v>
      </c>
      <c r="AL3099" s="25"/>
      <c r="AM3099" s="25"/>
      <c r="AN3099" s="25"/>
      <c r="AO3099" s="25"/>
      <c r="AP3099" s="45" t="str">
        <f t="shared" si="621"/>
        <v>20226</v>
      </c>
      <c r="AQ3099" s="45" t="str">
        <f t="shared" si="622"/>
        <v>20226RMB</v>
      </c>
    </row>
    <row r="3100" spans="1:43" s="15" customFormat="1">
      <c r="A3100" s="16" t="s">
        <v>40</v>
      </c>
      <c r="B3100" s="182">
        <v>2022</v>
      </c>
      <c r="C3100" s="182">
        <v>3</v>
      </c>
      <c r="D3100" s="57" t="str">
        <f t="shared" si="613"/>
        <v>Q4</v>
      </c>
      <c r="E3100" s="16" t="s">
        <v>41</v>
      </c>
      <c r="F3100" s="182">
        <v>2022</v>
      </c>
      <c r="G3100" s="182">
        <v>6</v>
      </c>
      <c r="H3100" s="185"/>
      <c r="I3100" s="57" t="str">
        <f t="shared" si="614"/>
        <v>Q1</v>
      </c>
      <c r="J3100" s="178" t="s">
        <v>2122</v>
      </c>
      <c r="K3100" s="185" t="s">
        <v>2123</v>
      </c>
      <c r="L3100" s="25" t="s">
        <v>2726</v>
      </c>
      <c r="M3100" s="16" t="s">
        <v>47</v>
      </c>
      <c r="N3100" s="16">
        <v>1</v>
      </c>
      <c r="O3100" s="16"/>
      <c r="P3100" s="57" t="str">
        <f t="shared" si="615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87" t="str">
        <f t="shared" si="625"/>
        <v>1</v>
      </c>
      <c r="Z3100" s="26">
        <f t="shared" si="623"/>
        <v>6700000</v>
      </c>
      <c r="AA3100" s="16">
        <v>6.25E-2</v>
      </c>
      <c r="AB3100" s="35">
        <f t="shared" si="624"/>
        <v>418750</v>
      </c>
      <c r="AC3100" s="27">
        <f t="shared" si="616"/>
        <v>126881.25</v>
      </c>
      <c r="AD3100" s="184">
        <v>0.30299999999999999</v>
      </c>
      <c r="AE3100" s="183">
        <f t="shared" si="617"/>
        <v>1</v>
      </c>
      <c r="AF3100" s="183" t="str">
        <f>IF(AND(COUNTIFS($J$18:J3100,J3100)=1,AE3100=1),1,"")</f>
        <v/>
      </c>
      <c r="AG3100" s="183" t="str">
        <f>IF(C3100="","",IF(AND(COUNTIFS($J$18:J3100,J3100)=1,C3100&lt;&gt;""),1,""))</f>
        <v/>
      </c>
      <c r="AH3100" s="183" t="str">
        <f>IF(G3100="","",IF(AND(COUNTIFS($J$18:J3100,J3100)=1,G3100&lt;&gt;""),1,""))</f>
        <v/>
      </c>
      <c r="AI3100" s="28">
        <f t="shared" si="618"/>
        <v>35682787.057522133</v>
      </c>
      <c r="AJ3100" s="28">
        <f t="shared" si="619"/>
        <v>5833368.3789623892</v>
      </c>
      <c r="AK3100" s="29">
        <f t="shared" si="620"/>
        <v>0.16347849649632909</v>
      </c>
      <c r="AL3100" s="25"/>
      <c r="AM3100" s="25"/>
      <c r="AN3100" s="25"/>
      <c r="AO3100" s="25"/>
      <c r="AP3100" s="45" t="str">
        <f t="shared" si="621"/>
        <v>20226</v>
      </c>
      <c r="AQ3100" s="45" t="str">
        <f t="shared" si="622"/>
        <v>20226JPY</v>
      </c>
    </row>
    <row r="3101" spans="1:43" s="15" customFormat="1">
      <c r="A3101" s="16" t="s">
        <v>40</v>
      </c>
      <c r="B3101" s="182">
        <v>2022</v>
      </c>
      <c r="C3101" s="182">
        <v>3</v>
      </c>
      <c r="D3101" s="57" t="str">
        <f t="shared" si="613"/>
        <v>Q4</v>
      </c>
      <c r="E3101" s="16" t="s">
        <v>41</v>
      </c>
      <c r="F3101" s="182">
        <v>2022</v>
      </c>
      <c r="G3101" s="182">
        <v>6</v>
      </c>
      <c r="H3101" s="185"/>
      <c r="I3101" s="57" t="str">
        <f t="shared" si="614"/>
        <v>Q1</v>
      </c>
      <c r="J3101" s="178" t="s">
        <v>2122</v>
      </c>
      <c r="K3101" s="185" t="s">
        <v>2123</v>
      </c>
      <c r="L3101" s="25" t="s">
        <v>2564</v>
      </c>
      <c r="M3101" s="16" t="s">
        <v>47</v>
      </c>
      <c r="N3101" s="16">
        <v>1</v>
      </c>
      <c r="O3101" s="16"/>
      <c r="P3101" s="57" t="str">
        <f t="shared" si="615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87" t="str">
        <f t="shared" si="625"/>
        <v>1</v>
      </c>
      <c r="Z3101" s="26">
        <f t="shared" si="623"/>
        <v>12800000</v>
      </c>
      <c r="AA3101" s="16">
        <v>6.25E-2</v>
      </c>
      <c r="AB3101" s="35">
        <f t="shared" si="624"/>
        <v>800000</v>
      </c>
      <c r="AC3101" s="27">
        <f t="shared" si="616"/>
        <v>242400</v>
      </c>
      <c r="AD3101" s="184">
        <v>0.30299999999999999</v>
      </c>
      <c r="AE3101" s="183">
        <f t="shared" si="617"/>
        <v>1</v>
      </c>
      <c r="AF3101" s="183" t="str">
        <f>IF(AND(COUNTIFS($J$18:J3101,J3101)=1,AE3101=1),1,"")</f>
        <v/>
      </c>
      <c r="AG3101" s="183" t="str">
        <f>IF(C3101="","",IF(AND(COUNTIFS($J$18:J3101,J3101)=1,C3101&lt;&gt;""),1,""))</f>
        <v/>
      </c>
      <c r="AH3101" s="183" t="str">
        <f>IF(G3101="","",IF(AND(COUNTIFS($J$18:J3101,J3101)=1,G3101&lt;&gt;""),1,""))</f>
        <v/>
      </c>
      <c r="AI3101" s="28">
        <f t="shared" si="618"/>
        <v>35682787.057522133</v>
      </c>
      <c r="AJ3101" s="28">
        <f t="shared" si="619"/>
        <v>5833368.3789623892</v>
      </c>
      <c r="AK3101" s="29">
        <f t="shared" si="620"/>
        <v>0.16347849649632909</v>
      </c>
      <c r="AL3101" s="25"/>
      <c r="AM3101" s="25"/>
      <c r="AN3101" s="25"/>
      <c r="AO3101" s="25"/>
      <c r="AP3101" s="45" t="str">
        <f t="shared" si="621"/>
        <v>20226</v>
      </c>
      <c r="AQ3101" s="45" t="str">
        <f t="shared" si="622"/>
        <v>20226JPY</v>
      </c>
    </row>
    <row r="3102" spans="1:43" s="15" customFormat="1">
      <c r="A3102" s="16" t="s">
        <v>40</v>
      </c>
      <c r="B3102" s="182">
        <v>2022</v>
      </c>
      <c r="C3102" s="182">
        <v>3</v>
      </c>
      <c r="D3102" s="57" t="str">
        <f t="shared" si="613"/>
        <v>Q4</v>
      </c>
      <c r="E3102" s="16" t="s">
        <v>41</v>
      </c>
      <c r="F3102" s="182">
        <v>2022</v>
      </c>
      <c r="G3102" s="182">
        <v>6</v>
      </c>
      <c r="H3102" s="185"/>
      <c r="I3102" s="57" t="str">
        <f t="shared" si="614"/>
        <v>Q1</v>
      </c>
      <c r="J3102" s="178" t="s">
        <v>2946</v>
      </c>
      <c r="K3102" s="185" t="s">
        <v>2123</v>
      </c>
      <c r="L3102" s="25" t="s">
        <v>2548</v>
      </c>
      <c r="M3102" s="16" t="s">
        <v>2546</v>
      </c>
      <c r="N3102" s="16">
        <v>1</v>
      </c>
      <c r="O3102" s="16"/>
      <c r="P3102" s="57" t="str">
        <f t="shared" si="615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87" t="str">
        <f t="shared" si="625"/>
        <v>1</v>
      </c>
      <c r="Z3102" s="26">
        <f t="shared" si="623"/>
        <v>57000</v>
      </c>
      <c r="AA3102" s="16">
        <v>7.8</v>
      </c>
      <c r="AB3102" s="35">
        <f t="shared" si="624"/>
        <v>444600</v>
      </c>
      <c r="AC3102" s="27">
        <f t="shared" si="616"/>
        <v>63622.26</v>
      </c>
      <c r="AD3102" s="184">
        <v>0.1431</v>
      </c>
      <c r="AE3102" s="183">
        <f t="shared" si="617"/>
        <v>1</v>
      </c>
      <c r="AF3102" s="183">
        <f>IF(AND(COUNTIFS($J$18:J3102,J3102)=1,AE3102=1),1,"")</f>
        <v>1</v>
      </c>
      <c r="AG3102" s="183">
        <f>IF(C3102="","",IF(AND(COUNTIFS($J$18:J3102,J3102)=1,C3102&lt;&gt;""),1,""))</f>
        <v>1</v>
      </c>
      <c r="AH3102" s="183">
        <f>IF(G3102="","",IF(AND(COUNTIFS($J$18:J3102,J3102)=1,G3102&lt;&gt;""),1,""))</f>
        <v>1</v>
      </c>
      <c r="AI3102" s="28">
        <f t="shared" si="618"/>
        <v>35682787.057522133</v>
      </c>
      <c r="AJ3102" s="28">
        <f t="shared" si="619"/>
        <v>5833368.3789623892</v>
      </c>
      <c r="AK3102" s="29">
        <f t="shared" si="620"/>
        <v>0.16347849649632909</v>
      </c>
      <c r="AL3102" s="25"/>
      <c r="AM3102" s="25"/>
      <c r="AN3102" s="25"/>
      <c r="AO3102" s="25"/>
      <c r="AP3102" s="45" t="str">
        <f t="shared" si="621"/>
        <v>20226</v>
      </c>
      <c r="AQ3102" s="45" t="str">
        <f t="shared" si="622"/>
        <v>20226USD</v>
      </c>
    </row>
    <row r="3103" spans="1:43" s="15" customFormat="1">
      <c r="A3103" s="16" t="s">
        <v>41</v>
      </c>
      <c r="B3103" s="182">
        <v>2022</v>
      </c>
      <c r="C3103" s="182">
        <v>4</v>
      </c>
      <c r="D3103" s="57" t="str">
        <f t="shared" si="613"/>
        <v>Q1</v>
      </c>
      <c r="E3103" s="16" t="s">
        <v>41</v>
      </c>
      <c r="F3103" s="182">
        <v>2022</v>
      </c>
      <c r="G3103" s="182">
        <v>6</v>
      </c>
      <c r="H3103" s="185"/>
      <c r="I3103" s="57" t="str">
        <f t="shared" si="614"/>
        <v>Q1</v>
      </c>
      <c r="J3103" s="178" t="s">
        <v>2947</v>
      </c>
      <c r="K3103" s="185" t="s">
        <v>2944</v>
      </c>
      <c r="L3103" s="25" t="s">
        <v>2948</v>
      </c>
      <c r="M3103" s="16" t="s">
        <v>354</v>
      </c>
      <c r="N3103" s="16">
        <v>1</v>
      </c>
      <c r="O3103" s="16"/>
      <c r="P3103" s="57" t="str">
        <f t="shared" si="615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2945</v>
      </c>
      <c r="W3103" s="16" t="s">
        <v>51</v>
      </c>
      <c r="X3103" s="34">
        <v>239000</v>
      </c>
      <c r="Y3103" s="187" t="str">
        <f t="shared" si="625"/>
        <v>1.13</v>
      </c>
      <c r="Z3103" s="26">
        <f t="shared" si="623"/>
        <v>239000</v>
      </c>
      <c r="AA3103" s="16">
        <v>1.175</v>
      </c>
      <c r="AB3103" s="35">
        <f t="shared" si="624"/>
        <v>248517.69911504429</v>
      </c>
      <c r="AC3103" s="27">
        <f t="shared" si="616"/>
        <v>46746.179203539832</v>
      </c>
      <c r="AD3103" s="184">
        <v>0.18809999999999999</v>
      </c>
      <c r="AE3103" s="183">
        <f t="shared" si="617"/>
        <v>0</v>
      </c>
      <c r="AF3103" s="183" t="str">
        <f>IF(AND(COUNTIFS($J$18:J3103,J3103)=1,AE3103=1),1,"")</f>
        <v/>
      </c>
      <c r="AG3103" s="183">
        <f>IF(C3103="","",IF(AND(COUNTIFS($J$18:J3103,J3103)=1,C3103&lt;&gt;""),1,""))</f>
        <v>1</v>
      </c>
      <c r="AH3103" s="183">
        <f>IF(G3103="","",IF(AND(COUNTIFS($J$18:J3103,J3103)=1,G3103&lt;&gt;""),1,""))</f>
        <v>1</v>
      </c>
      <c r="AI3103" s="28">
        <f t="shared" si="618"/>
        <v>35682787.057522133</v>
      </c>
      <c r="AJ3103" s="28">
        <f t="shared" si="619"/>
        <v>5833368.3789623892</v>
      </c>
      <c r="AK3103" s="29">
        <f t="shared" si="620"/>
        <v>0.16347849649632909</v>
      </c>
      <c r="AL3103" s="25"/>
      <c r="AM3103" s="25"/>
      <c r="AN3103" s="25"/>
      <c r="AO3103" s="25"/>
      <c r="AP3103" s="45" t="str">
        <f t="shared" si="621"/>
        <v>20226</v>
      </c>
      <c r="AQ3103" s="45" t="str">
        <f t="shared" si="622"/>
        <v>20226RMB</v>
      </c>
    </row>
    <row r="3104" spans="1:43" s="15" customFormat="1">
      <c r="A3104" s="16" t="s">
        <v>40</v>
      </c>
      <c r="B3104" s="182">
        <v>2022</v>
      </c>
      <c r="C3104" s="182">
        <v>3</v>
      </c>
      <c r="D3104" s="57" t="str">
        <f t="shared" si="613"/>
        <v>Q4</v>
      </c>
      <c r="E3104" s="16" t="s">
        <v>41</v>
      </c>
      <c r="F3104" s="182">
        <v>2022</v>
      </c>
      <c r="G3104" s="182">
        <v>7</v>
      </c>
      <c r="H3104" s="185"/>
      <c r="I3104" s="57" t="str">
        <f t="shared" si="614"/>
        <v>Q2</v>
      </c>
      <c r="J3104" s="178" t="s">
        <v>2949</v>
      </c>
      <c r="K3104" s="185" t="s">
        <v>2944</v>
      </c>
      <c r="L3104" s="25" t="s">
        <v>2548</v>
      </c>
      <c r="M3104" s="16" t="s">
        <v>2546</v>
      </c>
      <c r="N3104" s="16">
        <v>1</v>
      </c>
      <c r="O3104" s="16"/>
      <c r="P3104" s="57" t="str">
        <f t="shared" si="615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87" t="str">
        <f t="shared" si="625"/>
        <v>1.13</v>
      </c>
      <c r="Z3104" s="26">
        <f t="shared" si="623"/>
        <v>567000</v>
      </c>
      <c r="AA3104" s="16">
        <v>1.17</v>
      </c>
      <c r="AB3104" s="35">
        <f t="shared" si="624"/>
        <v>587070.79646017705</v>
      </c>
      <c r="AC3104" s="27">
        <f t="shared" si="616"/>
        <v>116474.84601769912</v>
      </c>
      <c r="AD3104" s="184">
        <v>0.19839999999999999</v>
      </c>
      <c r="AE3104" s="183">
        <f t="shared" si="617"/>
        <v>1</v>
      </c>
      <c r="AF3104" s="183">
        <f>IF(AND(COUNTIFS($J$18:J3104,J3104)=1,AE3104=1),1,"")</f>
        <v>1</v>
      </c>
      <c r="AG3104" s="183">
        <f>IF(C3104="","",IF(AND(COUNTIFS($J$18:J3104,J3104)=1,C3104&lt;&gt;""),1,""))</f>
        <v>1</v>
      </c>
      <c r="AH3104" s="183">
        <f>IF(G3104="","",IF(AND(COUNTIFS($J$18:J3104,J3104)=1,G3104&lt;&gt;""),1,""))</f>
        <v>1</v>
      </c>
      <c r="AI3104" s="28">
        <f t="shared" si="618"/>
        <v>36480247.665929191</v>
      </c>
      <c r="AJ3104" s="28">
        <f t="shared" si="619"/>
        <v>5330996.6372757507</v>
      </c>
      <c r="AK3104" s="29">
        <f t="shared" si="620"/>
        <v>0.14613378412599559</v>
      </c>
      <c r="AL3104" s="25"/>
      <c r="AM3104" s="25"/>
      <c r="AN3104" s="25"/>
      <c r="AO3104" s="25"/>
      <c r="AP3104" s="45" t="str">
        <f t="shared" si="621"/>
        <v>20227</v>
      </c>
      <c r="AQ3104" s="45" t="str">
        <f t="shared" si="622"/>
        <v>20227RMB</v>
      </c>
    </row>
    <row r="3105" spans="1:43" s="15" customFormat="1">
      <c r="A3105" s="16" t="s">
        <v>40</v>
      </c>
      <c r="B3105" s="182">
        <v>2022</v>
      </c>
      <c r="C3105" s="182">
        <v>3</v>
      </c>
      <c r="D3105" s="57" t="str">
        <f t="shared" si="613"/>
        <v>Q4</v>
      </c>
      <c r="E3105" s="16" t="s">
        <v>41</v>
      </c>
      <c r="F3105" s="182">
        <v>2022</v>
      </c>
      <c r="G3105" s="182">
        <v>7</v>
      </c>
      <c r="H3105" s="185"/>
      <c r="I3105" s="57" t="str">
        <f t="shared" si="614"/>
        <v>Q2</v>
      </c>
      <c r="J3105" s="178" t="s">
        <v>2949</v>
      </c>
      <c r="K3105" s="185" t="s">
        <v>2944</v>
      </c>
      <c r="L3105" s="25" t="s">
        <v>2950</v>
      </c>
      <c r="M3105" s="16" t="s">
        <v>354</v>
      </c>
      <c r="N3105" s="16">
        <v>1</v>
      </c>
      <c r="O3105" s="16"/>
      <c r="P3105" s="57" t="str">
        <f t="shared" si="615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2945</v>
      </c>
      <c r="W3105" s="16" t="s">
        <v>51</v>
      </c>
      <c r="X3105" s="34">
        <v>340000</v>
      </c>
      <c r="Y3105" s="187" t="str">
        <f t="shared" si="625"/>
        <v>1.13</v>
      </c>
      <c r="Z3105" s="26">
        <f t="shared" si="623"/>
        <v>340000</v>
      </c>
      <c r="AA3105" s="16">
        <v>1.17</v>
      </c>
      <c r="AB3105" s="35">
        <f t="shared" si="624"/>
        <v>352035.39823008853</v>
      </c>
      <c r="AC3105" s="27">
        <f t="shared" si="616"/>
        <v>69843.823008849562</v>
      </c>
      <c r="AD3105" s="184">
        <v>0.19839999999999999</v>
      </c>
      <c r="AE3105" s="183">
        <f t="shared" si="617"/>
        <v>1</v>
      </c>
      <c r="AF3105" s="183" t="str">
        <f>IF(AND(COUNTIFS($J$18:J3105,J3105)=1,AE3105=1),1,"")</f>
        <v/>
      </c>
      <c r="AG3105" s="183" t="str">
        <f>IF(C3105="","",IF(AND(COUNTIFS($J$18:J3105,J3105)=1,C3105&lt;&gt;""),1,""))</f>
        <v/>
      </c>
      <c r="AH3105" s="183" t="str">
        <f>IF(G3105="","",IF(AND(COUNTIFS($J$18:J3105,J3105)=1,G3105&lt;&gt;""),1,""))</f>
        <v/>
      </c>
      <c r="AI3105" s="28">
        <f t="shared" si="618"/>
        <v>36480247.665929191</v>
      </c>
      <c r="AJ3105" s="28">
        <f t="shared" si="619"/>
        <v>5330996.6372757507</v>
      </c>
      <c r="AK3105" s="29">
        <f t="shared" si="620"/>
        <v>0.14613378412599559</v>
      </c>
      <c r="AL3105" s="25"/>
      <c r="AM3105" s="25"/>
      <c r="AN3105" s="25"/>
      <c r="AO3105" s="25"/>
      <c r="AP3105" s="45" t="str">
        <f t="shared" si="621"/>
        <v>20227</v>
      </c>
      <c r="AQ3105" s="45" t="str">
        <f t="shared" si="622"/>
        <v>20227RMB</v>
      </c>
    </row>
    <row r="3106" spans="1:43" s="15" customFormat="1">
      <c r="A3106" s="16" t="s">
        <v>41</v>
      </c>
      <c r="B3106" s="182">
        <v>2022</v>
      </c>
      <c r="C3106" s="182">
        <v>6</v>
      </c>
      <c r="D3106" s="5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16" t="s">
        <v>41</v>
      </c>
      <c r="F3106" s="182">
        <v>2022</v>
      </c>
      <c r="G3106" s="182">
        <v>7</v>
      </c>
      <c r="H3106" s="185"/>
      <c r="I3106" s="57" t="str">
        <f t="shared" si="614"/>
        <v>Q2</v>
      </c>
      <c r="J3106" s="178" t="s">
        <v>2951</v>
      </c>
      <c r="K3106" s="185" t="s">
        <v>2952</v>
      </c>
      <c r="L3106" s="25" t="s">
        <v>2953</v>
      </c>
      <c r="M3106" s="16" t="s">
        <v>1990</v>
      </c>
      <c r="N3106" s="16">
        <v>1</v>
      </c>
      <c r="O3106" s="16"/>
      <c r="P3106" s="57" t="str">
        <f t="shared" si="615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2954</v>
      </c>
      <c r="W3106" s="16" t="s">
        <v>51</v>
      </c>
      <c r="X3106" s="34">
        <v>53744</v>
      </c>
      <c r="Y3106" s="187" t="str">
        <f t="shared" si="625"/>
        <v>1.13</v>
      </c>
      <c r="Z3106" s="26">
        <f t="shared" si="623"/>
        <v>53744</v>
      </c>
      <c r="AA3106" s="16">
        <v>1.17</v>
      </c>
      <c r="AB3106" s="35">
        <f t="shared" si="624"/>
        <v>55646.442477876102</v>
      </c>
      <c r="AC3106" s="27">
        <f t="shared" si="616"/>
        <v>12192.135546902653</v>
      </c>
      <c r="AD3106" s="184">
        <v>0.21909999999999999</v>
      </c>
      <c r="AE3106" s="183">
        <f t="shared" si="617"/>
        <v>1</v>
      </c>
      <c r="AF3106" s="183">
        <f>IF(AND(COUNTIFS($J$18:J3106,J3106)=1,AE3106=1),1,"")</f>
        <v>1</v>
      </c>
      <c r="AG3106" s="183">
        <f>IF(C3106="","",IF(AND(COUNTIFS($J$18:J3106,J3106)=1,C3106&lt;&gt;""),1,""))</f>
        <v>1</v>
      </c>
      <c r="AH3106" s="183">
        <f>IF(G3106="","",IF(AND(COUNTIFS($J$18:J3106,J3106)=1,G3106&lt;&gt;""),1,""))</f>
        <v>1</v>
      </c>
      <c r="AI3106" s="28">
        <f t="shared" si="618"/>
        <v>36480247.665929191</v>
      </c>
      <c r="AJ3106" s="28">
        <f t="shared" si="619"/>
        <v>5330996.6372757507</v>
      </c>
      <c r="AK3106" s="29">
        <f t="shared" si="620"/>
        <v>0.14613378412599559</v>
      </c>
      <c r="AL3106" s="25"/>
      <c r="AM3106" s="25"/>
      <c r="AN3106" s="25"/>
      <c r="AO3106" s="25" t="s">
        <v>2955</v>
      </c>
      <c r="AP3106" s="45" t="str">
        <f t="shared" si="621"/>
        <v>20227</v>
      </c>
      <c r="AQ3106" s="45" t="str">
        <f t="shared" si="622"/>
        <v>20227RMB</v>
      </c>
    </row>
    <row r="3107" spans="1:43" s="15" customFormat="1">
      <c r="A3107" s="16" t="s">
        <v>41</v>
      </c>
      <c r="B3107" s="182">
        <v>2022</v>
      </c>
      <c r="C3107" s="182">
        <v>6</v>
      </c>
      <c r="D3107" s="57" t="str">
        <f t="shared" si="626"/>
        <v>Q1</v>
      </c>
      <c r="E3107" s="16" t="s">
        <v>41</v>
      </c>
      <c r="F3107" s="182">
        <v>2022</v>
      </c>
      <c r="G3107" s="182">
        <v>8</v>
      </c>
      <c r="H3107" s="185"/>
      <c r="I3107" s="57" t="str">
        <f t="shared" si="614"/>
        <v>Q2</v>
      </c>
      <c r="J3107" s="178" t="s">
        <v>2187</v>
      </c>
      <c r="K3107" s="185" t="s">
        <v>154</v>
      </c>
      <c r="L3107" s="25" t="s">
        <v>2550</v>
      </c>
      <c r="M3107" s="16" t="s">
        <v>2546</v>
      </c>
      <c r="N3107" s="16">
        <v>1</v>
      </c>
      <c r="O3107" s="16"/>
      <c r="P3107" s="57" t="str">
        <f t="shared" si="615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87" t="str">
        <f t="shared" si="625"/>
        <v>1.13</v>
      </c>
      <c r="Z3107" s="26">
        <f t="shared" si="623"/>
        <v>283000</v>
      </c>
      <c r="AA3107" s="16">
        <v>1.163</v>
      </c>
      <c r="AB3107" s="35">
        <f t="shared" si="624"/>
        <v>291264.60176991153</v>
      </c>
      <c r="AC3107" s="27">
        <f t="shared" si="616"/>
        <v>46660.589203539828</v>
      </c>
      <c r="AD3107" s="184">
        <v>0.16020000000000001</v>
      </c>
      <c r="AE3107" s="183">
        <f t="shared" si="617"/>
        <v>0</v>
      </c>
      <c r="AF3107" s="183" t="str">
        <f>IF(AND(COUNTIFS($J$18:J3107,J3107)=1,AE3107=1),1,"")</f>
        <v/>
      </c>
      <c r="AG3107" s="183" t="str">
        <f>IF(C3107="","",IF(AND(COUNTIFS($J$18:J3107,J3107)=1,C3107&lt;&gt;""),1,""))</f>
        <v/>
      </c>
      <c r="AH3107" s="183" t="str">
        <f>IF(G3107="","",IF(AND(COUNTIFS($J$18:J3107,J3107)=1,G3107&lt;&gt;""),1,""))</f>
        <v/>
      </c>
      <c r="AI3107" s="28">
        <f t="shared" si="618"/>
        <v>35073581.838938065</v>
      </c>
      <c r="AJ3107" s="28">
        <f t="shared" si="619"/>
        <v>5034113.9728989378</v>
      </c>
      <c r="AK3107" s="29">
        <f t="shared" si="620"/>
        <v>0.1435300790211895</v>
      </c>
      <c r="AL3107" s="25"/>
      <c r="AM3107" s="25"/>
      <c r="AN3107" s="25"/>
      <c r="AO3107" s="25"/>
      <c r="AP3107" s="45" t="str">
        <f t="shared" si="621"/>
        <v>20228</v>
      </c>
      <c r="AQ3107" s="45" t="str">
        <f t="shared" si="622"/>
        <v>20228RMB</v>
      </c>
    </row>
    <row r="3108" spans="1:43" s="15" customFormat="1">
      <c r="A3108" s="16" t="s">
        <v>41</v>
      </c>
      <c r="B3108" s="182">
        <v>2022</v>
      </c>
      <c r="C3108" s="182">
        <v>6</v>
      </c>
      <c r="D3108" s="57" t="str">
        <f t="shared" si="626"/>
        <v>Q1</v>
      </c>
      <c r="E3108" s="16" t="s">
        <v>41</v>
      </c>
      <c r="F3108" s="182">
        <v>2022</v>
      </c>
      <c r="G3108" s="182">
        <v>8</v>
      </c>
      <c r="H3108" s="185"/>
      <c r="I3108" s="57" t="str">
        <f t="shared" si="614"/>
        <v>Q2</v>
      </c>
      <c r="J3108" s="178" t="s">
        <v>2187</v>
      </c>
      <c r="K3108" s="185" t="s">
        <v>154</v>
      </c>
      <c r="L3108" s="25" t="s">
        <v>2550</v>
      </c>
      <c r="M3108" s="16" t="s">
        <v>2546</v>
      </c>
      <c r="N3108" s="16">
        <v>1</v>
      </c>
      <c r="O3108" s="16"/>
      <c r="P3108" s="57" t="str">
        <f t="shared" si="615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87" t="str">
        <f t="shared" si="625"/>
        <v>1.13</v>
      </c>
      <c r="Z3108" s="26">
        <f t="shared" si="623"/>
        <v>283000</v>
      </c>
      <c r="AA3108" s="16">
        <v>1.163</v>
      </c>
      <c r="AB3108" s="35">
        <f t="shared" si="624"/>
        <v>291264.60176991153</v>
      </c>
      <c r="AC3108" s="27">
        <f t="shared" si="616"/>
        <v>46660.589203539828</v>
      </c>
      <c r="AD3108" s="184">
        <v>0.16020000000000001</v>
      </c>
      <c r="AE3108" s="183">
        <f t="shared" si="617"/>
        <v>0</v>
      </c>
      <c r="AF3108" s="183" t="str">
        <f>IF(AND(COUNTIFS($J$18:J3108,J3108)=1,AE3108=1),1,"")</f>
        <v/>
      </c>
      <c r="AG3108" s="183" t="str">
        <f>IF(C3108="","",IF(AND(COUNTIFS($J$18:J3108,J3108)=1,C3108&lt;&gt;""),1,""))</f>
        <v/>
      </c>
      <c r="AH3108" s="183" t="str">
        <f>IF(G3108="","",IF(AND(COUNTIFS($J$18:J3108,J3108)=1,G3108&lt;&gt;""),1,""))</f>
        <v/>
      </c>
      <c r="AI3108" s="28">
        <f t="shared" si="618"/>
        <v>35073581.838938065</v>
      </c>
      <c r="AJ3108" s="28">
        <f t="shared" si="619"/>
        <v>5034113.9728989378</v>
      </c>
      <c r="AK3108" s="29">
        <f t="shared" si="620"/>
        <v>0.1435300790211895</v>
      </c>
      <c r="AL3108" s="25"/>
      <c r="AM3108" s="25"/>
      <c r="AN3108" s="25"/>
      <c r="AO3108" s="25"/>
      <c r="AP3108" s="45" t="str">
        <f t="shared" si="621"/>
        <v>20228</v>
      </c>
      <c r="AQ3108" s="45" t="str">
        <f t="shared" si="622"/>
        <v>20228RMB</v>
      </c>
    </row>
    <row r="3109" spans="1:43" s="15" customFormat="1">
      <c r="A3109" s="16" t="s">
        <v>41</v>
      </c>
      <c r="B3109" s="182">
        <v>2022</v>
      </c>
      <c r="C3109" s="182">
        <v>5</v>
      </c>
      <c r="D3109" s="57" t="str">
        <f t="shared" si="626"/>
        <v>Q1</v>
      </c>
      <c r="E3109" s="16" t="s">
        <v>41</v>
      </c>
      <c r="F3109" s="182">
        <v>2022</v>
      </c>
      <c r="G3109" s="182">
        <v>8</v>
      </c>
      <c r="H3109" s="185"/>
      <c r="I3109" s="57" t="str">
        <f t="shared" si="614"/>
        <v>Q2</v>
      </c>
      <c r="J3109" s="178" t="s">
        <v>2189</v>
      </c>
      <c r="K3109" s="185" t="s">
        <v>2190</v>
      </c>
      <c r="L3109" s="25" t="s">
        <v>2548</v>
      </c>
      <c r="M3109" s="16" t="s">
        <v>2546</v>
      </c>
      <c r="N3109" s="16">
        <v>1</v>
      </c>
      <c r="O3109" s="16"/>
      <c r="P3109" s="57" t="str">
        <f t="shared" si="615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87" t="str">
        <f t="shared" si="625"/>
        <v>1.13</v>
      </c>
      <c r="Z3109" s="26">
        <f t="shared" si="623"/>
        <v>621860</v>
      </c>
      <c r="AA3109" s="16">
        <v>1.163</v>
      </c>
      <c r="AB3109" s="35">
        <f t="shared" si="624"/>
        <v>640020.51327433635</v>
      </c>
      <c r="AC3109" s="27">
        <f t="shared" si="616"/>
        <v>94595.031861946904</v>
      </c>
      <c r="AD3109" s="184">
        <v>0.14779999999999999</v>
      </c>
      <c r="AE3109" s="183">
        <f t="shared" si="617"/>
        <v>0</v>
      </c>
      <c r="AF3109" s="183" t="str">
        <f>IF(AND(COUNTIFS($J$18:J3109,J3109)=1,AE3109=1),1,"")</f>
        <v/>
      </c>
      <c r="AG3109" s="183" t="str">
        <f>IF(C3109="","",IF(AND(COUNTIFS($J$18:J3109,J3109)=1,C3109&lt;&gt;""),1,""))</f>
        <v/>
      </c>
      <c r="AH3109" s="183" t="str">
        <f>IF(G3109="","",IF(AND(COUNTIFS($J$18:J3109,J3109)=1,G3109&lt;&gt;""),1,""))</f>
        <v/>
      </c>
      <c r="AI3109" s="28">
        <f t="shared" si="618"/>
        <v>35073581.838938065</v>
      </c>
      <c r="AJ3109" s="28">
        <f t="shared" si="619"/>
        <v>5034113.9728989378</v>
      </c>
      <c r="AK3109" s="29">
        <f t="shared" si="620"/>
        <v>0.1435300790211895</v>
      </c>
      <c r="AL3109" s="25"/>
      <c r="AM3109" s="25"/>
      <c r="AN3109" s="25"/>
      <c r="AO3109" s="25"/>
      <c r="AP3109" s="45" t="str">
        <f t="shared" si="621"/>
        <v>20228</v>
      </c>
      <c r="AQ3109" s="45" t="str">
        <f t="shared" si="622"/>
        <v>20228RMB</v>
      </c>
    </row>
    <row r="3110" spans="1:43" s="15" customFormat="1">
      <c r="A3110" s="16" t="s">
        <v>41</v>
      </c>
      <c r="B3110" s="182">
        <v>2022</v>
      </c>
      <c r="C3110" s="182">
        <v>5</v>
      </c>
      <c r="D3110" s="57" t="str">
        <f t="shared" si="626"/>
        <v>Q1</v>
      </c>
      <c r="E3110" s="16" t="s">
        <v>41</v>
      </c>
      <c r="F3110" s="182">
        <v>2022</v>
      </c>
      <c r="G3110" s="182">
        <v>8</v>
      </c>
      <c r="H3110" s="185"/>
      <c r="I3110" s="57" t="str">
        <f t="shared" si="614"/>
        <v>Q2</v>
      </c>
      <c r="J3110" s="178" t="s">
        <v>2189</v>
      </c>
      <c r="K3110" s="185" t="s">
        <v>2190</v>
      </c>
      <c r="L3110" s="25" t="s">
        <v>2548</v>
      </c>
      <c r="M3110" s="16" t="s">
        <v>2546</v>
      </c>
      <c r="N3110" s="16">
        <v>1</v>
      </c>
      <c r="O3110" s="16"/>
      <c r="P3110" s="57" t="str">
        <f t="shared" si="615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87" t="str">
        <f t="shared" si="625"/>
        <v>1.13</v>
      </c>
      <c r="Z3110" s="26">
        <f t="shared" si="623"/>
        <v>621860</v>
      </c>
      <c r="AA3110" s="16">
        <v>1.163</v>
      </c>
      <c r="AB3110" s="35">
        <f t="shared" si="624"/>
        <v>640020.51327433635</v>
      </c>
      <c r="AC3110" s="27">
        <f t="shared" si="616"/>
        <v>94595.031861946904</v>
      </c>
      <c r="AD3110" s="184">
        <v>0.14779999999999999</v>
      </c>
      <c r="AE3110" s="183">
        <f t="shared" si="617"/>
        <v>0</v>
      </c>
      <c r="AF3110" s="183" t="str">
        <f>IF(AND(COUNTIFS($J$18:J3110,J3110)=1,AE3110=1),1,"")</f>
        <v/>
      </c>
      <c r="AG3110" s="183" t="str">
        <f>IF(C3110="","",IF(AND(COUNTIFS($J$18:J3110,J3110)=1,C3110&lt;&gt;""),1,""))</f>
        <v/>
      </c>
      <c r="AH3110" s="183" t="str">
        <f>IF(G3110="","",IF(AND(COUNTIFS($J$18:J3110,J3110)=1,G3110&lt;&gt;""),1,""))</f>
        <v/>
      </c>
      <c r="AI3110" s="28">
        <f t="shared" si="618"/>
        <v>35073581.838938065</v>
      </c>
      <c r="AJ3110" s="28">
        <f t="shared" si="619"/>
        <v>5034113.9728989378</v>
      </c>
      <c r="AK3110" s="29">
        <f t="shared" si="620"/>
        <v>0.1435300790211895</v>
      </c>
      <c r="AL3110" s="25"/>
      <c r="AM3110" s="25"/>
      <c r="AN3110" s="25"/>
      <c r="AO3110" s="25"/>
      <c r="AP3110" s="45" t="str">
        <f t="shared" si="621"/>
        <v>20228</v>
      </c>
      <c r="AQ3110" s="45" t="str">
        <f t="shared" si="622"/>
        <v>20228RMB</v>
      </c>
    </row>
    <row r="3111" spans="1:43" s="15" customFormat="1">
      <c r="A3111" s="16" t="s">
        <v>41</v>
      </c>
      <c r="B3111" s="182">
        <v>2022</v>
      </c>
      <c r="C3111" s="182">
        <v>6</v>
      </c>
      <c r="D3111" s="57" t="str">
        <f t="shared" si="626"/>
        <v>Q1</v>
      </c>
      <c r="E3111" s="16" t="s">
        <v>41</v>
      </c>
      <c r="F3111" s="182">
        <v>2022</v>
      </c>
      <c r="G3111" s="182">
        <v>8</v>
      </c>
      <c r="H3111" s="185"/>
      <c r="I3111" s="57" t="str">
        <f t="shared" si="614"/>
        <v>Q2</v>
      </c>
      <c r="J3111" s="178" t="s">
        <v>2907</v>
      </c>
      <c r="K3111" s="185" t="s">
        <v>2956</v>
      </c>
      <c r="L3111" s="25" t="s">
        <v>2783</v>
      </c>
      <c r="M3111" s="16" t="s">
        <v>2778</v>
      </c>
      <c r="N3111" s="16">
        <v>2</v>
      </c>
      <c r="O3111" s="16"/>
      <c r="P3111" s="57" t="str">
        <f t="shared" si="615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2779</v>
      </c>
      <c r="W3111" s="16" t="s">
        <v>51</v>
      </c>
      <c r="X3111" s="34">
        <v>465000</v>
      </c>
      <c r="Y3111" s="187" t="str">
        <f t="shared" si="625"/>
        <v>1.13</v>
      </c>
      <c r="Z3111" s="26">
        <f t="shared" si="623"/>
        <v>930000</v>
      </c>
      <c r="AA3111" s="16">
        <v>1.163</v>
      </c>
      <c r="AB3111" s="35">
        <f t="shared" si="624"/>
        <v>957159.29203539842</v>
      </c>
      <c r="AC3111" s="27">
        <f t="shared" si="616"/>
        <v>137352.35840707965</v>
      </c>
      <c r="AD3111" s="184">
        <v>0.14349999999999999</v>
      </c>
      <c r="AE3111" s="183">
        <f t="shared" si="617"/>
        <v>0</v>
      </c>
      <c r="AF3111" s="183" t="str">
        <f>IF(AND(COUNTIFS($J$18:J3111,J3111)=1,AE3111=1),1,"")</f>
        <v/>
      </c>
      <c r="AG3111" s="183" t="str">
        <f>IF(C3111="","",IF(AND(COUNTIFS($J$18:J3111,J3111)=1,C3111&lt;&gt;""),1,""))</f>
        <v/>
      </c>
      <c r="AH3111" s="183" t="str">
        <f>IF(G3111="","",IF(AND(COUNTIFS($J$18:J3111,J3111)=1,G3111&lt;&gt;""),1,""))</f>
        <v/>
      </c>
      <c r="AI3111" s="28">
        <f t="shared" si="618"/>
        <v>35073581.838938065</v>
      </c>
      <c r="AJ3111" s="28">
        <f t="shared" si="619"/>
        <v>5034113.9728989378</v>
      </c>
      <c r="AK3111" s="29">
        <f t="shared" si="620"/>
        <v>0.1435300790211895</v>
      </c>
      <c r="AL3111" s="25"/>
      <c r="AM3111" s="25"/>
      <c r="AN3111" s="25"/>
      <c r="AO3111" s="25"/>
      <c r="AP3111" s="45" t="str">
        <f t="shared" si="621"/>
        <v>20228</v>
      </c>
      <c r="AQ3111" s="45" t="str">
        <f t="shared" si="622"/>
        <v>20228RMB</v>
      </c>
    </row>
    <row r="3112" spans="1:43" s="15" customFormat="1">
      <c r="A3112" s="16" t="s">
        <v>41</v>
      </c>
      <c r="B3112" s="182">
        <v>2022</v>
      </c>
      <c r="C3112" s="182">
        <v>5</v>
      </c>
      <c r="D3112" s="57" t="str">
        <f t="shared" si="626"/>
        <v>Q1</v>
      </c>
      <c r="E3112" s="16" t="s">
        <v>41</v>
      </c>
      <c r="F3112" s="182">
        <v>2022</v>
      </c>
      <c r="G3112" s="182">
        <v>10</v>
      </c>
      <c r="H3112" s="185"/>
      <c r="I3112" s="57" t="str">
        <f t="shared" si="614"/>
        <v>Q3</v>
      </c>
      <c r="J3112" s="178" t="s">
        <v>2957</v>
      </c>
      <c r="K3112" s="185" t="s">
        <v>2958</v>
      </c>
      <c r="L3112" s="25" t="s">
        <v>2959</v>
      </c>
      <c r="M3112" s="16" t="s">
        <v>2546</v>
      </c>
      <c r="N3112" s="16">
        <v>1</v>
      </c>
      <c r="O3112" s="16"/>
      <c r="P3112" s="57" t="str">
        <f t="shared" si="615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87" t="str">
        <f t="shared" si="625"/>
        <v>1.13</v>
      </c>
      <c r="Z3112" s="26">
        <f t="shared" si="623"/>
        <v>304020</v>
      </c>
      <c r="AA3112" s="16">
        <v>1.1000000000000001</v>
      </c>
      <c r="AB3112" s="35">
        <f t="shared" si="624"/>
        <v>295948.67256637174</v>
      </c>
      <c r="AC3112" s="27">
        <f t="shared" si="616"/>
        <v>84907.674159292044</v>
      </c>
      <c r="AD3112" s="184">
        <v>0.28689999999999999</v>
      </c>
      <c r="AE3112" s="183">
        <f t="shared" si="617"/>
        <v>0</v>
      </c>
      <c r="AF3112" s="183" t="str">
        <f>IF(AND(COUNTIFS($J$18:J3112,J3112)=1,AE3112=1),1,"")</f>
        <v/>
      </c>
      <c r="AG3112" s="183">
        <f>IF(C3112="","",IF(AND(COUNTIFS($J$18:J3112,J3112)=1,C3112&lt;&gt;""),1,""))</f>
        <v>1</v>
      </c>
      <c r="AH3112" s="183">
        <f>IF(G3112="","",IF(AND(COUNTIFS($J$18:J3112,J3112)=1,G3112&lt;&gt;""),1,""))</f>
        <v>1</v>
      </c>
      <c r="AI3112" s="28">
        <f t="shared" si="618"/>
        <v>22717528.991150446</v>
      </c>
      <c r="AJ3112" s="28">
        <f t="shared" si="619"/>
        <v>3947747.192555753</v>
      </c>
      <c r="AK3112" s="29">
        <f t="shared" si="620"/>
        <v>0.17377537821536787</v>
      </c>
      <c r="AL3112" s="25"/>
      <c r="AM3112" s="25"/>
      <c r="AN3112" s="25"/>
      <c r="AO3112" s="25"/>
      <c r="AP3112" s="45" t="str">
        <f t="shared" si="621"/>
        <v>202210</v>
      </c>
      <c r="AQ3112" s="45" t="str">
        <f t="shared" si="622"/>
        <v>202210RMB</v>
      </c>
    </row>
    <row r="3113" spans="1:43" s="15" customFormat="1">
      <c r="A3113" s="16" t="s">
        <v>41</v>
      </c>
      <c r="B3113" s="182">
        <v>2022</v>
      </c>
      <c r="C3113" s="182">
        <v>5</v>
      </c>
      <c r="D3113" s="57" t="str">
        <f t="shared" si="626"/>
        <v>Q1</v>
      </c>
      <c r="E3113" s="16" t="s">
        <v>41</v>
      </c>
      <c r="F3113" s="182">
        <v>2022</v>
      </c>
      <c r="G3113" s="182">
        <v>10</v>
      </c>
      <c r="H3113" s="185"/>
      <c r="I3113" s="57" t="str">
        <f t="shared" si="614"/>
        <v>Q3</v>
      </c>
      <c r="J3113" s="178" t="s">
        <v>2960</v>
      </c>
      <c r="K3113" s="185" t="s">
        <v>2961</v>
      </c>
      <c r="L3113" s="25" t="s">
        <v>2962</v>
      </c>
      <c r="M3113" s="16" t="s">
        <v>2963</v>
      </c>
      <c r="N3113" s="16">
        <v>1</v>
      </c>
      <c r="O3113" s="16"/>
      <c r="P3113" s="57" t="str">
        <f t="shared" si="615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2964</v>
      </c>
      <c r="W3113" s="16" t="s">
        <v>51</v>
      </c>
      <c r="X3113" s="34">
        <v>1705000</v>
      </c>
      <c r="Y3113" s="187" t="str">
        <f t="shared" si="625"/>
        <v>1.13</v>
      </c>
      <c r="Z3113" s="26">
        <f t="shared" si="623"/>
        <v>1705000</v>
      </c>
      <c r="AA3113" s="16">
        <v>1.1000000000000001</v>
      </c>
      <c r="AB3113" s="35">
        <f t="shared" si="624"/>
        <v>1659734.5132743367</v>
      </c>
      <c r="AC3113" s="27">
        <f t="shared" si="616"/>
        <v>534600.48672566388</v>
      </c>
      <c r="AD3113" s="184">
        <v>0.3221</v>
      </c>
      <c r="AE3113" s="183">
        <f t="shared" si="617"/>
        <v>1</v>
      </c>
      <c r="AF3113" s="183">
        <f>IF(AND(COUNTIFS($J$18:J3113,J3113)=1,AE3113=1),1,"")</f>
        <v>1</v>
      </c>
      <c r="AG3113" s="183">
        <f>IF(C3113="","",IF(AND(COUNTIFS($J$18:J3113,J3113)=1,C3113&lt;&gt;""),1,""))</f>
        <v>1</v>
      </c>
      <c r="AH3113" s="183">
        <f>IF(G3113="","",IF(AND(COUNTIFS($J$18:J3113,J3113)=1,G3113&lt;&gt;""),1,""))</f>
        <v>1</v>
      </c>
      <c r="AI3113" s="28">
        <f t="shared" si="618"/>
        <v>22717528.991150446</v>
      </c>
      <c r="AJ3113" s="28">
        <f t="shared" si="619"/>
        <v>3947747.192555753</v>
      </c>
      <c r="AK3113" s="29">
        <f t="shared" si="620"/>
        <v>0.17377537821536787</v>
      </c>
      <c r="AL3113" s="25"/>
      <c r="AM3113" s="25"/>
      <c r="AN3113" s="25"/>
      <c r="AO3113" s="25"/>
      <c r="AP3113" s="45" t="str">
        <f t="shared" si="621"/>
        <v>202210</v>
      </c>
      <c r="AQ3113" s="45" t="str">
        <f t="shared" si="622"/>
        <v>202210RMB</v>
      </c>
    </row>
    <row r="3114" spans="1:43" s="15" customFormat="1">
      <c r="A3114" s="16" t="s">
        <v>41</v>
      </c>
      <c r="B3114" s="182">
        <v>2022</v>
      </c>
      <c r="C3114" s="182">
        <v>9</v>
      </c>
      <c r="D3114" s="57" t="str">
        <f t="shared" si="626"/>
        <v>Q2</v>
      </c>
      <c r="E3114" s="16" t="s">
        <v>41</v>
      </c>
      <c r="F3114" s="182">
        <v>2022</v>
      </c>
      <c r="G3114" s="182">
        <v>10</v>
      </c>
      <c r="H3114" s="185"/>
      <c r="I3114" s="57" t="str">
        <f t="shared" si="614"/>
        <v>Q3</v>
      </c>
      <c r="J3114" s="178" t="s">
        <v>2229</v>
      </c>
      <c r="K3114" s="185" t="s">
        <v>2230</v>
      </c>
      <c r="L3114" s="25" t="s">
        <v>2564</v>
      </c>
      <c r="M3114" s="16" t="s">
        <v>47</v>
      </c>
      <c r="N3114" s="16">
        <v>1</v>
      </c>
      <c r="O3114" s="16"/>
      <c r="P3114" s="57" t="str">
        <f t="shared" si="615"/>
        <v>MAIN UNIT</v>
      </c>
      <c r="Q3114" s="16" t="s">
        <v>958</v>
      </c>
      <c r="R3114" s="16" t="s">
        <v>1991</v>
      </c>
      <c r="S3114" s="16" t="s">
        <v>37</v>
      </c>
      <c r="T3114" s="16" t="s">
        <v>2231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87" t="str">
        <f t="shared" si="625"/>
        <v>1</v>
      </c>
      <c r="Z3114" s="26">
        <f t="shared" si="623"/>
        <v>85000</v>
      </c>
      <c r="AA3114" s="16">
        <v>7.8</v>
      </c>
      <c r="AB3114" s="35">
        <f t="shared" si="624"/>
        <v>663000</v>
      </c>
      <c r="AC3114" s="27">
        <f t="shared" si="616"/>
        <v>138964.80000000002</v>
      </c>
      <c r="AD3114" s="184">
        <v>0.20960000000000001</v>
      </c>
      <c r="AE3114" s="183">
        <f t="shared" si="617"/>
        <v>1</v>
      </c>
      <c r="AF3114" s="183" t="str">
        <f>IF(AND(COUNTIFS($J$18:J3114,J3114)=1,AE3114=1),1,"")</f>
        <v/>
      </c>
      <c r="AG3114" s="183" t="str">
        <f>IF(C3114="","",IF(AND(COUNTIFS($J$18:J3114,J3114)=1,C3114&lt;&gt;""),1,""))</f>
        <v/>
      </c>
      <c r="AH3114" s="183" t="str">
        <f>IF(G3114="","",IF(AND(COUNTIFS($J$18:J3114,J3114)=1,G3114&lt;&gt;""),1,""))</f>
        <v/>
      </c>
      <c r="AI3114" s="28">
        <f t="shared" si="618"/>
        <v>22717528.991150446</v>
      </c>
      <c r="AJ3114" s="28">
        <f t="shared" si="619"/>
        <v>3947747.192555753</v>
      </c>
      <c r="AK3114" s="29">
        <f t="shared" si="620"/>
        <v>0.17377537821536787</v>
      </c>
      <c r="AL3114" s="25"/>
      <c r="AM3114" s="25"/>
      <c r="AN3114" s="25"/>
      <c r="AO3114" s="25"/>
      <c r="AP3114" s="45" t="str">
        <f t="shared" si="621"/>
        <v>202210</v>
      </c>
      <c r="AQ3114" s="45" t="str">
        <f t="shared" si="622"/>
        <v>202210USD</v>
      </c>
    </row>
    <row r="3115" spans="1:43" s="15" customFormat="1">
      <c r="A3115" s="16" t="s">
        <v>41</v>
      </c>
      <c r="B3115" s="182">
        <v>2022</v>
      </c>
      <c r="C3115" s="182">
        <v>9</v>
      </c>
      <c r="D3115" s="57" t="str">
        <f t="shared" si="626"/>
        <v>Q2</v>
      </c>
      <c r="E3115" s="16" t="s">
        <v>41</v>
      </c>
      <c r="F3115" s="182">
        <v>2022</v>
      </c>
      <c r="G3115" s="182">
        <v>10</v>
      </c>
      <c r="H3115" s="185"/>
      <c r="I3115" s="57" t="str">
        <f t="shared" si="614"/>
        <v>Q3</v>
      </c>
      <c r="J3115" s="178" t="s">
        <v>2229</v>
      </c>
      <c r="K3115" s="185" t="s">
        <v>2230</v>
      </c>
      <c r="L3115" s="25" t="s">
        <v>2726</v>
      </c>
      <c r="M3115" s="16" t="s">
        <v>47</v>
      </c>
      <c r="N3115" s="16">
        <v>1</v>
      </c>
      <c r="O3115" s="16"/>
      <c r="P3115" s="57" t="str">
        <f t="shared" si="615"/>
        <v>MAIN UNIT</v>
      </c>
      <c r="Q3115" s="16" t="s">
        <v>958</v>
      </c>
      <c r="R3115" s="16" t="s">
        <v>1991</v>
      </c>
      <c r="S3115" s="16" t="s">
        <v>37</v>
      </c>
      <c r="T3115" s="16" t="s">
        <v>2231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87" t="str">
        <f t="shared" si="625"/>
        <v>1</v>
      </c>
      <c r="Z3115" s="26">
        <f t="shared" si="623"/>
        <v>58000</v>
      </c>
      <c r="AA3115" s="16">
        <v>7.8</v>
      </c>
      <c r="AB3115" s="35">
        <f t="shared" si="624"/>
        <v>452400</v>
      </c>
      <c r="AC3115" s="27">
        <f t="shared" si="616"/>
        <v>94823.040000000008</v>
      </c>
      <c r="AD3115" s="184">
        <v>0.20960000000000001</v>
      </c>
      <c r="AE3115" s="183">
        <f t="shared" si="617"/>
        <v>1</v>
      </c>
      <c r="AF3115" s="183" t="str">
        <f>IF(AND(COUNTIFS($J$18:J3115,J3115)=1,AE3115=1),1,"")</f>
        <v/>
      </c>
      <c r="AG3115" s="183" t="str">
        <f>IF(C3115="","",IF(AND(COUNTIFS($J$18:J3115,J3115)=1,C3115&lt;&gt;""),1,""))</f>
        <v/>
      </c>
      <c r="AH3115" s="183" t="str">
        <f>IF(G3115="","",IF(AND(COUNTIFS($J$18:J3115,J3115)=1,G3115&lt;&gt;""),1,""))</f>
        <v/>
      </c>
      <c r="AI3115" s="28">
        <f t="shared" si="618"/>
        <v>22717528.991150446</v>
      </c>
      <c r="AJ3115" s="28">
        <f t="shared" si="619"/>
        <v>3947747.192555753</v>
      </c>
      <c r="AK3115" s="29">
        <f t="shared" si="620"/>
        <v>0.17377537821536787</v>
      </c>
      <c r="AL3115" s="25"/>
      <c r="AM3115" s="25"/>
      <c r="AN3115" s="25"/>
      <c r="AO3115" s="25"/>
      <c r="AP3115" s="45" t="str">
        <f t="shared" si="621"/>
        <v>202210</v>
      </c>
      <c r="AQ3115" s="45" t="str">
        <f t="shared" si="622"/>
        <v>202210USD</v>
      </c>
    </row>
    <row r="3116" spans="1:43" s="15" customFormat="1">
      <c r="A3116" s="16" t="s">
        <v>41</v>
      </c>
      <c r="B3116" s="182">
        <v>2022</v>
      </c>
      <c r="C3116" s="182">
        <v>9</v>
      </c>
      <c r="D3116" s="57" t="str">
        <f t="shared" si="626"/>
        <v>Q2</v>
      </c>
      <c r="E3116" s="16" t="s">
        <v>41</v>
      </c>
      <c r="F3116" s="182">
        <v>2022</v>
      </c>
      <c r="G3116" s="182">
        <v>10</v>
      </c>
      <c r="H3116" s="185"/>
      <c r="I3116" s="57" t="str">
        <f t="shared" si="614"/>
        <v>Q3</v>
      </c>
      <c r="J3116" s="178" t="s">
        <v>2965</v>
      </c>
      <c r="K3116" s="185" t="s">
        <v>2230</v>
      </c>
      <c r="L3116" s="25" t="s">
        <v>2548</v>
      </c>
      <c r="M3116" s="16" t="s">
        <v>2546</v>
      </c>
      <c r="N3116" s="16">
        <v>1</v>
      </c>
      <c r="O3116" s="16"/>
      <c r="P3116" s="57" t="str">
        <f t="shared" si="615"/>
        <v>MAIN UNIT</v>
      </c>
      <c r="Q3116" s="16" t="s">
        <v>958</v>
      </c>
      <c r="R3116" s="16" t="s">
        <v>1991</v>
      </c>
      <c r="S3116" s="16" t="s">
        <v>37</v>
      </c>
      <c r="T3116" s="16" t="s">
        <v>2231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87" t="str">
        <f t="shared" si="625"/>
        <v>1</v>
      </c>
      <c r="Z3116" s="26">
        <f t="shared" si="623"/>
        <v>51000</v>
      </c>
      <c r="AA3116" s="16">
        <v>7.8</v>
      </c>
      <c r="AB3116" s="35">
        <f t="shared" si="624"/>
        <v>397800</v>
      </c>
      <c r="AC3116" s="27">
        <f t="shared" si="616"/>
        <v>54816.840000000004</v>
      </c>
      <c r="AD3116" s="184">
        <v>0.13780000000000001</v>
      </c>
      <c r="AE3116" s="183">
        <f t="shared" si="617"/>
        <v>1</v>
      </c>
      <c r="AF3116" s="183">
        <f>IF(AND(COUNTIFS($J$18:J3116,J3116)=1,AE3116=1),1,"")</f>
        <v>1</v>
      </c>
      <c r="AG3116" s="183">
        <f>IF(C3116="","",IF(AND(COUNTIFS($J$18:J3116,J3116)=1,C3116&lt;&gt;""),1,""))</f>
        <v>1</v>
      </c>
      <c r="AH3116" s="183">
        <f>IF(G3116="","",IF(AND(COUNTIFS($J$18:J3116,J3116)=1,G3116&lt;&gt;""),1,""))</f>
        <v>1</v>
      </c>
      <c r="AI3116" s="28">
        <f t="shared" si="618"/>
        <v>22717528.991150446</v>
      </c>
      <c r="AJ3116" s="28">
        <f t="shared" si="619"/>
        <v>3947747.192555753</v>
      </c>
      <c r="AK3116" s="29">
        <f t="shared" si="620"/>
        <v>0.17377537821536787</v>
      </c>
      <c r="AL3116" s="25"/>
      <c r="AM3116" s="25"/>
      <c r="AN3116" s="25"/>
      <c r="AO3116" s="25"/>
      <c r="AP3116" s="45" t="str">
        <f t="shared" si="621"/>
        <v>202210</v>
      </c>
      <c r="AQ3116" s="45" t="str">
        <f t="shared" si="622"/>
        <v>202210USD</v>
      </c>
    </row>
    <row r="3117" spans="1:43" s="15" customFormat="1">
      <c r="A3117" s="16" t="s">
        <v>41</v>
      </c>
      <c r="B3117" s="182">
        <v>2022</v>
      </c>
      <c r="C3117" s="182">
        <v>9</v>
      </c>
      <c r="D3117" s="57" t="str">
        <f t="shared" si="626"/>
        <v>Q2</v>
      </c>
      <c r="E3117" s="16" t="s">
        <v>41</v>
      </c>
      <c r="F3117" s="182">
        <v>2022</v>
      </c>
      <c r="G3117" s="182">
        <v>10</v>
      </c>
      <c r="H3117" s="185"/>
      <c r="I3117" s="57" t="str">
        <f t="shared" si="614"/>
        <v>Q3</v>
      </c>
      <c r="J3117" s="178" t="s">
        <v>2965</v>
      </c>
      <c r="K3117" s="185" t="s">
        <v>2230</v>
      </c>
      <c r="L3117" s="25" t="s">
        <v>2966</v>
      </c>
      <c r="M3117" s="16" t="s">
        <v>354</v>
      </c>
      <c r="N3117" s="16">
        <v>1</v>
      </c>
      <c r="O3117" s="16"/>
      <c r="P3117" s="57" t="str">
        <f t="shared" si="615"/>
        <v>MAIN UNIT</v>
      </c>
      <c r="Q3117" s="16" t="s">
        <v>958</v>
      </c>
      <c r="R3117" s="16" t="s">
        <v>1991</v>
      </c>
      <c r="S3117" s="16" t="s">
        <v>37</v>
      </c>
      <c r="T3117" s="16" t="s">
        <v>2231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87" t="str">
        <f t="shared" si="625"/>
        <v>1</v>
      </c>
      <c r="Z3117" s="26">
        <f t="shared" si="623"/>
        <v>7500</v>
      </c>
      <c r="AA3117" s="16">
        <v>7.8</v>
      </c>
      <c r="AB3117" s="35">
        <f t="shared" si="624"/>
        <v>58500</v>
      </c>
      <c r="AC3117" s="27">
        <f t="shared" si="616"/>
        <v>8061.3</v>
      </c>
      <c r="AD3117" s="184">
        <v>0.13780000000000001</v>
      </c>
      <c r="AE3117" s="183">
        <f t="shared" si="617"/>
        <v>1</v>
      </c>
      <c r="AF3117" s="183" t="str">
        <f>IF(AND(COUNTIFS($J$18:J3117,J3117)=1,AE3117=1),1,"")</f>
        <v/>
      </c>
      <c r="AG3117" s="183" t="str">
        <f>IF(C3117="","",IF(AND(COUNTIFS($J$18:J3117,J3117)=1,C3117&lt;&gt;""),1,""))</f>
        <v/>
      </c>
      <c r="AH3117" s="183" t="str">
        <f>IF(G3117="","",IF(AND(COUNTIFS($J$18:J3117,J3117)=1,G3117&lt;&gt;""),1,""))</f>
        <v/>
      </c>
      <c r="AI3117" s="28">
        <f t="shared" si="618"/>
        <v>22717528.991150446</v>
      </c>
      <c r="AJ3117" s="28">
        <f t="shared" si="619"/>
        <v>3947747.192555753</v>
      </c>
      <c r="AK3117" s="29">
        <f t="shared" si="620"/>
        <v>0.17377537821536787</v>
      </c>
      <c r="AL3117" s="25"/>
      <c r="AM3117" s="25"/>
      <c r="AN3117" s="25"/>
      <c r="AO3117" s="25"/>
      <c r="AP3117" s="45" t="str">
        <f t="shared" si="621"/>
        <v>202210</v>
      </c>
      <c r="AQ3117" s="45" t="str">
        <f t="shared" si="622"/>
        <v>202210USD</v>
      </c>
    </row>
    <row r="3118" spans="1:43" s="15" customFormat="1">
      <c r="A3118" s="16" t="s">
        <v>41</v>
      </c>
      <c r="B3118" s="182">
        <v>2022</v>
      </c>
      <c r="C3118" s="182">
        <v>9</v>
      </c>
      <c r="D3118" s="57" t="str">
        <f t="shared" si="626"/>
        <v>Q2</v>
      </c>
      <c r="E3118" s="16" t="s">
        <v>41</v>
      </c>
      <c r="F3118" s="182">
        <v>2022</v>
      </c>
      <c r="G3118" s="182">
        <v>10</v>
      </c>
      <c r="H3118" s="185"/>
      <c r="I3118" s="57" t="str">
        <f t="shared" si="614"/>
        <v>Q3</v>
      </c>
      <c r="J3118" s="178" t="s">
        <v>2965</v>
      </c>
      <c r="K3118" s="185" t="s">
        <v>2230</v>
      </c>
      <c r="L3118" s="25" t="s">
        <v>2967</v>
      </c>
      <c r="M3118" s="16" t="s">
        <v>354</v>
      </c>
      <c r="N3118" s="16">
        <v>1</v>
      </c>
      <c r="O3118" s="16"/>
      <c r="P3118" s="57" t="str">
        <f t="shared" si="615"/>
        <v>MAIN UNIT</v>
      </c>
      <c r="Q3118" s="16" t="s">
        <v>958</v>
      </c>
      <c r="R3118" s="16" t="s">
        <v>1991</v>
      </c>
      <c r="S3118" s="16" t="s">
        <v>37</v>
      </c>
      <c r="T3118" s="16" t="s">
        <v>2231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87" t="str">
        <f t="shared" si="625"/>
        <v>1</v>
      </c>
      <c r="Z3118" s="26">
        <f t="shared" si="623"/>
        <v>2500</v>
      </c>
      <c r="AA3118" s="16">
        <v>7.8</v>
      </c>
      <c r="AB3118" s="35">
        <f t="shared" si="624"/>
        <v>19500</v>
      </c>
      <c r="AC3118" s="27">
        <f t="shared" si="616"/>
        <v>2687.1</v>
      </c>
      <c r="AD3118" s="184">
        <v>0.13780000000000001</v>
      </c>
      <c r="AE3118" s="183">
        <f t="shared" si="617"/>
        <v>1</v>
      </c>
      <c r="AF3118" s="183" t="str">
        <f>IF(AND(COUNTIFS($J$18:J3118,J3118)=1,AE3118=1),1,"")</f>
        <v/>
      </c>
      <c r="AG3118" s="183" t="str">
        <f>IF(C3118="","",IF(AND(COUNTIFS($J$18:J3118,J3118)=1,C3118&lt;&gt;""),1,""))</f>
        <v/>
      </c>
      <c r="AH3118" s="183" t="str">
        <f>IF(G3118="","",IF(AND(COUNTIFS($J$18:J3118,J3118)=1,G3118&lt;&gt;""),1,""))</f>
        <v/>
      </c>
      <c r="AI3118" s="28">
        <f t="shared" si="618"/>
        <v>22717528.991150446</v>
      </c>
      <c r="AJ3118" s="28">
        <f t="shared" si="619"/>
        <v>3947747.192555753</v>
      </c>
      <c r="AK3118" s="29">
        <f t="shared" si="620"/>
        <v>0.17377537821536787</v>
      </c>
      <c r="AL3118" s="25"/>
      <c r="AM3118" s="25"/>
      <c r="AN3118" s="25"/>
      <c r="AO3118" s="25"/>
      <c r="AP3118" s="45" t="str">
        <f t="shared" si="621"/>
        <v>202210</v>
      </c>
      <c r="AQ3118" s="45" t="str">
        <f t="shared" si="622"/>
        <v>202210USD</v>
      </c>
    </row>
    <row r="3119" spans="1:43" s="15" customFormat="1">
      <c r="A3119" s="16" t="s">
        <v>41</v>
      </c>
      <c r="B3119" s="182">
        <v>2022</v>
      </c>
      <c r="C3119" s="182">
        <v>9</v>
      </c>
      <c r="D3119" s="57" t="str">
        <f t="shared" si="626"/>
        <v>Q2</v>
      </c>
      <c r="E3119" s="16" t="s">
        <v>41</v>
      </c>
      <c r="F3119" s="182">
        <v>2022</v>
      </c>
      <c r="G3119" s="182">
        <v>10</v>
      </c>
      <c r="H3119" s="185"/>
      <c r="I3119" s="57" t="str">
        <f t="shared" si="614"/>
        <v>Q3</v>
      </c>
      <c r="J3119" s="178" t="s">
        <v>2965</v>
      </c>
      <c r="K3119" s="185" t="s">
        <v>2230</v>
      </c>
      <c r="L3119" s="25" t="s">
        <v>2968</v>
      </c>
      <c r="M3119" s="16" t="s">
        <v>354</v>
      </c>
      <c r="N3119" s="16">
        <v>1</v>
      </c>
      <c r="O3119" s="16"/>
      <c r="P3119" s="57" t="str">
        <f t="shared" si="615"/>
        <v>MAIN UNIT</v>
      </c>
      <c r="Q3119" s="16" t="s">
        <v>958</v>
      </c>
      <c r="R3119" s="16" t="s">
        <v>1991</v>
      </c>
      <c r="S3119" s="16" t="s">
        <v>37</v>
      </c>
      <c r="T3119" s="16" t="s">
        <v>2231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87" t="str">
        <f t="shared" si="625"/>
        <v>1</v>
      </c>
      <c r="Z3119" s="26">
        <f t="shared" si="623"/>
        <v>2500</v>
      </c>
      <c r="AA3119" s="16">
        <v>7.8</v>
      </c>
      <c r="AB3119" s="35">
        <f t="shared" si="624"/>
        <v>19500</v>
      </c>
      <c r="AC3119" s="27">
        <f t="shared" si="616"/>
        <v>2687.1</v>
      </c>
      <c r="AD3119" s="184">
        <v>0.13780000000000001</v>
      </c>
      <c r="AE3119" s="183">
        <f t="shared" si="617"/>
        <v>1</v>
      </c>
      <c r="AF3119" s="183" t="str">
        <f>IF(AND(COUNTIFS($J$18:J3119,J3119)=1,AE3119=1),1,"")</f>
        <v/>
      </c>
      <c r="AG3119" s="183" t="str">
        <f>IF(C3119="","",IF(AND(COUNTIFS($J$18:J3119,J3119)=1,C3119&lt;&gt;""),1,""))</f>
        <v/>
      </c>
      <c r="AH3119" s="183" t="str">
        <f>IF(G3119="","",IF(AND(COUNTIFS($J$18:J3119,J3119)=1,G3119&lt;&gt;""),1,""))</f>
        <v/>
      </c>
      <c r="AI3119" s="28">
        <f t="shared" si="618"/>
        <v>22717528.991150446</v>
      </c>
      <c r="AJ3119" s="28">
        <f t="shared" si="619"/>
        <v>3947747.192555753</v>
      </c>
      <c r="AK3119" s="29">
        <f t="shared" si="620"/>
        <v>0.17377537821536787</v>
      </c>
      <c r="AL3119" s="25"/>
      <c r="AM3119" s="25"/>
      <c r="AN3119" s="25"/>
      <c r="AO3119" s="25"/>
      <c r="AP3119" s="45" t="str">
        <f t="shared" si="621"/>
        <v>202210</v>
      </c>
      <c r="AQ3119" s="45" t="str">
        <f t="shared" si="622"/>
        <v>202210USD</v>
      </c>
    </row>
    <row r="3120" spans="1:43" s="15" customFormat="1">
      <c r="A3120" s="16" t="s">
        <v>41</v>
      </c>
      <c r="B3120" s="182">
        <v>2022</v>
      </c>
      <c r="C3120" s="182">
        <v>9</v>
      </c>
      <c r="D3120" s="57" t="str">
        <f t="shared" si="626"/>
        <v>Q2</v>
      </c>
      <c r="E3120" s="16" t="s">
        <v>41</v>
      </c>
      <c r="F3120" s="182">
        <v>2022</v>
      </c>
      <c r="G3120" s="182">
        <v>10</v>
      </c>
      <c r="H3120" s="185"/>
      <c r="I3120" s="57" t="str">
        <f t="shared" si="614"/>
        <v>Q3</v>
      </c>
      <c r="J3120" s="178" t="s">
        <v>2965</v>
      </c>
      <c r="K3120" s="185" t="s">
        <v>2230</v>
      </c>
      <c r="L3120" s="25" t="s">
        <v>2927</v>
      </c>
      <c r="M3120" s="16" t="s">
        <v>354</v>
      </c>
      <c r="N3120" s="16">
        <v>1</v>
      </c>
      <c r="O3120" s="16"/>
      <c r="P3120" s="57" t="str">
        <f t="shared" si="615"/>
        <v>MAIN UNIT</v>
      </c>
      <c r="Q3120" s="16" t="s">
        <v>958</v>
      </c>
      <c r="R3120" s="16" t="s">
        <v>1991</v>
      </c>
      <c r="S3120" s="16" t="s">
        <v>37</v>
      </c>
      <c r="T3120" s="16" t="s">
        <v>2231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87" t="str">
        <f t="shared" si="625"/>
        <v>1</v>
      </c>
      <c r="Z3120" s="26">
        <f t="shared" si="623"/>
        <v>8500</v>
      </c>
      <c r="AA3120" s="16">
        <v>7.8</v>
      </c>
      <c r="AB3120" s="35">
        <f t="shared" si="624"/>
        <v>66300</v>
      </c>
      <c r="AC3120" s="27">
        <f t="shared" si="616"/>
        <v>9136.1400000000012</v>
      </c>
      <c r="AD3120" s="184">
        <v>0.13780000000000001</v>
      </c>
      <c r="AE3120" s="183">
        <f t="shared" si="617"/>
        <v>1</v>
      </c>
      <c r="AF3120" s="183" t="str">
        <f>IF(AND(COUNTIFS($J$18:J3120,J3120)=1,AE3120=1),1,"")</f>
        <v/>
      </c>
      <c r="AG3120" s="183" t="str">
        <f>IF(C3120="","",IF(AND(COUNTIFS($J$18:J3120,J3120)=1,C3120&lt;&gt;""),1,""))</f>
        <v/>
      </c>
      <c r="AH3120" s="183" t="str">
        <f>IF(G3120="","",IF(AND(COUNTIFS($J$18:J3120,J3120)=1,G3120&lt;&gt;""),1,""))</f>
        <v/>
      </c>
      <c r="AI3120" s="28">
        <f t="shared" si="618"/>
        <v>22717528.991150446</v>
      </c>
      <c r="AJ3120" s="28">
        <f t="shared" si="619"/>
        <v>3947747.192555753</v>
      </c>
      <c r="AK3120" s="29">
        <f t="shared" si="620"/>
        <v>0.17377537821536787</v>
      </c>
      <c r="AL3120" s="25"/>
      <c r="AM3120" s="25"/>
      <c r="AN3120" s="25"/>
      <c r="AO3120" s="25"/>
      <c r="AP3120" s="45" t="str">
        <f t="shared" si="621"/>
        <v>202210</v>
      </c>
      <c r="AQ3120" s="45" t="str">
        <f t="shared" si="622"/>
        <v>202210USD</v>
      </c>
    </row>
    <row r="3121" spans="1:43" s="15" customFormat="1">
      <c r="A3121" s="16" t="s">
        <v>41</v>
      </c>
      <c r="B3121" s="182">
        <v>2022</v>
      </c>
      <c r="C3121" s="182">
        <v>9</v>
      </c>
      <c r="D3121" s="57" t="str">
        <f t="shared" si="626"/>
        <v>Q2</v>
      </c>
      <c r="E3121" s="16" t="s">
        <v>41</v>
      </c>
      <c r="F3121" s="182">
        <v>2022</v>
      </c>
      <c r="G3121" s="182">
        <v>10</v>
      </c>
      <c r="H3121" s="185"/>
      <c r="I3121" s="57" t="str">
        <f t="shared" si="614"/>
        <v>Q3</v>
      </c>
      <c r="J3121" s="178" t="s">
        <v>2965</v>
      </c>
      <c r="K3121" s="185" t="s">
        <v>2230</v>
      </c>
      <c r="L3121" s="25" t="s">
        <v>2969</v>
      </c>
      <c r="M3121" s="16" t="s">
        <v>354</v>
      </c>
      <c r="N3121" s="16">
        <v>1</v>
      </c>
      <c r="O3121" s="16"/>
      <c r="P3121" s="57" t="str">
        <f t="shared" si="615"/>
        <v>MAIN UNIT</v>
      </c>
      <c r="Q3121" s="16" t="s">
        <v>958</v>
      </c>
      <c r="R3121" s="16" t="s">
        <v>1991</v>
      </c>
      <c r="S3121" s="16" t="s">
        <v>37</v>
      </c>
      <c r="T3121" s="16" t="s">
        <v>2231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87" t="str">
        <f t="shared" si="625"/>
        <v>1</v>
      </c>
      <c r="Z3121" s="26">
        <f t="shared" si="623"/>
        <v>4500</v>
      </c>
      <c r="AA3121" s="16">
        <v>7.8</v>
      </c>
      <c r="AB3121" s="35">
        <f t="shared" si="624"/>
        <v>35100</v>
      </c>
      <c r="AC3121" s="27">
        <f t="shared" si="616"/>
        <v>4836.7800000000007</v>
      </c>
      <c r="AD3121" s="184">
        <v>0.13780000000000001</v>
      </c>
      <c r="AE3121" s="183">
        <f t="shared" si="617"/>
        <v>1</v>
      </c>
      <c r="AF3121" s="183" t="str">
        <f>IF(AND(COUNTIFS($J$18:J3121,J3121)=1,AE3121=1),1,"")</f>
        <v/>
      </c>
      <c r="AG3121" s="183" t="str">
        <f>IF(C3121="","",IF(AND(COUNTIFS($J$18:J3121,J3121)=1,C3121&lt;&gt;""),1,""))</f>
        <v/>
      </c>
      <c r="AH3121" s="183" t="str">
        <f>IF(G3121="","",IF(AND(COUNTIFS($J$18:J3121,J3121)=1,G3121&lt;&gt;""),1,""))</f>
        <v/>
      </c>
      <c r="AI3121" s="28">
        <f t="shared" si="618"/>
        <v>22717528.991150446</v>
      </c>
      <c r="AJ3121" s="28">
        <f t="shared" si="619"/>
        <v>3947747.192555753</v>
      </c>
      <c r="AK3121" s="29">
        <f t="shared" si="620"/>
        <v>0.17377537821536787</v>
      </c>
      <c r="AL3121" s="25"/>
      <c r="AM3121" s="25"/>
      <c r="AN3121" s="25"/>
      <c r="AO3121" s="25"/>
      <c r="AP3121" s="45" t="str">
        <f t="shared" si="621"/>
        <v>202210</v>
      </c>
      <c r="AQ3121" s="45" t="str">
        <f t="shared" si="622"/>
        <v>202210USD</v>
      </c>
    </row>
    <row r="3122" spans="1:43" s="15" customFormat="1">
      <c r="A3122" s="16" t="s">
        <v>41</v>
      </c>
      <c r="B3122" s="182">
        <v>2022</v>
      </c>
      <c r="C3122" s="182">
        <v>9</v>
      </c>
      <c r="D3122" s="57" t="str">
        <f t="shared" si="626"/>
        <v>Q2</v>
      </c>
      <c r="E3122" s="16" t="s">
        <v>41</v>
      </c>
      <c r="F3122" s="182">
        <v>2022</v>
      </c>
      <c r="G3122" s="182">
        <v>10</v>
      </c>
      <c r="H3122" s="185"/>
      <c r="I3122" s="57" t="str">
        <f t="shared" si="614"/>
        <v>Q3</v>
      </c>
      <c r="J3122" s="178" t="s">
        <v>2965</v>
      </c>
      <c r="K3122" s="185" t="s">
        <v>2230</v>
      </c>
      <c r="L3122" s="25" t="s">
        <v>2969</v>
      </c>
      <c r="M3122" s="16" t="s">
        <v>354</v>
      </c>
      <c r="N3122" s="16">
        <v>1</v>
      </c>
      <c r="O3122" s="16"/>
      <c r="P3122" s="57" t="str">
        <f t="shared" si="615"/>
        <v>MAIN UNIT</v>
      </c>
      <c r="Q3122" s="16" t="s">
        <v>958</v>
      </c>
      <c r="R3122" s="16" t="s">
        <v>1991</v>
      </c>
      <c r="S3122" s="16" t="s">
        <v>37</v>
      </c>
      <c r="T3122" s="16" t="s">
        <v>2231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87" t="str">
        <f>IF(W3122="","",IF(W3122="RMB","1.13", "1"))</f>
        <v>1</v>
      </c>
      <c r="Z3122" s="26">
        <f t="shared" si="623"/>
        <v>4500</v>
      </c>
      <c r="AA3122" s="16">
        <v>7.8</v>
      </c>
      <c r="AB3122" s="35">
        <f t="shared" si="624"/>
        <v>35100</v>
      </c>
      <c r="AC3122" s="27">
        <f t="shared" si="616"/>
        <v>4836.7800000000007</v>
      </c>
      <c r="AD3122" s="184">
        <v>0.13780000000000001</v>
      </c>
      <c r="AE3122" s="183">
        <f t="shared" si="617"/>
        <v>1</v>
      </c>
      <c r="AF3122" s="183" t="str">
        <f>IF(AND(COUNTIFS($J$18:J3122,J3122)=1,AE3122=1),1,"")</f>
        <v/>
      </c>
      <c r="AG3122" s="183" t="str">
        <f>IF(C3122="","",IF(AND(COUNTIFS($J$18:J3122,J3122)=1,C3122&lt;&gt;""),1,""))</f>
        <v/>
      </c>
      <c r="AH3122" s="183" t="str">
        <f>IF(G3122="","",IF(AND(COUNTIFS($J$18:J3122,J3122)=1,G3122&lt;&gt;""),1,""))</f>
        <v/>
      </c>
      <c r="AI3122" s="28">
        <f t="shared" si="618"/>
        <v>22717528.991150446</v>
      </c>
      <c r="AJ3122" s="28">
        <f t="shared" si="619"/>
        <v>3947747.192555753</v>
      </c>
      <c r="AK3122" s="29">
        <f t="shared" si="620"/>
        <v>0.17377537821536787</v>
      </c>
      <c r="AL3122" s="25"/>
      <c r="AM3122" s="25"/>
      <c r="AN3122" s="25"/>
      <c r="AO3122" s="25"/>
      <c r="AP3122" s="45" t="str">
        <f t="shared" si="621"/>
        <v>202210</v>
      </c>
      <c r="AQ3122" s="45" t="str">
        <f t="shared" si="622"/>
        <v>202210USD</v>
      </c>
    </row>
    <row r="3123" spans="1:43" s="15" customFormat="1">
      <c r="A3123" s="16" t="s">
        <v>41</v>
      </c>
      <c r="B3123" s="182">
        <v>2022</v>
      </c>
      <c r="C3123" s="182">
        <v>9</v>
      </c>
      <c r="D3123" s="57" t="str">
        <f t="shared" si="626"/>
        <v>Q2</v>
      </c>
      <c r="E3123" s="16" t="s">
        <v>41</v>
      </c>
      <c r="F3123" s="182">
        <v>2022</v>
      </c>
      <c r="G3123" s="182">
        <v>10</v>
      </c>
      <c r="H3123" s="185"/>
      <c r="I3123" s="57" t="str">
        <f t="shared" si="614"/>
        <v>Q3</v>
      </c>
      <c r="J3123" s="178" t="s">
        <v>2970</v>
      </c>
      <c r="K3123" s="185" t="s">
        <v>2230</v>
      </c>
      <c r="L3123" s="25" t="s">
        <v>2783</v>
      </c>
      <c r="M3123" s="16" t="s">
        <v>2778</v>
      </c>
      <c r="N3123" s="16">
        <v>1</v>
      </c>
      <c r="O3123" s="16"/>
      <c r="P3123" s="57" t="str">
        <f t="shared" si="615"/>
        <v>MAIN UNIT</v>
      </c>
      <c r="Q3123" s="16" t="s">
        <v>958</v>
      </c>
      <c r="R3123" s="16" t="s">
        <v>1991</v>
      </c>
      <c r="S3123" s="16" t="s">
        <v>37</v>
      </c>
      <c r="T3123" s="16" t="s">
        <v>2231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87" t="str">
        <f>IF(W3123="","",IF(W3123="RMB","1.13", "1"))</f>
        <v>1</v>
      </c>
      <c r="Z3123" s="26">
        <f t="shared" si="623"/>
        <v>52000</v>
      </c>
      <c r="AA3123" s="16">
        <v>7.8</v>
      </c>
      <c r="AB3123" s="35">
        <f t="shared" si="624"/>
        <v>405600</v>
      </c>
      <c r="AC3123" s="27">
        <f t="shared" si="616"/>
        <v>43764.24</v>
      </c>
      <c r="AD3123" s="184">
        <v>0.1079</v>
      </c>
      <c r="AE3123" s="183">
        <f t="shared" si="617"/>
        <v>1</v>
      </c>
      <c r="AF3123" s="183">
        <f>IF(AND(COUNTIFS($J$18:J3123,J3123)=1,AE3123=1),1,"")</f>
        <v>1</v>
      </c>
      <c r="AG3123" s="183">
        <f>IF(C3123="","",IF(AND(COUNTIFS($J$18:J3123,J3123)=1,C3123&lt;&gt;""),1,""))</f>
        <v>1</v>
      </c>
      <c r="AH3123" s="183">
        <f>IF(G3123="","",IF(AND(COUNTIFS($J$18:J3123,J3123)=1,G3123&lt;&gt;""),1,""))</f>
        <v>1</v>
      </c>
      <c r="AI3123" s="28">
        <f t="shared" si="618"/>
        <v>22717528.991150446</v>
      </c>
      <c r="AJ3123" s="28">
        <f t="shared" si="619"/>
        <v>3947747.192555753</v>
      </c>
      <c r="AK3123" s="29">
        <f t="shared" si="620"/>
        <v>0.17377537821536787</v>
      </c>
      <c r="AL3123" s="25"/>
      <c r="AM3123" s="25"/>
      <c r="AN3123" s="25"/>
      <c r="AO3123" s="25"/>
      <c r="AP3123" s="45" t="str">
        <f t="shared" si="621"/>
        <v>202210</v>
      </c>
      <c r="AQ3123" s="45" t="str">
        <f t="shared" si="622"/>
        <v>202210USD</v>
      </c>
    </row>
    <row r="3124" spans="1:43" s="15" customFormat="1">
      <c r="A3124" s="16" t="s">
        <v>41</v>
      </c>
      <c r="B3124" s="182">
        <v>2022</v>
      </c>
      <c r="C3124" s="182">
        <v>8</v>
      </c>
      <c r="D3124" s="57" t="str">
        <f t="shared" si="626"/>
        <v>Q2</v>
      </c>
      <c r="E3124" s="16" t="s">
        <v>41</v>
      </c>
      <c r="F3124" s="182">
        <v>2022</v>
      </c>
      <c r="G3124" s="182">
        <v>10</v>
      </c>
      <c r="H3124" s="185"/>
      <c r="I3124" s="57" t="str">
        <f t="shared" si="614"/>
        <v>Q3</v>
      </c>
      <c r="J3124" s="178" t="s">
        <v>2205</v>
      </c>
      <c r="K3124" s="185" t="s">
        <v>231</v>
      </c>
      <c r="L3124" s="25" t="s">
        <v>2564</v>
      </c>
      <c r="M3124" s="16" t="s">
        <v>47</v>
      </c>
      <c r="N3124" s="16">
        <v>1</v>
      </c>
      <c r="O3124" s="16"/>
      <c r="P3124" s="57" t="str">
        <f t="shared" si="615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87" t="str">
        <f>IF(W3124="","",IF(W3124="RMB","1.13", "1"))</f>
        <v>1.13</v>
      </c>
      <c r="Z3124" s="26">
        <f t="shared" si="623"/>
        <v>520000</v>
      </c>
      <c r="AA3124" s="16">
        <v>1.1000000000000001</v>
      </c>
      <c r="AB3124" s="35">
        <f t="shared" si="624"/>
        <v>506194.69026548683</v>
      </c>
      <c r="AC3124" s="27">
        <f t="shared" si="616"/>
        <v>109186.19469026552</v>
      </c>
      <c r="AD3124" s="184">
        <v>0.2157</v>
      </c>
      <c r="AE3124" s="183">
        <f t="shared" si="617"/>
        <v>0</v>
      </c>
      <c r="AF3124" s="183" t="str">
        <f>IF(AND(COUNTIFS($J$18:J3124,J3124)=1,AE3124=1),1,"")</f>
        <v/>
      </c>
      <c r="AG3124" s="183" t="str">
        <f>IF(C3124="","",IF(AND(COUNTIFS($J$18:J3124,J3124)=1,C3124&lt;&gt;""),1,""))</f>
        <v/>
      </c>
      <c r="AH3124" s="183" t="str">
        <f>IF(G3124="","",IF(AND(COUNTIFS($J$18:J3124,J3124)=1,G3124&lt;&gt;""),1,""))</f>
        <v/>
      </c>
      <c r="AI3124" s="28">
        <f t="shared" si="618"/>
        <v>22717528.991150446</v>
      </c>
      <c r="AJ3124" s="28">
        <f t="shared" si="619"/>
        <v>3947747.192555753</v>
      </c>
      <c r="AK3124" s="29">
        <f t="shared" si="620"/>
        <v>0.17377537821536787</v>
      </c>
      <c r="AL3124" s="25"/>
      <c r="AM3124" s="25"/>
      <c r="AN3124" s="25"/>
      <c r="AO3124" s="25"/>
      <c r="AP3124" s="45" t="str">
        <f t="shared" si="621"/>
        <v>202210</v>
      </c>
      <c r="AQ3124" s="45" t="str">
        <f t="shared" si="622"/>
        <v>202210RMB</v>
      </c>
    </row>
    <row r="3125" spans="1:43" s="15" customFormat="1">
      <c r="A3125" s="16" t="s">
        <v>40</v>
      </c>
      <c r="B3125" s="182">
        <v>2022</v>
      </c>
      <c r="C3125" s="182">
        <v>2</v>
      </c>
      <c r="D3125" s="57" t="str">
        <f t="shared" si="626"/>
        <v>Q4</v>
      </c>
      <c r="E3125" s="16" t="s">
        <v>40</v>
      </c>
      <c r="F3125" s="182">
        <v>2022</v>
      </c>
      <c r="G3125" s="182">
        <v>2</v>
      </c>
      <c r="H3125" s="185"/>
      <c r="I3125" s="57" t="str">
        <f t="shared" si="614"/>
        <v>Q4</v>
      </c>
      <c r="J3125" s="178" t="s">
        <v>2971</v>
      </c>
      <c r="K3125" s="185" t="s">
        <v>2923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15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2800</v>
      </c>
      <c r="W3125" s="16" t="s">
        <v>2445</v>
      </c>
      <c r="X3125" s="34">
        <v>26000</v>
      </c>
      <c r="Y3125" s="187" t="str">
        <f>IF(W3125="RMB","1.13", "1")</f>
        <v>1</v>
      </c>
      <c r="Z3125" s="26">
        <f t="shared" si="623"/>
        <v>26000</v>
      </c>
      <c r="AA3125" s="16">
        <v>1</v>
      </c>
      <c r="AB3125" s="35">
        <f t="shared" si="624"/>
        <v>26000</v>
      </c>
      <c r="AC3125" s="27">
        <f t="shared" si="616"/>
        <v>4815.2</v>
      </c>
      <c r="AD3125" s="184">
        <v>0.1852</v>
      </c>
      <c r="AE3125" s="183">
        <f t="shared" si="617"/>
        <v>0</v>
      </c>
      <c r="AF3125" s="183" t="str">
        <f>IF(AND(COUNTIFS($J$18:J3125,J3125)=1,AE3125=1),1,"")</f>
        <v/>
      </c>
      <c r="AG3125" s="183">
        <f>IF(C3125="","",IF(AND(COUNTIFS($J$18:J3125,J3125)=1,C3125&lt;&gt;""),1,""))</f>
        <v>1</v>
      </c>
      <c r="AH3125" s="183">
        <f>IF(G3125="","",IF(AND(COUNTIFS($J$18:J3125,J3125)=1,G3125&lt;&gt;""),1,""))</f>
        <v>1</v>
      </c>
      <c r="AI3125" s="28">
        <f t="shared" si="618"/>
        <v>31750699.113741599</v>
      </c>
      <c r="AJ3125" s="28">
        <f t="shared" si="619"/>
        <v>4396077.3195289988</v>
      </c>
      <c r="AK3125" s="29">
        <f t="shared" si="620"/>
        <v>0.13845607946397598</v>
      </c>
      <c r="AL3125" s="25"/>
      <c r="AM3125" s="25"/>
      <c r="AN3125" s="25"/>
      <c r="AO3125" s="25"/>
      <c r="AP3125" s="45" t="str">
        <f t="shared" si="621"/>
        <v>20222</v>
      </c>
      <c r="AQ3125" s="45" t="str">
        <f t="shared" si="622"/>
        <v>20222HKD</v>
      </c>
    </row>
    <row r="3126" spans="1:43" s="15" customFormat="1">
      <c r="A3126" s="16" t="s">
        <v>40</v>
      </c>
      <c r="B3126" s="182">
        <v>2022</v>
      </c>
      <c r="C3126" s="182">
        <v>1</v>
      </c>
      <c r="D3126" s="57" t="str">
        <f t="shared" si="626"/>
        <v>Q4</v>
      </c>
      <c r="E3126" s="16" t="s">
        <v>40</v>
      </c>
      <c r="F3126" s="182">
        <v>2022</v>
      </c>
      <c r="G3126" s="182">
        <v>3</v>
      </c>
      <c r="H3126" s="185"/>
      <c r="I3126" s="57" t="str">
        <f t="shared" si="614"/>
        <v>Q4</v>
      </c>
      <c r="J3126" s="178" t="s">
        <v>2972</v>
      </c>
      <c r="K3126" s="185" t="s">
        <v>2544</v>
      </c>
      <c r="L3126" s="25" t="s">
        <v>2902</v>
      </c>
      <c r="M3126" s="16" t="s">
        <v>2778</v>
      </c>
      <c r="N3126" s="16">
        <v>1</v>
      </c>
      <c r="O3126" s="16"/>
      <c r="P3126" s="57" t="str">
        <f t="shared" si="615"/>
        <v>MAIN UNIT</v>
      </c>
      <c r="Q3126" s="16" t="s">
        <v>56</v>
      </c>
      <c r="R3126" s="16" t="s">
        <v>1991</v>
      </c>
      <c r="S3126" s="16" t="s">
        <v>38</v>
      </c>
      <c r="T3126" s="16" t="s">
        <v>2104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87" t="str">
        <f>IF(W3126="RMB","1.13", "1")</f>
        <v>1.13</v>
      </c>
      <c r="Z3126" s="26">
        <f t="shared" si="623"/>
        <v>770000</v>
      </c>
      <c r="AA3126" s="16">
        <v>1.22</v>
      </c>
      <c r="AB3126" s="35">
        <f t="shared" si="624"/>
        <v>831327.4336283186</v>
      </c>
      <c r="AC3126" s="27">
        <f t="shared" si="616"/>
        <v>123285.85840707964</v>
      </c>
      <c r="AD3126" s="184">
        <v>0.14829999999999999</v>
      </c>
      <c r="AE3126" s="183">
        <f t="shared" si="617"/>
        <v>1</v>
      </c>
      <c r="AF3126" s="183">
        <f>IF(AND(COUNTIFS($J$18:J3126,J3126)=1,AE3126=1),1,"")</f>
        <v>1</v>
      </c>
      <c r="AG3126" s="183">
        <f>IF(C3126="","",IF(AND(COUNTIFS($J$18:J3126,J3126)=1,C3126&lt;&gt;""),1,""))</f>
        <v>1</v>
      </c>
      <c r="AH3126" s="183">
        <f>IF(G3126="","",IF(AND(COUNTIFS($J$18:J3126,J3126)=1,G3126&lt;&gt;""),1,""))</f>
        <v>1</v>
      </c>
      <c r="AI3126" s="28">
        <f t="shared" si="618"/>
        <v>28726768.133805312</v>
      </c>
      <c r="AJ3126" s="28">
        <f t="shared" si="619"/>
        <v>3888166.2308864431</v>
      </c>
      <c r="AK3126" s="29">
        <f t="shared" si="620"/>
        <v>0.13534993608664583</v>
      </c>
      <c r="AL3126" s="25"/>
      <c r="AM3126" s="25"/>
      <c r="AN3126" s="25"/>
      <c r="AO3126" s="25"/>
      <c r="AP3126" s="45" t="str">
        <f t="shared" si="621"/>
        <v>20223</v>
      </c>
      <c r="AQ3126" s="45" t="str">
        <f t="shared" si="622"/>
        <v>20223RMB</v>
      </c>
    </row>
    <row r="3127" spans="1:43" s="15" customFormat="1">
      <c r="A3127" s="16" t="s">
        <v>41</v>
      </c>
      <c r="B3127" s="182">
        <v>2022</v>
      </c>
      <c r="C3127" s="182">
        <v>8</v>
      </c>
      <c r="D3127" s="57" t="str">
        <f t="shared" si="626"/>
        <v>Q2</v>
      </c>
      <c r="E3127" s="16" t="s">
        <v>41</v>
      </c>
      <c r="F3127" s="182">
        <v>2022</v>
      </c>
      <c r="G3127" s="182">
        <v>11</v>
      </c>
      <c r="H3127" s="185"/>
      <c r="I3127" s="57" t="str">
        <f t="shared" si="614"/>
        <v>Q3</v>
      </c>
      <c r="J3127" s="178" t="s">
        <v>2973</v>
      </c>
      <c r="K3127" s="185" t="s">
        <v>1877</v>
      </c>
      <c r="L3127" s="25" t="s">
        <v>2564</v>
      </c>
      <c r="M3127" s="16" t="s">
        <v>47</v>
      </c>
      <c r="N3127" s="16">
        <v>1</v>
      </c>
      <c r="O3127" s="16"/>
      <c r="P3127" s="57" t="str">
        <f t="shared" si="615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87" t="str">
        <f t="shared" ref="Y3127:Y3186" si="627">IF(W3127="","",IF(W3127="RMB","1.13", "1"))</f>
        <v>1</v>
      </c>
      <c r="Z3127" s="26">
        <f t="shared" si="623"/>
        <v>11500000</v>
      </c>
      <c r="AA3127" s="16">
        <v>5.4100000000000002E-2</v>
      </c>
      <c r="AB3127" s="35">
        <f t="shared" si="624"/>
        <v>622150</v>
      </c>
      <c r="AC3127" s="27">
        <f t="shared" si="616"/>
        <v>132206.875</v>
      </c>
      <c r="AD3127" s="184">
        <v>0.21249999999999999</v>
      </c>
      <c r="AE3127" s="183">
        <f t="shared" si="617"/>
        <v>0</v>
      </c>
      <c r="AF3127" s="183" t="str">
        <f>IF(AND(COUNTIFS($J$18:J3127,J3127)=1,AE3127=1),1,"")</f>
        <v/>
      </c>
      <c r="AG3127" s="183">
        <f>IF(C3127="","",IF(AND(COUNTIFS($J$18:J3127,J3127)=1,C3127&lt;&gt;""),1,""))</f>
        <v>1</v>
      </c>
      <c r="AH3127" s="183">
        <f>IF(G3127="","",IF(AND(COUNTIFS($J$18:J3127,J3127)=1,G3127&lt;&gt;""),1,""))</f>
        <v>1</v>
      </c>
      <c r="AI3127" s="28">
        <f t="shared" si="618"/>
        <v>31017966.201968145</v>
      </c>
      <c r="AJ3127" s="28">
        <f t="shared" si="619"/>
        <v>4704250.3347305888</v>
      </c>
      <c r="AK3127" s="29">
        <f t="shared" si="620"/>
        <v>0.15166211427595455</v>
      </c>
      <c r="AL3127" s="25"/>
      <c r="AM3127" s="25"/>
      <c r="AN3127" s="25"/>
      <c r="AO3127" s="25"/>
      <c r="AP3127" s="45" t="str">
        <f t="shared" si="621"/>
        <v>202211</v>
      </c>
      <c r="AQ3127" s="45" t="str">
        <f t="shared" si="622"/>
        <v>202211JPY</v>
      </c>
    </row>
    <row r="3128" spans="1:43" s="15" customFormat="1">
      <c r="A3128" s="16" t="s">
        <v>41</v>
      </c>
      <c r="B3128" s="182">
        <v>2022</v>
      </c>
      <c r="C3128" s="182">
        <v>8</v>
      </c>
      <c r="D3128" s="57" t="str">
        <f t="shared" si="626"/>
        <v>Q2</v>
      </c>
      <c r="E3128" s="16" t="s">
        <v>41</v>
      </c>
      <c r="F3128" s="182">
        <v>2022</v>
      </c>
      <c r="G3128" s="182">
        <v>11</v>
      </c>
      <c r="H3128" s="185"/>
      <c r="I3128" s="57" t="str">
        <f t="shared" si="614"/>
        <v>Q3</v>
      </c>
      <c r="J3128" s="178" t="s">
        <v>2246</v>
      </c>
      <c r="K3128" s="185" t="s">
        <v>995</v>
      </c>
      <c r="L3128" s="25" t="s">
        <v>2564</v>
      </c>
      <c r="M3128" s="16" t="s">
        <v>47</v>
      </c>
      <c r="N3128" s="16">
        <v>1</v>
      </c>
      <c r="O3128" s="16"/>
      <c r="P3128" s="57" t="str">
        <f t="shared" si="615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87" t="str">
        <f t="shared" si="627"/>
        <v>1.13</v>
      </c>
      <c r="Z3128" s="26">
        <f t="shared" si="623"/>
        <v>600000</v>
      </c>
      <c r="AA3128" s="16">
        <v>1.08</v>
      </c>
      <c r="AB3128" s="35">
        <f t="shared" si="624"/>
        <v>573451.32743362838</v>
      </c>
      <c r="AC3128" s="27">
        <f t="shared" si="616"/>
        <v>168250.61946902657</v>
      </c>
      <c r="AD3128" s="184">
        <v>0.29339999999999999</v>
      </c>
      <c r="AE3128" s="183">
        <f t="shared" si="617"/>
        <v>0</v>
      </c>
      <c r="AF3128" s="183" t="str">
        <f>IF(AND(COUNTIFS($J$18:J3128,J3128)=1,AE3128=1),1,"")</f>
        <v/>
      </c>
      <c r="AG3128" s="183" t="str">
        <f>IF(C3128="","",IF(AND(COUNTIFS($J$18:J3128,J3128)=1,C3128&lt;&gt;""),1,""))</f>
        <v/>
      </c>
      <c r="AH3128" s="183" t="str">
        <f>IF(G3128="","",IF(AND(COUNTIFS($J$18:J3128,J3128)=1,G3128&lt;&gt;""),1,""))</f>
        <v/>
      </c>
      <c r="AI3128" s="28">
        <f t="shared" si="618"/>
        <v>31017966.201968145</v>
      </c>
      <c r="AJ3128" s="28">
        <f t="shared" si="619"/>
        <v>4704250.3347305888</v>
      </c>
      <c r="AK3128" s="29">
        <f t="shared" si="620"/>
        <v>0.15166211427595455</v>
      </c>
      <c r="AL3128" s="25"/>
      <c r="AM3128" s="25"/>
      <c r="AN3128" s="25"/>
      <c r="AO3128" s="25"/>
      <c r="AP3128" s="45" t="str">
        <f t="shared" si="621"/>
        <v>202211</v>
      </c>
      <c r="AQ3128" s="45" t="str">
        <f t="shared" si="622"/>
        <v>202211RMB</v>
      </c>
    </row>
    <row r="3129" spans="1:43" s="15" customFormat="1">
      <c r="A3129" s="16" t="s">
        <v>41</v>
      </c>
      <c r="B3129" s="182">
        <v>2022</v>
      </c>
      <c r="C3129" s="182">
        <v>8</v>
      </c>
      <c r="D3129" s="57" t="str">
        <f t="shared" si="626"/>
        <v>Q2</v>
      </c>
      <c r="E3129" s="16" t="s">
        <v>41</v>
      </c>
      <c r="F3129" s="182">
        <v>2022</v>
      </c>
      <c r="G3129" s="182">
        <v>11</v>
      </c>
      <c r="H3129" s="185"/>
      <c r="I3129" s="57" t="str">
        <f t="shared" si="614"/>
        <v>Q3</v>
      </c>
      <c r="J3129" s="178" t="s">
        <v>2246</v>
      </c>
      <c r="K3129" s="185" t="s">
        <v>995</v>
      </c>
      <c r="L3129" s="25" t="s">
        <v>2564</v>
      </c>
      <c r="M3129" s="16" t="s">
        <v>47</v>
      </c>
      <c r="N3129" s="16">
        <v>1</v>
      </c>
      <c r="O3129" s="16"/>
      <c r="P3129" s="57" t="str">
        <f t="shared" si="615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87" t="str">
        <f t="shared" si="627"/>
        <v>1.13</v>
      </c>
      <c r="Z3129" s="26">
        <f t="shared" si="623"/>
        <v>600000</v>
      </c>
      <c r="AA3129" s="16">
        <v>1.08</v>
      </c>
      <c r="AB3129" s="35">
        <f t="shared" si="624"/>
        <v>573451.32743362838</v>
      </c>
      <c r="AC3129" s="27">
        <f t="shared" si="616"/>
        <v>168250.61946902657</v>
      </c>
      <c r="AD3129" s="184">
        <v>0.29339999999999999</v>
      </c>
      <c r="AE3129" s="183">
        <f t="shared" si="617"/>
        <v>0</v>
      </c>
      <c r="AF3129" s="183" t="str">
        <f>IF(AND(COUNTIFS($J$18:J3129,J3129)=1,AE3129=1),1,"")</f>
        <v/>
      </c>
      <c r="AG3129" s="183" t="str">
        <f>IF(C3129="","",IF(AND(COUNTIFS($J$18:J3129,J3129)=1,C3129&lt;&gt;""),1,""))</f>
        <v/>
      </c>
      <c r="AH3129" s="183" t="str">
        <f>IF(G3129="","",IF(AND(COUNTIFS($J$18:J3129,J3129)=1,G3129&lt;&gt;""),1,""))</f>
        <v/>
      </c>
      <c r="AI3129" s="28">
        <f t="shared" si="618"/>
        <v>31017966.201968145</v>
      </c>
      <c r="AJ3129" s="28">
        <f t="shared" si="619"/>
        <v>4704250.3347305888</v>
      </c>
      <c r="AK3129" s="29">
        <f t="shared" si="620"/>
        <v>0.15166211427595455</v>
      </c>
      <c r="AL3129" s="25"/>
      <c r="AM3129" s="25"/>
      <c r="AN3129" s="25"/>
      <c r="AO3129" s="25"/>
      <c r="AP3129" s="45" t="str">
        <f t="shared" si="621"/>
        <v>202211</v>
      </c>
      <c r="AQ3129" s="45" t="str">
        <f t="shared" si="622"/>
        <v>202211RMB</v>
      </c>
    </row>
    <row r="3130" spans="1:43" s="15" customFormat="1">
      <c r="A3130" s="16" t="s">
        <v>41</v>
      </c>
      <c r="B3130" s="182">
        <v>2022</v>
      </c>
      <c r="C3130" s="182">
        <v>8</v>
      </c>
      <c r="D3130" s="57" t="str">
        <f t="shared" si="626"/>
        <v>Q2</v>
      </c>
      <c r="E3130" s="16" t="s">
        <v>41</v>
      </c>
      <c r="F3130" s="182">
        <v>2022</v>
      </c>
      <c r="G3130" s="182">
        <v>11</v>
      </c>
      <c r="H3130" s="185"/>
      <c r="I3130" s="57" t="str">
        <f t="shared" si="614"/>
        <v>Q3</v>
      </c>
      <c r="J3130" s="178" t="s">
        <v>2246</v>
      </c>
      <c r="K3130" s="185" t="s">
        <v>995</v>
      </c>
      <c r="L3130" s="25" t="s">
        <v>2564</v>
      </c>
      <c r="M3130" s="16" t="s">
        <v>47</v>
      </c>
      <c r="N3130" s="16">
        <v>1</v>
      </c>
      <c r="O3130" s="16"/>
      <c r="P3130" s="57" t="str">
        <f t="shared" si="615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87" t="str">
        <f t="shared" si="627"/>
        <v>1.13</v>
      </c>
      <c r="Z3130" s="26">
        <f t="shared" si="623"/>
        <v>600000</v>
      </c>
      <c r="AA3130" s="16">
        <v>1.08</v>
      </c>
      <c r="AB3130" s="35">
        <f t="shared" si="624"/>
        <v>573451.32743362838</v>
      </c>
      <c r="AC3130" s="27">
        <f t="shared" si="616"/>
        <v>168250.61946902657</v>
      </c>
      <c r="AD3130" s="184">
        <v>0.29339999999999999</v>
      </c>
      <c r="AE3130" s="183">
        <f t="shared" si="617"/>
        <v>0</v>
      </c>
      <c r="AF3130" s="183" t="str">
        <f>IF(AND(COUNTIFS($J$18:J3130,J3130)=1,AE3130=1),1,"")</f>
        <v/>
      </c>
      <c r="AG3130" s="183" t="str">
        <f>IF(C3130="","",IF(AND(COUNTIFS($J$18:J3130,J3130)=1,C3130&lt;&gt;""),1,""))</f>
        <v/>
      </c>
      <c r="AH3130" s="183" t="str">
        <f>IF(G3130="","",IF(AND(COUNTIFS($J$18:J3130,J3130)=1,G3130&lt;&gt;""),1,""))</f>
        <v/>
      </c>
      <c r="AI3130" s="28">
        <f t="shared" si="618"/>
        <v>31017966.201968145</v>
      </c>
      <c r="AJ3130" s="28">
        <f t="shared" si="619"/>
        <v>4704250.3347305888</v>
      </c>
      <c r="AK3130" s="29">
        <f t="shared" si="620"/>
        <v>0.15166211427595455</v>
      </c>
      <c r="AL3130" s="25"/>
      <c r="AM3130" s="25"/>
      <c r="AN3130" s="25"/>
      <c r="AO3130" s="25"/>
      <c r="AP3130" s="45" t="str">
        <f t="shared" si="621"/>
        <v>202211</v>
      </c>
      <c r="AQ3130" s="45" t="str">
        <f t="shared" si="622"/>
        <v>202211RMB</v>
      </c>
    </row>
    <row r="3131" spans="1:43" s="15" customFormat="1">
      <c r="A3131" s="16" t="s">
        <v>41</v>
      </c>
      <c r="B3131" s="182">
        <v>2022</v>
      </c>
      <c r="C3131" s="182">
        <v>8</v>
      </c>
      <c r="D3131" s="57" t="str">
        <f t="shared" si="626"/>
        <v>Q2</v>
      </c>
      <c r="E3131" s="16" t="s">
        <v>41</v>
      </c>
      <c r="F3131" s="182">
        <v>2022</v>
      </c>
      <c r="G3131" s="182">
        <v>11</v>
      </c>
      <c r="H3131" s="185"/>
      <c r="I3131" s="57" t="str">
        <f t="shared" si="614"/>
        <v>Q3</v>
      </c>
      <c r="J3131" s="178" t="s">
        <v>2246</v>
      </c>
      <c r="K3131" s="185" t="s">
        <v>995</v>
      </c>
      <c r="L3131" s="25" t="s">
        <v>2564</v>
      </c>
      <c r="M3131" s="16" t="s">
        <v>47</v>
      </c>
      <c r="N3131" s="16">
        <v>1</v>
      </c>
      <c r="O3131" s="16"/>
      <c r="P3131" s="57" t="str">
        <f t="shared" si="615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87" t="str">
        <f t="shared" si="627"/>
        <v>1.13</v>
      </c>
      <c r="Z3131" s="26">
        <f t="shared" si="623"/>
        <v>600000</v>
      </c>
      <c r="AA3131" s="16">
        <v>1.08</v>
      </c>
      <c r="AB3131" s="35">
        <f t="shared" si="624"/>
        <v>573451.32743362838</v>
      </c>
      <c r="AC3131" s="27">
        <f t="shared" si="616"/>
        <v>168250.61946902657</v>
      </c>
      <c r="AD3131" s="184">
        <v>0.29339999999999999</v>
      </c>
      <c r="AE3131" s="183">
        <f t="shared" si="617"/>
        <v>0</v>
      </c>
      <c r="AF3131" s="183" t="str">
        <f>IF(AND(COUNTIFS($J$18:J3131,J3131)=1,AE3131=1),1,"")</f>
        <v/>
      </c>
      <c r="AG3131" s="183" t="str">
        <f>IF(C3131="","",IF(AND(COUNTIFS($J$18:J3131,J3131)=1,C3131&lt;&gt;""),1,""))</f>
        <v/>
      </c>
      <c r="AH3131" s="183" t="str">
        <f>IF(G3131="","",IF(AND(COUNTIFS($J$18:J3131,J3131)=1,G3131&lt;&gt;""),1,""))</f>
        <v/>
      </c>
      <c r="AI3131" s="28">
        <f t="shared" si="618"/>
        <v>31017966.201968145</v>
      </c>
      <c r="AJ3131" s="28">
        <f t="shared" si="619"/>
        <v>4704250.3347305888</v>
      </c>
      <c r="AK3131" s="29">
        <f t="shared" si="620"/>
        <v>0.15166211427595455</v>
      </c>
      <c r="AL3131" s="25"/>
      <c r="AM3131" s="25"/>
      <c r="AN3131" s="25"/>
      <c r="AO3131" s="25"/>
      <c r="AP3131" s="45" t="str">
        <f t="shared" si="621"/>
        <v>202211</v>
      </c>
      <c r="AQ3131" s="45" t="str">
        <f t="shared" si="622"/>
        <v>202211RMB</v>
      </c>
    </row>
    <row r="3132" spans="1:43" s="15" customFormat="1">
      <c r="A3132" s="16" t="s">
        <v>41</v>
      </c>
      <c r="B3132" s="182">
        <v>2022</v>
      </c>
      <c r="C3132" s="182">
        <v>9</v>
      </c>
      <c r="D3132" s="57" t="str">
        <f t="shared" si="626"/>
        <v>Q2</v>
      </c>
      <c r="E3132" s="16" t="s">
        <v>41</v>
      </c>
      <c r="F3132" s="182">
        <v>2022</v>
      </c>
      <c r="G3132" s="182">
        <v>11</v>
      </c>
      <c r="H3132" s="185"/>
      <c r="I3132" s="57" t="str">
        <f t="shared" si="614"/>
        <v>Q3</v>
      </c>
      <c r="J3132" s="178" t="s">
        <v>2974</v>
      </c>
      <c r="K3132" s="185" t="s">
        <v>544</v>
      </c>
      <c r="L3132" s="25" t="s">
        <v>2564</v>
      </c>
      <c r="M3132" s="16" t="s">
        <v>47</v>
      </c>
      <c r="N3132" s="16">
        <v>1</v>
      </c>
      <c r="O3132" s="16"/>
      <c r="P3132" s="57" t="str">
        <f t="shared" si="615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87" t="str">
        <f t="shared" si="627"/>
        <v>1.13</v>
      </c>
      <c r="Z3132" s="26">
        <f t="shared" si="623"/>
        <v>455000</v>
      </c>
      <c r="AA3132" s="16">
        <v>1.08</v>
      </c>
      <c r="AB3132" s="35">
        <f t="shared" si="624"/>
        <v>434867.25663716818</v>
      </c>
      <c r="AC3132" s="27">
        <f t="shared" si="616"/>
        <v>57924.318584070803</v>
      </c>
      <c r="AD3132" s="184">
        <v>0.13320000000000001</v>
      </c>
      <c r="AE3132" s="183">
        <f t="shared" si="617"/>
        <v>0</v>
      </c>
      <c r="AF3132" s="183" t="str">
        <f>IF(AND(COUNTIFS($J$18:J3132,J3132)=1,AE3132=1),1,"")</f>
        <v/>
      </c>
      <c r="AG3132" s="183">
        <f>IF(C3132="","",IF(AND(COUNTIFS($J$18:J3132,J3132)=1,C3132&lt;&gt;""),1,""))</f>
        <v>1</v>
      </c>
      <c r="AH3132" s="183">
        <f>IF(G3132="","",IF(AND(COUNTIFS($J$18:J3132,J3132)=1,G3132&lt;&gt;""),1,""))</f>
        <v>1</v>
      </c>
      <c r="AI3132" s="28">
        <f t="shared" si="618"/>
        <v>31017966.201968145</v>
      </c>
      <c r="AJ3132" s="28">
        <f t="shared" si="619"/>
        <v>4704250.3347305888</v>
      </c>
      <c r="AK3132" s="29">
        <f t="shared" si="620"/>
        <v>0.15166211427595455</v>
      </c>
      <c r="AL3132" s="25"/>
      <c r="AM3132" s="25"/>
      <c r="AN3132" s="25"/>
      <c r="AO3132" s="25"/>
      <c r="AP3132" s="45" t="str">
        <f t="shared" si="621"/>
        <v>202211</v>
      </c>
      <c r="AQ3132" s="45" t="str">
        <f t="shared" si="622"/>
        <v>202211RMB</v>
      </c>
    </row>
    <row r="3133" spans="1:43" s="15" customFormat="1">
      <c r="A3133" s="16" t="s">
        <v>41</v>
      </c>
      <c r="B3133" s="182">
        <v>2022</v>
      </c>
      <c r="C3133" s="182">
        <v>9</v>
      </c>
      <c r="D3133" s="57" t="str">
        <f t="shared" si="626"/>
        <v>Q2</v>
      </c>
      <c r="E3133" s="16" t="s">
        <v>41</v>
      </c>
      <c r="F3133" s="182">
        <v>2022</v>
      </c>
      <c r="G3133" s="182">
        <v>11</v>
      </c>
      <c r="H3133" s="185"/>
      <c r="I3133" s="57" t="str">
        <f t="shared" si="614"/>
        <v>Q3</v>
      </c>
      <c r="J3133" s="178" t="s">
        <v>2975</v>
      </c>
      <c r="K3133" s="185" t="s">
        <v>2976</v>
      </c>
      <c r="L3133" s="25" t="s">
        <v>2783</v>
      </c>
      <c r="M3133" s="16" t="s">
        <v>2778</v>
      </c>
      <c r="N3133" s="16">
        <v>2</v>
      </c>
      <c r="O3133" s="16"/>
      <c r="P3133" s="57" t="str">
        <f t="shared" si="615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2779</v>
      </c>
      <c r="W3133" s="16" t="s">
        <v>51</v>
      </c>
      <c r="X3133" s="34">
        <v>464000</v>
      </c>
      <c r="Y3133" s="187" t="str">
        <f t="shared" si="627"/>
        <v>1.13</v>
      </c>
      <c r="Z3133" s="26">
        <f t="shared" si="623"/>
        <v>928000</v>
      </c>
      <c r="AA3133" s="16">
        <v>1.08</v>
      </c>
      <c r="AB3133" s="35">
        <f t="shared" si="624"/>
        <v>886938.05309734528</v>
      </c>
      <c r="AC3133" s="27">
        <f t="shared" si="616"/>
        <v>83372.176991150453</v>
      </c>
      <c r="AD3133" s="184">
        <v>9.4E-2</v>
      </c>
      <c r="AE3133" s="183">
        <f t="shared" si="617"/>
        <v>1</v>
      </c>
      <c r="AF3133" s="183">
        <f>IF(AND(COUNTIFS($J$18:J3133,J3133)=1,AE3133=1),1,"")</f>
        <v>1</v>
      </c>
      <c r="AG3133" s="183">
        <f>IF(C3133="","",IF(AND(COUNTIFS($J$18:J3133,J3133)=1,C3133&lt;&gt;""),1,""))</f>
        <v>1</v>
      </c>
      <c r="AH3133" s="183">
        <f>IF(G3133="","",IF(AND(COUNTIFS($J$18:J3133,J3133)=1,G3133&lt;&gt;""),1,""))</f>
        <v>1</v>
      </c>
      <c r="AI3133" s="28">
        <f t="shared" si="618"/>
        <v>31017966.201968145</v>
      </c>
      <c r="AJ3133" s="28">
        <f t="shared" si="619"/>
        <v>4704250.3347305888</v>
      </c>
      <c r="AK3133" s="29">
        <f t="shared" si="620"/>
        <v>0.15166211427595455</v>
      </c>
      <c r="AL3133" s="25"/>
      <c r="AM3133" s="25"/>
      <c r="AN3133" s="25"/>
      <c r="AO3133" s="25"/>
      <c r="AP3133" s="45" t="str">
        <f t="shared" si="621"/>
        <v>202211</v>
      </c>
      <c r="AQ3133" s="45" t="str">
        <f t="shared" si="622"/>
        <v>202211RMB</v>
      </c>
    </row>
    <row r="3134" spans="1:43" s="15" customFormat="1">
      <c r="A3134" s="16" t="s">
        <v>41</v>
      </c>
      <c r="B3134" s="182">
        <v>2022</v>
      </c>
      <c r="C3134" s="182">
        <v>10</v>
      </c>
      <c r="D3134" s="57" t="str">
        <f t="shared" si="626"/>
        <v>Q3</v>
      </c>
      <c r="E3134" s="16" t="s">
        <v>41</v>
      </c>
      <c r="F3134" s="182">
        <v>2022</v>
      </c>
      <c r="G3134" s="182">
        <v>11</v>
      </c>
      <c r="H3134" s="185"/>
      <c r="I3134" s="57" t="str">
        <f t="shared" si="614"/>
        <v>Q3</v>
      </c>
      <c r="J3134" s="178" t="s">
        <v>2977</v>
      </c>
      <c r="K3134" s="185" t="s">
        <v>2978</v>
      </c>
      <c r="L3134" s="25" t="s">
        <v>2979</v>
      </c>
      <c r="M3134" s="16" t="s">
        <v>1990</v>
      </c>
      <c r="N3134" s="16">
        <v>1</v>
      </c>
      <c r="O3134" s="16"/>
      <c r="P3134" s="57" t="str">
        <f t="shared" si="615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87" t="str">
        <f t="shared" si="627"/>
        <v>1.13</v>
      </c>
      <c r="Z3134" s="26">
        <f t="shared" si="623"/>
        <v>62000</v>
      </c>
      <c r="AA3134" s="16">
        <v>1.08</v>
      </c>
      <c r="AB3134" s="35">
        <f t="shared" si="624"/>
        <v>59256.637168141599</v>
      </c>
      <c r="AC3134" s="27">
        <f t="shared" si="616"/>
        <v>14808.233628318587</v>
      </c>
      <c r="AD3134" s="184">
        <v>0.24990000000000001</v>
      </c>
      <c r="AE3134" s="183">
        <f t="shared" si="617"/>
        <v>1</v>
      </c>
      <c r="AF3134" s="183">
        <f>IF(AND(COUNTIFS($J$18:J3134,J3134)=1,AE3134=1),1,"")</f>
        <v>1</v>
      </c>
      <c r="AG3134" s="183">
        <f>IF(C3134="","",IF(AND(COUNTIFS($J$18:J3134,J3134)=1,C3134&lt;&gt;""),1,""))</f>
        <v>1</v>
      </c>
      <c r="AH3134" s="183">
        <f>IF(G3134="","",IF(AND(COUNTIFS($J$18:J3134,J3134)=1,G3134&lt;&gt;""),1,""))</f>
        <v>1</v>
      </c>
      <c r="AI3134" s="28">
        <f t="shared" si="618"/>
        <v>31017966.201968145</v>
      </c>
      <c r="AJ3134" s="28">
        <f t="shared" si="619"/>
        <v>4704250.3347305888</v>
      </c>
      <c r="AK3134" s="29">
        <f t="shared" si="620"/>
        <v>0.15166211427595455</v>
      </c>
      <c r="AL3134" s="25"/>
      <c r="AM3134" s="25"/>
      <c r="AN3134" s="25"/>
      <c r="AO3134" s="25"/>
      <c r="AP3134" s="45" t="str">
        <f t="shared" si="621"/>
        <v>202211</v>
      </c>
      <c r="AQ3134" s="45" t="str">
        <f t="shared" si="622"/>
        <v>202211RMB</v>
      </c>
    </row>
    <row r="3135" spans="1:43" s="15" customFormat="1">
      <c r="A3135" s="16" t="s">
        <v>41</v>
      </c>
      <c r="B3135" s="182">
        <v>2022</v>
      </c>
      <c r="C3135" s="182">
        <v>10</v>
      </c>
      <c r="D3135" s="57" t="str">
        <f t="shared" si="626"/>
        <v>Q3</v>
      </c>
      <c r="E3135" s="16" t="s">
        <v>41</v>
      </c>
      <c r="F3135" s="182">
        <v>2022</v>
      </c>
      <c r="G3135" s="182">
        <v>11</v>
      </c>
      <c r="H3135" s="185"/>
      <c r="I3135" s="57" t="str">
        <f t="shared" si="614"/>
        <v>Q3</v>
      </c>
      <c r="J3135" s="178" t="s">
        <v>2980</v>
      </c>
      <c r="K3135" s="185" t="s">
        <v>2981</v>
      </c>
      <c r="L3135" s="25" t="s">
        <v>2545</v>
      </c>
      <c r="M3135" s="16" t="s">
        <v>2546</v>
      </c>
      <c r="N3135" s="16">
        <v>1</v>
      </c>
      <c r="O3135" s="16"/>
      <c r="P3135" s="57" t="str">
        <f t="shared" si="615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87" t="str">
        <f t="shared" si="627"/>
        <v>1.13</v>
      </c>
      <c r="Z3135" s="26">
        <f t="shared" si="623"/>
        <v>336000</v>
      </c>
      <c r="AA3135" s="16">
        <v>1.08</v>
      </c>
      <c r="AB3135" s="35">
        <f t="shared" si="624"/>
        <v>321132.74336283188</v>
      </c>
      <c r="AC3135" s="27">
        <f t="shared" si="616"/>
        <v>35131.922123893804</v>
      </c>
      <c r="AD3135" s="184">
        <v>0.1094</v>
      </c>
      <c r="AE3135" s="183">
        <f t="shared" si="617"/>
        <v>1</v>
      </c>
      <c r="AF3135" s="183">
        <f>IF(AND(COUNTIFS($J$18:J3135,J3135)=1,AE3135=1),1,"")</f>
        <v>1</v>
      </c>
      <c r="AG3135" s="183">
        <f>IF(C3135="","",IF(AND(COUNTIFS($J$18:J3135,J3135)=1,C3135&lt;&gt;""),1,""))</f>
        <v>1</v>
      </c>
      <c r="AH3135" s="183">
        <f>IF(G3135="","",IF(AND(COUNTIFS($J$18:J3135,J3135)=1,G3135&lt;&gt;""),1,""))</f>
        <v>1</v>
      </c>
      <c r="AI3135" s="28">
        <f t="shared" si="618"/>
        <v>31017966.201968145</v>
      </c>
      <c r="AJ3135" s="28">
        <f t="shared" si="619"/>
        <v>4704250.3347305888</v>
      </c>
      <c r="AK3135" s="29">
        <f t="shared" si="620"/>
        <v>0.15166211427595455</v>
      </c>
      <c r="AL3135" s="25"/>
      <c r="AM3135" s="25"/>
      <c r="AN3135" s="25"/>
      <c r="AO3135" s="25"/>
      <c r="AP3135" s="45" t="str">
        <f t="shared" si="621"/>
        <v>202211</v>
      </c>
      <c r="AQ3135" s="45" t="str">
        <f t="shared" si="622"/>
        <v>202211RMB</v>
      </c>
    </row>
    <row r="3136" spans="1:43" s="15" customFormat="1">
      <c r="A3136" s="16" t="s">
        <v>41</v>
      </c>
      <c r="B3136" s="182">
        <v>2022</v>
      </c>
      <c r="C3136" s="182">
        <v>11</v>
      </c>
      <c r="D3136" s="57" t="str">
        <f t="shared" si="626"/>
        <v>Q3</v>
      </c>
      <c r="E3136" s="16" t="s">
        <v>41</v>
      </c>
      <c r="F3136" s="182">
        <v>2022</v>
      </c>
      <c r="G3136" s="182">
        <v>12</v>
      </c>
      <c r="H3136" s="185"/>
      <c r="I3136" s="57" t="str">
        <f t="shared" si="614"/>
        <v>Q3</v>
      </c>
      <c r="J3136" s="178" t="s">
        <v>2982</v>
      </c>
      <c r="K3136" s="185" t="s">
        <v>2983</v>
      </c>
      <c r="L3136" s="25" t="s">
        <v>2984</v>
      </c>
      <c r="M3136" s="16" t="s">
        <v>1990</v>
      </c>
      <c r="N3136" s="16">
        <v>1</v>
      </c>
      <c r="O3136" s="16"/>
      <c r="P3136" s="57" t="str">
        <f t="shared" si="615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87" t="str">
        <f t="shared" si="627"/>
        <v>1.13</v>
      </c>
      <c r="Z3136" s="26">
        <f t="shared" si="623"/>
        <v>70000</v>
      </c>
      <c r="AA3136" s="16">
        <v>1.0900000000000001</v>
      </c>
      <c r="AB3136" s="35">
        <f t="shared" si="624"/>
        <v>67522.123893805328</v>
      </c>
      <c r="AC3136" s="27">
        <f t="shared" si="616"/>
        <v>19655.690265486734</v>
      </c>
      <c r="AD3136" s="184">
        <v>0.29110000000000003</v>
      </c>
      <c r="AE3136" s="183">
        <f t="shared" si="617"/>
        <v>1</v>
      </c>
      <c r="AF3136" s="183">
        <f>IF(AND(COUNTIFS($J$18:J3136,J3136)=1,AE3136=1),1,"")</f>
        <v>1</v>
      </c>
      <c r="AG3136" s="183">
        <f>IF(C3136="","",IF(AND(COUNTIFS($J$18:J3136,J3136)=1,C3136&lt;&gt;""),1,""))</f>
        <v>1</v>
      </c>
      <c r="AH3136" s="183">
        <f>IF(G3136="","",IF(AND(COUNTIFS($J$18:J3136,J3136)=1,G3136&lt;&gt;""),1,""))</f>
        <v>1</v>
      </c>
      <c r="AI3136" s="28">
        <f t="shared" si="618"/>
        <v>17329060.066371687</v>
      </c>
      <c r="AJ3136" s="28">
        <f t="shared" si="619"/>
        <v>2472600.2142256647</v>
      </c>
      <c r="AK3136" s="29">
        <f t="shared" si="620"/>
        <v>0.14268518919984166</v>
      </c>
      <c r="AL3136" s="25"/>
      <c r="AM3136" s="25"/>
      <c r="AN3136" s="25"/>
      <c r="AO3136" s="25"/>
      <c r="AP3136" s="45" t="str">
        <f t="shared" si="621"/>
        <v>202212</v>
      </c>
      <c r="AQ3136" s="45" t="str">
        <f t="shared" si="622"/>
        <v>202212RMB</v>
      </c>
    </row>
    <row r="3137" spans="1:43" s="15" customFormat="1">
      <c r="A3137" s="16" t="s">
        <v>41</v>
      </c>
      <c r="B3137" s="182">
        <v>2022</v>
      </c>
      <c r="C3137" s="182">
        <v>11</v>
      </c>
      <c r="D3137" s="57" t="str">
        <f t="shared" si="626"/>
        <v>Q3</v>
      </c>
      <c r="E3137" s="16" t="s">
        <v>42</v>
      </c>
      <c r="F3137" s="182">
        <v>2023</v>
      </c>
      <c r="G3137" s="182">
        <v>5</v>
      </c>
      <c r="H3137" s="185"/>
      <c r="I3137" s="57" t="str">
        <f t="shared" si="614"/>
        <v>Q1</v>
      </c>
      <c r="J3137" s="178" t="s">
        <v>2985</v>
      </c>
      <c r="K3137" s="185" t="s">
        <v>2986</v>
      </c>
      <c r="L3137" s="25" t="s">
        <v>2783</v>
      </c>
      <c r="M3137" s="16" t="s">
        <v>2778</v>
      </c>
      <c r="N3137" s="16">
        <v>1</v>
      </c>
      <c r="O3137" s="16"/>
      <c r="P3137" s="57" t="str">
        <f t="shared" si="615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87" t="str">
        <f t="shared" si="627"/>
        <v>1.13</v>
      </c>
      <c r="Z3137" s="26">
        <f t="shared" si="623"/>
        <v>380000</v>
      </c>
      <c r="AA3137" s="16">
        <v>1.135</v>
      </c>
      <c r="AB3137" s="35">
        <f t="shared" si="624"/>
        <v>381681.41592920356</v>
      </c>
      <c r="AC3137" s="27">
        <f t="shared" si="616"/>
        <v>67824.787610619474</v>
      </c>
      <c r="AD3137" s="184">
        <v>0.1777</v>
      </c>
      <c r="AE3137" s="183">
        <f t="shared" si="617"/>
        <v>1</v>
      </c>
      <c r="AF3137" s="183">
        <f>IF(AND(COUNTIFS($J$18:J3137,J3137)=1,AE3137=1),1,"")</f>
        <v>1</v>
      </c>
      <c r="AG3137" s="183">
        <f>IF(C3137="","",IF(AND(COUNTIFS($J$18:J3137,J3137)=1,C3137&lt;&gt;""),1,""))</f>
        <v>1</v>
      </c>
      <c r="AH3137" s="183">
        <f>IF(G3137="","",IF(AND(COUNTIFS($J$18:J3137,J3137)=1,G3137&lt;&gt;""),1,""))</f>
        <v>1</v>
      </c>
      <c r="AI3137" s="28">
        <f t="shared" si="618"/>
        <v>28177779.013274323</v>
      </c>
      <c r="AJ3137" s="28">
        <f t="shared" si="619"/>
        <v>4727216.637619026</v>
      </c>
      <c r="AK3137" s="29">
        <f t="shared" si="620"/>
        <v>0.16776399003598091</v>
      </c>
      <c r="AL3137" s="25"/>
      <c r="AM3137" s="25"/>
      <c r="AN3137" s="25"/>
      <c r="AO3137" s="25"/>
      <c r="AP3137" s="45" t="str">
        <f t="shared" si="621"/>
        <v>20235</v>
      </c>
      <c r="AQ3137" s="45" t="str">
        <f t="shared" si="622"/>
        <v>20235RMB</v>
      </c>
    </row>
    <row r="3138" spans="1:43" s="15" customFormat="1">
      <c r="A3138" s="16" t="s">
        <v>41</v>
      </c>
      <c r="B3138" s="182">
        <v>2022</v>
      </c>
      <c r="C3138" s="182">
        <v>11</v>
      </c>
      <c r="D3138" s="57" t="str">
        <f t="shared" si="626"/>
        <v>Q3</v>
      </c>
      <c r="E3138" s="16" t="s">
        <v>42</v>
      </c>
      <c r="F3138" s="182">
        <v>2023</v>
      </c>
      <c r="G3138" s="182">
        <v>5</v>
      </c>
      <c r="H3138" s="185"/>
      <c r="I3138" s="5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78" t="s">
        <v>2985</v>
      </c>
      <c r="K3138" s="185" t="s">
        <v>2986</v>
      </c>
      <c r="L3138" s="25" t="s">
        <v>2783</v>
      </c>
      <c r="M3138" s="16" t="s">
        <v>2778</v>
      </c>
      <c r="N3138" s="16">
        <v>1</v>
      </c>
      <c r="O3138" s="16"/>
      <c r="P3138" s="57" t="str">
        <f t="shared" ref="P3138:P3201" si="629">IF(M3138="","",IF(AND(N3138&gt;0,L3138&lt;&gt;""),"MAIN UNIT",IF(AND(O3138&gt;0,L3138&lt;&gt;""),"SERVICE/ PARTS","C66 SERVICE/OTHERS")))</f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87" t="str">
        <f t="shared" si="627"/>
        <v>1.13</v>
      </c>
      <c r="Z3138" s="26">
        <f t="shared" si="623"/>
        <v>380000</v>
      </c>
      <c r="AA3138" s="16">
        <v>1.135</v>
      </c>
      <c r="AB3138" s="35">
        <f t="shared" si="624"/>
        <v>381681.41592920356</v>
      </c>
      <c r="AC3138" s="27">
        <f t="shared" ref="AC3138:AC3201" si="630">IF(R3138&lt;&gt;"",AB3138*AD3138,"")</f>
        <v>67824.787610619474</v>
      </c>
      <c r="AD3138" s="184">
        <v>0.1777</v>
      </c>
      <c r="AE3138" s="183">
        <f t="shared" ref="AE3138:AE3201" si="631">IF(Q3138="","",IF(Q3138="Yes",1,0))</f>
        <v>1</v>
      </c>
      <c r="AF3138" s="183" t="str">
        <f>IF(AND(COUNTIFS($J$18:J3138,J3138)=1,AE3138=1),1,"")</f>
        <v/>
      </c>
      <c r="AG3138" s="183" t="str">
        <f>IF(C3138="","",IF(AND(COUNTIFS($J$18:J3138,J3138)=1,C3138&lt;&gt;""),1,""))</f>
        <v/>
      </c>
      <c r="AH3138" s="183" t="str">
        <f>IF(G3138="","",IF(AND(COUNTIFS($J$18:J3138,J3138)=1,G3138&lt;&gt;""),1,""))</f>
        <v/>
      </c>
      <c r="AI3138" s="28">
        <f t="shared" ref="AI3138:AI3201" si="632">IF(P3138="C66 SERVICE","",SUMIFS(AB:AB,F:F,F3138,G:G,G3138,E:E,E3138))</f>
        <v>28177779.013274323</v>
      </c>
      <c r="AJ3138" s="28">
        <f t="shared" ref="AJ3138:AJ3201" si="633">IF(P3138="C66 SERVICE","",SUMIFS(AC:AC,F:F,F3138,G:G,G3138,E:E,E3138))</f>
        <v>4727216.637619026</v>
      </c>
      <c r="AK3138" s="29">
        <f t="shared" ref="AK3138:AK3201" si="634">IF(AJ3138&gt;0,AJ3138/AI3138,"")</f>
        <v>0.16776399003598091</v>
      </c>
      <c r="AL3138" s="25"/>
      <c r="AM3138" s="25"/>
      <c r="AN3138" s="25"/>
      <c r="AO3138" s="25"/>
      <c r="AP3138" s="45" t="str">
        <f t="shared" ref="AP3138:AP3201" si="635">IF(F3138="","",F3138&amp;G3138)</f>
        <v>20235</v>
      </c>
      <c r="AQ3138" s="45" t="str">
        <f t="shared" ref="AQ3138:AQ3201" si="636">IF(W3138="","",F3138&amp;G3138&amp;W3138)</f>
        <v>20235RMB</v>
      </c>
    </row>
    <row r="3139" spans="1:43" s="15" customFormat="1">
      <c r="A3139" s="16" t="s">
        <v>41</v>
      </c>
      <c r="B3139" s="182">
        <v>2022</v>
      </c>
      <c r="C3139" s="182">
        <v>11</v>
      </c>
      <c r="D3139" s="57" t="str">
        <f t="shared" si="626"/>
        <v>Q3</v>
      </c>
      <c r="E3139" s="16" t="s">
        <v>42</v>
      </c>
      <c r="F3139" s="182">
        <v>2023</v>
      </c>
      <c r="G3139" s="182">
        <v>5</v>
      </c>
      <c r="H3139" s="185"/>
      <c r="I3139" s="57" t="str">
        <f t="shared" si="628"/>
        <v>Q1</v>
      </c>
      <c r="J3139" s="178" t="s">
        <v>2985</v>
      </c>
      <c r="K3139" s="185" t="s">
        <v>2986</v>
      </c>
      <c r="L3139" s="25" t="s">
        <v>2783</v>
      </c>
      <c r="M3139" s="16" t="s">
        <v>2778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87" t="str">
        <f t="shared" si="627"/>
        <v>1.13</v>
      </c>
      <c r="Z3139" s="26">
        <f t="shared" si="623"/>
        <v>380000</v>
      </c>
      <c r="AA3139" s="16">
        <v>1.135</v>
      </c>
      <c r="AB3139" s="35">
        <f t="shared" si="624"/>
        <v>381681.41592920356</v>
      </c>
      <c r="AC3139" s="27">
        <f t="shared" si="630"/>
        <v>67824.787610619474</v>
      </c>
      <c r="AD3139" s="184">
        <v>0.1777</v>
      </c>
      <c r="AE3139" s="183">
        <f t="shared" si="631"/>
        <v>1</v>
      </c>
      <c r="AF3139" s="183" t="str">
        <f>IF(AND(COUNTIFS($J$18:J3139,J3139)=1,AE3139=1),1,"")</f>
        <v/>
      </c>
      <c r="AG3139" s="183" t="str">
        <f>IF(C3139="","",IF(AND(COUNTIFS($J$18:J3139,J3139)=1,C3139&lt;&gt;""),1,""))</f>
        <v/>
      </c>
      <c r="AH3139" s="183" t="str">
        <f>IF(G3139="","",IF(AND(COUNTIFS($J$18:J3139,J3139)=1,G3139&lt;&gt;""),1,""))</f>
        <v/>
      </c>
      <c r="AI3139" s="28">
        <f t="shared" si="632"/>
        <v>28177779.013274323</v>
      </c>
      <c r="AJ3139" s="28">
        <f t="shared" si="633"/>
        <v>4727216.637619026</v>
      </c>
      <c r="AK3139" s="29">
        <f t="shared" si="634"/>
        <v>0.16776399003598091</v>
      </c>
      <c r="AL3139" s="25"/>
      <c r="AM3139" s="25"/>
      <c r="AN3139" s="25"/>
      <c r="AO3139" s="25"/>
      <c r="AP3139" s="45" t="str">
        <f t="shared" si="635"/>
        <v>20235</v>
      </c>
      <c r="AQ3139" s="45" t="str">
        <f t="shared" si="636"/>
        <v>20235RMB</v>
      </c>
    </row>
    <row r="3140" spans="1:43" s="15" customFormat="1">
      <c r="A3140" s="16" t="s">
        <v>41</v>
      </c>
      <c r="B3140" s="182">
        <v>2022</v>
      </c>
      <c r="C3140" s="182">
        <v>11</v>
      </c>
      <c r="D3140" s="57" t="str">
        <f t="shared" si="626"/>
        <v>Q3</v>
      </c>
      <c r="E3140" s="16" t="s">
        <v>42</v>
      </c>
      <c r="F3140" s="182">
        <v>2023</v>
      </c>
      <c r="G3140" s="182">
        <v>5</v>
      </c>
      <c r="H3140" s="185"/>
      <c r="I3140" s="57" t="str">
        <f t="shared" si="628"/>
        <v>Q1</v>
      </c>
      <c r="J3140" s="178" t="s">
        <v>2985</v>
      </c>
      <c r="K3140" s="185" t="s">
        <v>2986</v>
      </c>
      <c r="L3140" s="25" t="s">
        <v>2783</v>
      </c>
      <c r="M3140" s="16" t="s">
        <v>2778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87" t="str">
        <f t="shared" si="627"/>
        <v>1.13</v>
      </c>
      <c r="Z3140" s="26">
        <f t="shared" si="623"/>
        <v>380000</v>
      </c>
      <c r="AA3140" s="16">
        <v>1.135</v>
      </c>
      <c r="AB3140" s="35">
        <f t="shared" si="624"/>
        <v>381681.41592920356</v>
      </c>
      <c r="AC3140" s="27">
        <f t="shared" si="630"/>
        <v>67824.787610619474</v>
      </c>
      <c r="AD3140" s="184">
        <v>0.1777</v>
      </c>
      <c r="AE3140" s="183">
        <f t="shared" si="631"/>
        <v>1</v>
      </c>
      <c r="AF3140" s="183" t="str">
        <f>IF(AND(COUNTIFS($J$18:J3140,J3140)=1,AE3140=1),1,"")</f>
        <v/>
      </c>
      <c r="AG3140" s="183" t="str">
        <f>IF(C3140="","",IF(AND(COUNTIFS($J$18:J3140,J3140)=1,C3140&lt;&gt;""),1,""))</f>
        <v/>
      </c>
      <c r="AH3140" s="183" t="str">
        <f>IF(G3140="","",IF(AND(COUNTIFS($J$18:J3140,J3140)=1,G3140&lt;&gt;""),1,""))</f>
        <v/>
      </c>
      <c r="AI3140" s="28">
        <f t="shared" si="632"/>
        <v>28177779.013274323</v>
      </c>
      <c r="AJ3140" s="28">
        <f t="shared" si="633"/>
        <v>4727216.637619026</v>
      </c>
      <c r="AK3140" s="29">
        <f t="shared" si="634"/>
        <v>0.16776399003598091</v>
      </c>
      <c r="AL3140" s="25"/>
      <c r="AM3140" s="25"/>
      <c r="AN3140" s="25"/>
      <c r="AO3140" s="25"/>
      <c r="AP3140" s="45" t="str">
        <f t="shared" si="635"/>
        <v>20235</v>
      </c>
      <c r="AQ3140" s="45" t="str">
        <f t="shared" si="636"/>
        <v>20235RMB</v>
      </c>
    </row>
    <row r="3141" spans="1:43" s="15" customFormat="1">
      <c r="A3141" s="16" t="s">
        <v>41</v>
      </c>
      <c r="B3141" s="182">
        <v>2022</v>
      </c>
      <c r="C3141" s="182">
        <v>11</v>
      </c>
      <c r="D3141" s="57" t="str">
        <f t="shared" si="626"/>
        <v>Q3</v>
      </c>
      <c r="E3141" s="16" t="s">
        <v>42</v>
      </c>
      <c r="F3141" s="182">
        <v>2023</v>
      </c>
      <c r="G3141" s="182">
        <v>5</v>
      </c>
      <c r="H3141" s="185"/>
      <c r="I3141" s="57" t="str">
        <f t="shared" si="628"/>
        <v>Q1</v>
      </c>
      <c r="J3141" s="178" t="s">
        <v>2985</v>
      </c>
      <c r="K3141" s="185" t="s">
        <v>2986</v>
      </c>
      <c r="L3141" s="25" t="s">
        <v>2783</v>
      </c>
      <c r="M3141" s="16" t="s">
        <v>2778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87" t="str">
        <f t="shared" si="627"/>
        <v>1.13</v>
      </c>
      <c r="Z3141" s="26">
        <f t="shared" si="623"/>
        <v>380000</v>
      </c>
      <c r="AA3141" s="16">
        <v>1.135</v>
      </c>
      <c r="AB3141" s="35">
        <f t="shared" si="624"/>
        <v>381681.41592920356</v>
      </c>
      <c r="AC3141" s="27">
        <f t="shared" si="630"/>
        <v>67824.787610619474</v>
      </c>
      <c r="AD3141" s="184">
        <v>0.1777</v>
      </c>
      <c r="AE3141" s="183">
        <f t="shared" si="631"/>
        <v>1</v>
      </c>
      <c r="AF3141" s="183" t="str">
        <f>IF(AND(COUNTIFS($J$18:J3141,J3141)=1,AE3141=1),1,"")</f>
        <v/>
      </c>
      <c r="AG3141" s="183" t="str">
        <f>IF(C3141="","",IF(AND(COUNTIFS($J$18:J3141,J3141)=1,C3141&lt;&gt;""),1,""))</f>
        <v/>
      </c>
      <c r="AH3141" s="183" t="str">
        <f>IF(G3141="","",IF(AND(COUNTIFS($J$18:J3141,J3141)=1,G3141&lt;&gt;""),1,""))</f>
        <v/>
      </c>
      <c r="AI3141" s="28">
        <f t="shared" si="632"/>
        <v>28177779.013274323</v>
      </c>
      <c r="AJ3141" s="28">
        <f t="shared" si="633"/>
        <v>4727216.637619026</v>
      </c>
      <c r="AK3141" s="29">
        <f t="shared" si="634"/>
        <v>0.16776399003598091</v>
      </c>
      <c r="AL3141" s="25"/>
      <c r="AM3141" s="25"/>
      <c r="AN3141" s="25"/>
      <c r="AO3141" s="25"/>
      <c r="AP3141" s="45" t="str">
        <f t="shared" si="635"/>
        <v>20235</v>
      </c>
      <c r="AQ3141" s="45" t="str">
        <f t="shared" si="636"/>
        <v>20235RMB</v>
      </c>
    </row>
    <row r="3142" spans="1:43" s="15" customFormat="1">
      <c r="A3142" s="16" t="s">
        <v>41</v>
      </c>
      <c r="B3142" s="182">
        <v>2022</v>
      </c>
      <c r="C3142" s="182">
        <v>11</v>
      </c>
      <c r="D3142" s="57" t="str">
        <f t="shared" si="626"/>
        <v>Q3</v>
      </c>
      <c r="E3142" s="16" t="s">
        <v>42</v>
      </c>
      <c r="F3142" s="182">
        <v>2023</v>
      </c>
      <c r="G3142" s="182">
        <v>5</v>
      </c>
      <c r="H3142" s="185"/>
      <c r="I3142" s="57" t="str">
        <f t="shared" si="628"/>
        <v>Q1</v>
      </c>
      <c r="J3142" s="178" t="s">
        <v>2985</v>
      </c>
      <c r="K3142" s="185" t="s">
        <v>2986</v>
      </c>
      <c r="L3142" s="25" t="s">
        <v>2783</v>
      </c>
      <c r="M3142" s="16" t="s">
        <v>2778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87" t="str">
        <f t="shared" si="627"/>
        <v>1.13</v>
      </c>
      <c r="Z3142" s="26">
        <f t="shared" ref="Z3142:Z3205" si="637">IF(X3142="","",X3142*MAX(O3142,N3142))</f>
        <v>380000</v>
      </c>
      <c r="AA3142" s="16">
        <v>1.135</v>
      </c>
      <c r="AB3142" s="35">
        <f t="shared" si="624"/>
        <v>381681.41592920356</v>
      </c>
      <c r="AC3142" s="27">
        <f t="shared" si="630"/>
        <v>67824.787610619474</v>
      </c>
      <c r="AD3142" s="184">
        <v>0.1777</v>
      </c>
      <c r="AE3142" s="183">
        <f t="shared" si="631"/>
        <v>1</v>
      </c>
      <c r="AF3142" s="183" t="str">
        <f>IF(AND(COUNTIFS($J$18:J3142,J3142)=1,AE3142=1),1,"")</f>
        <v/>
      </c>
      <c r="AG3142" s="183" t="str">
        <f>IF(C3142="","",IF(AND(COUNTIFS($J$18:J3142,J3142)=1,C3142&lt;&gt;""),1,""))</f>
        <v/>
      </c>
      <c r="AH3142" s="183" t="str">
        <f>IF(G3142="","",IF(AND(COUNTIFS($J$18:J3142,J3142)=1,G3142&lt;&gt;""),1,""))</f>
        <v/>
      </c>
      <c r="AI3142" s="28">
        <f t="shared" si="632"/>
        <v>28177779.013274323</v>
      </c>
      <c r="AJ3142" s="28">
        <f t="shared" si="633"/>
        <v>4727216.637619026</v>
      </c>
      <c r="AK3142" s="29">
        <f t="shared" si="634"/>
        <v>0.16776399003598091</v>
      </c>
      <c r="AL3142" s="25"/>
      <c r="AM3142" s="25"/>
      <c r="AN3142" s="25"/>
      <c r="AO3142" s="25"/>
      <c r="AP3142" s="45" t="str">
        <f t="shared" si="635"/>
        <v>20235</v>
      </c>
      <c r="AQ3142" s="45" t="str">
        <f t="shared" si="636"/>
        <v>20235RMB</v>
      </c>
    </row>
    <row r="3143" spans="1:43" s="15" customFormat="1">
      <c r="A3143" s="16" t="s">
        <v>41</v>
      </c>
      <c r="B3143" s="182">
        <v>2022</v>
      </c>
      <c r="C3143" s="182">
        <v>11</v>
      </c>
      <c r="D3143" s="57" t="str">
        <f t="shared" si="626"/>
        <v>Q3</v>
      </c>
      <c r="E3143" s="16" t="s">
        <v>42</v>
      </c>
      <c r="F3143" s="182">
        <v>2023</v>
      </c>
      <c r="G3143" s="182">
        <v>5</v>
      </c>
      <c r="H3143" s="185"/>
      <c r="I3143" s="57" t="str">
        <f t="shared" si="628"/>
        <v>Q1</v>
      </c>
      <c r="J3143" s="178" t="s">
        <v>2985</v>
      </c>
      <c r="K3143" s="185" t="s">
        <v>2986</v>
      </c>
      <c r="L3143" s="25" t="s">
        <v>2783</v>
      </c>
      <c r="M3143" s="16" t="s">
        <v>2778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87" t="str">
        <f t="shared" si="627"/>
        <v>1.13</v>
      </c>
      <c r="Z3143" s="26">
        <f t="shared" si="637"/>
        <v>380000</v>
      </c>
      <c r="AA3143" s="16">
        <v>1.135</v>
      </c>
      <c r="AB3143" s="35">
        <f t="shared" si="624"/>
        <v>381681.41592920356</v>
      </c>
      <c r="AC3143" s="27">
        <f t="shared" si="630"/>
        <v>67824.787610619474</v>
      </c>
      <c r="AD3143" s="184">
        <v>0.1777</v>
      </c>
      <c r="AE3143" s="183">
        <f t="shared" si="631"/>
        <v>1</v>
      </c>
      <c r="AF3143" s="183" t="str">
        <f>IF(AND(COUNTIFS($J$18:J3143,J3143)=1,AE3143=1),1,"")</f>
        <v/>
      </c>
      <c r="AG3143" s="183" t="str">
        <f>IF(C3143="","",IF(AND(COUNTIFS($J$18:J3143,J3143)=1,C3143&lt;&gt;""),1,""))</f>
        <v/>
      </c>
      <c r="AH3143" s="183" t="str">
        <f>IF(G3143="","",IF(AND(COUNTIFS($J$18:J3143,J3143)=1,G3143&lt;&gt;""),1,""))</f>
        <v/>
      </c>
      <c r="AI3143" s="28">
        <f t="shared" si="632"/>
        <v>28177779.013274323</v>
      </c>
      <c r="AJ3143" s="28">
        <f t="shared" si="633"/>
        <v>4727216.637619026</v>
      </c>
      <c r="AK3143" s="29">
        <f t="shared" si="634"/>
        <v>0.16776399003598091</v>
      </c>
      <c r="AL3143" s="25"/>
      <c r="AM3143" s="25"/>
      <c r="AN3143" s="25"/>
      <c r="AO3143" s="25"/>
      <c r="AP3143" s="45" t="str">
        <f t="shared" si="635"/>
        <v>20235</v>
      </c>
      <c r="AQ3143" s="45" t="str">
        <f t="shared" si="636"/>
        <v>20235RMB</v>
      </c>
    </row>
    <row r="3144" spans="1:43" s="15" customFormat="1">
      <c r="A3144" s="16" t="s">
        <v>41</v>
      </c>
      <c r="B3144" s="182">
        <v>2022</v>
      </c>
      <c r="C3144" s="182">
        <v>5</v>
      </c>
      <c r="D3144" s="57" t="str">
        <f t="shared" si="626"/>
        <v>Q1</v>
      </c>
      <c r="E3144" s="16" t="s">
        <v>42</v>
      </c>
      <c r="F3144" s="182">
        <v>2023</v>
      </c>
      <c r="G3144" s="182">
        <v>8</v>
      </c>
      <c r="H3144" s="185"/>
      <c r="I3144" s="57" t="str">
        <f t="shared" si="628"/>
        <v>Q2</v>
      </c>
      <c r="J3144" s="178" t="s">
        <v>2987</v>
      </c>
      <c r="K3144" s="185" t="s">
        <v>2273</v>
      </c>
      <c r="L3144" s="25" t="s">
        <v>2564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2275</v>
      </c>
      <c r="V3144" s="16" t="s">
        <v>2444</v>
      </c>
      <c r="W3144" s="16" t="s">
        <v>51</v>
      </c>
      <c r="X3144" s="34">
        <v>700000</v>
      </c>
      <c r="Y3144" s="187" t="str">
        <f t="shared" si="627"/>
        <v>1.13</v>
      </c>
      <c r="Z3144" s="26">
        <f t="shared" si="637"/>
        <v>700000</v>
      </c>
      <c r="AA3144" s="16">
        <v>1.0920000000000001</v>
      </c>
      <c r="AB3144" s="35">
        <f t="shared" si="624"/>
        <v>676460.17699115048</v>
      </c>
      <c r="AC3144" s="27">
        <f t="shared" si="630"/>
        <v>126700.99115044248</v>
      </c>
      <c r="AD3144" s="184">
        <v>0.18729999999999999</v>
      </c>
      <c r="AE3144" s="183">
        <f t="shared" si="631"/>
        <v>0</v>
      </c>
      <c r="AF3144" s="183" t="str">
        <f>IF(AND(COUNTIFS($J$18:J3144,J3144)=1,AE3144=1),1,"")</f>
        <v/>
      </c>
      <c r="AG3144" s="183">
        <f>IF(C3144="","",IF(AND(COUNTIFS($J$18:J3144,J3144)=1,C3144&lt;&gt;""),1,""))</f>
        <v>1</v>
      </c>
      <c r="AH3144" s="183">
        <f>IF(G3144="","",IF(AND(COUNTIFS($J$18:J3144,J3144)=1,G3144&lt;&gt;""),1,""))</f>
        <v>1</v>
      </c>
      <c r="AI3144" s="28">
        <f t="shared" si="632"/>
        <v>22953677.784070797</v>
      </c>
      <c r="AJ3144" s="28">
        <f t="shared" si="633"/>
        <v>4168706.6744155749</v>
      </c>
      <c r="AK3144" s="29">
        <f t="shared" si="634"/>
        <v>0.18161388835511752</v>
      </c>
      <c r="AL3144" s="25"/>
      <c r="AM3144" s="25"/>
      <c r="AN3144" s="25"/>
      <c r="AO3144" s="25"/>
      <c r="AP3144" s="45" t="str">
        <f t="shared" si="635"/>
        <v>20238</v>
      </c>
      <c r="AQ3144" s="45" t="str">
        <f t="shared" si="636"/>
        <v>20238RMB</v>
      </c>
    </row>
    <row r="3145" spans="1:43" s="15" customFormat="1">
      <c r="A3145" s="16" t="s">
        <v>41</v>
      </c>
      <c r="B3145" s="182">
        <v>2022</v>
      </c>
      <c r="C3145" s="182">
        <v>5</v>
      </c>
      <c r="D3145" s="57" t="str">
        <f t="shared" si="626"/>
        <v>Q1</v>
      </c>
      <c r="E3145" s="16" t="s">
        <v>42</v>
      </c>
      <c r="F3145" s="182">
        <v>2023</v>
      </c>
      <c r="G3145" s="182">
        <v>8</v>
      </c>
      <c r="H3145" s="185"/>
      <c r="I3145" s="57" t="str">
        <f t="shared" si="628"/>
        <v>Q2</v>
      </c>
      <c r="J3145" s="178" t="s">
        <v>2987</v>
      </c>
      <c r="K3145" s="185" t="s">
        <v>2273</v>
      </c>
      <c r="L3145" s="25" t="s">
        <v>2564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2275</v>
      </c>
      <c r="V3145" s="16" t="s">
        <v>2444</v>
      </c>
      <c r="W3145" s="16" t="s">
        <v>51</v>
      </c>
      <c r="X3145" s="34">
        <v>700000</v>
      </c>
      <c r="Y3145" s="187" t="str">
        <f t="shared" si="627"/>
        <v>1.13</v>
      </c>
      <c r="Z3145" s="26">
        <f t="shared" si="637"/>
        <v>700000</v>
      </c>
      <c r="AA3145" s="16">
        <v>1.0920000000000001</v>
      </c>
      <c r="AB3145" s="35">
        <f t="shared" si="624"/>
        <v>676460.17699115048</v>
      </c>
      <c r="AC3145" s="27">
        <f t="shared" si="630"/>
        <v>126700.99115044248</v>
      </c>
      <c r="AD3145" s="184">
        <v>0.18729999999999999</v>
      </c>
      <c r="AE3145" s="183">
        <f t="shared" si="631"/>
        <v>0</v>
      </c>
      <c r="AF3145" s="183" t="str">
        <f>IF(AND(COUNTIFS($J$18:J3145,J3145)=1,AE3145=1),1,"")</f>
        <v/>
      </c>
      <c r="AG3145" s="183" t="str">
        <f>IF(C3145="","",IF(AND(COUNTIFS($J$18:J3145,J3145)=1,C3145&lt;&gt;""),1,""))</f>
        <v/>
      </c>
      <c r="AH3145" s="183" t="str">
        <f>IF(G3145="","",IF(AND(COUNTIFS($J$18:J3145,J3145)=1,G3145&lt;&gt;""),1,""))</f>
        <v/>
      </c>
      <c r="AI3145" s="28">
        <f t="shared" si="632"/>
        <v>22953677.784070797</v>
      </c>
      <c r="AJ3145" s="28">
        <f t="shared" si="633"/>
        <v>4168706.6744155749</v>
      </c>
      <c r="AK3145" s="29">
        <f t="shared" si="634"/>
        <v>0.18161388835511752</v>
      </c>
      <c r="AL3145" s="25"/>
      <c r="AM3145" s="25"/>
      <c r="AN3145" s="25"/>
      <c r="AO3145" s="25"/>
      <c r="AP3145" s="45" t="str">
        <f t="shared" si="635"/>
        <v>20238</v>
      </c>
      <c r="AQ3145" s="45" t="str">
        <f t="shared" si="636"/>
        <v>20238RMB</v>
      </c>
    </row>
    <row r="3146" spans="1:43" s="15" customFormat="1">
      <c r="A3146" s="16" t="s">
        <v>41</v>
      </c>
      <c r="B3146" s="182">
        <v>2022</v>
      </c>
      <c r="C3146" s="182">
        <v>5</v>
      </c>
      <c r="D3146" s="57" t="str">
        <f t="shared" si="626"/>
        <v>Q1</v>
      </c>
      <c r="E3146" s="16" t="s">
        <v>42</v>
      </c>
      <c r="F3146" s="182">
        <v>2023</v>
      </c>
      <c r="G3146" s="182">
        <v>8</v>
      </c>
      <c r="H3146" s="185"/>
      <c r="I3146" s="57" t="str">
        <f t="shared" si="628"/>
        <v>Q2</v>
      </c>
      <c r="J3146" s="178" t="s">
        <v>2987</v>
      </c>
      <c r="K3146" s="185" t="s">
        <v>2273</v>
      </c>
      <c r="L3146" s="25" t="s">
        <v>2564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2275</v>
      </c>
      <c r="V3146" s="16" t="s">
        <v>2444</v>
      </c>
      <c r="W3146" s="16" t="s">
        <v>51</v>
      </c>
      <c r="X3146" s="34">
        <v>700000</v>
      </c>
      <c r="Y3146" s="187" t="str">
        <f t="shared" si="627"/>
        <v>1.13</v>
      </c>
      <c r="Z3146" s="26">
        <f t="shared" si="637"/>
        <v>700000</v>
      </c>
      <c r="AA3146" s="16">
        <v>1.0920000000000001</v>
      </c>
      <c r="AB3146" s="35">
        <f t="shared" ref="AB3146:AB3209" si="638">IF(AND(R3146&lt;&gt;"C66",R3146&lt;&gt;""),Z3146/Y3146*AA3146,"")</f>
        <v>676460.17699115048</v>
      </c>
      <c r="AC3146" s="27">
        <f t="shared" si="630"/>
        <v>126700.99115044248</v>
      </c>
      <c r="AD3146" s="184">
        <v>0.18729999999999999</v>
      </c>
      <c r="AE3146" s="183">
        <f t="shared" si="631"/>
        <v>0</v>
      </c>
      <c r="AF3146" s="183" t="str">
        <f>IF(AND(COUNTIFS($J$18:J3146,J3146)=1,AE3146=1),1,"")</f>
        <v/>
      </c>
      <c r="AG3146" s="183" t="str">
        <f>IF(C3146="","",IF(AND(COUNTIFS($J$18:J3146,J3146)=1,C3146&lt;&gt;""),1,""))</f>
        <v/>
      </c>
      <c r="AH3146" s="183" t="str">
        <f>IF(G3146="","",IF(AND(COUNTIFS($J$18:J3146,J3146)=1,G3146&lt;&gt;""),1,""))</f>
        <v/>
      </c>
      <c r="AI3146" s="28">
        <f t="shared" si="632"/>
        <v>22953677.784070797</v>
      </c>
      <c r="AJ3146" s="28">
        <f t="shared" si="633"/>
        <v>4168706.6744155749</v>
      </c>
      <c r="AK3146" s="29">
        <f t="shared" si="634"/>
        <v>0.18161388835511752</v>
      </c>
      <c r="AL3146" s="25"/>
      <c r="AM3146" s="25"/>
      <c r="AN3146" s="25"/>
      <c r="AO3146" s="25"/>
      <c r="AP3146" s="45" t="str">
        <f t="shared" si="635"/>
        <v>20238</v>
      </c>
      <c r="AQ3146" s="45" t="str">
        <f t="shared" si="636"/>
        <v>20238RMB</v>
      </c>
    </row>
    <row r="3147" spans="1:43" s="15" customFormat="1">
      <c r="A3147" s="16" t="s">
        <v>41</v>
      </c>
      <c r="B3147" s="182">
        <v>2022</v>
      </c>
      <c r="C3147" s="182">
        <v>5</v>
      </c>
      <c r="D3147" s="57" t="str">
        <f t="shared" si="626"/>
        <v>Q1</v>
      </c>
      <c r="E3147" s="16" t="s">
        <v>42</v>
      </c>
      <c r="F3147" s="182">
        <v>2023</v>
      </c>
      <c r="G3147" s="182">
        <v>8</v>
      </c>
      <c r="H3147" s="185"/>
      <c r="I3147" s="57" t="str">
        <f t="shared" si="628"/>
        <v>Q2</v>
      </c>
      <c r="J3147" s="178" t="s">
        <v>2987</v>
      </c>
      <c r="K3147" s="185" t="s">
        <v>2273</v>
      </c>
      <c r="L3147" s="25" t="s">
        <v>2564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2275</v>
      </c>
      <c r="V3147" s="16" t="s">
        <v>2444</v>
      </c>
      <c r="W3147" s="16" t="s">
        <v>51</v>
      </c>
      <c r="X3147" s="34">
        <v>700000</v>
      </c>
      <c r="Y3147" s="187" t="str">
        <f t="shared" si="627"/>
        <v>1.13</v>
      </c>
      <c r="Z3147" s="26">
        <f t="shared" si="637"/>
        <v>700000</v>
      </c>
      <c r="AA3147" s="16">
        <v>1.0920000000000001</v>
      </c>
      <c r="AB3147" s="35">
        <f t="shared" si="638"/>
        <v>676460.17699115048</v>
      </c>
      <c r="AC3147" s="27">
        <f t="shared" si="630"/>
        <v>126700.99115044248</v>
      </c>
      <c r="AD3147" s="184">
        <v>0.18729999999999999</v>
      </c>
      <c r="AE3147" s="183">
        <f t="shared" si="631"/>
        <v>0</v>
      </c>
      <c r="AF3147" s="183" t="str">
        <f>IF(AND(COUNTIFS($J$18:J3147,J3147)=1,AE3147=1),1,"")</f>
        <v/>
      </c>
      <c r="AG3147" s="183" t="str">
        <f>IF(C3147="","",IF(AND(COUNTIFS($J$18:J3147,J3147)=1,C3147&lt;&gt;""),1,""))</f>
        <v/>
      </c>
      <c r="AH3147" s="183" t="str">
        <f>IF(G3147="","",IF(AND(COUNTIFS($J$18:J3147,J3147)=1,G3147&lt;&gt;""),1,""))</f>
        <v/>
      </c>
      <c r="AI3147" s="28">
        <f t="shared" si="632"/>
        <v>22953677.784070797</v>
      </c>
      <c r="AJ3147" s="28">
        <f t="shared" si="633"/>
        <v>4168706.6744155749</v>
      </c>
      <c r="AK3147" s="29">
        <f t="shared" si="634"/>
        <v>0.18161388835511752</v>
      </c>
      <c r="AL3147" s="25"/>
      <c r="AM3147" s="25"/>
      <c r="AN3147" s="25"/>
      <c r="AO3147" s="25"/>
      <c r="AP3147" s="45" t="str">
        <f t="shared" si="635"/>
        <v>20238</v>
      </c>
      <c r="AQ3147" s="45" t="str">
        <f t="shared" si="636"/>
        <v>20238RMB</v>
      </c>
    </row>
    <row r="3148" spans="1:43" s="15" customFormat="1">
      <c r="A3148" s="16" t="s">
        <v>41</v>
      </c>
      <c r="B3148" s="182">
        <v>2022</v>
      </c>
      <c r="C3148" s="182">
        <v>10</v>
      </c>
      <c r="D3148" s="57" t="str">
        <f t="shared" si="626"/>
        <v>Q3</v>
      </c>
      <c r="E3148" s="16" t="s">
        <v>42</v>
      </c>
      <c r="F3148" s="182">
        <v>2023</v>
      </c>
      <c r="G3148" s="182">
        <v>9</v>
      </c>
      <c r="H3148" s="185"/>
      <c r="I3148" s="57" t="str">
        <f t="shared" si="628"/>
        <v>Q2</v>
      </c>
      <c r="J3148" s="178" t="s">
        <v>2988</v>
      </c>
      <c r="K3148" s="185" t="s">
        <v>2277</v>
      </c>
      <c r="L3148" s="25" t="s">
        <v>2564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87" t="str">
        <f t="shared" si="627"/>
        <v>1.13</v>
      </c>
      <c r="Z3148" s="26">
        <f t="shared" si="637"/>
        <v>450000</v>
      </c>
      <c r="AA3148" s="16">
        <v>1.077</v>
      </c>
      <c r="AB3148" s="35">
        <f t="shared" si="638"/>
        <v>428893.80530973454</v>
      </c>
      <c r="AC3148" s="27">
        <f t="shared" si="630"/>
        <v>45376.96460176992</v>
      </c>
      <c r="AD3148" s="184">
        <v>0.10580000000000001</v>
      </c>
      <c r="AE3148" s="183">
        <f t="shared" si="631"/>
        <v>0</v>
      </c>
      <c r="AF3148" s="183" t="str">
        <f>IF(AND(COUNTIFS($J$18:J3148,J3148)=1,AE3148=1),1,"")</f>
        <v/>
      </c>
      <c r="AG3148" s="183">
        <f>IF(C3148="","",IF(AND(COUNTIFS($J$18:J3148,J3148)=1,C3148&lt;&gt;""),1,""))</f>
        <v>1</v>
      </c>
      <c r="AH3148" s="183">
        <f>IF(G3148="","",IF(AND(COUNTIFS($J$18:J3148,J3148)=1,G3148&lt;&gt;""),1,""))</f>
        <v>1</v>
      </c>
      <c r="AI3148" s="28">
        <f t="shared" si="632"/>
        <v>26078226.463097349</v>
      </c>
      <c r="AJ3148" s="28">
        <f t="shared" si="633"/>
        <v>3137870.4427774516</v>
      </c>
      <c r="AK3148" s="29">
        <f t="shared" si="634"/>
        <v>0.12032530077218917</v>
      </c>
      <c r="AL3148" s="25"/>
      <c r="AM3148" s="25"/>
      <c r="AN3148" s="25"/>
      <c r="AO3148" s="25"/>
      <c r="AP3148" s="45" t="str">
        <f t="shared" si="635"/>
        <v>20239</v>
      </c>
      <c r="AQ3148" s="45" t="str">
        <f t="shared" si="636"/>
        <v>20239RMB</v>
      </c>
    </row>
    <row r="3149" spans="1:43" s="15" customFormat="1">
      <c r="A3149" s="16" t="s">
        <v>41</v>
      </c>
      <c r="B3149" s="182">
        <v>2023</v>
      </c>
      <c r="C3149" s="182">
        <v>1</v>
      </c>
      <c r="D3149" s="57" t="str">
        <f t="shared" si="626"/>
        <v>Q4</v>
      </c>
      <c r="E3149" s="16" t="s">
        <v>41</v>
      </c>
      <c r="F3149" s="182">
        <v>2023</v>
      </c>
      <c r="G3149" s="182">
        <v>2</v>
      </c>
      <c r="H3149" s="185"/>
      <c r="I3149" s="57" t="str">
        <f t="shared" si="628"/>
        <v>Q4</v>
      </c>
      <c r="J3149" s="178" t="s">
        <v>2989</v>
      </c>
      <c r="K3149" s="185" t="s">
        <v>2990</v>
      </c>
      <c r="L3149" s="25" t="s">
        <v>2850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87" t="str">
        <f t="shared" si="627"/>
        <v>1.13</v>
      </c>
      <c r="Z3149" s="26">
        <f t="shared" si="637"/>
        <v>62000</v>
      </c>
      <c r="AA3149" s="16">
        <v>1.1599999999999999</v>
      </c>
      <c r="AB3149" s="35">
        <f t="shared" si="638"/>
        <v>63646.017699115044</v>
      </c>
      <c r="AC3149" s="27">
        <f t="shared" si="630"/>
        <v>16808.913274336282</v>
      </c>
      <c r="AD3149" s="184">
        <v>0.2641</v>
      </c>
      <c r="AE3149" s="183">
        <f t="shared" si="631"/>
        <v>1</v>
      </c>
      <c r="AF3149" s="183">
        <f>IF(AND(COUNTIFS($J$18:J3149,J3149)=1,AE3149=1),1,"")</f>
        <v>1</v>
      </c>
      <c r="AG3149" s="183">
        <f>IF(C3149="","",IF(AND(COUNTIFS($J$18:J3149,J3149)=1,C3149&lt;&gt;""),1,""))</f>
        <v>1</v>
      </c>
      <c r="AH3149" s="183">
        <f>IF(G3149="","",IF(AND(COUNTIFS($J$18:J3149,J3149)=1,G3149&lt;&gt;""),1,""))</f>
        <v>1</v>
      </c>
      <c r="AI3149" s="28">
        <f t="shared" si="632"/>
        <v>21045012.884955756</v>
      </c>
      <c r="AJ3149" s="28">
        <f t="shared" si="633"/>
        <v>2650260.9603327434</v>
      </c>
      <c r="AK3149" s="29">
        <f t="shared" si="634"/>
        <v>0.12593296924172043</v>
      </c>
      <c r="AL3149" s="25"/>
      <c r="AM3149" s="25"/>
      <c r="AN3149" s="25"/>
      <c r="AO3149" s="25"/>
      <c r="AP3149" s="45" t="str">
        <f t="shared" si="635"/>
        <v>20232</v>
      </c>
      <c r="AQ3149" s="45" t="str">
        <f t="shared" si="636"/>
        <v>20232RMB</v>
      </c>
    </row>
    <row r="3150" spans="1:43" s="15" customFormat="1">
      <c r="A3150" s="16" t="s">
        <v>41</v>
      </c>
      <c r="B3150" s="182">
        <v>2023</v>
      </c>
      <c r="C3150" s="182">
        <v>2</v>
      </c>
      <c r="D3150" s="57" t="str">
        <f t="shared" si="626"/>
        <v>Q4</v>
      </c>
      <c r="E3150" s="16" t="s">
        <v>41</v>
      </c>
      <c r="F3150" s="182">
        <v>2023</v>
      </c>
      <c r="G3150" s="182">
        <v>3</v>
      </c>
      <c r="H3150" s="185"/>
      <c r="I3150" s="57" t="str">
        <f t="shared" si="628"/>
        <v>Q4</v>
      </c>
      <c r="J3150" s="178" t="s">
        <v>2991</v>
      </c>
      <c r="K3150" s="185" t="s">
        <v>2869</v>
      </c>
      <c r="L3150" s="25" t="s">
        <v>2724</v>
      </c>
      <c r="M3150" s="16" t="s">
        <v>2546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87" t="str">
        <f t="shared" si="627"/>
        <v>1.13</v>
      </c>
      <c r="Z3150" s="26">
        <f t="shared" si="637"/>
        <v>285000</v>
      </c>
      <c r="AA3150" s="16">
        <v>1.1299999999999999</v>
      </c>
      <c r="AB3150" s="35">
        <f t="shared" si="638"/>
        <v>285000</v>
      </c>
      <c r="AC3150" s="27">
        <f t="shared" si="630"/>
        <v>35881.5</v>
      </c>
      <c r="AD3150" s="184">
        <v>0.12590000000000001</v>
      </c>
      <c r="AE3150" s="183">
        <f t="shared" si="631"/>
        <v>0</v>
      </c>
      <c r="AF3150" s="183" t="str">
        <f>IF(AND(COUNTIFS($J$18:J3150,J3150)=1,AE3150=1),1,"")</f>
        <v/>
      </c>
      <c r="AG3150" s="183">
        <f>IF(C3150="","",IF(AND(COUNTIFS($J$18:J3150,J3150)=1,C3150&lt;&gt;""),1,""))</f>
        <v>1</v>
      </c>
      <c r="AH3150" s="183">
        <f>IF(G3150="","",IF(AND(COUNTIFS($J$18:J3150,J3150)=1,G3150&lt;&gt;""),1,""))</f>
        <v>1</v>
      </c>
      <c r="AI3150" s="28">
        <f t="shared" si="632"/>
        <v>33543315.897345133</v>
      </c>
      <c r="AJ3150" s="28">
        <f t="shared" si="633"/>
        <v>4706169.325298408</v>
      </c>
      <c r="AK3150" s="29">
        <f t="shared" si="634"/>
        <v>0.14030125523967321</v>
      </c>
      <c r="AL3150" s="25"/>
      <c r="AM3150" s="25"/>
      <c r="AN3150" s="25"/>
      <c r="AO3150" s="25"/>
      <c r="AP3150" s="45" t="str">
        <f t="shared" si="635"/>
        <v>20233</v>
      </c>
      <c r="AQ3150" s="45" t="str">
        <f t="shared" si="636"/>
        <v>20233RMB</v>
      </c>
    </row>
    <row r="3151" spans="1:43" s="15" customFormat="1">
      <c r="A3151" s="16" t="s">
        <v>41</v>
      </c>
      <c r="B3151" s="182">
        <v>2023</v>
      </c>
      <c r="C3151" s="182">
        <v>2</v>
      </c>
      <c r="D3151" s="57" t="str">
        <f t="shared" si="626"/>
        <v>Q4</v>
      </c>
      <c r="E3151" s="16" t="s">
        <v>41</v>
      </c>
      <c r="F3151" s="182">
        <v>2023</v>
      </c>
      <c r="G3151" s="182">
        <v>3</v>
      </c>
      <c r="H3151" s="185"/>
      <c r="I3151" s="57" t="str">
        <f t="shared" si="628"/>
        <v>Q4</v>
      </c>
      <c r="J3151" s="178" t="s">
        <v>2992</v>
      </c>
      <c r="K3151" s="185" t="s">
        <v>2993</v>
      </c>
      <c r="L3151" s="25" t="s">
        <v>2564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87" t="str">
        <f t="shared" si="627"/>
        <v>1.13</v>
      </c>
      <c r="Z3151" s="26">
        <f t="shared" si="637"/>
        <v>500000</v>
      </c>
      <c r="AA3151" s="16">
        <v>1.1299999999999999</v>
      </c>
      <c r="AB3151" s="35">
        <f t="shared" si="638"/>
        <v>500000</v>
      </c>
      <c r="AC3151" s="27">
        <f t="shared" si="630"/>
        <v>84550</v>
      </c>
      <c r="AD3151" s="184">
        <v>0.1691</v>
      </c>
      <c r="AE3151" s="183">
        <f t="shared" si="631"/>
        <v>0</v>
      </c>
      <c r="AF3151" s="183" t="str">
        <f>IF(AND(COUNTIFS($J$18:J3151,J3151)=1,AE3151=1),1,"")</f>
        <v/>
      </c>
      <c r="AG3151" s="183">
        <f>IF(C3151="","",IF(AND(COUNTIFS($J$18:J3151,J3151)=1,C3151&lt;&gt;""),1,""))</f>
        <v>1</v>
      </c>
      <c r="AH3151" s="183">
        <f>IF(G3151="","",IF(AND(COUNTIFS($J$18:J3151,J3151)=1,G3151&lt;&gt;""),1,""))</f>
        <v>1</v>
      </c>
      <c r="AI3151" s="28">
        <f t="shared" si="632"/>
        <v>33543315.897345133</v>
      </c>
      <c r="AJ3151" s="28">
        <f t="shared" si="633"/>
        <v>4706169.325298408</v>
      </c>
      <c r="AK3151" s="29">
        <f t="shared" si="634"/>
        <v>0.14030125523967321</v>
      </c>
      <c r="AL3151" s="25"/>
      <c r="AM3151" s="25"/>
      <c r="AN3151" s="25"/>
      <c r="AO3151" s="25"/>
      <c r="AP3151" s="45" t="str">
        <f t="shared" si="635"/>
        <v>20233</v>
      </c>
      <c r="AQ3151" s="45" t="str">
        <f t="shared" si="636"/>
        <v>20233RMB</v>
      </c>
    </row>
    <row r="3152" spans="1:43" s="15" customFormat="1">
      <c r="A3152" s="16" t="s">
        <v>41</v>
      </c>
      <c r="B3152" s="182">
        <v>2023</v>
      </c>
      <c r="C3152" s="182">
        <v>1</v>
      </c>
      <c r="D3152" s="57" t="str">
        <f t="shared" si="626"/>
        <v>Q4</v>
      </c>
      <c r="E3152" s="16" t="s">
        <v>42</v>
      </c>
      <c r="F3152" s="182">
        <v>2023</v>
      </c>
      <c r="G3152" s="182">
        <v>4</v>
      </c>
      <c r="H3152" s="185"/>
      <c r="I3152" s="57" t="str">
        <f t="shared" si="628"/>
        <v>Q1</v>
      </c>
      <c r="J3152" s="178" t="s">
        <v>2994</v>
      </c>
      <c r="K3152" s="185" t="s">
        <v>2799</v>
      </c>
      <c r="L3152" s="25" t="s">
        <v>2548</v>
      </c>
      <c r="M3152" s="16" t="s">
        <v>2546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2444</v>
      </c>
      <c r="W3152" s="16" t="s">
        <v>849</v>
      </c>
      <c r="X3152" s="34">
        <v>50000</v>
      </c>
      <c r="Y3152" s="187" t="str">
        <f t="shared" si="627"/>
        <v>1</v>
      </c>
      <c r="Z3152" s="26">
        <f t="shared" si="637"/>
        <v>50000</v>
      </c>
      <c r="AA3152" s="16">
        <v>7.8</v>
      </c>
      <c r="AB3152" s="35">
        <f t="shared" si="638"/>
        <v>390000</v>
      </c>
      <c r="AC3152" s="27">
        <f t="shared" si="630"/>
        <v>63335.999999999993</v>
      </c>
      <c r="AD3152" s="184">
        <v>0.16239999999999999</v>
      </c>
      <c r="AE3152" s="183">
        <f t="shared" si="631"/>
        <v>0</v>
      </c>
      <c r="AF3152" s="183" t="str">
        <f>IF(AND(COUNTIFS($J$18:J3152,J3152)=1,AE3152=1),1,"")</f>
        <v/>
      </c>
      <c r="AG3152" s="183">
        <f>IF(C3152="","",IF(AND(COUNTIFS($J$18:J3152,J3152)=1,C3152&lt;&gt;""),1,""))</f>
        <v>1</v>
      </c>
      <c r="AH3152" s="183">
        <f>IF(G3152="","",IF(AND(COUNTIFS($J$18:J3152,J3152)=1,G3152&lt;&gt;""),1,""))</f>
        <v>1</v>
      </c>
      <c r="AI3152" s="28">
        <f t="shared" si="632"/>
        <v>30573205.452778772</v>
      </c>
      <c r="AJ3152" s="28">
        <f t="shared" si="633"/>
        <v>3790930.1683151261</v>
      </c>
      <c r="AK3152" s="29">
        <f t="shared" si="634"/>
        <v>0.12399518179964253</v>
      </c>
      <c r="AL3152" s="25"/>
      <c r="AM3152" s="25"/>
      <c r="AN3152" s="25"/>
      <c r="AO3152" s="25"/>
      <c r="AP3152" s="45" t="str">
        <f t="shared" si="635"/>
        <v>20234</v>
      </c>
      <c r="AQ3152" s="45" t="str">
        <f t="shared" si="636"/>
        <v>20234USD</v>
      </c>
    </row>
    <row r="3153" spans="1:43" s="15" customFormat="1">
      <c r="A3153" s="16" t="s">
        <v>41</v>
      </c>
      <c r="B3153" s="182">
        <v>2023</v>
      </c>
      <c r="C3153" s="182">
        <v>3</v>
      </c>
      <c r="D3153" s="57" t="str">
        <f t="shared" si="626"/>
        <v>Q4</v>
      </c>
      <c r="E3153" s="16" t="s">
        <v>42</v>
      </c>
      <c r="F3153" s="182">
        <v>2023</v>
      </c>
      <c r="G3153" s="182">
        <v>4</v>
      </c>
      <c r="H3153" s="185"/>
      <c r="I3153" s="57" t="str">
        <f t="shared" si="628"/>
        <v>Q1</v>
      </c>
      <c r="J3153" s="178" t="s">
        <v>2995</v>
      </c>
      <c r="K3153" s="185" t="s">
        <v>2387</v>
      </c>
      <c r="L3153" s="25" t="s">
        <v>2996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87" t="str">
        <f t="shared" si="627"/>
        <v>1.13</v>
      </c>
      <c r="Z3153" s="26">
        <f t="shared" si="637"/>
        <v>129000</v>
      </c>
      <c r="AA3153" s="16">
        <v>1.1399999999999999</v>
      </c>
      <c r="AB3153" s="35">
        <f t="shared" si="638"/>
        <v>130141.59292035399</v>
      </c>
      <c r="AC3153" s="27">
        <f t="shared" si="630"/>
        <v>4919.3522123893808</v>
      </c>
      <c r="AD3153" s="184">
        <v>3.78E-2</v>
      </c>
      <c r="AE3153" s="183">
        <f t="shared" si="631"/>
        <v>1</v>
      </c>
      <c r="AF3153" s="183">
        <f>IF(AND(COUNTIFS($J$18:J3153,J3153)=1,AE3153=1),1,"")</f>
        <v>1</v>
      </c>
      <c r="AG3153" s="183">
        <f>IF(C3153="","",IF(AND(COUNTIFS($J$18:J3153,J3153)=1,C3153&lt;&gt;""),1,""))</f>
        <v>1</v>
      </c>
      <c r="AH3153" s="183">
        <f>IF(G3153="","",IF(AND(COUNTIFS($J$18:J3153,J3153)=1,G3153&lt;&gt;""),1,""))</f>
        <v>1</v>
      </c>
      <c r="AI3153" s="28">
        <f t="shared" si="632"/>
        <v>30573205.452778772</v>
      </c>
      <c r="AJ3153" s="28">
        <f t="shared" si="633"/>
        <v>3790930.1683151261</v>
      </c>
      <c r="AK3153" s="29">
        <f t="shared" si="634"/>
        <v>0.12399518179964253</v>
      </c>
      <c r="AL3153" s="25"/>
      <c r="AM3153" s="25"/>
      <c r="AN3153" s="25"/>
      <c r="AO3153" s="25"/>
      <c r="AP3153" s="45" t="str">
        <f t="shared" si="635"/>
        <v>20234</v>
      </c>
      <c r="AQ3153" s="45" t="str">
        <f t="shared" si="636"/>
        <v>20234RMB</v>
      </c>
    </row>
    <row r="3154" spans="1:43" s="15" customFormat="1">
      <c r="A3154" s="16" t="s">
        <v>41</v>
      </c>
      <c r="B3154" s="182">
        <v>2023</v>
      </c>
      <c r="C3154" s="182">
        <v>3</v>
      </c>
      <c r="D3154" s="57" t="str">
        <f t="shared" si="626"/>
        <v>Q4</v>
      </c>
      <c r="E3154" s="16" t="s">
        <v>42</v>
      </c>
      <c r="F3154" s="182">
        <v>2023</v>
      </c>
      <c r="G3154" s="182">
        <v>4</v>
      </c>
      <c r="H3154" s="185"/>
      <c r="I3154" s="57" t="str">
        <f t="shared" si="628"/>
        <v>Q1</v>
      </c>
      <c r="J3154" s="178" t="s">
        <v>2995</v>
      </c>
      <c r="K3154" s="185" t="s">
        <v>2387</v>
      </c>
      <c r="L3154" s="25" t="s">
        <v>2997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87" t="str">
        <f t="shared" si="627"/>
        <v>1.13</v>
      </c>
      <c r="Z3154" s="26">
        <f t="shared" si="637"/>
        <v>171000</v>
      </c>
      <c r="AA3154" s="16">
        <v>1.1399999999999999</v>
      </c>
      <c r="AB3154" s="35">
        <f t="shared" si="638"/>
        <v>172513.27433628318</v>
      </c>
      <c r="AC3154" s="27">
        <f t="shared" si="630"/>
        <v>6521.0017699115042</v>
      </c>
      <c r="AD3154" s="184">
        <v>3.78E-2</v>
      </c>
      <c r="AE3154" s="183">
        <f t="shared" si="631"/>
        <v>1</v>
      </c>
      <c r="AF3154" s="183" t="str">
        <f>IF(AND(COUNTIFS($J$18:J3154,J3154)=1,AE3154=1),1,"")</f>
        <v/>
      </c>
      <c r="AG3154" s="183" t="str">
        <f>IF(C3154="","",IF(AND(COUNTIFS($J$18:J3154,J3154)=1,C3154&lt;&gt;""),1,""))</f>
        <v/>
      </c>
      <c r="AH3154" s="183" t="str">
        <f>IF(G3154="","",IF(AND(COUNTIFS($J$18:J3154,J3154)=1,G3154&lt;&gt;""),1,""))</f>
        <v/>
      </c>
      <c r="AI3154" s="28">
        <f t="shared" si="632"/>
        <v>30573205.452778772</v>
      </c>
      <c r="AJ3154" s="28">
        <f t="shared" si="633"/>
        <v>3790930.1683151261</v>
      </c>
      <c r="AK3154" s="29">
        <f t="shared" si="634"/>
        <v>0.12399518179964253</v>
      </c>
      <c r="AL3154" s="25"/>
      <c r="AM3154" s="25"/>
      <c r="AN3154" s="25"/>
      <c r="AO3154" s="25"/>
      <c r="AP3154" s="45" t="str">
        <f t="shared" si="635"/>
        <v>20234</v>
      </c>
      <c r="AQ3154" s="45" t="str">
        <f t="shared" si="636"/>
        <v>20234RMB</v>
      </c>
    </row>
    <row r="3155" spans="1:43" s="15" customFormat="1">
      <c r="A3155" s="16" t="s">
        <v>41</v>
      </c>
      <c r="B3155" s="182">
        <v>2023</v>
      </c>
      <c r="C3155" s="182">
        <v>3</v>
      </c>
      <c r="D3155" s="57" t="str">
        <f t="shared" si="626"/>
        <v>Q4</v>
      </c>
      <c r="E3155" s="16" t="s">
        <v>42</v>
      </c>
      <c r="F3155" s="182">
        <v>2023</v>
      </c>
      <c r="G3155" s="182">
        <v>4</v>
      </c>
      <c r="H3155" s="185"/>
      <c r="I3155" s="57" t="str">
        <f t="shared" si="628"/>
        <v>Q1</v>
      </c>
      <c r="J3155" s="178" t="s">
        <v>2995</v>
      </c>
      <c r="K3155" s="185" t="s">
        <v>2387</v>
      </c>
      <c r="L3155" s="25" t="s">
        <v>2998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87" t="str">
        <f t="shared" si="627"/>
        <v>1.13</v>
      </c>
      <c r="Z3155" s="26">
        <f t="shared" si="637"/>
        <v>171000</v>
      </c>
      <c r="AA3155" s="16">
        <v>1.1399999999999999</v>
      </c>
      <c r="AB3155" s="35">
        <f t="shared" si="638"/>
        <v>172513.27433628318</v>
      </c>
      <c r="AC3155" s="27">
        <f t="shared" si="630"/>
        <v>6521.0017699115042</v>
      </c>
      <c r="AD3155" s="184">
        <v>3.78E-2</v>
      </c>
      <c r="AE3155" s="183">
        <f t="shared" si="631"/>
        <v>1</v>
      </c>
      <c r="AF3155" s="183" t="str">
        <f>IF(AND(COUNTIFS($J$18:J3155,J3155)=1,AE3155=1),1,"")</f>
        <v/>
      </c>
      <c r="AG3155" s="183" t="str">
        <f>IF(C3155="","",IF(AND(COUNTIFS($J$18:J3155,J3155)=1,C3155&lt;&gt;""),1,""))</f>
        <v/>
      </c>
      <c r="AH3155" s="183" t="str">
        <f>IF(G3155="","",IF(AND(COUNTIFS($J$18:J3155,J3155)=1,G3155&lt;&gt;""),1,""))</f>
        <v/>
      </c>
      <c r="AI3155" s="28">
        <f t="shared" si="632"/>
        <v>30573205.452778772</v>
      </c>
      <c r="AJ3155" s="28">
        <f t="shared" si="633"/>
        <v>3790930.1683151261</v>
      </c>
      <c r="AK3155" s="29">
        <f t="shared" si="634"/>
        <v>0.12399518179964253</v>
      </c>
      <c r="AL3155" s="25"/>
      <c r="AM3155" s="25"/>
      <c r="AN3155" s="25"/>
      <c r="AO3155" s="25"/>
      <c r="AP3155" s="45" t="str">
        <f t="shared" si="635"/>
        <v>20234</v>
      </c>
      <c r="AQ3155" s="45" t="str">
        <f t="shared" si="636"/>
        <v>20234RMB</v>
      </c>
    </row>
    <row r="3156" spans="1:43" s="15" customFormat="1">
      <c r="A3156" s="16" t="s">
        <v>41</v>
      </c>
      <c r="B3156" s="182">
        <v>2023</v>
      </c>
      <c r="C3156" s="182">
        <v>3</v>
      </c>
      <c r="D3156" s="57" t="str">
        <f t="shared" si="626"/>
        <v>Q4</v>
      </c>
      <c r="E3156" s="16" t="s">
        <v>42</v>
      </c>
      <c r="F3156" s="182">
        <v>2023</v>
      </c>
      <c r="G3156" s="182">
        <v>4</v>
      </c>
      <c r="H3156" s="185"/>
      <c r="I3156" s="57" t="str">
        <f t="shared" si="628"/>
        <v>Q1</v>
      </c>
      <c r="J3156" s="178" t="s">
        <v>2995</v>
      </c>
      <c r="K3156" s="185" t="s">
        <v>2387</v>
      </c>
      <c r="L3156" s="25" t="s">
        <v>2999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87" t="str">
        <f t="shared" si="627"/>
        <v>1.13</v>
      </c>
      <c r="Z3156" s="26">
        <f t="shared" si="637"/>
        <v>195000</v>
      </c>
      <c r="AA3156" s="16">
        <v>1.1399999999999999</v>
      </c>
      <c r="AB3156" s="35">
        <f t="shared" si="638"/>
        <v>196725.66371681416</v>
      </c>
      <c r="AC3156" s="27">
        <f t="shared" si="630"/>
        <v>7436.2300884955757</v>
      </c>
      <c r="AD3156" s="184">
        <v>3.78E-2</v>
      </c>
      <c r="AE3156" s="183">
        <f t="shared" si="631"/>
        <v>1</v>
      </c>
      <c r="AF3156" s="183" t="str">
        <f>IF(AND(COUNTIFS($J$18:J3156,J3156)=1,AE3156=1),1,"")</f>
        <v/>
      </c>
      <c r="AG3156" s="183" t="str">
        <f>IF(C3156="","",IF(AND(COUNTIFS($J$18:J3156,J3156)=1,C3156&lt;&gt;""),1,""))</f>
        <v/>
      </c>
      <c r="AH3156" s="183" t="str">
        <f>IF(G3156="","",IF(AND(COUNTIFS($J$18:J3156,J3156)=1,G3156&lt;&gt;""),1,""))</f>
        <v/>
      </c>
      <c r="AI3156" s="28">
        <f t="shared" si="632"/>
        <v>30573205.452778772</v>
      </c>
      <c r="AJ3156" s="28">
        <f t="shared" si="633"/>
        <v>3790930.1683151261</v>
      </c>
      <c r="AK3156" s="29">
        <f t="shared" si="634"/>
        <v>0.12399518179964253</v>
      </c>
      <c r="AL3156" s="25"/>
      <c r="AM3156" s="25"/>
      <c r="AN3156" s="25"/>
      <c r="AO3156" s="25"/>
      <c r="AP3156" s="45" t="str">
        <f t="shared" si="635"/>
        <v>20234</v>
      </c>
      <c r="AQ3156" s="45" t="str">
        <f t="shared" si="636"/>
        <v>20234RMB</v>
      </c>
    </row>
    <row r="3157" spans="1:43" s="15" customFormat="1">
      <c r="A3157" s="16" t="s">
        <v>41</v>
      </c>
      <c r="B3157" s="182">
        <v>2023</v>
      </c>
      <c r="C3157" s="182">
        <v>3</v>
      </c>
      <c r="D3157" s="57" t="str">
        <f t="shared" si="626"/>
        <v>Q4</v>
      </c>
      <c r="E3157" s="16" t="s">
        <v>42</v>
      </c>
      <c r="F3157" s="182">
        <v>2023</v>
      </c>
      <c r="G3157" s="182">
        <v>4</v>
      </c>
      <c r="H3157" s="185"/>
      <c r="I3157" s="57" t="str">
        <f t="shared" si="628"/>
        <v>Q1</v>
      </c>
      <c r="J3157" s="178" t="s">
        <v>2995</v>
      </c>
      <c r="K3157" s="185" t="s">
        <v>2387</v>
      </c>
      <c r="L3157" s="25" t="s">
        <v>3000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87" t="str">
        <f t="shared" si="627"/>
        <v>1.13</v>
      </c>
      <c r="Z3157" s="26">
        <f t="shared" si="637"/>
        <v>127000</v>
      </c>
      <c r="AA3157" s="16">
        <v>1.1399999999999999</v>
      </c>
      <c r="AB3157" s="35">
        <f t="shared" si="638"/>
        <v>128123.89380530974</v>
      </c>
      <c r="AC3157" s="27">
        <f t="shared" si="630"/>
        <v>4843.0831858407082</v>
      </c>
      <c r="AD3157" s="184">
        <v>3.78E-2</v>
      </c>
      <c r="AE3157" s="183">
        <f t="shared" si="631"/>
        <v>1</v>
      </c>
      <c r="AF3157" s="183" t="str">
        <f>IF(AND(COUNTIFS($J$18:J3157,J3157)=1,AE3157=1),1,"")</f>
        <v/>
      </c>
      <c r="AG3157" s="183" t="str">
        <f>IF(C3157="","",IF(AND(COUNTIFS($J$18:J3157,J3157)=1,C3157&lt;&gt;""),1,""))</f>
        <v/>
      </c>
      <c r="AH3157" s="183" t="str">
        <f>IF(G3157="","",IF(AND(COUNTIFS($J$18:J3157,J3157)=1,G3157&lt;&gt;""),1,""))</f>
        <v/>
      </c>
      <c r="AI3157" s="28">
        <f t="shared" si="632"/>
        <v>30573205.452778772</v>
      </c>
      <c r="AJ3157" s="28">
        <f t="shared" si="633"/>
        <v>3790930.1683151261</v>
      </c>
      <c r="AK3157" s="29">
        <f t="shared" si="634"/>
        <v>0.12399518179964253</v>
      </c>
      <c r="AL3157" s="25"/>
      <c r="AM3157" s="25"/>
      <c r="AN3157" s="25"/>
      <c r="AO3157" s="25"/>
      <c r="AP3157" s="45" t="str">
        <f t="shared" si="635"/>
        <v>20234</v>
      </c>
      <c r="AQ3157" s="45" t="str">
        <f t="shared" si="636"/>
        <v>20234RMB</v>
      </c>
    </row>
    <row r="3158" spans="1:43" s="15" customFormat="1" ht="26.4">
      <c r="A3158" s="16" t="s">
        <v>41</v>
      </c>
      <c r="B3158" s="182">
        <v>2023</v>
      </c>
      <c r="C3158" s="182">
        <v>3</v>
      </c>
      <c r="D3158" s="57" t="str">
        <f t="shared" si="626"/>
        <v>Q4</v>
      </c>
      <c r="E3158" s="16" t="s">
        <v>42</v>
      </c>
      <c r="F3158" s="182">
        <v>2023</v>
      </c>
      <c r="G3158" s="182">
        <v>4</v>
      </c>
      <c r="H3158" s="185"/>
      <c r="I3158" s="57" t="str">
        <f t="shared" si="628"/>
        <v>Q1</v>
      </c>
      <c r="J3158" s="178" t="s">
        <v>3001</v>
      </c>
      <c r="K3158" s="185" t="s">
        <v>2387</v>
      </c>
      <c r="L3158" s="25" t="s">
        <v>3002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87" t="str">
        <f t="shared" si="627"/>
        <v>1.13</v>
      </c>
      <c r="Z3158" s="26">
        <f t="shared" si="637"/>
        <v>12600</v>
      </c>
      <c r="AA3158" s="16">
        <v>1.1399999999999999</v>
      </c>
      <c r="AB3158" s="35">
        <f t="shared" si="638"/>
        <v>12711.504424778761</v>
      </c>
      <c r="AC3158" s="27">
        <f t="shared" si="630"/>
        <v>2078.3309734513273</v>
      </c>
      <c r="AD3158" s="184">
        <v>0.16350000000000001</v>
      </c>
      <c r="AE3158" s="183">
        <f t="shared" si="631"/>
        <v>1</v>
      </c>
      <c r="AF3158" s="183">
        <f>IF(AND(COUNTIFS($J$18:J3158,J3158)=1,AE3158=1),1,"")</f>
        <v>1</v>
      </c>
      <c r="AG3158" s="183">
        <f>IF(C3158="","",IF(AND(COUNTIFS($J$18:J3158,J3158)=1,C3158&lt;&gt;""),1,""))</f>
        <v>1</v>
      </c>
      <c r="AH3158" s="183">
        <f>IF(G3158="","",IF(AND(COUNTIFS($J$18:J3158,J3158)=1,G3158&lt;&gt;""),1,""))</f>
        <v>1</v>
      </c>
      <c r="AI3158" s="28">
        <f t="shared" si="632"/>
        <v>30573205.452778772</v>
      </c>
      <c r="AJ3158" s="28">
        <f t="shared" si="633"/>
        <v>3790930.1683151261</v>
      </c>
      <c r="AK3158" s="29">
        <f t="shared" si="634"/>
        <v>0.12399518179964253</v>
      </c>
      <c r="AL3158" s="25"/>
      <c r="AM3158" s="25"/>
      <c r="AN3158" s="25"/>
      <c r="AO3158" s="25"/>
      <c r="AP3158" s="45" t="str">
        <f t="shared" si="635"/>
        <v>20234</v>
      </c>
      <c r="AQ3158" s="45" t="str">
        <f t="shared" si="636"/>
        <v>20234RMB</v>
      </c>
    </row>
    <row r="3159" spans="1:43" s="15" customFormat="1" ht="26.4">
      <c r="A3159" s="16" t="s">
        <v>41</v>
      </c>
      <c r="B3159" s="182">
        <v>2023</v>
      </c>
      <c r="C3159" s="182">
        <v>3</v>
      </c>
      <c r="D3159" s="57" t="str">
        <f t="shared" si="626"/>
        <v>Q4</v>
      </c>
      <c r="E3159" s="16" t="s">
        <v>42</v>
      </c>
      <c r="F3159" s="182">
        <v>2023</v>
      </c>
      <c r="G3159" s="182">
        <v>4</v>
      </c>
      <c r="H3159" s="185"/>
      <c r="I3159" s="57" t="str">
        <f t="shared" si="628"/>
        <v>Q1</v>
      </c>
      <c r="J3159" s="178" t="s">
        <v>3001</v>
      </c>
      <c r="K3159" s="185" t="s">
        <v>2387</v>
      </c>
      <c r="L3159" s="25" t="s">
        <v>3003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87" t="str">
        <f t="shared" si="627"/>
        <v>1.13</v>
      </c>
      <c r="Z3159" s="26">
        <f t="shared" si="637"/>
        <v>2700</v>
      </c>
      <c r="AA3159" s="16">
        <v>1.1399999999999999</v>
      </c>
      <c r="AB3159" s="35">
        <f t="shared" si="638"/>
        <v>2723.8938053097345</v>
      </c>
      <c r="AC3159" s="27">
        <f t="shared" si="630"/>
        <v>445.35663716814162</v>
      </c>
      <c r="AD3159" s="184">
        <v>0.16350000000000001</v>
      </c>
      <c r="AE3159" s="183">
        <f t="shared" si="631"/>
        <v>1</v>
      </c>
      <c r="AF3159" s="183" t="str">
        <f>IF(AND(COUNTIFS($J$18:J3159,J3159)=1,AE3159=1),1,"")</f>
        <v/>
      </c>
      <c r="AG3159" s="183" t="str">
        <f>IF(C3159="","",IF(AND(COUNTIFS($J$18:J3159,J3159)=1,C3159&lt;&gt;""),1,""))</f>
        <v/>
      </c>
      <c r="AH3159" s="183" t="str">
        <f>IF(G3159="","",IF(AND(COUNTIFS($J$18:J3159,J3159)=1,G3159&lt;&gt;""),1,""))</f>
        <v/>
      </c>
      <c r="AI3159" s="28">
        <f t="shared" si="632"/>
        <v>30573205.452778772</v>
      </c>
      <c r="AJ3159" s="28">
        <f t="shared" si="633"/>
        <v>3790930.1683151261</v>
      </c>
      <c r="AK3159" s="29">
        <f t="shared" si="634"/>
        <v>0.12399518179964253</v>
      </c>
      <c r="AL3159" s="25"/>
      <c r="AM3159" s="25"/>
      <c r="AN3159" s="25"/>
      <c r="AO3159" s="25"/>
      <c r="AP3159" s="45" t="str">
        <f t="shared" si="635"/>
        <v>20234</v>
      </c>
      <c r="AQ3159" s="45" t="str">
        <f t="shared" si="636"/>
        <v>20234RMB</v>
      </c>
    </row>
    <row r="3160" spans="1:43" s="15" customFormat="1" ht="26.4">
      <c r="A3160" s="16" t="s">
        <v>41</v>
      </c>
      <c r="B3160" s="182">
        <v>2023</v>
      </c>
      <c r="C3160" s="182">
        <v>3</v>
      </c>
      <c r="D3160" s="57" t="str">
        <f t="shared" si="626"/>
        <v>Q4</v>
      </c>
      <c r="E3160" s="16" t="s">
        <v>42</v>
      </c>
      <c r="F3160" s="182">
        <v>2023</v>
      </c>
      <c r="G3160" s="182">
        <v>4</v>
      </c>
      <c r="H3160" s="185"/>
      <c r="I3160" s="57" t="str">
        <f t="shared" si="628"/>
        <v>Q1</v>
      </c>
      <c r="J3160" s="178" t="s">
        <v>3001</v>
      </c>
      <c r="K3160" s="185" t="s">
        <v>2387</v>
      </c>
      <c r="L3160" s="25" t="s">
        <v>3004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87" t="str">
        <f t="shared" si="627"/>
        <v>1.13</v>
      </c>
      <c r="Z3160" s="26">
        <f t="shared" si="637"/>
        <v>32000</v>
      </c>
      <c r="AA3160" s="16">
        <v>1.1399999999999999</v>
      </c>
      <c r="AB3160" s="35">
        <f t="shared" si="638"/>
        <v>32283.185840707967</v>
      </c>
      <c r="AC3160" s="27">
        <f t="shared" si="630"/>
        <v>5278.3008849557527</v>
      </c>
      <c r="AD3160" s="184">
        <v>0.16350000000000001</v>
      </c>
      <c r="AE3160" s="183">
        <f t="shared" si="631"/>
        <v>1</v>
      </c>
      <c r="AF3160" s="183" t="str">
        <f>IF(AND(COUNTIFS($J$18:J3160,J3160)=1,AE3160=1),1,"")</f>
        <v/>
      </c>
      <c r="AG3160" s="183" t="str">
        <f>IF(C3160="","",IF(AND(COUNTIFS($J$18:J3160,J3160)=1,C3160&lt;&gt;""),1,""))</f>
        <v/>
      </c>
      <c r="AH3160" s="183" t="str">
        <f>IF(G3160="","",IF(AND(COUNTIFS($J$18:J3160,J3160)=1,G3160&lt;&gt;""),1,""))</f>
        <v/>
      </c>
      <c r="AI3160" s="28">
        <f t="shared" si="632"/>
        <v>30573205.452778772</v>
      </c>
      <c r="AJ3160" s="28">
        <f t="shared" si="633"/>
        <v>3790930.1683151261</v>
      </c>
      <c r="AK3160" s="29">
        <f t="shared" si="634"/>
        <v>0.12399518179964253</v>
      </c>
      <c r="AL3160" s="25"/>
      <c r="AM3160" s="25"/>
      <c r="AN3160" s="25"/>
      <c r="AO3160" s="25"/>
      <c r="AP3160" s="45" t="str">
        <f t="shared" si="635"/>
        <v>20234</v>
      </c>
      <c r="AQ3160" s="45" t="str">
        <f t="shared" si="636"/>
        <v>20234RMB</v>
      </c>
    </row>
    <row r="3161" spans="1:43" s="15" customFormat="1" ht="26.4">
      <c r="A3161" s="16" t="s">
        <v>41</v>
      </c>
      <c r="B3161" s="182">
        <v>2023</v>
      </c>
      <c r="C3161" s="182">
        <v>3</v>
      </c>
      <c r="D3161" s="57" t="str">
        <f t="shared" si="626"/>
        <v>Q4</v>
      </c>
      <c r="E3161" s="16" t="s">
        <v>42</v>
      </c>
      <c r="F3161" s="182">
        <v>2023</v>
      </c>
      <c r="G3161" s="182">
        <v>4</v>
      </c>
      <c r="H3161" s="185"/>
      <c r="I3161" s="57" t="str">
        <f t="shared" si="628"/>
        <v>Q1</v>
      </c>
      <c r="J3161" s="178" t="s">
        <v>3001</v>
      </c>
      <c r="K3161" s="185" t="s">
        <v>2387</v>
      </c>
      <c r="L3161" s="25" t="s">
        <v>3003</v>
      </c>
      <c r="M3161" s="16" t="s">
        <v>354</v>
      </c>
      <c r="N3161" s="16">
        <v>0</v>
      </c>
      <c r="O3161" s="16">
        <v>1</v>
      </c>
      <c r="P3161" s="57" t="str">
        <f t="shared" si="629"/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87" t="str">
        <f t="shared" si="627"/>
        <v>1.13</v>
      </c>
      <c r="Z3161" s="26">
        <f t="shared" si="637"/>
        <v>4000</v>
      </c>
      <c r="AA3161" s="16">
        <v>1.1399999999999999</v>
      </c>
      <c r="AB3161" s="35">
        <f t="shared" si="638"/>
        <v>4035.3982300884959</v>
      </c>
      <c r="AC3161" s="27">
        <f t="shared" si="630"/>
        <v>659.78761061946909</v>
      </c>
      <c r="AD3161" s="184">
        <v>0.16350000000000001</v>
      </c>
      <c r="AE3161" s="183">
        <f t="shared" si="631"/>
        <v>1</v>
      </c>
      <c r="AF3161" s="183" t="str">
        <f>IF(AND(COUNTIFS($J$18:J3161,J3161)=1,AE3161=1),1,"")</f>
        <v/>
      </c>
      <c r="AG3161" s="183" t="str">
        <f>IF(C3161="","",IF(AND(COUNTIFS($J$18:J3161,J3161)=1,C3161&lt;&gt;""),1,""))</f>
        <v/>
      </c>
      <c r="AH3161" s="183" t="str">
        <f>IF(G3161="","",IF(AND(COUNTIFS($J$18:J3161,J3161)=1,G3161&lt;&gt;""),1,""))</f>
        <v/>
      </c>
      <c r="AI3161" s="28">
        <f t="shared" si="632"/>
        <v>30573205.452778772</v>
      </c>
      <c r="AJ3161" s="28">
        <f t="shared" si="633"/>
        <v>3790930.1683151261</v>
      </c>
      <c r="AK3161" s="29">
        <f t="shared" si="634"/>
        <v>0.12399518179964253</v>
      </c>
      <c r="AL3161" s="25"/>
      <c r="AM3161" s="25"/>
      <c r="AN3161" s="25"/>
      <c r="AO3161" s="25"/>
      <c r="AP3161" s="45" t="str">
        <f t="shared" si="635"/>
        <v>20234</v>
      </c>
      <c r="AQ3161" s="45" t="str">
        <f t="shared" si="636"/>
        <v>20234RMB</v>
      </c>
    </row>
    <row r="3162" spans="1:43" s="15" customFormat="1" ht="26.4">
      <c r="A3162" s="16" t="s">
        <v>41</v>
      </c>
      <c r="B3162" s="182">
        <v>2023</v>
      </c>
      <c r="C3162" s="182">
        <v>3</v>
      </c>
      <c r="D3162" s="57" t="str">
        <f t="shared" si="626"/>
        <v>Q4</v>
      </c>
      <c r="E3162" s="16" t="s">
        <v>42</v>
      </c>
      <c r="F3162" s="182">
        <v>2023</v>
      </c>
      <c r="G3162" s="182">
        <v>4</v>
      </c>
      <c r="H3162" s="185"/>
      <c r="I3162" s="57" t="str">
        <f t="shared" si="628"/>
        <v>Q1</v>
      </c>
      <c r="J3162" s="178" t="s">
        <v>3001</v>
      </c>
      <c r="K3162" s="185" t="s">
        <v>2387</v>
      </c>
      <c r="L3162" s="25" t="s">
        <v>3003</v>
      </c>
      <c r="M3162" s="16" t="s">
        <v>354</v>
      </c>
      <c r="N3162" s="16">
        <v>0</v>
      </c>
      <c r="O3162" s="16">
        <v>1</v>
      </c>
      <c r="P3162" s="57" t="str">
        <f t="shared" si="629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87" t="str">
        <f t="shared" si="627"/>
        <v>1.13</v>
      </c>
      <c r="Z3162" s="26">
        <f t="shared" si="637"/>
        <v>6200</v>
      </c>
      <c r="AA3162" s="16">
        <v>1.1399999999999999</v>
      </c>
      <c r="AB3162" s="35">
        <f t="shared" si="638"/>
        <v>6254.8672566371679</v>
      </c>
      <c r="AC3162" s="27">
        <f t="shared" si="630"/>
        <v>1022.670796460177</v>
      </c>
      <c r="AD3162" s="184">
        <v>0.16350000000000001</v>
      </c>
      <c r="AE3162" s="183">
        <f t="shared" si="631"/>
        <v>1</v>
      </c>
      <c r="AF3162" s="183" t="str">
        <f>IF(AND(COUNTIFS($J$18:J3162,J3162)=1,AE3162=1),1,"")</f>
        <v/>
      </c>
      <c r="AG3162" s="183" t="str">
        <f>IF(C3162="","",IF(AND(COUNTIFS($J$18:J3162,J3162)=1,C3162&lt;&gt;""),1,""))</f>
        <v/>
      </c>
      <c r="AH3162" s="183" t="str">
        <f>IF(G3162="","",IF(AND(COUNTIFS($J$18:J3162,J3162)=1,G3162&lt;&gt;""),1,""))</f>
        <v/>
      </c>
      <c r="AI3162" s="28">
        <f t="shared" si="632"/>
        <v>30573205.452778772</v>
      </c>
      <c r="AJ3162" s="28">
        <f t="shared" si="633"/>
        <v>3790930.1683151261</v>
      </c>
      <c r="AK3162" s="29">
        <f t="shared" si="634"/>
        <v>0.12399518179964253</v>
      </c>
      <c r="AL3162" s="25"/>
      <c r="AM3162" s="25"/>
      <c r="AN3162" s="25"/>
      <c r="AO3162" s="25"/>
      <c r="AP3162" s="45" t="str">
        <f t="shared" si="635"/>
        <v>20234</v>
      </c>
      <c r="AQ3162" s="45" t="str">
        <f t="shared" si="636"/>
        <v>20234RMB</v>
      </c>
    </row>
    <row r="3163" spans="1:43" s="15" customFormat="1" ht="26.4">
      <c r="A3163" s="16" t="s">
        <v>41</v>
      </c>
      <c r="B3163" s="182">
        <v>2023</v>
      </c>
      <c r="C3163" s="182">
        <v>3</v>
      </c>
      <c r="D3163" s="57" t="str">
        <f t="shared" si="626"/>
        <v>Q4</v>
      </c>
      <c r="E3163" s="16" t="s">
        <v>42</v>
      </c>
      <c r="F3163" s="182">
        <v>2023</v>
      </c>
      <c r="G3163" s="182">
        <v>4</v>
      </c>
      <c r="H3163" s="185"/>
      <c r="I3163" s="57" t="str">
        <f t="shared" si="628"/>
        <v>Q1</v>
      </c>
      <c r="J3163" s="178" t="s">
        <v>3001</v>
      </c>
      <c r="K3163" s="185" t="s">
        <v>2387</v>
      </c>
      <c r="L3163" s="25" t="s">
        <v>3005</v>
      </c>
      <c r="M3163" s="16" t="s">
        <v>354</v>
      </c>
      <c r="N3163" s="16">
        <v>0</v>
      </c>
      <c r="O3163" s="16">
        <v>1</v>
      </c>
      <c r="P3163" s="57" t="str">
        <f t="shared" si="629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87" t="str">
        <f t="shared" si="627"/>
        <v>1.13</v>
      </c>
      <c r="Z3163" s="26">
        <f t="shared" si="637"/>
        <v>30000</v>
      </c>
      <c r="AA3163" s="16">
        <v>1.1399999999999999</v>
      </c>
      <c r="AB3163" s="35">
        <f t="shared" si="638"/>
        <v>30265.486725663715</v>
      </c>
      <c r="AC3163" s="27">
        <f t="shared" si="630"/>
        <v>4948.4070796460173</v>
      </c>
      <c r="AD3163" s="184">
        <v>0.16350000000000001</v>
      </c>
      <c r="AE3163" s="183">
        <f t="shared" si="631"/>
        <v>1</v>
      </c>
      <c r="AF3163" s="183" t="str">
        <f>IF(AND(COUNTIFS($J$18:J3163,J3163)=1,AE3163=1),1,"")</f>
        <v/>
      </c>
      <c r="AG3163" s="183" t="str">
        <f>IF(C3163="","",IF(AND(COUNTIFS($J$18:J3163,J3163)=1,C3163&lt;&gt;""),1,""))</f>
        <v/>
      </c>
      <c r="AH3163" s="183" t="str">
        <f>IF(G3163="","",IF(AND(COUNTIFS($J$18:J3163,J3163)=1,G3163&lt;&gt;""),1,""))</f>
        <v/>
      </c>
      <c r="AI3163" s="28">
        <f t="shared" si="632"/>
        <v>30573205.452778772</v>
      </c>
      <c r="AJ3163" s="28">
        <f t="shared" si="633"/>
        <v>3790930.1683151261</v>
      </c>
      <c r="AK3163" s="29">
        <f t="shared" si="634"/>
        <v>0.12399518179964253</v>
      </c>
      <c r="AL3163" s="25"/>
      <c r="AM3163" s="25"/>
      <c r="AN3163" s="25"/>
      <c r="AO3163" s="25"/>
      <c r="AP3163" s="45" t="str">
        <f t="shared" si="635"/>
        <v>20234</v>
      </c>
      <c r="AQ3163" s="45" t="str">
        <f t="shared" si="636"/>
        <v>20234RMB</v>
      </c>
    </row>
    <row r="3164" spans="1:43" s="15" customFormat="1" ht="26.4">
      <c r="A3164" s="16" t="s">
        <v>41</v>
      </c>
      <c r="B3164" s="182">
        <v>2023</v>
      </c>
      <c r="C3164" s="182">
        <v>3</v>
      </c>
      <c r="D3164" s="57" t="str">
        <f t="shared" si="626"/>
        <v>Q4</v>
      </c>
      <c r="E3164" s="16" t="s">
        <v>42</v>
      </c>
      <c r="F3164" s="182">
        <v>2023</v>
      </c>
      <c r="G3164" s="182">
        <v>4</v>
      </c>
      <c r="H3164" s="185"/>
      <c r="I3164" s="57" t="str">
        <f t="shared" si="628"/>
        <v>Q1</v>
      </c>
      <c r="J3164" s="178" t="s">
        <v>3001</v>
      </c>
      <c r="K3164" s="185" t="s">
        <v>2387</v>
      </c>
      <c r="L3164" s="25" t="s">
        <v>3006</v>
      </c>
      <c r="M3164" s="16" t="s">
        <v>354</v>
      </c>
      <c r="N3164" s="16">
        <v>0</v>
      </c>
      <c r="O3164" s="16">
        <v>1</v>
      </c>
      <c r="P3164" s="57" t="str">
        <f t="shared" si="629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87" t="str">
        <f t="shared" si="627"/>
        <v>1.13</v>
      </c>
      <c r="Z3164" s="26">
        <f t="shared" si="637"/>
        <v>12500</v>
      </c>
      <c r="AA3164" s="16">
        <v>1.1399999999999999</v>
      </c>
      <c r="AB3164" s="35">
        <f t="shared" si="638"/>
        <v>12610.619469026549</v>
      </c>
      <c r="AC3164" s="27">
        <f t="shared" si="630"/>
        <v>2061.8362831858408</v>
      </c>
      <c r="AD3164" s="184">
        <v>0.16350000000000001</v>
      </c>
      <c r="AE3164" s="183">
        <f t="shared" si="631"/>
        <v>1</v>
      </c>
      <c r="AF3164" s="183" t="str">
        <f>IF(AND(COUNTIFS($J$18:J3164,J3164)=1,AE3164=1),1,"")</f>
        <v/>
      </c>
      <c r="AG3164" s="183" t="str">
        <f>IF(C3164="","",IF(AND(COUNTIFS($J$18:J3164,J3164)=1,C3164&lt;&gt;""),1,""))</f>
        <v/>
      </c>
      <c r="AH3164" s="183" t="str">
        <f>IF(G3164="","",IF(AND(COUNTIFS($J$18:J3164,J3164)=1,G3164&lt;&gt;""),1,""))</f>
        <v/>
      </c>
      <c r="AI3164" s="28">
        <f t="shared" si="632"/>
        <v>30573205.452778772</v>
      </c>
      <c r="AJ3164" s="28">
        <f t="shared" si="633"/>
        <v>3790930.1683151261</v>
      </c>
      <c r="AK3164" s="29">
        <f t="shared" si="634"/>
        <v>0.12399518179964253</v>
      </c>
      <c r="AL3164" s="25"/>
      <c r="AM3164" s="25"/>
      <c r="AN3164" s="25"/>
      <c r="AO3164" s="25"/>
      <c r="AP3164" s="45" t="str">
        <f t="shared" si="635"/>
        <v>20234</v>
      </c>
      <c r="AQ3164" s="45" t="str">
        <f t="shared" si="636"/>
        <v>20234RMB</v>
      </c>
    </row>
    <row r="3165" spans="1:43" s="15" customFormat="1" ht="26.4">
      <c r="A3165" s="16" t="s">
        <v>41</v>
      </c>
      <c r="B3165" s="182">
        <v>2023</v>
      </c>
      <c r="C3165" s="182">
        <v>3</v>
      </c>
      <c r="D3165" s="57" t="str">
        <f t="shared" si="626"/>
        <v>Q4</v>
      </c>
      <c r="E3165" s="16" t="s">
        <v>42</v>
      </c>
      <c r="F3165" s="182">
        <v>2023</v>
      </c>
      <c r="G3165" s="182">
        <v>4</v>
      </c>
      <c r="H3165" s="185"/>
      <c r="I3165" s="57" t="str">
        <f t="shared" si="628"/>
        <v>Q1</v>
      </c>
      <c r="J3165" s="178" t="s">
        <v>3001</v>
      </c>
      <c r="K3165" s="185" t="s">
        <v>2387</v>
      </c>
      <c r="L3165" s="25" t="s">
        <v>3006</v>
      </c>
      <c r="M3165" s="16" t="s">
        <v>354</v>
      </c>
      <c r="N3165" s="16">
        <v>0</v>
      </c>
      <c r="O3165" s="16">
        <v>1</v>
      </c>
      <c r="P3165" s="57" t="str">
        <f t="shared" si="629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87" t="str">
        <f t="shared" si="627"/>
        <v>1.13</v>
      </c>
      <c r="Z3165" s="26">
        <f t="shared" si="637"/>
        <v>12500</v>
      </c>
      <c r="AA3165" s="16">
        <v>1.1399999999999999</v>
      </c>
      <c r="AB3165" s="35">
        <f t="shared" si="638"/>
        <v>12610.619469026549</v>
      </c>
      <c r="AC3165" s="27">
        <f t="shared" si="630"/>
        <v>2061.8362831858408</v>
      </c>
      <c r="AD3165" s="184">
        <v>0.16350000000000001</v>
      </c>
      <c r="AE3165" s="183">
        <f t="shared" si="631"/>
        <v>1</v>
      </c>
      <c r="AF3165" s="183" t="str">
        <f>IF(AND(COUNTIFS($J$18:J3165,J3165)=1,AE3165=1),1,"")</f>
        <v/>
      </c>
      <c r="AG3165" s="183" t="str">
        <f>IF(C3165="","",IF(AND(COUNTIFS($J$18:J3165,J3165)=1,C3165&lt;&gt;""),1,""))</f>
        <v/>
      </c>
      <c r="AH3165" s="183" t="str">
        <f>IF(G3165="","",IF(AND(COUNTIFS($J$18:J3165,J3165)=1,G3165&lt;&gt;""),1,""))</f>
        <v/>
      </c>
      <c r="AI3165" s="28">
        <f t="shared" si="632"/>
        <v>30573205.452778772</v>
      </c>
      <c r="AJ3165" s="28">
        <f t="shared" si="633"/>
        <v>3790930.1683151261</v>
      </c>
      <c r="AK3165" s="29">
        <f t="shared" si="634"/>
        <v>0.12399518179964253</v>
      </c>
      <c r="AL3165" s="25"/>
      <c r="AM3165" s="25"/>
      <c r="AN3165" s="25"/>
      <c r="AO3165" s="25"/>
      <c r="AP3165" s="45" t="str">
        <f t="shared" si="635"/>
        <v>20234</v>
      </c>
      <c r="AQ3165" s="45" t="str">
        <f t="shared" si="636"/>
        <v>20234RMB</v>
      </c>
    </row>
    <row r="3166" spans="1:43" s="15" customFormat="1" ht="26.4">
      <c r="A3166" s="16" t="s">
        <v>41</v>
      </c>
      <c r="B3166" s="182">
        <v>2023</v>
      </c>
      <c r="C3166" s="182">
        <v>3</v>
      </c>
      <c r="D3166" s="57" t="str">
        <f t="shared" si="626"/>
        <v>Q4</v>
      </c>
      <c r="E3166" s="16" t="s">
        <v>42</v>
      </c>
      <c r="F3166" s="182">
        <v>2023</v>
      </c>
      <c r="G3166" s="182">
        <v>4</v>
      </c>
      <c r="H3166" s="185"/>
      <c r="I3166" s="57" t="str">
        <f t="shared" si="628"/>
        <v>Q1</v>
      </c>
      <c r="J3166" s="178" t="s">
        <v>3001</v>
      </c>
      <c r="K3166" s="185" t="s">
        <v>2387</v>
      </c>
      <c r="L3166" s="25" t="s">
        <v>3006</v>
      </c>
      <c r="M3166" s="16" t="s">
        <v>354</v>
      </c>
      <c r="N3166" s="16">
        <v>0</v>
      </c>
      <c r="O3166" s="16">
        <v>1</v>
      </c>
      <c r="P3166" s="57" t="str">
        <f t="shared" si="629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87" t="str">
        <f t="shared" si="627"/>
        <v>1.13</v>
      </c>
      <c r="Z3166" s="26">
        <f t="shared" si="637"/>
        <v>12500</v>
      </c>
      <c r="AA3166" s="16">
        <v>1.1399999999999999</v>
      </c>
      <c r="AB3166" s="35">
        <f t="shared" si="638"/>
        <v>12610.619469026549</v>
      </c>
      <c r="AC3166" s="27">
        <f t="shared" si="630"/>
        <v>2061.8362831858408</v>
      </c>
      <c r="AD3166" s="184">
        <v>0.16350000000000001</v>
      </c>
      <c r="AE3166" s="183">
        <f t="shared" si="631"/>
        <v>1</v>
      </c>
      <c r="AF3166" s="183" t="str">
        <f>IF(AND(COUNTIFS($J$18:J3166,J3166)=1,AE3166=1),1,"")</f>
        <v/>
      </c>
      <c r="AG3166" s="183" t="str">
        <f>IF(C3166="","",IF(AND(COUNTIFS($J$18:J3166,J3166)=1,C3166&lt;&gt;""),1,""))</f>
        <v/>
      </c>
      <c r="AH3166" s="183" t="str">
        <f>IF(G3166="","",IF(AND(COUNTIFS($J$18:J3166,J3166)=1,G3166&lt;&gt;""),1,""))</f>
        <v/>
      </c>
      <c r="AI3166" s="28">
        <f t="shared" si="632"/>
        <v>30573205.452778772</v>
      </c>
      <c r="AJ3166" s="28">
        <f t="shared" si="633"/>
        <v>3790930.1683151261</v>
      </c>
      <c r="AK3166" s="29">
        <f t="shared" si="634"/>
        <v>0.12399518179964253</v>
      </c>
      <c r="AL3166" s="25"/>
      <c r="AM3166" s="25"/>
      <c r="AN3166" s="25"/>
      <c r="AO3166" s="25"/>
      <c r="AP3166" s="45" t="str">
        <f t="shared" si="635"/>
        <v>20234</v>
      </c>
      <c r="AQ3166" s="45" t="str">
        <f t="shared" si="636"/>
        <v>20234RMB</v>
      </c>
    </row>
    <row r="3167" spans="1:43" s="15" customFormat="1" ht="26.4">
      <c r="A3167" s="16" t="s">
        <v>41</v>
      </c>
      <c r="B3167" s="182">
        <v>2023</v>
      </c>
      <c r="C3167" s="182">
        <v>3</v>
      </c>
      <c r="D3167" s="57" t="str">
        <f t="shared" si="626"/>
        <v>Q4</v>
      </c>
      <c r="E3167" s="16" t="s">
        <v>42</v>
      </c>
      <c r="F3167" s="182">
        <v>2023</v>
      </c>
      <c r="G3167" s="182">
        <v>4</v>
      </c>
      <c r="H3167" s="185"/>
      <c r="I3167" s="57" t="str">
        <f t="shared" si="628"/>
        <v>Q1</v>
      </c>
      <c r="J3167" s="178" t="s">
        <v>3001</v>
      </c>
      <c r="K3167" s="185" t="s">
        <v>2387</v>
      </c>
      <c r="L3167" s="25" t="s">
        <v>3007</v>
      </c>
      <c r="M3167" s="16" t="s">
        <v>354</v>
      </c>
      <c r="N3167" s="16">
        <v>0</v>
      </c>
      <c r="O3167" s="16">
        <v>1</v>
      </c>
      <c r="P3167" s="57" t="str">
        <f t="shared" si="629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87" t="str">
        <f t="shared" si="627"/>
        <v>1.13</v>
      </c>
      <c r="Z3167" s="26">
        <f t="shared" si="637"/>
        <v>11500</v>
      </c>
      <c r="AA3167" s="16">
        <v>1.1399999999999999</v>
      </c>
      <c r="AB3167" s="35">
        <f t="shared" si="638"/>
        <v>11601.769911504423</v>
      </c>
      <c r="AC3167" s="27">
        <f t="shared" si="630"/>
        <v>1896.8893805309733</v>
      </c>
      <c r="AD3167" s="184">
        <v>0.16350000000000001</v>
      </c>
      <c r="AE3167" s="183">
        <f t="shared" si="631"/>
        <v>1</v>
      </c>
      <c r="AF3167" s="183" t="str">
        <f>IF(AND(COUNTIFS($J$18:J3167,J3167)=1,AE3167=1),1,"")</f>
        <v/>
      </c>
      <c r="AG3167" s="183" t="str">
        <f>IF(C3167="","",IF(AND(COUNTIFS($J$18:J3167,J3167)=1,C3167&lt;&gt;""),1,""))</f>
        <v/>
      </c>
      <c r="AH3167" s="183" t="str">
        <f>IF(G3167="","",IF(AND(COUNTIFS($J$18:J3167,J3167)=1,G3167&lt;&gt;""),1,""))</f>
        <v/>
      </c>
      <c r="AI3167" s="28">
        <f t="shared" si="632"/>
        <v>30573205.452778772</v>
      </c>
      <c r="AJ3167" s="28">
        <f t="shared" si="633"/>
        <v>3790930.1683151261</v>
      </c>
      <c r="AK3167" s="29">
        <f t="shared" si="634"/>
        <v>0.12399518179964253</v>
      </c>
      <c r="AL3167" s="25"/>
      <c r="AM3167" s="25"/>
      <c r="AN3167" s="25"/>
      <c r="AO3167" s="25"/>
      <c r="AP3167" s="45" t="str">
        <f t="shared" si="635"/>
        <v>20234</v>
      </c>
      <c r="AQ3167" s="45" t="str">
        <f t="shared" si="636"/>
        <v>20234RMB</v>
      </c>
    </row>
    <row r="3168" spans="1:43" s="15" customFormat="1">
      <c r="A3168" s="16" t="s">
        <v>41</v>
      </c>
      <c r="B3168" s="182">
        <v>2023</v>
      </c>
      <c r="C3168" s="182">
        <v>3</v>
      </c>
      <c r="D3168" s="57" t="str">
        <f t="shared" si="626"/>
        <v>Q4</v>
      </c>
      <c r="E3168" s="16" t="s">
        <v>42</v>
      </c>
      <c r="F3168" s="182">
        <v>2023</v>
      </c>
      <c r="G3168" s="182">
        <v>5</v>
      </c>
      <c r="H3168" s="185"/>
      <c r="I3168" s="57" t="str">
        <f t="shared" si="628"/>
        <v>Q1</v>
      </c>
      <c r="J3168" s="178" t="s">
        <v>3008</v>
      </c>
      <c r="K3168" s="185" t="s">
        <v>2813</v>
      </c>
      <c r="L3168" s="25" t="s">
        <v>2550</v>
      </c>
      <c r="M3168" s="16" t="s">
        <v>2546</v>
      </c>
      <c r="N3168" s="16">
        <v>1</v>
      </c>
      <c r="O3168" s="16"/>
      <c r="P3168" s="57" t="str">
        <f t="shared" si="629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87" t="str">
        <f t="shared" si="627"/>
        <v>1.13</v>
      </c>
      <c r="Z3168" s="26">
        <f t="shared" si="637"/>
        <v>308000</v>
      </c>
      <c r="AA3168" s="16">
        <v>1.135</v>
      </c>
      <c r="AB3168" s="35">
        <f t="shared" si="638"/>
        <v>309362.83185840712</v>
      </c>
      <c r="AC3168" s="27">
        <f t="shared" si="630"/>
        <v>68585.739823008858</v>
      </c>
      <c r="AD3168" s="184">
        <v>0.22170000000000001</v>
      </c>
      <c r="AE3168" s="183">
        <f t="shared" si="631"/>
        <v>0</v>
      </c>
      <c r="AF3168" s="183" t="str">
        <f>IF(AND(COUNTIFS($J$18:J3168,J3168)=1,AE3168=1),1,"")</f>
        <v/>
      </c>
      <c r="AG3168" s="183">
        <f>IF(C3168="","",IF(AND(COUNTIFS($J$18:J3168,J3168)=1,C3168&lt;&gt;""),1,""))</f>
        <v>1</v>
      </c>
      <c r="AH3168" s="183">
        <f>IF(G3168="","",IF(AND(COUNTIFS($J$18:J3168,J3168)=1,G3168&lt;&gt;""),1,""))</f>
        <v>1</v>
      </c>
      <c r="AI3168" s="28">
        <f t="shared" si="632"/>
        <v>28177779.013274323</v>
      </c>
      <c r="AJ3168" s="28">
        <f t="shared" si="633"/>
        <v>4727216.637619026</v>
      </c>
      <c r="AK3168" s="29">
        <f t="shared" si="634"/>
        <v>0.16776399003598091</v>
      </c>
      <c r="AL3168" s="25"/>
      <c r="AM3168" s="25"/>
      <c r="AN3168" s="25"/>
      <c r="AO3168" s="25"/>
      <c r="AP3168" s="45" t="str">
        <f t="shared" si="635"/>
        <v>20235</v>
      </c>
      <c r="AQ3168" s="45" t="str">
        <f t="shared" si="636"/>
        <v>20235RMB</v>
      </c>
    </row>
    <row r="3169" spans="1:43" s="15" customFormat="1">
      <c r="A3169" s="16" t="s">
        <v>42</v>
      </c>
      <c r="B3169" s="182">
        <v>2023</v>
      </c>
      <c r="C3169" s="182">
        <v>4</v>
      </c>
      <c r="D3169" s="57" t="str">
        <f t="shared" si="626"/>
        <v>Q1</v>
      </c>
      <c r="E3169" s="16" t="s">
        <v>42</v>
      </c>
      <c r="F3169" s="182">
        <v>2023</v>
      </c>
      <c r="G3169" s="182">
        <v>5</v>
      </c>
      <c r="H3169" s="185"/>
      <c r="I3169" s="57" t="str">
        <f t="shared" si="628"/>
        <v>Q1</v>
      </c>
      <c r="J3169" s="178" t="s">
        <v>2434</v>
      </c>
      <c r="K3169" s="185" t="s">
        <v>2435</v>
      </c>
      <c r="L3169" s="25" t="s">
        <v>3009</v>
      </c>
      <c r="M3169" s="16" t="s">
        <v>354</v>
      </c>
      <c r="N3169" s="16">
        <v>1</v>
      </c>
      <c r="O3169" s="16"/>
      <c r="P3169" s="57" t="str">
        <f t="shared" si="629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87" t="str">
        <f t="shared" si="627"/>
        <v>1.13</v>
      </c>
      <c r="Z3169" s="26">
        <f t="shared" si="637"/>
        <v>300000</v>
      </c>
      <c r="AA3169" s="16">
        <v>1.135</v>
      </c>
      <c r="AB3169" s="35">
        <f t="shared" si="638"/>
        <v>301327.4336283186</v>
      </c>
      <c r="AC3169" s="27">
        <f t="shared" si="630"/>
        <v>58608.185840707971</v>
      </c>
      <c r="AD3169" s="184">
        <v>0.19450000000000001</v>
      </c>
      <c r="AE3169" s="183">
        <f t="shared" si="631"/>
        <v>0</v>
      </c>
      <c r="AF3169" s="183" t="str">
        <f>IF(AND(COUNTIFS($J$18:J3169,J3169)=1,AE3169=1),1,"")</f>
        <v/>
      </c>
      <c r="AG3169" s="183" t="str">
        <f>IF(C3169="","",IF(AND(COUNTIFS($J$18:J3169,J3169)=1,C3169&lt;&gt;""),1,""))</f>
        <v/>
      </c>
      <c r="AH3169" s="183" t="str">
        <f>IF(G3169="","",IF(AND(COUNTIFS($J$18:J3169,J3169)=1,G3169&lt;&gt;""),1,""))</f>
        <v/>
      </c>
      <c r="AI3169" s="28">
        <f t="shared" si="632"/>
        <v>28177779.013274323</v>
      </c>
      <c r="AJ3169" s="28">
        <f t="shared" si="633"/>
        <v>4727216.637619026</v>
      </c>
      <c r="AK3169" s="29">
        <f t="shared" si="634"/>
        <v>0.16776399003598091</v>
      </c>
      <c r="AL3169" s="25"/>
      <c r="AM3169" s="25"/>
      <c r="AN3169" s="25"/>
      <c r="AO3169" s="25"/>
      <c r="AP3169" s="45" t="str">
        <f t="shared" si="635"/>
        <v>20235</v>
      </c>
      <c r="AQ3169" s="45" t="str">
        <f t="shared" si="636"/>
        <v>20235RMB</v>
      </c>
    </row>
    <row r="3170" spans="1:43" s="15" customFormat="1" ht="26.4">
      <c r="A3170" s="16" t="s">
        <v>42</v>
      </c>
      <c r="B3170" s="182">
        <v>2023</v>
      </c>
      <c r="C3170" s="182">
        <v>4</v>
      </c>
      <c r="D3170" s="5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16" t="s">
        <v>42</v>
      </c>
      <c r="F3170" s="182">
        <v>2023</v>
      </c>
      <c r="G3170" s="182">
        <v>5</v>
      </c>
      <c r="H3170" s="185"/>
      <c r="I3170" s="57" t="str">
        <f t="shared" si="628"/>
        <v>Q1</v>
      </c>
      <c r="J3170" s="178" t="s">
        <v>2434</v>
      </c>
      <c r="K3170" s="185" t="s">
        <v>2435</v>
      </c>
      <c r="L3170" s="25" t="s">
        <v>3010</v>
      </c>
      <c r="M3170" s="16" t="s">
        <v>354</v>
      </c>
      <c r="N3170" s="16">
        <v>0</v>
      </c>
      <c r="O3170" s="16">
        <v>1</v>
      </c>
      <c r="P3170" s="57" t="str">
        <f t="shared" si="629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87" t="str">
        <f t="shared" si="627"/>
        <v>1.13</v>
      </c>
      <c r="Z3170" s="26">
        <f t="shared" si="637"/>
        <v>4500</v>
      </c>
      <c r="AA3170" s="16">
        <v>1.105</v>
      </c>
      <c r="AB3170" s="35">
        <f t="shared" si="638"/>
        <v>4400.4424778761068</v>
      </c>
      <c r="AC3170" s="27">
        <f t="shared" si="630"/>
        <v>855.88606194690283</v>
      </c>
      <c r="AD3170" s="184">
        <v>0.19450000000000001</v>
      </c>
      <c r="AE3170" s="183">
        <f t="shared" si="631"/>
        <v>0</v>
      </c>
      <c r="AF3170" s="183" t="str">
        <f>IF(AND(COUNTIFS($J$18:J3170,J3170)=1,AE3170=1),1,"")</f>
        <v/>
      </c>
      <c r="AG3170" s="183" t="str">
        <f>IF(C3170="","",IF(AND(COUNTIFS($J$18:J3170,J3170)=1,C3170&lt;&gt;""),1,""))</f>
        <v/>
      </c>
      <c r="AH3170" s="183" t="str">
        <f>IF(G3170="","",IF(AND(COUNTIFS($J$18:J3170,J3170)=1,G3170&lt;&gt;""),1,""))</f>
        <v/>
      </c>
      <c r="AI3170" s="28">
        <f t="shared" si="632"/>
        <v>28177779.013274323</v>
      </c>
      <c r="AJ3170" s="28">
        <f t="shared" si="633"/>
        <v>4727216.637619026</v>
      </c>
      <c r="AK3170" s="29">
        <f t="shared" si="634"/>
        <v>0.16776399003598091</v>
      </c>
      <c r="AL3170" s="25"/>
      <c r="AM3170" s="25"/>
      <c r="AN3170" s="25"/>
      <c r="AO3170" s="25"/>
      <c r="AP3170" s="45" t="str">
        <f t="shared" si="635"/>
        <v>20235</v>
      </c>
      <c r="AQ3170" s="45" t="str">
        <f t="shared" si="636"/>
        <v>20235RMB</v>
      </c>
    </row>
    <row r="3171" spans="1:43" s="15" customFormat="1">
      <c r="A3171" s="16" t="s">
        <v>42</v>
      </c>
      <c r="B3171" s="182">
        <v>2023</v>
      </c>
      <c r="C3171" s="182">
        <v>5</v>
      </c>
      <c r="D3171" s="57" t="str">
        <f t="shared" si="639"/>
        <v>Q1</v>
      </c>
      <c r="E3171" s="16" t="s">
        <v>42</v>
      </c>
      <c r="F3171" s="182">
        <v>2023</v>
      </c>
      <c r="G3171" s="182">
        <v>6</v>
      </c>
      <c r="H3171" s="185"/>
      <c r="I3171" s="57" t="str">
        <f t="shared" si="628"/>
        <v>Q1</v>
      </c>
      <c r="J3171" s="178" t="s">
        <v>3011</v>
      </c>
      <c r="K3171" s="185" t="s">
        <v>2443</v>
      </c>
      <c r="L3171" s="25" t="s">
        <v>3012</v>
      </c>
      <c r="M3171" s="16" t="s">
        <v>2546</v>
      </c>
      <c r="N3171" s="16">
        <v>1</v>
      </c>
      <c r="O3171" s="16"/>
      <c r="P3171" s="57" t="str">
        <f t="shared" si="629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2444</v>
      </c>
      <c r="W3171" s="16" t="s">
        <v>2445</v>
      </c>
      <c r="X3171" s="34">
        <v>284000</v>
      </c>
      <c r="Y3171" s="187" t="str">
        <f t="shared" si="627"/>
        <v>1</v>
      </c>
      <c r="Z3171" s="26">
        <f t="shared" si="637"/>
        <v>284000</v>
      </c>
      <c r="AA3171" s="16">
        <v>1</v>
      </c>
      <c r="AB3171" s="35">
        <f t="shared" si="638"/>
        <v>284000</v>
      </c>
      <c r="AC3171" s="27">
        <f t="shared" si="630"/>
        <v>41123.200000000004</v>
      </c>
      <c r="AD3171" s="184">
        <v>0.14480000000000001</v>
      </c>
      <c r="AE3171" s="183">
        <f t="shared" si="631"/>
        <v>1</v>
      </c>
      <c r="AF3171" s="183">
        <f>IF(AND(COUNTIFS($J$18:J3171,J3171)=1,AE3171=1),1,"")</f>
        <v>1</v>
      </c>
      <c r="AG3171" s="183">
        <f>IF(C3171="","",IF(AND(COUNTIFS($J$18:J3171,J3171)=1,C3171&lt;&gt;""),1,""))</f>
        <v>1</v>
      </c>
      <c r="AH3171" s="183">
        <f>IF(G3171="","",IF(AND(COUNTIFS($J$18:J3171,J3171)=1,G3171&lt;&gt;""),1,""))</f>
        <v>1</v>
      </c>
      <c r="AI3171" s="28">
        <f t="shared" si="632"/>
        <v>13640480.497522123</v>
      </c>
      <c r="AJ3171" s="28">
        <f t="shared" si="633"/>
        <v>1928605.8020906285</v>
      </c>
      <c r="AK3171" s="29">
        <f t="shared" si="634"/>
        <v>0.14138840654777313</v>
      </c>
      <c r="AL3171" s="25"/>
      <c r="AM3171" s="25"/>
      <c r="AN3171" s="25"/>
      <c r="AO3171" s="25"/>
      <c r="AP3171" s="45" t="str">
        <f t="shared" si="635"/>
        <v>20236</v>
      </c>
      <c r="AQ3171" s="45" t="str">
        <f t="shared" si="636"/>
        <v>20236HKD</v>
      </c>
    </row>
    <row r="3172" spans="1:43" s="15" customFormat="1">
      <c r="A3172" s="16" t="s">
        <v>42</v>
      </c>
      <c r="B3172" s="182">
        <v>2023</v>
      </c>
      <c r="C3172" s="182">
        <v>5</v>
      </c>
      <c r="D3172" s="57" t="str">
        <f t="shared" si="639"/>
        <v>Q1</v>
      </c>
      <c r="E3172" s="16" t="s">
        <v>42</v>
      </c>
      <c r="F3172" s="182">
        <v>2023</v>
      </c>
      <c r="G3172" s="182">
        <v>6</v>
      </c>
      <c r="H3172" s="185"/>
      <c r="I3172" s="57" t="str">
        <f t="shared" si="628"/>
        <v>Q1</v>
      </c>
      <c r="J3172" s="178" t="s">
        <v>3013</v>
      </c>
      <c r="K3172" s="185" t="s">
        <v>3014</v>
      </c>
      <c r="L3172" s="25" t="s">
        <v>3015</v>
      </c>
      <c r="M3172" s="16" t="s">
        <v>1990</v>
      </c>
      <c r="N3172" s="16">
        <v>1</v>
      </c>
      <c r="O3172" s="16"/>
      <c r="P3172" s="57" t="str">
        <f t="shared" si="629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87" t="str">
        <f t="shared" si="627"/>
        <v>1.13</v>
      </c>
      <c r="Z3172" s="26">
        <f t="shared" si="637"/>
        <v>82998.5</v>
      </c>
      <c r="AA3172" s="16">
        <v>1.105</v>
      </c>
      <c r="AB3172" s="35">
        <f t="shared" si="638"/>
        <v>81162.25</v>
      </c>
      <c r="AC3172" s="27">
        <f t="shared" si="630"/>
        <v>27254.28355</v>
      </c>
      <c r="AD3172" s="184">
        <v>0.33579999999999999</v>
      </c>
      <c r="AE3172" s="183">
        <f t="shared" si="631"/>
        <v>1</v>
      </c>
      <c r="AF3172" s="183">
        <f>IF(AND(COUNTIFS($J$18:J3172,J3172)=1,AE3172=1),1,"")</f>
        <v>1</v>
      </c>
      <c r="AG3172" s="183">
        <f>IF(C3172="","",IF(AND(COUNTIFS($J$18:J3172,J3172)=1,C3172&lt;&gt;""),1,""))</f>
        <v>1</v>
      </c>
      <c r="AH3172" s="183">
        <f>IF(G3172="","",IF(AND(COUNTIFS($J$18:J3172,J3172)=1,G3172&lt;&gt;""),1,""))</f>
        <v>1</v>
      </c>
      <c r="AI3172" s="28">
        <f t="shared" si="632"/>
        <v>13640480.497522123</v>
      </c>
      <c r="AJ3172" s="28">
        <f t="shared" si="633"/>
        <v>1928605.8020906285</v>
      </c>
      <c r="AK3172" s="29">
        <f t="shared" si="634"/>
        <v>0.14138840654777313</v>
      </c>
      <c r="AL3172" s="25"/>
      <c r="AM3172" s="25"/>
      <c r="AN3172" s="25"/>
      <c r="AO3172" s="25"/>
      <c r="AP3172" s="45" t="str">
        <f t="shared" si="635"/>
        <v>20236</v>
      </c>
      <c r="AQ3172" s="45" t="str">
        <f t="shared" si="636"/>
        <v>20236RMB</v>
      </c>
    </row>
    <row r="3173" spans="1:43" s="15" customFormat="1">
      <c r="A3173" s="16" t="s">
        <v>41</v>
      </c>
      <c r="B3173" s="182">
        <v>2023</v>
      </c>
      <c r="C3173" s="182">
        <v>3</v>
      </c>
      <c r="D3173" s="57" t="str">
        <f t="shared" si="639"/>
        <v>Q4</v>
      </c>
      <c r="E3173" s="16" t="s">
        <v>42</v>
      </c>
      <c r="F3173" s="182">
        <v>2023</v>
      </c>
      <c r="G3173" s="182">
        <v>6</v>
      </c>
      <c r="H3173" s="185"/>
      <c r="I3173" s="57" t="str">
        <f t="shared" si="628"/>
        <v>Q1</v>
      </c>
      <c r="J3173" s="178" t="s">
        <v>3016</v>
      </c>
      <c r="K3173" s="185" t="s">
        <v>2931</v>
      </c>
      <c r="L3173" s="25" t="s">
        <v>2783</v>
      </c>
      <c r="M3173" s="16" t="s">
        <v>2778</v>
      </c>
      <c r="N3173" s="16">
        <v>2</v>
      </c>
      <c r="O3173" s="16"/>
      <c r="P3173" s="57" t="str">
        <f t="shared" si="629"/>
        <v>MAIN UNIT</v>
      </c>
      <c r="Q3173" s="16" t="s">
        <v>48</v>
      </c>
      <c r="R3173" s="16" t="s">
        <v>1991</v>
      </c>
      <c r="S3173" s="16" t="s">
        <v>38</v>
      </c>
      <c r="T3173" s="16" t="s">
        <v>2932</v>
      </c>
      <c r="U3173" s="16" t="s">
        <v>137</v>
      </c>
      <c r="V3173" s="16" t="s">
        <v>2779</v>
      </c>
      <c r="W3173" s="16" t="s">
        <v>849</v>
      </c>
      <c r="X3173" s="34">
        <v>56750</v>
      </c>
      <c r="Y3173" s="187" t="str">
        <f t="shared" si="627"/>
        <v>1</v>
      </c>
      <c r="Z3173" s="26">
        <f t="shared" si="637"/>
        <v>113500</v>
      </c>
      <c r="AA3173" s="16">
        <v>7.8</v>
      </c>
      <c r="AB3173" s="35">
        <f t="shared" si="638"/>
        <v>885300</v>
      </c>
      <c r="AC3173" s="27">
        <f t="shared" si="630"/>
        <v>168118.47</v>
      </c>
      <c r="AD3173" s="184">
        <v>0.18990000000000001</v>
      </c>
      <c r="AE3173" s="183">
        <f t="shared" si="631"/>
        <v>0</v>
      </c>
      <c r="AF3173" s="183" t="str">
        <f>IF(AND(COUNTIFS($J$18:J3173,J3173)=1,AE3173=1),1,"")</f>
        <v/>
      </c>
      <c r="AG3173" s="183">
        <f>IF(C3173="","",IF(AND(COUNTIFS($J$18:J3173,J3173)=1,C3173&lt;&gt;""),1,""))</f>
        <v>1</v>
      </c>
      <c r="AH3173" s="183">
        <f>IF(G3173="","",IF(AND(COUNTIFS($J$18:J3173,J3173)=1,G3173&lt;&gt;""),1,""))</f>
        <v>1</v>
      </c>
      <c r="AI3173" s="28">
        <f t="shared" si="632"/>
        <v>13640480.497522123</v>
      </c>
      <c r="AJ3173" s="28">
        <f t="shared" si="633"/>
        <v>1928605.8020906285</v>
      </c>
      <c r="AK3173" s="29">
        <f t="shared" si="634"/>
        <v>0.14138840654777313</v>
      </c>
      <c r="AL3173" s="25"/>
      <c r="AM3173" s="25"/>
      <c r="AN3173" s="25"/>
      <c r="AO3173" s="25"/>
      <c r="AP3173" s="45" t="str">
        <f t="shared" si="635"/>
        <v>20236</v>
      </c>
      <c r="AQ3173" s="45" t="str">
        <f t="shared" si="636"/>
        <v>20236USD</v>
      </c>
    </row>
    <row r="3174" spans="1:43" s="15" customFormat="1">
      <c r="A3174" s="16" t="s">
        <v>41</v>
      </c>
      <c r="B3174" s="182">
        <v>2023</v>
      </c>
      <c r="C3174" s="182">
        <v>1</v>
      </c>
      <c r="D3174" s="57" t="str">
        <f t="shared" si="639"/>
        <v>Q4</v>
      </c>
      <c r="E3174" s="16" t="s">
        <v>42</v>
      </c>
      <c r="F3174" s="182">
        <v>2023</v>
      </c>
      <c r="G3174" s="182">
        <v>7</v>
      </c>
      <c r="H3174" s="185"/>
      <c r="I3174" s="57" t="str">
        <f t="shared" si="628"/>
        <v>Q2</v>
      </c>
      <c r="J3174" s="178" t="s">
        <v>2994</v>
      </c>
      <c r="K3174" s="185" t="s">
        <v>2799</v>
      </c>
      <c r="L3174" s="25" t="s">
        <v>2548</v>
      </c>
      <c r="M3174" s="16" t="s">
        <v>2546</v>
      </c>
      <c r="N3174" s="16">
        <v>1</v>
      </c>
      <c r="O3174" s="16"/>
      <c r="P3174" s="57" t="str">
        <f t="shared" si="629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2444</v>
      </c>
      <c r="W3174" s="16" t="s">
        <v>849</v>
      </c>
      <c r="X3174" s="34">
        <v>50000</v>
      </c>
      <c r="Y3174" s="187" t="str">
        <f t="shared" si="627"/>
        <v>1</v>
      </c>
      <c r="Z3174" s="26">
        <f t="shared" si="637"/>
        <v>50000</v>
      </c>
      <c r="AA3174" s="16">
        <v>7.8</v>
      </c>
      <c r="AB3174" s="35">
        <f t="shared" si="638"/>
        <v>390000</v>
      </c>
      <c r="AC3174" s="27">
        <f t="shared" si="630"/>
        <v>63335.999999999993</v>
      </c>
      <c r="AD3174" s="184">
        <v>0.16239999999999999</v>
      </c>
      <c r="AE3174" s="183">
        <f t="shared" si="631"/>
        <v>0</v>
      </c>
      <c r="AF3174" s="183" t="str">
        <f>IF(AND(COUNTIFS($J$18:J3174,J3174)=1,AE3174=1),1,"")</f>
        <v/>
      </c>
      <c r="AG3174" s="183" t="str">
        <f>IF(C3174="","",IF(AND(COUNTIFS($J$18:J3174,J3174)=1,C3174&lt;&gt;""),1,""))</f>
        <v/>
      </c>
      <c r="AH3174" s="183" t="str">
        <f>IF(G3174="","",IF(AND(COUNTIFS($J$18:J3174,J3174)=1,G3174&lt;&gt;""),1,""))</f>
        <v/>
      </c>
      <c r="AI3174" s="28">
        <f t="shared" si="632"/>
        <v>15951056.41591504</v>
      </c>
      <c r="AJ3174" s="28">
        <f t="shared" si="633"/>
        <v>1966354.6022462985</v>
      </c>
      <c r="AK3174" s="29">
        <f t="shared" si="634"/>
        <v>0.12327425538313461</v>
      </c>
      <c r="AL3174" s="25"/>
      <c r="AM3174" s="25"/>
      <c r="AN3174" s="25"/>
      <c r="AO3174" s="25"/>
      <c r="AP3174" s="45" t="str">
        <f t="shared" si="635"/>
        <v>20237</v>
      </c>
      <c r="AQ3174" s="45" t="str">
        <f t="shared" si="636"/>
        <v>20237USD</v>
      </c>
    </row>
    <row r="3175" spans="1:43" s="15" customFormat="1">
      <c r="A3175" s="16" t="s">
        <v>41</v>
      </c>
      <c r="B3175" s="182">
        <v>2023</v>
      </c>
      <c r="C3175" s="182">
        <v>1</v>
      </c>
      <c r="D3175" s="57" t="str">
        <f t="shared" si="639"/>
        <v>Q4</v>
      </c>
      <c r="E3175" s="16" t="s">
        <v>42</v>
      </c>
      <c r="F3175" s="182">
        <v>2023</v>
      </c>
      <c r="G3175" s="182">
        <v>7</v>
      </c>
      <c r="H3175" s="185"/>
      <c r="I3175" s="57" t="str">
        <f t="shared" si="628"/>
        <v>Q2</v>
      </c>
      <c r="J3175" s="178" t="s">
        <v>2994</v>
      </c>
      <c r="K3175" s="185" t="s">
        <v>2799</v>
      </c>
      <c r="L3175" s="25" t="s">
        <v>2548</v>
      </c>
      <c r="M3175" s="16" t="s">
        <v>2546</v>
      </c>
      <c r="N3175" s="16">
        <v>1</v>
      </c>
      <c r="O3175" s="16"/>
      <c r="P3175" s="57" t="str">
        <f t="shared" si="629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2444</v>
      </c>
      <c r="W3175" s="16" t="s">
        <v>849</v>
      </c>
      <c r="X3175" s="34">
        <v>50000</v>
      </c>
      <c r="Y3175" s="187" t="str">
        <f t="shared" si="627"/>
        <v>1</v>
      </c>
      <c r="Z3175" s="26">
        <f t="shared" si="637"/>
        <v>50000</v>
      </c>
      <c r="AA3175" s="16">
        <v>7.8</v>
      </c>
      <c r="AB3175" s="35">
        <f t="shared" si="638"/>
        <v>390000</v>
      </c>
      <c r="AC3175" s="27">
        <f t="shared" si="630"/>
        <v>63335.999999999993</v>
      </c>
      <c r="AD3175" s="184">
        <v>0.16239999999999999</v>
      </c>
      <c r="AE3175" s="183">
        <f t="shared" si="631"/>
        <v>0</v>
      </c>
      <c r="AF3175" s="183" t="str">
        <f>IF(AND(COUNTIFS($J$18:J3175,J3175)=1,AE3175=1),1,"")</f>
        <v/>
      </c>
      <c r="AG3175" s="183" t="str">
        <f>IF(C3175="","",IF(AND(COUNTIFS($J$18:J3175,J3175)=1,C3175&lt;&gt;""),1,""))</f>
        <v/>
      </c>
      <c r="AH3175" s="183" t="str">
        <f>IF(G3175="","",IF(AND(COUNTIFS($J$18:J3175,J3175)=1,G3175&lt;&gt;""),1,""))</f>
        <v/>
      </c>
      <c r="AI3175" s="28">
        <f t="shared" si="632"/>
        <v>15951056.41591504</v>
      </c>
      <c r="AJ3175" s="28">
        <f t="shared" si="633"/>
        <v>1966354.6022462985</v>
      </c>
      <c r="AK3175" s="29">
        <f t="shared" si="634"/>
        <v>0.12327425538313461</v>
      </c>
      <c r="AL3175" s="25"/>
      <c r="AM3175" s="25"/>
      <c r="AN3175" s="25"/>
      <c r="AO3175" s="25"/>
      <c r="AP3175" s="45" t="str">
        <f t="shared" si="635"/>
        <v>20237</v>
      </c>
      <c r="AQ3175" s="45" t="str">
        <f t="shared" si="636"/>
        <v>20237USD</v>
      </c>
    </row>
    <row r="3176" spans="1:43" s="15" customFormat="1">
      <c r="A3176" s="16" t="s">
        <v>42</v>
      </c>
      <c r="B3176" s="182">
        <v>2023</v>
      </c>
      <c r="C3176" s="182">
        <v>5</v>
      </c>
      <c r="D3176" s="57" t="str">
        <f t="shared" si="639"/>
        <v>Q1</v>
      </c>
      <c r="E3176" s="16" t="s">
        <v>42</v>
      </c>
      <c r="F3176" s="182">
        <v>2023</v>
      </c>
      <c r="G3176" s="182">
        <v>7</v>
      </c>
      <c r="H3176" s="185"/>
      <c r="I3176" s="57" t="str">
        <f t="shared" si="628"/>
        <v>Q2</v>
      </c>
      <c r="J3176" s="178" t="s">
        <v>3017</v>
      </c>
      <c r="K3176" s="185" t="s">
        <v>3018</v>
      </c>
      <c r="L3176" s="25" t="s">
        <v>3019</v>
      </c>
      <c r="M3176" s="16" t="s">
        <v>1990</v>
      </c>
      <c r="N3176" s="16">
        <v>1</v>
      </c>
      <c r="O3176" s="16"/>
      <c r="P3176" s="57" t="str">
        <f t="shared" si="629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87" t="str">
        <f t="shared" si="627"/>
        <v>1.13</v>
      </c>
      <c r="Z3176" s="26">
        <f t="shared" si="637"/>
        <v>72000</v>
      </c>
      <c r="AA3176" s="16">
        <v>1.081</v>
      </c>
      <c r="AB3176" s="35">
        <f t="shared" si="638"/>
        <v>68877.876106194701</v>
      </c>
      <c r="AC3176" s="27">
        <f t="shared" si="630"/>
        <v>16875.079646017701</v>
      </c>
      <c r="AD3176" s="184">
        <v>0.245</v>
      </c>
      <c r="AE3176" s="183">
        <f t="shared" si="631"/>
        <v>1</v>
      </c>
      <c r="AF3176" s="183">
        <f>IF(AND(COUNTIFS($J$18:J3176,J3176)=1,AE3176=1),1,"")</f>
        <v>1</v>
      </c>
      <c r="AG3176" s="183">
        <f>IF(C3176="","",IF(AND(COUNTIFS($J$18:J3176,J3176)=1,C3176&lt;&gt;""),1,""))</f>
        <v>1</v>
      </c>
      <c r="AH3176" s="183">
        <f>IF(G3176="","",IF(AND(COUNTIFS($J$18:J3176,J3176)=1,G3176&lt;&gt;""),1,""))</f>
        <v>1</v>
      </c>
      <c r="AI3176" s="28">
        <f t="shared" si="632"/>
        <v>15951056.41591504</v>
      </c>
      <c r="AJ3176" s="28">
        <f t="shared" si="633"/>
        <v>1966354.6022462985</v>
      </c>
      <c r="AK3176" s="29">
        <f t="shared" si="634"/>
        <v>0.12327425538313461</v>
      </c>
      <c r="AL3176" s="25"/>
      <c r="AM3176" s="25"/>
      <c r="AN3176" s="25"/>
      <c r="AO3176" s="25"/>
      <c r="AP3176" s="45" t="str">
        <f t="shared" si="635"/>
        <v>20237</v>
      </c>
      <c r="AQ3176" s="45" t="str">
        <f t="shared" si="636"/>
        <v>20237RMB</v>
      </c>
    </row>
    <row r="3177" spans="1:43" s="15" customFormat="1">
      <c r="A3177" s="16" t="s">
        <v>42</v>
      </c>
      <c r="B3177" s="182">
        <v>2023</v>
      </c>
      <c r="C3177" s="182">
        <v>4</v>
      </c>
      <c r="D3177" s="57" t="str">
        <f t="shared" si="639"/>
        <v>Q1</v>
      </c>
      <c r="E3177" s="16" t="s">
        <v>42</v>
      </c>
      <c r="F3177" s="182">
        <v>2023</v>
      </c>
      <c r="G3177" s="182">
        <v>8</v>
      </c>
      <c r="H3177" s="185"/>
      <c r="I3177" s="57" t="str">
        <f t="shared" si="628"/>
        <v>Q2</v>
      </c>
      <c r="J3177" s="178" t="s">
        <v>2481</v>
      </c>
      <c r="K3177" s="185" t="s">
        <v>193</v>
      </c>
      <c r="L3177" s="25" t="s">
        <v>2726</v>
      </c>
      <c r="M3177" s="16" t="s">
        <v>47</v>
      </c>
      <c r="N3177" s="16">
        <v>1</v>
      </c>
      <c r="O3177" s="16"/>
      <c r="P3177" s="57" t="str">
        <f t="shared" si="629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87" t="str">
        <f t="shared" si="627"/>
        <v>1.13</v>
      </c>
      <c r="Z3177" s="26">
        <f t="shared" si="637"/>
        <v>453000</v>
      </c>
      <c r="AA3177" s="16">
        <v>1.0920000000000001</v>
      </c>
      <c r="AB3177" s="35">
        <f t="shared" si="638"/>
        <v>437766.371681416</v>
      </c>
      <c r="AC3177" s="27">
        <f t="shared" si="630"/>
        <v>144025.13628318586</v>
      </c>
      <c r="AD3177" s="184">
        <v>0.32900000000000001</v>
      </c>
      <c r="AE3177" s="183">
        <f t="shared" si="631"/>
        <v>0</v>
      </c>
      <c r="AF3177" s="183" t="str">
        <f>IF(AND(COUNTIFS($J$18:J3177,J3177)=1,AE3177=1),1,"")</f>
        <v/>
      </c>
      <c r="AG3177" s="183" t="str">
        <f>IF(C3177="","",IF(AND(COUNTIFS($J$18:J3177,J3177)=1,C3177&lt;&gt;""),1,""))</f>
        <v/>
      </c>
      <c r="AH3177" s="183" t="str">
        <f>IF(G3177="","",IF(AND(COUNTIFS($J$18:J3177,J3177)=1,G3177&lt;&gt;""),1,""))</f>
        <v/>
      </c>
      <c r="AI3177" s="28">
        <f t="shared" si="632"/>
        <v>22953677.784070797</v>
      </c>
      <c r="AJ3177" s="28">
        <f t="shared" si="633"/>
        <v>4168706.6744155749</v>
      </c>
      <c r="AK3177" s="29">
        <f t="shared" si="634"/>
        <v>0.18161388835511752</v>
      </c>
      <c r="AL3177" s="25"/>
      <c r="AM3177" s="25"/>
      <c r="AN3177" s="25"/>
      <c r="AO3177" s="25"/>
      <c r="AP3177" s="45" t="str">
        <f t="shared" si="635"/>
        <v>20238</v>
      </c>
      <c r="AQ3177" s="45" t="str">
        <f t="shared" si="636"/>
        <v>20238RMB</v>
      </c>
    </row>
    <row r="3178" spans="1:43" s="15" customFormat="1">
      <c r="A3178" s="16" t="s">
        <v>42</v>
      </c>
      <c r="B3178" s="182">
        <v>2023</v>
      </c>
      <c r="C3178" s="182">
        <v>5</v>
      </c>
      <c r="D3178" s="57" t="str">
        <f t="shared" si="639"/>
        <v>Q1</v>
      </c>
      <c r="E3178" s="16" t="s">
        <v>42</v>
      </c>
      <c r="F3178" s="182">
        <v>2023</v>
      </c>
      <c r="G3178" s="182">
        <v>8</v>
      </c>
      <c r="H3178" s="185"/>
      <c r="I3178" s="57" t="str">
        <f t="shared" si="628"/>
        <v>Q2</v>
      </c>
      <c r="J3178" s="178" t="s">
        <v>3020</v>
      </c>
      <c r="K3178" s="185" t="s">
        <v>1360</v>
      </c>
      <c r="L3178" s="25" t="s">
        <v>2564</v>
      </c>
      <c r="M3178" s="16" t="s">
        <v>47</v>
      </c>
      <c r="N3178" s="16">
        <v>1</v>
      </c>
      <c r="O3178" s="16"/>
      <c r="P3178" s="57" t="str">
        <f t="shared" si="629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87" t="str">
        <f t="shared" si="627"/>
        <v>1.13</v>
      </c>
      <c r="Z3178" s="26">
        <f t="shared" si="637"/>
        <v>650000</v>
      </c>
      <c r="AA3178" s="16">
        <v>1.0920000000000001</v>
      </c>
      <c r="AB3178" s="35">
        <f t="shared" si="638"/>
        <v>628141.5929203541</v>
      </c>
      <c r="AC3178" s="27">
        <f t="shared" si="630"/>
        <v>189824.38938053104</v>
      </c>
      <c r="AD3178" s="184">
        <v>0.30220000000000002</v>
      </c>
      <c r="AE3178" s="183">
        <f t="shared" si="631"/>
        <v>0</v>
      </c>
      <c r="AF3178" s="183" t="str">
        <f>IF(AND(COUNTIFS($J$18:J3178,J3178)=1,AE3178=1),1,"")</f>
        <v/>
      </c>
      <c r="AG3178" s="183">
        <f>IF(C3178="","",IF(AND(COUNTIFS($J$18:J3178,J3178)=1,C3178&lt;&gt;""),1,""))</f>
        <v>1</v>
      </c>
      <c r="AH3178" s="183">
        <f>IF(G3178="","",IF(AND(COUNTIFS($J$18:J3178,J3178)=1,G3178&lt;&gt;""),1,""))</f>
        <v>1</v>
      </c>
      <c r="AI3178" s="28">
        <f t="shared" si="632"/>
        <v>22953677.784070797</v>
      </c>
      <c r="AJ3178" s="28">
        <f t="shared" si="633"/>
        <v>4168706.6744155749</v>
      </c>
      <c r="AK3178" s="29">
        <f t="shared" si="634"/>
        <v>0.18161388835511752</v>
      </c>
      <c r="AL3178" s="25"/>
      <c r="AM3178" s="25"/>
      <c r="AN3178" s="25"/>
      <c r="AO3178" s="25"/>
      <c r="AP3178" s="45" t="str">
        <f t="shared" si="635"/>
        <v>20238</v>
      </c>
      <c r="AQ3178" s="45" t="str">
        <f t="shared" si="636"/>
        <v>20238RMB</v>
      </c>
    </row>
    <row r="3179" spans="1:43" s="15" customFormat="1">
      <c r="A3179" s="16" t="s">
        <v>42</v>
      </c>
      <c r="B3179" s="182">
        <v>2023</v>
      </c>
      <c r="C3179" s="182">
        <v>5</v>
      </c>
      <c r="D3179" s="57" t="str">
        <f t="shared" si="639"/>
        <v>Q1</v>
      </c>
      <c r="E3179" s="16" t="s">
        <v>42</v>
      </c>
      <c r="F3179" s="182">
        <v>2023</v>
      </c>
      <c r="G3179" s="182">
        <v>8</v>
      </c>
      <c r="H3179" s="185"/>
      <c r="I3179" s="57" t="str">
        <f t="shared" si="628"/>
        <v>Q2</v>
      </c>
      <c r="J3179" s="178" t="s">
        <v>2482</v>
      </c>
      <c r="K3179" s="185" t="s">
        <v>2483</v>
      </c>
      <c r="L3179" s="25" t="s">
        <v>2564</v>
      </c>
      <c r="M3179" s="16" t="s">
        <v>47</v>
      </c>
      <c r="N3179" s="16">
        <v>1</v>
      </c>
      <c r="O3179" s="16"/>
      <c r="P3179" s="57" t="str">
        <f t="shared" si="629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87" t="str">
        <f t="shared" si="627"/>
        <v>1.13</v>
      </c>
      <c r="Z3179" s="26">
        <f t="shared" si="637"/>
        <v>470000</v>
      </c>
      <c r="AA3179" s="16">
        <v>1.0920000000000001</v>
      </c>
      <c r="AB3179" s="35">
        <f t="shared" si="638"/>
        <v>454194.69026548683</v>
      </c>
      <c r="AC3179" s="27">
        <f t="shared" si="630"/>
        <v>51959.872566371698</v>
      </c>
      <c r="AD3179" s="184">
        <v>0.1144</v>
      </c>
      <c r="AE3179" s="183">
        <f t="shared" si="631"/>
        <v>0</v>
      </c>
      <c r="AF3179" s="183" t="str">
        <f>IF(AND(COUNTIFS($J$18:J3179,J3179)=1,AE3179=1),1,"")</f>
        <v/>
      </c>
      <c r="AG3179" s="183" t="str">
        <f>IF(C3179="","",IF(AND(COUNTIFS($J$18:J3179,J3179)=1,C3179&lt;&gt;""),1,""))</f>
        <v/>
      </c>
      <c r="AH3179" s="183" t="str">
        <f>IF(G3179="","",IF(AND(COUNTIFS($J$18:J3179,J3179)=1,G3179&lt;&gt;""),1,""))</f>
        <v/>
      </c>
      <c r="AI3179" s="28">
        <f t="shared" si="632"/>
        <v>22953677.784070797</v>
      </c>
      <c r="AJ3179" s="28">
        <f t="shared" si="633"/>
        <v>4168706.6744155749</v>
      </c>
      <c r="AK3179" s="29">
        <f t="shared" si="634"/>
        <v>0.18161388835511752</v>
      </c>
      <c r="AL3179" s="25"/>
      <c r="AM3179" s="25"/>
      <c r="AN3179" s="25"/>
      <c r="AO3179" s="25"/>
      <c r="AP3179" s="45" t="str">
        <f t="shared" si="635"/>
        <v>20238</v>
      </c>
      <c r="AQ3179" s="45" t="str">
        <f t="shared" si="636"/>
        <v>20238RMB</v>
      </c>
    </row>
    <row r="3180" spans="1:43" s="15" customFormat="1">
      <c r="A3180" s="16" t="s">
        <v>42</v>
      </c>
      <c r="B3180" s="182">
        <v>2023</v>
      </c>
      <c r="C3180" s="182">
        <v>5</v>
      </c>
      <c r="D3180" s="57" t="str">
        <f t="shared" si="639"/>
        <v>Q1</v>
      </c>
      <c r="E3180" s="16" t="s">
        <v>42</v>
      </c>
      <c r="F3180" s="182">
        <v>2023</v>
      </c>
      <c r="G3180" s="182">
        <v>9</v>
      </c>
      <c r="H3180" s="185"/>
      <c r="I3180" s="57" t="str">
        <f t="shared" si="628"/>
        <v>Q2</v>
      </c>
      <c r="J3180" s="178" t="s">
        <v>2500</v>
      </c>
      <c r="K3180" s="185" t="s">
        <v>390</v>
      </c>
      <c r="L3180" s="25" t="s">
        <v>2726</v>
      </c>
      <c r="M3180" s="16" t="s">
        <v>47</v>
      </c>
      <c r="N3180" s="16">
        <v>1</v>
      </c>
      <c r="O3180" s="16"/>
      <c r="P3180" s="57" t="str">
        <f t="shared" si="629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87" t="str">
        <f t="shared" si="627"/>
        <v>1.13</v>
      </c>
      <c r="Z3180" s="26">
        <f t="shared" si="637"/>
        <v>330000</v>
      </c>
      <c r="AA3180" s="16">
        <v>1.077</v>
      </c>
      <c r="AB3180" s="35">
        <f t="shared" si="638"/>
        <v>314522.12389380531</v>
      </c>
      <c r="AC3180" s="27">
        <f t="shared" si="630"/>
        <v>46392.013274336285</v>
      </c>
      <c r="AD3180" s="184">
        <v>0.14749999999999999</v>
      </c>
      <c r="AE3180" s="183">
        <f t="shared" si="631"/>
        <v>0</v>
      </c>
      <c r="AF3180" s="183" t="str">
        <f>IF(AND(COUNTIFS($J$18:J3180,J3180)=1,AE3180=1),1,"")</f>
        <v/>
      </c>
      <c r="AG3180" s="183" t="str">
        <f>IF(C3180="","",IF(AND(COUNTIFS($J$18:J3180,J3180)=1,C3180&lt;&gt;""),1,""))</f>
        <v/>
      </c>
      <c r="AH3180" s="183" t="str">
        <f>IF(G3180="","",IF(AND(COUNTIFS($J$18:J3180,J3180)=1,G3180&lt;&gt;""),1,""))</f>
        <v/>
      </c>
      <c r="AI3180" s="28">
        <f t="shared" si="632"/>
        <v>26078226.463097349</v>
      </c>
      <c r="AJ3180" s="28">
        <f t="shared" si="633"/>
        <v>3137870.4427774516</v>
      </c>
      <c r="AK3180" s="29">
        <f t="shared" si="634"/>
        <v>0.12032530077218917</v>
      </c>
      <c r="AL3180" s="25"/>
      <c r="AM3180" s="25"/>
      <c r="AN3180" s="25"/>
      <c r="AO3180" s="25"/>
      <c r="AP3180" s="45" t="str">
        <f t="shared" si="635"/>
        <v>20239</v>
      </c>
      <c r="AQ3180" s="45" t="str">
        <f t="shared" si="636"/>
        <v>20239RMB</v>
      </c>
    </row>
    <row r="3181" spans="1:43" s="15" customFormat="1">
      <c r="A3181" s="16" t="s">
        <v>42</v>
      </c>
      <c r="B3181" s="182">
        <v>2023</v>
      </c>
      <c r="C3181" s="182">
        <v>5</v>
      </c>
      <c r="D3181" s="57" t="str">
        <f t="shared" si="639"/>
        <v>Q1</v>
      </c>
      <c r="E3181" s="16" t="s">
        <v>42</v>
      </c>
      <c r="F3181" s="182">
        <v>2023</v>
      </c>
      <c r="G3181" s="182">
        <v>9</v>
      </c>
      <c r="H3181" s="185"/>
      <c r="I3181" s="57" t="str">
        <f t="shared" si="628"/>
        <v>Q2</v>
      </c>
      <c r="J3181" s="178" t="s">
        <v>2500</v>
      </c>
      <c r="K3181" s="185" t="s">
        <v>390</v>
      </c>
      <c r="L3181" s="25" t="s">
        <v>2564</v>
      </c>
      <c r="M3181" s="16" t="s">
        <v>47</v>
      </c>
      <c r="N3181" s="16">
        <v>1</v>
      </c>
      <c r="O3181" s="16"/>
      <c r="P3181" s="57" t="str">
        <f t="shared" si="629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87" t="str">
        <f t="shared" si="627"/>
        <v>1.13</v>
      </c>
      <c r="Z3181" s="26">
        <f t="shared" si="637"/>
        <v>490000</v>
      </c>
      <c r="AA3181" s="16">
        <v>1.077</v>
      </c>
      <c r="AB3181" s="35">
        <f t="shared" si="638"/>
        <v>467017.69911504426</v>
      </c>
      <c r="AC3181" s="27">
        <f t="shared" si="630"/>
        <v>68885.110619469022</v>
      </c>
      <c r="AD3181" s="184">
        <v>0.14749999999999999</v>
      </c>
      <c r="AE3181" s="183">
        <f t="shared" si="631"/>
        <v>0</v>
      </c>
      <c r="AF3181" s="183" t="str">
        <f>IF(AND(COUNTIFS($J$18:J3181,J3181)=1,AE3181=1),1,"")</f>
        <v/>
      </c>
      <c r="AG3181" s="183" t="str">
        <f>IF(C3181="","",IF(AND(COUNTIFS($J$18:J3181,J3181)=1,C3181&lt;&gt;""),1,""))</f>
        <v/>
      </c>
      <c r="AH3181" s="183" t="str">
        <f>IF(G3181="","",IF(AND(COUNTIFS($J$18:J3181,J3181)=1,G3181&lt;&gt;""),1,""))</f>
        <v/>
      </c>
      <c r="AI3181" s="28">
        <f t="shared" si="632"/>
        <v>26078226.463097349</v>
      </c>
      <c r="AJ3181" s="28">
        <f t="shared" si="633"/>
        <v>3137870.4427774516</v>
      </c>
      <c r="AK3181" s="29">
        <f t="shared" si="634"/>
        <v>0.12032530077218917</v>
      </c>
      <c r="AL3181" s="25"/>
      <c r="AM3181" s="25"/>
      <c r="AN3181" s="25"/>
      <c r="AO3181" s="25"/>
      <c r="AP3181" s="45" t="str">
        <f t="shared" si="635"/>
        <v>20239</v>
      </c>
      <c r="AQ3181" s="45" t="str">
        <f t="shared" si="636"/>
        <v>20239RMB</v>
      </c>
    </row>
    <row r="3182" spans="1:43" s="15" customFormat="1">
      <c r="A3182" s="16" t="s">
        <v>42</v>
      </c>
      <c r="B3182" s="182">
        <v>2023</v>
      </c>
      <c r="C3182" s="182">
        <v>5</v>
      </c>
      <c r="D3182" s="57" t="str">
        <f t="shared" si="639"/>
        <v>Q1</v>
      </c>
      <c r="E3182" s="16" t="s">
        <v>42</v>
      </c>
      <c r="F3182" s="182">
        <v>2023</v>
      </c>
      <c r="G3182" s="182">
        <v>9</v>
      </c>
      <c r="H3182" s="185"/>
      <c r="I3182" s="57" t="str">
        <f t="shared" si="628"/>
        <v>Q2</v>
      </c>
      <c r="J3182" s="178" t="s">
        <v>2500</v>
      </c>
      <c r="K3182" s="185" t="s">
        <v>390</v>
      </c>
      <c r="L3182" s="25" t="s">
        <v>2548</v>
      </c>
      <c r="M3182" s="16" t="s">
        <v>2546</v>
      </c>
      <c r="N3182" s="16">
        <v>1</v>
      </c>
      <c r="O3182" s="16"/>
      <c r="P3182" s="57" t="str">
        <f t="shared" si="629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87" t="str">
        <f t="shared" si="627"/>
        <v>1.13</v>
      </c>
      <c r="Z3182" s="26">
        <f t="shared" si="637"/>
        <v>350000</v>
      </c>
      <c r="AA3182" s="16">
        <v>1.077</v>
      </c>
      <c r="AB3182" s="35">
        <f t="shared" si="638"/>
        <v>333584.07079646015</v>
      </c>
      <c r="AC3182" s="27">
        <f t="shared" si="630"/>
        <v>49203.650442477869</v>
      </c>
      <c r="AD3182" s="184">
        <v>0.14749999999999999</v>
      </c>
      <c r="AE3182" s="183">
        <f t="shared" si="631"/>
        <v>0</v>
      </c>
      <c r="AF3182" s="183" t="str">
        <f>IF(AND(COUNTIFS($J$18:J3182,J3182)=1,AE3182=1),1,"")</f>
        <v/>
      </c>
      <c r="AG3182" s="183" t="str">
        <f>IF(C3182="","",IF(AND(COUNTIFS($J$18:J3182,J3182)=1,C3182&lt;&gt;""),1,""))</f>
        <v/>
      </c>
      <c r="AH3182" s="183" t="str">
        <f>IF(G3182="","",IF(AND(COUNTIFS($J$18:J3182,J3182)=1,G3182&lt;&gt;""),1,""))</f>
        <v/>
      </c>
      <c r="AI3182" s="28">
        <f t="shared" si="632"/>
        <v>26078226.463097349</v>
      </c>
      <c r="AJ3182" s="28">
        <f t="shared" si="633"/>
        <v>3137870.4427774516</v>
      </c>
      <c r="AK3182" s="29">
        <f t="shared" si="634"/>
        <v>0.12032530077218917</v>
      </c>
      <c r="AL3182" s="25"/>
      <c r="AM3182" s="25"/>
      <c r="AN3182" s="25"/>
      <c r="AO3182" s="25"/>
      <c r="AP3182" s="45" t="str">
        <f t="shared" si="635"/>
        <v>20239</v>
      </c>
      <c r="AQ3182" s="45" t="str">
        <f t="shared" si="636"/>
        <v>20239RMB</v>
      </c>
    </row>
    <row r="3183" spans="1:43" s="15" customFormat="1">
      <c r="A3183" s="16" t="s">
        <v>42</v>
      </c>
      <c r="B3183" s="182">
        <v>2023</v>
      </c>
      <c r="C3183" s="182">
        <v>5</v>
      </c>
      <c r="D3183" s="57" t="str">
        <f t="shared" si="639"/>
        <v>Q1</v>
      </c>
      <c r="E3183" s="16" t="s">
        <v>42</v>
      </c>
      <c r="F3183" s="182">
        <v>2023</v>
      </c>
      <c r="G3183" s="182">
        <v>9</v>
      </c>
      <c r="H3183" s="185"/>
      <c r="I3183" s="57" t="str">
        <f t="shared" si="628"/>
        <v>Q2</v>
      </c>
      <c r="J3183" s="178" t="s">
        <v>2500</v>
      </c>
      <c r="K3183" s="185" t="s">
        <v>390</v>
      </c>
      <c r="L3183" s="25" t="s">
        <v>2783</v>
      </c>
      <c r="M3183" s="16" t="s">
        <v>2778</v>
      </c>
      <c r="N3183" s="16">
        <v>1</v>
      </c>
      <c r="O3183" s="16"/>
      <c r="P3183" s="57" t="str">
        <f t="shared" si="629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87" t="str">
        <f t="shared" si="627"/>
        <v>1.13</v>
      </c>
      <c r="Z3183" s="26">
        <f t="shared" si="637"/>
        <v>380000</v>
      </c>
      <c r="AA3183" s="16">
        <v>1.077</v>
      </c>
      <c r="AB3183" s="35">
        <f t="shared" si="638"/>
        <v>362176.99115044245</v>
      </c>
      <c r="AC3183" s="27">
        <f t="shared" si="630"/>
        <v>53421.106194690256</v>
      </c>
      <c r="AD3183" s="184">
        <v>0.14749999999999999</v>
      </c>
      <c r="AE3183" s="183">
        <f t="shared" si="631"/>
        <v>0</v>
      </c>
      <c r="AF3183" s="183" t="str">
        <f>IF(AND(COUNTIFS($J$18:J3183,J3183)=1,AE3183=1),1,"")</f>
        <v/>
      </c>
      <c r="AG3183" s="183" t="str">
        <f>IF(C3183="","",IF(AND(COUNTIFS($J$18:J3183,J3183)=1,C3183&lt;&gt;""),1,""))</f>
        <v/>
      </c>
      <c r="AH3183" s="183" t="str">
        <f>IF(G3183="","",IF(AND(COUNTIFS($J$18:J3183,J3183)=1,G3183&lt;&gt;""),1,""))</f>
        <v/>
      </c>
      <c r="AI3183" s="28">
        <f t="shared" si="632"/>
        <v>26078226.463097349</v>
      </c>
      <c r="AJ3183" s="28">
        <f t="shared" si="633"/>
        <v>3137870.4427774516</v>
      </c>
      <c r="AK3183" s="29">
        <f t="shared" si="634"/>
        <v>0.12032530077218917</v>
      </c>
      <c r="AL3183" s="25"/>
      <c r="AM3183" s="25"/>
      <c r="AN3183" s="25"/>
      <c r="AO3183" s="25"/>
      <c r="AP3183" s="45" t="str">
        <f t="shared" si="635"/>
        <v>20239</v>
      </c>
      <c r="AQ3183" s="45" t="str">
        <f t="shared" si="636"/>
        <v>20239RMB</v>
      </c>
    </row>
    <row r="3184" spans="1:43" s="15" customFormat="1">
      <c r="A3184" s="16" t="s">
        <v>42</v>
      </c>
      <c r="B3184" s="182">
        <v>2023</v>
      </c>
      <c r="C3184" s="182">
        <v>7</v>
      </c>
      <c r="D3184" s="57" t="str">
        <f t="shared" si="639"/>
        <v>Q2</v>
      </c>
      <c r="E3184" s="16" t="s">
        <v>42</v>
      </c>
      <c r="F3184" s="182">
        <v>2023</v>
      </c>
      <c r="G3184" s="182">
        <v>9</v>
      </c>
      <c r="H3184" s="185"/>
      <c r="I3184" s="57" t="str">
        <f t="shared" si="628"/>
        <v>Q2</v>
      </c>
      <c r="J3184" s="178">
        <v>70262</v>
      </c>
      <c r="K3184" s="185" t="s">
        <v>2547</v>
      </c>
      <c r="L3184" s="25" t="s">
        <v>2724</v>
      </c>
      <c r="M3184" s="16" t="s">
        <v>2546</v>
      </c>
      <c r="N3184" s="16">
        <v>1</v>
      </c>
      <c r="O3184" s="16"/>
      <c r="P3184" s="57" t="str">
        <f t="shared" si="629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87" t="str">
        <f t="shared" si="627"/>
        <v>1</v>
      </c>
      <c r="Z3184" s="26">
        <f t="shared" si="637"/>
        <v>89360</v>
      </c>
      <c r="AA3184" s="16">
        <v>7.8</v>
      </c>
      <c r="AB3184" s="35">
        <f t="shared" si="638"/>
        <v>697008</v>
      </c>
      <c r="AC3184" s="27">
        <f t="shared" si="630"/>
        <v>122882.51040000001</v>
      </c>
      <c r="AD3184" s="184">
        <v>0.17630000000000001</v>
      </c>
      <c r="AE3184" s="183">
        <f t="shared" si="631"/>
        <v>0</v>
      </c>
      <c r="AF3184" s="183" t="str">
        <f>IF(AND(COUNTIFS($J$18:J3184,J3184)=1,AE3184=1),1,"")</f>
        <v/>
      </c>
      <c r="AG3184" s="183">
        <f>IF(C3184="","",IF(AND(COUNTIFS($J$18:J3184,J3184)=1,C3184&lt;&gt;""),1,""))</f>
        <v>1</v>
      </c>
      <c r="AH3184" s="183">
        <f>IF(G3184="","",IF(AND(COUNTIFS($J$18:J3184,J3184)=1,G3184&lt;&gt;""),1,""))</f>
        <v>1</v>
      </c>
      <c r="AI3184" s="28">
        <f t="shared" si="632"/>
        <v>26078226.463097349</v>
      </c>
      <c r="AJ3184" s="28">
        <f t="shared" si="633"/>
        <v>3137870.4427774516</v>
      </c>
      <c r="AK3184" s="29">
        <f t="shared" si="634"/>
        <v>0.12032530077218917</v>
      </c>
      <c r="AL3184" s="25"/>
      <c r="AM3184" s="25"/>
      <c r="AN3184" s="25"/>
      <c r="AO3184" s="25"/>
      <c r="AP3184" s="45" t="str">
        <f t="shared" si="635"/>
        <v>20239</v>
      </c>
      <c r="AQ3184" s="45" t="str">
        <f t="shared" si="636"/>
        <v>20239USD</v>
      </c>
    </row>
    <row r="3185" spans="1:43" s="15" customFormat="1">
      <c r="A3185" s="16" t="s">
        <v>42</v>
      </c>
      <c r="B3185" s="182">
        <v>2023</v>
      </c>
      <c r="C3185" s="182">
        <v>9</v>
      </c>
      <c r="D3185" s="57" t="str">
        <f t="shared" si="639"/>
        <v>Q2</v>
      </c>
      <c r="E3185" s="16" t="s">
        <v>42</v>
      </c>
      <c r="F3185" s="182">
        <v>2023</v>
      </c>
      <c r="G3185" s="182">
        <v>9</v>
      </c>
      <c r="H3185" s="185"/>
      <c r="I3185" s="57" t="str">
        <f t="shared" si="628"/>
        <v>Q2</v>
      </c>
      <c r="J3185" s="178" t="s">
        <v>3021</v>
      </c>
      <c r="K3185" s="185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29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87" t="str">
        <f t="shared" si="627"/>
        <v>1.13</v>
      </c>
      <c r="Z3185" s="26">
        <f t="shared" si="637"/>
        <v>30222</v>
      </c>
      <c r="AA3185" s="16">
        <v>1.077</v>
      </c>
      <c r="AB3185" s="35">
        <f t="shared" si="638"/>
        <v>28804.507964601773</v>
      </c>
      <c r="AC3185" s="27">
        <f t="shared" si="630"/>
        <v>7523.7374803539824</v>
      </c>
      <c r="AD3185" s="184">
        <v>0.26119999999999999</v>
      </c>
      <c r="AE3185" s="183">
        <f t="shared" si="631"/>
        <v>0</v>
      </c>
      <c r="AF3185" s="183" t="str">
        <f>IF(AND(COUNTIFS($J$18:J3185,J3185)=1,AE3185=1),1,"")</f>
        <v/>
      </c>
      <c r="AG3185" s="183">
        <f>IF(C3185="","",IF(AND(COUNTIFS($J$18:J3185,J3185)=1,C3185&lt;&gt;""),1,""))</f>
        <v>1</v>
      </c>
      <c r="AH3185" s="183">
        <f>IF(G3185="","",IF(AND(COUNTIFS($J$18:J3185,J3185)=1,G3185&lt;&gt;""),1,""))</f>
        <v>1</v>
      </c>
      <c r="AI3185" s="28">
        <f t="shared" si="632"/>
        <v>26078226.463097349</v>
      </c>
      <c r="AJ3185" s="28">
        <f t="shared" si="633"/>
        <v>3137870.4427774516</v>
      </c>
      <c r="AK3185" s="29">
        <f t="shared" si="634"/>
        <v>0.12032530077218917</v>
      </c>
      <c r="AL3185" s="25"/>
      <c r="AM3185" s="25"/>
      <c r="AN3185" s="25"/>
      <c r="AO3185" s="25"/>
      <c r="AP3185" s="45" t="str">
        <f t="shared" si="635"/>
        <v>20239</v>
      </c>
      <c r="AQ3185" s="45" t="str">
        <f t="shared" si="636"/>
        <v>20239RMB</v>
      </c>
    </row>
    <row r="3186" spans="1:43" s="15" customFormat="1">
      <c r="A3186" s="16" t="s">
        <v>42</v>
      </c>
      <c r="B3186" s="182">
        <v>2023</v>
      </c>
      <c r="C3186" s="182">
        <v>8</v>
      </c>
      <c r="D3186" s="57" t="str">
        <f t="shared" si="639"/>
        <v>Q2</v>
      </c>
      <c r="E3186" s="16" t="s">
        <v>42</v>
      </c>
      <c r="F3186" s="182">
        <v>2023</v>
      </c>
      <c r="G3186" s="182">
        <v>9</v>
      </c>
      <c r="H3186" s="185"/>
      <c r="I3186" s="57" t="str">
        <f t="shared" si="628"/>
        <v>Q2</v>
      </c>
      <c r="J3186" s="178" t="s">
        <v>3022</v>
      </c>
      <c r="K3186" s="185" t="s">
        <v>390</v>
      </c>
      <c r="L3186" s="25" t="s">
        <v>3023</v>
      </c>
      <c r="M3186" s="16" t="s">
        <v>354</v>
      </c>
      <c r="N3186" s="16">
        <v>1</v>
      </c>
      <c r="O3186" s="16"/>
      <c r="P3186" s="57" t="str">
        <f t="shared" si="629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87" t="str">
        <f t="shared" si="627"/>
        <v>1.13</v>
      </c>
      <c r="Z3186" s="26">
        <f t="shared" si="637"/>
        <v>260000</v>
      </c>
      <c r="AA3186" s="16">
        <v>1.077</v>
      </c>
      <c r="AB3186" s="35">
        <f t="shared" si="638"/>
        <v>247805.30973451328</v>
      </c>
      <c r="AC3186" s="27">
        <f t="shared" si="630"/>
        <v>23194.576991150443</v>
      </c>
      <c r="AD3186" s="184">
        <v>9.3600000000000003E-2</v>
      </c>
      <c r="AE3186" s="183">
        <f t="shared" si="631"/>
        <v>0</v>
      </c>
      <c r="AF3186" s="183" t="str">
        <f>IF(AND(COUNTIFS($J$18:J3186,J3186)=1,AE3186=1),1,"")</f>
        <v/>
      </c>
      <c r="AG3186" s="183">
        <f>IF(C3186="","",IF(AND(COUNTIFS($J$18:J3186,J3186)=1,C3186&lt;&gt;""),1,""))</f>
        <v>1</v>
      </c>
      <c r="AH3186" s="183">
        <f>IF(G3186="","",IF(AND(COUNTIFS($J$18:J3186,J3186)=1,G3186&lt;&gt;""),1,""))</f>
        <v>1</v>
      </c>
      <c r="AI3186" s="28">
        <f t="shared" si="632"/>
        <v>26078226.463097349</v>
      </c>
      <c r="AJ3186" s="28">
        <f t="shared" si="633"/>
        <v>3137870.4427774516</v>
      </c>
      <c r="AK3186" s="29">
        <f t="shared" si="634"/>
        <v>0.12032530077218917</v>
      </c>
      <c r="AL3186" s="25"/>
      <c r="AM3186" s="25"/>
      <c r="AN3186" s="25"/>
      <c r="AO3186" s="25"/>
      <c r="AP3186" s="45" t="str">
        <f t="shared" si="635"/>
        <v>20239</v>
      </c>
      <c r="AQ3186" s="45" t="str">
        <f t="shared" si="636"/>
        <v>20239RMB</v>
      </c>
    </row>
    <row r="3187" spans="1:43" s="15" customFormat="1">
      <c r="A3187" s="16" t="s">
        <v>42</v>
      </c>
      <c r="B3187" s="182">
        <v>2023</v>
      </c>
      <c r="C3187" s="182">
        <v>6</v>
      </c>
      <c r="D3187" s="57" t="str">
        <f t="shared" si="639"/>
        <v>Q1</v>
      </c>
      <c r="E3187" s="182" t="s">
        <v>42</v>
      </c>
      <c r="F3187" s="182">
        <v>2024</v>
      </c>
      <c r="G3187" s="182">
        <v>1</v>
      </c>
      <c r="H3187" s="185"/>
      <c r="I3187" s="57" t="str">
        <f t="shared" si="628"/>
        <v>Q4</v>
      </c>
      <c r="J3187" s="178" t="s">
        <v>2720</v>
      </c>
      <c r="K3187" s="185" t="s">
        <v>2721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29"/>
        <v>MAIN UNIT</v>
      </c>
      <c r="Q3187" s="16" t="s">
        <v>56</v>
      </c>
      <c r="R3187" s="16" t="s">
        <v>49</v>
      </c>
      <c r="S3187" s="16" t="s">
        <v>36</v>
      </c>
      <c r="T3187" s="16" t="s">
        <v>65</v>
      </c>
      <c r="U3187" s="16" t="s">
        <v>2471</v>
      </c>
      <c r="V3187" s="16" t="s">
        <v>114</v>
      </c>
      <c r="W3187" s="16" t="s">
        <v>96</v>
      </c>
      <c r="X3187" s="34">
        <v>7960000</v>
      </c>
      <c r="Y3187" s="187" t="str">
        <f t="shared" ref="Y3187:Y3192" si="640">IF(W3187="RMB","1.13", "1")</f>
        <v>1</v>
      </c>
      <c r="Z3187" s="26">
        <f t="shared" si="637"/>
        <v>7960000</v>
      </c>
      <c r="AA3187" s="16">
        <v>5.6300000000000003E-2</v>
      </c>
      <c r="AB3187" s="35">
        <f t="shared" si="638"/>
        <v>448148</v>
      </c>
      <c r="AC3187" s="27">
        <f t="shared" si="630"/>
        <v>53777.759999999995</v>
      </c>
      <c r="AD3187" s="184">
        <v>0.12</v>
      </c>
      <c r="AE3187" s="183">
        <f t="shared" si="631"/>
        <v>1</v>
      </c>
      <c r="AF3187" s="183" t="str">
        <f>IF(AND(COUNTIFS($J$18:J3187,J3187)=1,AE3187=1),1,"")</f>
        <v/>
      </c>
      <c r="AG3187" s="183" t="str">
        <f>IF(C3187="","",IF(AND(COUNTIFS($J$18:J3187,J3187)=1,C3187&lt;&gt;""),1,""))</f>
        <v/>
      </c>
      <c r="AH3187" s="183" t="str">
        <f>IF(G3187="","",IF(AND(COUNTIFS($J$18:J3187,J3187)=1,G3187&lt;&gt;""),1,""))</f>
        <v/>
      </c>
      <c r="AI3187" s="28">
        <f t="shared" si="632"/>
        <v>13068719.89557522</v>
      </c>
      <c r="AJ3187" s="28">
        <f t="shared" si="633"/>
        <v>1568246.387469027</v>
      </c>
      <c r="AK3187" s="29">
        <f t="shared" si="634"/>
        <v>0.12000000000000005</v>
      </c>
      <c r="AL3187" s="25"/>
      <c r="AM3187" s="25"/>
      <c r="AN3187" s="25"/>
      <c r="AO3187" s="25"/>
      <c r="AP3187" s="45" t="str">
        <f t="shared" si="635"/>
        <v>20241</v>
      </c>
      <c r="AQ3187" s="45" t="str">
        <f t="shared" si="636"/>
        <v>20241JPY</v>
      </c>
    </row>
    <row r="3188" spans="1:43" s="15" customFormat="1">
      <c r="A3188" s="16" t="s">
        <v>42</v>
      </c>
      <c r="B3188" s="182">
        <v>2023</v>
      </c>
      <c r="C3188" s="182">
        <v>6</v>
      </c>
      <c r="D3188" s="57" t="str">
        <f t="shared" si="639"/>
        <v>Q1</v>
      </c>
      <c r="E3188" s="182" t="s">
        <v>42</v>
      </c>
      <c r="F3188" s="182">
        <v>2024</v>
      </c>
      <c r="G3188" s="182">
        <v>1</v>
      </c>
      <c r="H3188" s="185"/>
      <c r="I3188" s="57" t="str">
        <f t="shared" si="628"/>
        <v>Q4</v>
      </c>
      <c r="J3188" s="178" t="s">
        <v>2720</v>
      </c>
      <c r="K3188" s="185" t="s">
        <v>2721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29"/>
        <v>MAIN UNIT</v>
      </c>
      <c r="Q3188" s="16" t="s">
        <v>56</v>
      </c>
      <c r="R3188" s="16" t="s">
        <v>49</v>
      </c>
      <c r="S3188" s="16" t="s">
        <v>36</v>
      </c>
      <c r="T3188" s="16" t="s">
        <v>65</v>
      </c>
      <c r="U3188" s="16" t="s">
        <v>2471</v>
      </c>
      <c r="V3188" s="16" t="s">
        <v>114</v>
      </c>
      <c r="W3188" s="16" t="s">
        <v>96</v>
      </c>
      <c r="X3188" s="34">
        <v>7960000</v>
      </c>
      <c r="Y3188" s="187" t="str">
        <f t="shared" si="640"/>
        <v>1</v>
      </c>
      <c r="Z3188" s="26">
        <f t="shared" si="637"/>
        <v>7960000</v>
      </c>
      <c r="AA3188" s="16">
        <v>5.6300000000000003E-2</v>
      </c>
      <c r="AB3188" s="35">
        <f t="shared" si="638"/>
        <v>448148</v>
      </c>
      <c r="AC3188" s="27">
        <f t="shared" si="630"/>
        <v>53777.759999999995</v>
      </c>
      <c r="AD3188" s="184">
        <v>0.12</v>
      </c>
      <c r="AE3188" s="183">
        <f t="shared" si="631"/>
        <v>1</v>
      </c>
      <c r="AF3188" s="183" t="str">
        <f>IF(AND(COUNTIFS($J$18:J3188,J3188)=1,AE3188=1),1,"")</f>
        <v/>
      </c>
      <c r="AG3188" s="183" t="str">
        <f>IF(C3188="","",IF(AND(COUNTIFS($J$18:J3188,J3188)=1,C3188&lt;&gt;""),1,""))</f>
        <v/>
      </c>
      <c r="AH3188" s="183" t="str">
        <f>IF(G3188="","",IF(AND(COUNTIFS($J$18:J3188,J3188)=1,G3188&lt;&gt;""),1,""))</f>
        <v/>
      </c>
      <c r="AI3188" s="28">
        <f t="shared" si="632"/>
        <v>13068719.89557522</v>
      </c>
      <c r="AJ3188" s="28">
        <f t="shared" si="633"/>
        <v>1568246.387469027</v>
      </c>
      <c r="AK3188" s="29">
        <f t="shared" si="634"/>
        <v>0.12000000000000005</v>
      </c>
      <c r="AL3188" s="25"/>
      <c r="AM3188" s="25"/>
      <c r="AN3188" s="25"/>
      <c r="AO3188" s="25"/>
      <c r="AP3188" s="45" t="str">
        <f t="shared" si="635"/>
        <v>20241</v>
      </c>
      <c r="AQ3188" s="45" t="str">
        <f t="shared" si="636"/>
        <v>20241JPY</v>
      </c>
    </row>
    <row r="3189" spans="1:43" s="15" customFormat="1">
      <c r="A3189" s="16" t="s">
        <v>42</v>
      </c>
      <c r="B3189" s="182">
        <v>2023</v>
      </c>
      <c r="C3189" s="182">
        <v>7</v>
      </c>
      <c r="D3189" s="57" t="str">
        <f t="shared" si="639"/>
        <v>Q2</v>
      </c>
      <c r="E3189" s="16" t="s">
        <v>42</v>
      </c>
      <c r="F3189" s="182">
        <v>2023</v>
      </c>
      <c r="G3189" s="182">
        <v>11</v>
      </c>
      <c r="H3189" s="185"/>
      <c r="I3189" s="57" t="str">
        <f t="shared" si="628"/>
        <v>Q3</v>
      </c>
      <c r="J3189" s="178" t="s">
        <v>2562</v>
      </c>
      <c r="K3189" s="185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29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87" t="str">
        <f t="shared" si="640"/>
        <v>1</v>
      </c>
      <c r="Z3189" s="26">
        <f t="shared" si="637"/>
        <v>15000000</v>
      </c>
      <c r="AA3189" s="16">
        <v>5.3400000000000003E-2</v>
      </c>
      <c r="AB3189" s="35">
        <f t="shared" si="638"/>
        <v>801000</v>
      </c>
      <c r="AC3189" s="27">
        <f t="shared" si="630"/>
        <v>96120</v>
      </c>
      <c r="AD3189" s="184">
        <v>0.12</v>
      </c>
      <c r="AE3189" s="183">
        <f t="shared" si="631"/>
        <v>0</v>
      </c>
      <c r="AF3189" s="183" t="str">
        <f>IF(AND(COUNTIFS($J$18:J3189,J3189)=1,AE3189=1),1,"")</f>
        <v/>
      </c>
      <c r="AG3189" s="183" t="str">
        <f>IF(C3189="","",IF(AND(COUNTIFS($J$18:J3189,J3189)=1,C3189&lt;&gt;""),1,""))</f>
        <v/>
      </c>
      <c r="AH3189" s="183" t="str">
        <f>IF(G3189="","",IF(AND(COUNTIFS($J$18:J3189,J3189)=1,G3189&lt;&gt;""),1,""))</f>
        <v/>
      </c>
      <c r="AI3189" s="28">
        <f t="shared" si="632"/>
        <v>11730565.00042478</v>
      </c>
      <c r="AJ3189" s="28">
        <f t="shared" si="633"/>
        <v>1971465.2465810829</v>
      </c>
      <c r="AK3189" s="29">
        <f t="shared" si="634"/>
        <v>0.16806225842571892</v>
      </c>
      <c r="AL3189" s="25"/>
      <c r="AM3189" s="25"/>
      <c r="AN3189" s="25"/>
      <c r="AO3189" s="25"/>
      <c r="AP3189" s="45" t="str">
        <f t="shared" si="635"/>
        <v>202311</v>
      </c>
      <c r="AQ3189" s="45" t="str">
        <f t="shared" si="636"/>
        <v>202311JPY</v>
      </c>
    </row>
    <row r="3190" spans="1:43" s="15" customFormat="1">
      <c r="A3190" s="16" t="s">
        <v>42</v>
      </c>
      <c r="B3190" s="182">
        <v>2023</v>
      </c>
      <c r="C3190" s="182">
        <v>7</v>
      </c>
      <c r="D3190" s="57" t="str">
        <f t="shared" si="639"/>
        <v>Q2</v>
      </c>
      <c r="E3190" s="16" t="s">
        <v>171</v>
      </c>
      <c r="F3190" s="16" t="s">
        <v>171</v>
      </c>
      <c r="G3190" s="182" t="s">
        <v>171</v>
      </c>
      <c r="H3190" s="185"/>
      <c r="I3190" s="57" t="str">
        <f t="shared" si="628"/>
        <v>Cancel</v>
      </c>
      <c r="J3190" s="178" t="s">
        <v>2553</v>
      </c>
      <c r="K3190" s="185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29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87" t="str">
        <f t="shared" si="640"/>
        <v>1</v>
      </c>
      <c r="Z3190" s="26">
        <f t="shared" si="637"/>
        <v>15000000</v>
      </c>
      <c r="AA3190" s="16">
        <v>5.4199999999999998E-2</v>
      </c>
      <c r="AB3190" s="35">
        <f t="shared" si="638"/>
        <v>813000</v>
      </c>
      <c r="AC3190" s="27">
        <f t="shared" si="630"/>
        <v>97560</v>
      </c>
      <c r="AD3190" s="181">
        <v>0.12</v>
      </c>
      <c r="AE3190" s="183">
        <f t="shared" si="631"/>
        <v>0</v>
      </c>
      <c r="AF3190" s="183" t="str">
        <f>IF(AND(COUNTIFS($J$18:J3190,J3190)=1,AE3190=1),1,"")</f>
        <v/>
      </c>
      <c r="AG3190" s="183" t="str">
        <f>IF(C3190="","",IF(AND(COUNTIFS($J$18:J3190,J3190)=1,C3190&lt;&gt;""),1,""))</f>
        <v/>
      </c>
      <c r="AH3190" s="183" t="str">
        <f>IF(G3190="","",IF(AND(COUNTIFS($J$18:J3190,J3190)=1,G3190&lt;&gt;""),1,""))</f>
        <v/>
      </c>
      <c r="AI3190" s="28">
        <f t="shared" si="632"/>
        <v>468573419.10712183</v>
      </c>
      <c r="AJ3190" s="28">
        <f t="shared" si="633"/>
        <v>55829466.862621114</v>
      </c>
      <c r="AK3190" s="29">
        <f t="shared" si="634"/>
        <v>0.11914774629983395</v>
      </c>
      <c r="AL3190" s="25"/>
      <c r="AM3190" s="25"/>
      <c r="AN3190" s="25"/>
      <c r="AO3190" s="25"/>
      <c r="AP3190" s="45" t="str">
        <f t="shared" si="635"/>
        <v>CancelCancel</v>
      </c>
      <c r="AQ3190" s="45" t="str">
        <f t="shared" si="636"/>
        <v>CancelCancelJPY</v>
      </c>
    </row>
    <row r="3191" spans="1:43" s="15" customFormat="1">
      <c r="A3191" s="16" t="s">
        <v>42</v>
      </c>
      <c r="B3191" s="182">
        <v>2023</v>
      </c>
      <c r="C3191" s="182">
        <v>7</v>
      </c>
      <c r="D3191" s="57" t="str">
        <f t="shared" si="639"/>
        <v>Q2</v>
      </c>
      <c r="E3191" s="16" t="s">
        <v>171</v>
      </c>
      <c r="F3191" s="16" t="s">
        <v>171</v>
      </c>
      <c r="G3191" s="182" t="s">
        <v>171</v>
      </c>
      <c r="H3191" s="185"/>
      <c r="I3191" s="57" t="str">
        <f t="shared" si="628"/>
        <v>Cancel</v>
      </c>
      <c r="J3191" s="178" t="s">
        <v>2553</v>
      </c>
      <c r="K3191" s="185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29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87" t="str">
        <f t="shared" si="640"/>
        <v>1</v>
      </c>
      <c r="Z3191" s="26">
        <f t="shared" si="637"/>
        <v>15000000</v>
      </c>
      <c r="AA3191" s="16">
        <v>5.4199999999999998E-2</v>
      </c>
      <c r="AB3191" s="35">
        <f t="shared" si="638"/>
        <v>813000</v>
      </c>
      <c r="AC3191" s="27">
        <f t="shared" si="630"/>
        <v>97560</v>
      </c>
      <c r="AD3191" s="181">
        <v>0.12</v>
      </c>
      <c r="AE3191" s="183">
        <f t="shared" si="631"/>
        <v>0</v>
      </c>
      <c r="AF3191" s="183" t="str">
        <f>IF(AND(COUNTIFS($J$18:J3191,J3191)=1,AE3191=1),1,"")</f>
        <v/>
      </c>
      <c r="AG3191" s="183" t="str">
        <f>IF(C3191="","",IF(AND(COUNTIFS($J$18:J3191,J3191)=1,C3191&lt;&gt;""),1,""))</f>
        <v/>
      </c>
      <c r="AH3191" s="183" t="str">
        <f>IF(G3191="","",IF(AND(COUNTIFS($J$18:J3191,J3191)=1,G3191&lt;&gt;""),1,""))</f>
        <v/>
      </c>
      <c r="AI3191" s="28">
        <f t="shared" si="632"/>
        <v>468573419.10712183</v>
      </c>
      <c r="AJ3191" s="28">
        <f t="shared" si="633"/>
        <v>55829466.862621114</v>
      </c>
      <c r="AK3191" s="29">
        <f t="shared" si="634"/>
        <v>0.11914774629983395</v>
      </c>
      <c r="AL3191" s="25"/>
      <c r="AM3191" s="25"/>
      <c r="AN3191" s="25"/>
      <c r="AO3191" s="25"/>
      <c r="AP3191" s="45" t="str">
        <f t="shared" si="635"/>
        <v>CancelCancel</v>
      </c>
      <c r="AQ3191" s="45" t="str">
        <f t="shared" si="636"/>
        <v>CancelCancelJPY</v>
      </c>
    </row>
    <row r="3192" spans="1:43" s="15" customFormat="1">
      <c r="A3192" s="16" t="s">
        <v>35</v>
      </c>
      <c r="B3192" s="182">
        <v>2021</v>
      </c>
      <c r="C3192" s="182">
        <v>2</v>
      </c>
      <c r="D3192" s="57" t="str">
        <f t="shared" si="639"/>
        <v>Q4</v>
      </c>
      <c r="E3192" s="182" t="s">
        <v>2522</v>
      </c>
      <c r="F3192" s="182" t="s">
        <v>2530</v>
      </c>
      <c r="G3192" s="182" t="s">
        <v>2530</v>
      </c>
      <c r="H3192" s="185"/>
      <c r="I3192" s="57" t="str">
        <f t="shared" si="628"/>
        <v>TBA</v>
      </c>
      <c r="J3192" s="178" t="s">
        <v>3024</v>
      </c>
      <c r="K3192" s="185" t="s">
        <v>3025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29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87" t="str">
        <f t="shared" si="640"/>
        <v>1</v>
      </c>
      <c r="Z3192" s="26">
        <f t="shared" si="637"/>
        <v>8900000</v>
      </c>
      <c r="AA3192" s="16">
        <v>5.4199999999999998E-2</v>
      </c>
      <c r="AB3192" s="35">
        <f t="shared" si="638"/>
        <v>482380</v>
      </c>
      <c r="AC3192" s="27">
        <f t="shared" si="630"/>
        <v>57885.599999999999</v>
      </c>
      <c r="AD3192" s="184">
        <v>0.12</v>
      </c>
      <c r="AE3192" s="183">
        <f t="shared" si="631"/>
        <v>1</v>
      </c>
      <c r="AF3192" s="183">
        <f>IF(AND(COUNTIFS($J$18:J3192,J3192)=1,AE3192=1),1,"")</f>
        <v>1</v>
      </c>
      <c r="AG3192" s="183">
        <f>IF(C3192="","",IF(AND(COUNTIFS($J$18:J3192,J3192)=1,C3192&lt;&gt;""),1,""))</f>
        <v>1</v>
      </c>
      <c r="AH3192" s="183">
        <f>IF(G3192="","",IF(AND(COUNTIFS($J$18:J3192,J3192)=1,G3192&lt;&gt;""),1,""))</f>
        <v>1</v>
      </c>
      <c r="AI3192" s="28">
        <f t="shared" si="632"/>
        <v>26597845.334513277</v>
      </c>
      <c r="AJ3192" s="28">
        <f t="shared" si="633"/>
        <v>3122616.3251415933</v>
      </c>
      <c r="AK3192" s="29">
        <f t="shared" si="634"/>
        <v>0.11740110094894403</v>
      </c>
      <c r="AL3192" s="25"/>
      <c r="AM3192" s="25"/>
      <c r="AN3192" s="25"/>
      <c r="AO3192" s="25"/>
      <c r="AP3192" s="45" t="str">
        <f t="shared" si="635"/>
        <v>TBATBA</v>
      </c>
      <c r="AQ3192" s="45" t="str">
        <f t="shared" si="636"/>
        <v>TBATBAJPY</v>
      </c>
    </row>
    <row r="3193" spans="1:43" s="15" customFormat="1">
      <c r="A3193" s="186" t="s">
        <v>41</v>
      </c>
      <c r="B3193" s="182"/>
      <c r="C3193" s="182" t="s">
        <v>171</v>
      </c>
      <c r="D3193" s="57" t="str">
        <f t="shared" si="639"/>
        <v/>
      </c>
      <c r="E3193" s="16" t="s">
        <v>171</v>
      </c>
      <c r="F3193" s="16" t="s">
        <v>171</v>
      </c>
      <c r="G3193" s="182" t="s">
        <v>171</v>
      </c>
      <c r="H3193" s="185"/>
      <c r="I3193" s="57" t="str">
        <f t="shared" si="628"/>
        <v>Cancel</v>
      </c>
      <c r="J3193" s="178" t="s">
        <v>171</v>
      </c>
      <c r="K3193" s="185" t="s">
        <v>2547</v>
      </c>
      <c r="L3193" s="25" t="s">
        <v>2545</v>
      </c>
      <c r="M3193" s="16" t="s">
        <v>2546</v>
      </c>
      <c r="N3193" s="16">
        <v>1</v>
      </c>
      <c r="O3193" s="16"/>
      <c r="P3193" s="57" t="str">
        <f t="shared" si="629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87" t="str">
        <f>IF(W3193="","",IF(W3193="RMB","1.13", "1"))</f>
        <v>1.13</v>
      </c>
      <c r="Z3193" s="26">
        <f t="shared" si="637"/>
        <v>1200000</v>
      </c>
      <c r="AA3193" s="16">
        <v>1.08</v>
      </c>
      <c r="AB3193" s="35">
        <f t="shared" si="638"/>
        <v>1146902.6548672568</v>
      </c>
      <c r="AC3193" s="27">
        <f t="shared" si="630"/>
        <v>137628.3185840708</v>
      </c>
      <c r="AD3193" s="184">
        <v>0.12</v>
      </c>
      <c r="AE3193" s="183">
        <f t="shared" si="631"/>
        <v>0</v>
      </c>
      <c r="AF3193" s="183" t="str">
        <f>IF(AND(COUNTIFS($J$18:J3193,J3193)=1,AE3193=1),1,"")</f>
        <v/>
      </c>
      <c r="AG3193" s="183">
        <f>IF(C3193="","",IF(AND(COUNTIFS($J$18:J3193,J3193)=1,C3193&lt;&gt;""),1,""))</f>
        <v>1</v>
      </c>
      <c r="AH3193" s="183">
        <f>IF(G3193="","",IF(AND(COUNTIFS($J$18:J3193,J3193)=1,G3193&lt;&gt;""),1,""))</f>
        <v>1</v>
      </c>
      <c r="AI3193" s="28">
        <f t="shared" si="632"/>
        <v>468573419.10712183</v>
      </c>
      <c r="AJ3193" s="28">
        <f t="shared" si="633"/>
        <v>55829466.862621114</v>
      </c>
      <c r="AK3193" s="29">
        <f t="shared" si="634"/>
        <v>0.11914774629983395</v>
      </c>
      <c r="AL3193" s="25"/>
      <c r="AM3193" s="25"/>
      <c r="AN3193" s="25"/>
      <c r="AO3193" s="25"/>
      <c r="AP3193" s="45" t="str">
        <f t="shared" si="635"/>
        <v>CancelCancel</v>
      </c>
      <c r="AQ3193" s="45" t="str">
        <f t="shared" si="636"/>
        <v>CancelCancelRMB</v>
      </c>
    </row>
    <row r="3194" spans="1:43" s="15" customFormat="1">
      <c r="A3194" s="186" t="s">
        <v>42</v>
      </c>
      <c r="B3194" s="182"/>
      <c r="C3194" s="182" t="s">
        <v>171</v>
      </c>
      <c r="D3194" s="57" t="str">
        <f t="shared" si="639"/>
        <v/>
      </c>
      <c r="E3194" s="16" t="s">
        <v>171</v>
      </c>
      <c r="F3194" s="16" t="s">
        <v>171</v>
      </c>
      <c r="G3194" s="182" t="s">
        <v>171</v>
      </c>
      <c r="H3194" s="185"/>
      <c r="I3194" s="57" t="str">
        <f t="shared" si="628"/>
        <v>Cancel</v>
      </c>
      <c r="J3194" s="178" t="s">
        <v>3026</v>
      </c>
      <c r="K3194" s="185" t="s">
        <v>3027</v>
      </c>
      <c r="L3194" s="25" t="s">
        <v>3028</v>
      </c>
      <c r="M3194" s="16" t="s">
        <v>2546</v>
      </c>
      <c r="N3194" s="16">
        <v>1</v>
      </c>
      <c r="O3194" s="16"/>
      <c r="P3194" s="57" t="str">
        <f t="shared" si="629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87" t="str">
        <f>IF(W3194="","",IF(W3194="RMB","1.13", "1"))</f>
        <v>1</v>
      </c>
      <c r="Z3194" s="26">
        <f t="shared" si="637"/>
        <v>76000</v>
      </c>
      <c r="AA3194" s="16">
        <v>7.8</v>
      </c>
      <c r="AB3194" s="35">
        <f t="shared" si="638"/>
        <v>592800</v>
      </c>
      <c r="AC3194" s="27">
        <f t="shared" si="630"/>
        <v>71136</v>
      </c>
      <c r="AD3194" s="184">
        <v>0.12</v>
      </c>
      <c r="AE3194" s="183">
        <f t="shared" si="631"/>
        <v>0</v>
      </c>
      <c r="AF3194" s="183" t="str">
        <f>IF(AND(COUNTIFS($J$18:J3194,J3194)=1,AE3194=1),1,"")</f>
        <v/>
      </c>
      <c r="AG3194" s="183">
        <f>IF(C3194="","",IF(AND(COUNTIFS($J$18:J3194,J3194)=1,C3194&lt;&gt;""),1,""))</f>
        <v>1</v>
      </c>
      <c r="AH3194" s="183">
        <f>IF(G3194="","",IF(AND(COUNTIFS($J$18:J3194,J3194)=1,G3194&lt;&gt;""),1,""))</f>
        <v>1</v>
      </c>
      <c r="AI3194" s="28">
        <f t="shared" si="632"/>
        <v>468573419.10712183</v>
      </c>
      <c r="AJ3194" s="28">
        <f t="shared" si="633"/>
        <v>55829466.862621114</v>
      </c>
      <c r="AK3194" s="29">
        <f t="shared" si="634"/>
        <v>0.11914774629983395</v>
      </c>
      <c r="AL3194" s="25"/>
      <c r="AM3194" s="25"/>
      <c r="AN3194" s="25"/>
      <c r="AO3194" s="25"/>
      <c r="AP3194" s="45" t="str">
        <f t="shared" si="635"/>
        <v>CancelCancel</v>
      </c>
      <c r="AQ3194" s="45" t="str">
        <f t="shared" si="636"/>
        <v>CancelCancelUSD</v>
      </c>
    </row>
    <row r="3195" spans="1:43" s="15" customFormat="1">
      <c r="A3195" s="16" t="s">
        <v>35</v>
      </c>
      <c r="B3195" s="182">
        <v>2021</v>
      </c>
      <c r="C3195" s="182">
        <v>2</v>
      </c>
      <c r="D3195" s="57" t="str">
        <f t="shared" si="639"/>
        <v>Q4</v>
      </c>
      <c r="E3195" s="182" t="s">
        <v>2522</v>
      </c>
      <c r="F3195" s="182" t="s">
        <v>2530</v>
      </c>
      <c r="G3195" s="182" t="s">
        <v>2530</v>
      </c>
      <c r="H3195" s="185"/>
      <c r="I3195" s="57" t="str">
        <f t="shared" si="628"/>
        <v>TBA</v>
      </c>
      <c r="J3195" s="178" t="s">
        <v>3024</v>
      </c>
      <c r="K3195" s="185" t="s">
        <v>3025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29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87" t="str">
        <f>IF(W3195="RMB","1.13", "1")</f>
        <v>1</v>
      </c>
      <c r="Z3195" s="26">
        <f t="shared" si="637"/>
        <v>11500000</v>
      </c>
      <c r="AA3195" s="16">
        <v>5.4199999999999998E-2</v>
      </c>
      <c r="AB3195" s="35">
        <f t="shared" si="638"/>
        <v>623300</v>
      </c>
      <c r="AC3195" s="27">
        <f t="shared" si="630"/>
        <v>74796</v>
      </c>
      <c r="AD3195" s="184">
        <v>0.12</v>
      </c>
      <c r="AE3195" s="183">
        <f t="shared" si="631"/>
        <v>1</v>
      </c>
      <c r="AF3195" s="183" t="str">
        <f>IF(AND(COUNTIFS($J$18:J3195,J3195)=1,AE3195=1),1,"")</f>
        <v/>
      </c>
      <c r="AG3195" s="183" t="str">
        <f>IF(C3195="","",IF(AND(COUNTIFS($J$18:J3195,J3195)=1,C3195&lt;&gt;""),1,""))</f>
        <v/>
      </c>
      <c r="AH3195" s="183" t="str">
        <f>IF(G3195="","",IF(AND(COUNTIFS($J$18:J3195,J3195)=1,G3195&lt;&gt;""),1,""))</f>
        <v/>
      </c>
      <c r="AI3195" s="28">
        <f t="shared" si="632"/>
        <v>26597845.334513277</v>
      </c>
      <c r="AJ3195" s="28">
        <f t="shared" si="633"/>
        <v>3122616.3251415933</v>
      </c>
      <c r="AK3195" s="29">
        <f t="shared" si="634"/>
        <v>0.11740110094894403</v>
      </c>
      <c r="AL3195" s="25"/>
      <c r="AM3195" s="25"/>
      <c r="AN3195" s="25"/>
      <c r="AO3195" s="25"/>
      <c r="AP3195" s="45" t="str">
        <f t="shared" si="635"/>
        <v>TBATBA</v>
      </c>
      <c r="AQ3195" s="45" t="str">
        <f t="shared" si="636"/>
        <v>TBATBAJPY</v>
      </c>
    </row>
    <row r="3196" spans="1:43" s="15" customFormat="1">
      <c r="A3196" s="16" t="s">
        <v>40</v>
      </c>
      <c r="B3196" s="182">
        <v>2021</v>
      </c>
      <c r="C3196" s="182">
        <v>12</v>
      </c>
      <c r="D3196" s="57" t="str">
        <f t="shared" si="639"/>
        <v>Q3</v>
      </c>
      <c r="E3196" s="16" t="s">
        <v>171</v>
      </c>
      <c r="F3196" s="182" t="s">
        <v>171</v>
      </c>
      <c r="G3196" s="182" t="s">
        <v>171</v>
      </c>
      <c r="H3196" s="185"/>
      <c r="I3196" s="57" t="str">
        <f t="shared" si="628"/>
        <v>Cancel</v>
      </c>
      <c r="J3196" s="178" t="s">
        <v>3029</v>
      </c>
      <c r="K3196" s="185" t="s">
        <v>1910</v>
      </c>
      <c r="L3196" s="25" t="s">
        <v>2564</v>
      </c>
      <c r="M3196" s="16" t="s">
        <v>47</v>
      </c>
      <c r="N3196" s="16">
        <v>1</v>
      </c>
      <c r="O3196" s="16"/>
      <c r="P3196" s="57" t="str">
        <f t="shared" si="629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87" t="str">
        <f>IF(W3196="","",IF(W3196="RMB","1.13", "1"))</f>
        <v>1</v>
      </c>
      <c r="Z3196" s="26">
        <f t="shared" si="637"/>
        <v>10600000</v>
      </c>
      <c r="AA3196" s="16">
        <v>5.3400000000000003E-2</v>
      </c>
      <c r="AB3196" s="35">
        <f t="shared" si="638"/>
        <v>566040</v>
      </c>
      <c r="AC3196" s="27">
        <f t="shared" si="630"/>
        <v>109981.572</v>
      </c>
      <c r="AD3196" s="181">
        <v>0.1943</v>
      </c>
      <c r="AE3196" s="183">
        <f t="shared" si="631"/>
        <v>1</v>
      </c>
      <c r="AF3196" s="183">
        <f>IF(AND(COUNTIFS($J$18:J3196,J3196)=1,AE3196=1),1,"")</f>
        <v>1</v>
      </c>
      <c r="AG3196" s="183">
        <f>IF(C3196="","",IF(AND(COUNTIFS($J$18:J3196,J3196)=1,C3196&lt;&gt;""),1,""))</f>
        <v>1</v>
      </c>
      <c r="AH3196" s="183">
        <f>IF(G3196="","",IF(AND(COUNTIFS($J$18:J3196,J3196)=1,G3196&lt;&gt;""),1,""))</f>
        <v>1</v>
      </c>
      <c r="AI3196" s="28">
        <f t="shared" si="632"/>
        <v>468573419.10712183</v>
      </c>
      <c r="AJ3196" s="28">
        <f t="shared" si="633"/>
        <v>55829466.862621114</v>
      </c>
      <c r="AK3196" s="29">
        <f t="shared" si="634"/>
        <v>0.11914774629983395</v>
      </c>
      <c r="AL3196" s="25"/>
      <c r="AM3196" s="25"/>
      <c r="AN3196" s="25"/>
      <c r="AO3196" s="25"/>
      <c r="AP3196" s="45" t="str">
        <f t="shared" si="635"/>
        <v>CancelCancel</v>
      </c>
      <c r="AQ3196" s="45" t="str">
        <f t="shared" si="636"/>
        <v>CancelCancelJPY</v>
      </c>
    </row>
    <row r="3197" spans="1:43" s="15" customFormat="1">
      <c r="A3197" s="16" t="s">
        <v>42</v>
      </c>
      <c r="B3197" s="182">
        <v>2023</v>
      </c>
      <c r="C3197" s="182">
        <v>8</v>
      </c>
      <c r="D3197" s="57" t="str">
        <f t="shared" si="639"/>
        <v>Q2</v>
      </c>
      <c r="E3197" s="16" t="s">
        <v>171</v>
      </c>
      <c r="F3197" s="16" t="s">
        <v>171</v>
      </c>
      <c r="G3197" s="182" t="s">
        <v>171</v>
      </c>
      <c r="H3197" s="185"/>
      <c r="I3197" s="57" t="str">
        <f t="shared" si="628"/>
        <v>Cancel</v>
      </c>
      <c r="J3197" s="178" t="s">
        <v>2565</v>
      </c>
      <c r="K3197" s="185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29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87" t="str">
        <f t="shared" ref="Y3197:Y3206" si="641">IF(W3197="RMB","1.13", "1")</f>
        <v>1</v>
      </c>
      <c r="Z3197" s="26">
        <f t="shared" si="637"/>
        <v>11250000</v>
      </c>
      <c r="AA3197" s="16">
        <v>5.4199999999999998E-2</v>
      </c>
      <c r="AB3197" s="35">
        <f t="shared" si="638"/>
        <v>609750</v>
      </c>
      <c r="AC3197" s="27">
        <f t="shared" si="630"/>
        <v>73170</v>
      </c>
      <c r="AD3197" s="181">
        <v>0.12</v>
      </c>
      <c r="AE3197" s="183">
        <f t="shared" si="631"/>
        <v>0</v>
      </c>
      <c r="AF3197" s="183" t="str">
        <f>IF(AND(COUNTIFS($J$18:J3197,J3197)=1,AE3197=1),1,"")</f>
        <v/>
      </c>
      <c r="AG3197" s="183" t="str">
        <f>IF(C3197="","",IF(AND(COUNTIFS($J$18:J3197,J3197)=1,C3197&lt;&gt;""),1,""))</f>
        <v/>
      </c>
      <c r="AH3197" s="183" t="str">
        <f>IF(G3197="","",IF(AND(COUNTIFS($J$18:J3197,J3197)=1,G3197&lt;&gt;""),1,""))</f>
        <v/>
      </c>
      <c r="AI3197" s="28">
        <f t="shared" si="632"/>
        <v>468573419.10712183</v>
      </c>
      <c r="AJ3197" s="28">
        <f t="shared" si="633"/>
        <v>55829466.862621114</v>
      </c>
      <c r="AK3197" s="29">
        <f t="shared" si="634"/>
        <v>0.11914774629983395</v>
      </c>
      <c r="AL3197" s="25"/>
      <c r="AM3197" s="25"/>
      <c r="AN3197" s="25"/>
      <c r="AO3197" s="25"/>
      <c r="AP3197" s="45" t="str">
        <f t="shared" si="635"/>
        <v>CancelCancel</v>
      </c>
      <c r="AQ3197" s="45" t="str">
        <f t="shared" si="636"/>
        <v>CancelCancelJPY</v>
      </c>
    </row>
    <row r="3198" spans="1:43" s="15" customFormat="1">
      <c r="A3198" s="16" t="s">
        <v>42</v>
      </c>
      <c r="B3198" s="182">
        <v>2023</v>
      </c>
      <c r="C3198" s="182">
        <v>8</v>
      </c>
      <c r="D3198" s="57" t="str">
        <f t="shared" si="639"/>
        <v>Q2</v>
      </c>
      <c r="E3198" s="16" t="s">
        <v>171</v>
      </c>
      <c r="F3198" s="16" t="s">
        <v>171</v>
      </c>
      <c r="G3198" s="182" t="s">
        <v>171</v>
      </c>
      <c r="H3198" s="185"/>
      <c r="I3198" s="57" t="str">
        <f t="shared" si="628"/>
        <v>Cancel</v>
      </c>
      <c r="J3198" s="178" t="s">
        <v>2565</v>
      </c>
      <c r="K3198" s="185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29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87" t="str">
        <f t="shared" si="641"/>
        <v>1</v>
      </c>
      <c r="Z3198" s="26">
        <f t="shared" si="637"/>
        <v>11250000</v>
      </c>
      <c r="AA3198" s="16">
        <v>5.4199999999999998E-2</v>
      </c>
      <c r="AB3198" s="35">
        <f t="shared" si="638"/>
        <v>609750</v>
      </c>
      <c r="AC3198" s="27">
        <f t="shared" si="630"/>
        <v>73170</v>
      </c>
      <c r="AD3198" s="181">
        <v>0.12</v>
      </c>
      <c r="AE3198" s="183">
        <f t="shared" si="631"/>
        <v>0</v>
      </c>
      <c r="AF3198" s="183" t="str">
        <f>IF(AND(COUNTIFS($J$18:J3198,J3198)=1,AE3198=1),1,"")</f>
        <v/>
      </c>
      <c r="AG3198" s="183" t="str">
        <f>IF(C3198="","",IF(AND(COUNTIFS($J$18:J3198,J3198)=1,C3198&lt;&gt;""),1,""))</f>
        <v/>
      </c>
      <c r="AH3198" s="183" t="str">
        <f>IF(G3198="","",IF(AND(COUNTIFS($J$18:J3198,J3198)=1,G3198&lt;&gt;""),1,""))</f>
        <v/>
      </c>
      <c r="AI3198" s="28">
        <f t="shared" si="632"/>
        <v>468573419.10712183</v>
      </c>
      <c r="AJ3198" s="28">
        <f t="shared" si="633"/>
        <v>55829466.862621114</v>
      </c>
      <c r="AK3198" s="29">
        <f t="shared" si="634"/>
        <v>0.11914774629983395</v>
      </c>
      <c r="AL3198" s="25"/>
      <c r="AM3198" s="25"/>
      <c r="AN3198" s="25"/>
      <c r="AO3198" s="25"/>
      <c r="AP3198" s="45" t="str">
        <f t="shared" si="635"/>
        <v>CancelCancel</v>
      </c>
      <c r="AQ3198" s="45" t="str">
        <f t="shared" si="636"/>
        <v>CancelCancelJPY</v>
      </c>
    </row>
    <row r="3199" spans="1:43" s="15" customFormat="1">
      <c r="A3199" s="16" t="s">
        <v>42</v>
      </c>
      <c r="B3199" s="182">
        <v>2023</v>
      </c>
      <c r="C3199" s="182">
        <v>8</v>
      </c>
      <c r="D3199" s="57" t="str">
        <f t="shared" si="639"/>
        <v>Q2</v>
      </c>
      <c r="E3199" s="16" t="s">
        <v>171</v>
      </c>
      <c r="F3199" s="16" t="s">
        <v>171</v>
      </c>
      <c r="G3199" s="182" t="s">
        <v>171</v>
      </c>
      <c r="H3199" s="185"/>
      <c r="I3199" s="57" t="str">
        <f t="shared" si="628"/>
        <v>Cancel</v>
      </c>
      <c r="J3199" s="178" t="s">
        <v>2565</v>
      </c>
      <c r="K3199" s="185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29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87" t="str">
        <f t="shared" si="641"/>
        <v>1</v>
      </c>
      <c r="Z3199" s="26">
        <f t="shared" si="637"/>
        <v>11250000</v>
      </c>
      <c r="AA3199" s="16">
        <v>5.4199999999999998E-2</v>
      </c>
      <c r="AB3199" s="35">
        <f t="shared" si="638"/>
        <v>609750</v>
      </c>
      <c r="AC3199" s="27">
        <f t="shared" si="630"/>
        <v>73170</v>
      </c>
      <c r="AD3199" s="181">
        <v>0.12</v>
      </c>
      <c r="AE3199" s="183">
        <f t="shared" si="631"/>
        <v>0</v>
      </c>
      <c r="AF3199" s="183" t="str">
        <f>IF(AND(COUNTIFS($J$18:J3199,J3199)=1,AE3199=1),1,"")</f>
        <v/>
      </c>
      <c r="AG3199" s="183" t="str">
        <f>IF(C3199="","",IF(AND(COUNTIFS($J$18:J3199,J3199)=1,C3199&lt;&gt;""),1,""))</f>
        <v/>
      </c>
      <c r="AH3199" s="183" t="str">
        <f>IF(G3199="","",IF(AND(COUNTIFS($J$18:J3199,J3199)=1,G3199&lt;&gt;""),1,""))</f>
        <v/>
      </c>
      <c r="AI3199" s="28">
        <f t="shared" si="632"/>
        <v>468573419.10712183</v>
      </c>
      <c r="AJ3199" s="28">
        <f t="shared" si="633"/>
        <v>55829466.862621114</v>
      </c>
      <c r="AK3199" s="29">
        <f t="shared" si="634"/>
        <v>0.11914774629983395</v>
      </c>
      <c r="AL3199" s="25"/>
      <c r="AM3199" s="25"/>
      <c r="AN3199" s="25"/>
      <c r="AO3199" s="25"/>
      <c r="AP3199" s="45" t="str">
        <f t="shared" si="635"/>
        <v>CancelCancel</v>
      </c>
      <c r="AQ3199" s="45" t="str">
        <f t="shared" si="636"/>
        <v>CancelCancelJPY</v>
      </c>
    </row>
    <row r="3200" spans="1:43" s="15" customFormat="1">
      <c r="A3200" s="16" t="s">
        <v>42</v>
      </c>
      <c r="B3200" s="182">
        <v>2023</v>
      </c>
      <c r="C3200" s="182">
        <v>8</v>
      </c>
      <c r="D3200" s="57" t="str">
        <f t="shared" si="639"/>
        <v>Q2</v>
      </c>
      <c r="E3200" s="16" t="s">
        <v>171</v>
      </c>
      <c r="F3200" s="16" t="s">
        <v>171</v>
      </c>
      <c r="G3200" s="182" t="s">
        <v>171</v>
      </c>
      <c r="H3200" s="185"/>
      <c r="I3200" s="57" t="str">
        <f t="shared" si="628"/>
        <v>Cancel</v>
      </c>
      <c r="J3200" s="178" t="s">
        <v>2565</v>
      </c>
      <c r="K3200" s="185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29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87" t="str">
        <f t="shared" si="641"/>
        <v>1</v>
      </c>
      <c r="Z3200" s="26">
        <f t="shared" si="637"/>
        <v>11250000</v>
      </c>
      <c r="AA3200" s="16">
        <v>5.4199999999999998E-2</v>
      </c>
      <c r="AB3200" s="35">
        <f t="shared" si="638"/>
        <v>609750</v>
      </c>
      <c r="AC3200" s="27">
        <f t="shared" si="630"/>
        <v>73170</v>
      </c>
      <c r="AD3200" s="181">
        <v>0.12</v>
      </c>
      <c r="AE3200" s="183">
        <f t="shared" si="631"/>
        <v>0</v>
      </c>
      <c r="AF3200" s="183" t="str">
        <f>IF(AND(COUNTIFS($J$18:J3200,J3200)=1,AE3200=1),1,"")</f>
        <v/>
      </c>
      <c r="AG3200" s="183" t="str">
        <f>IF(C3200="","",IF(AND(COUNTIFS($J$18:J3200,J3200)=1,C3200&lt;&gt;""),1,""))</f>
        <v/>
      </c>
      <c r="AH3200" s="183" t="str">
        <f>IF(G3200="","",IF(AND(COUNTIFS($J$18:J3200,J3200)=1,G3200&lt;&gt;""),1,""))</f>
        <v/>
      </c>
      <c r="AI3200" s="28">
        <f t="shared" si="632"/>
        <v>468573419.10712183</v>
      </c>
      <c r="AJ3200" s="28">
        <f t="shared" si="633"/>
        <v>55829466.862621114</v>
      </c>
      <c r="AK3200" s="29">
        <f t="shared" si="634"/>
        <v>0.11914774629983395</v>
      </c>
      <c r="AL3200" s="25"/>
      <c r="AM3200" s="25"/>
      <c r="AN3200" s="25"/>
      <c r="AO3200" s="25"/>
      <c r="AP3200" s="45" t="str">
        <f t="shared" si="635"/>
        <v>CancelCancel</v>
      </c>
      <c r="AQ3200" s="45" t="str">
        <f t="shared" si="636"/>
        <v>CancelCancelJPY</v>
      </c>
    </row>
    <row r="3201" spans="1:43" s="15" customFormat="1">
      <c r="A3201" s="16" t="s">
        <v>42</v>
      </c>
      <c r="B3201" s="182">
        <v>2023</v>
      </c>
      <c r="C3201" s="182">
        <v>9</v>
      </c>
      <c r="D3201" s="57" t="str">
        <f t="shared" si="639"/>
        <v>Q2</v>
      </c>
      <c r="E3201" s="16" t="s">
        <v>171</v>
      </c>
      <c r="F3201" s="16" t="s">
        <v>171</v>
      </c>
      <c r="G3201" s="182" t="s">
        <v>171</v>
      </c>
      <c r="H3201" s="185"/>
      <c r="I3201" s="57" t="str">
        <f t="shared" si="628"/>
        <v>Cancel</v>
      </c>
      <c r="J3201" s="178" t="s">
        <v>3030</v>
      </c>
      <c r="K3201" s="185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29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87" t="str">
        <f t="shared" si="641"/>
        <v>1</v>
      </c>
      <c r="Z3201" s="26">
        <f t="shared" si="637"/>
        <v>17000000</v>
      </c>
      <c r="AA3201" s="16">
        <v>5.4199999999999998E-2</v>
      </c>
      <c r="AB3201" s="35">
        <f t="shared" si="638"/>
        <v>921400</v>
      </c>
      <c r="AC3201" s="27">
        <f t="shared" si="630"/>
        <v>110568</v>
      </c>
      <c r="AD3201" s="181">
        <v>0.12</v>
      </c>
      <c r="AE3201" s="183">
        <f t="shared" si="631"/>
        <v>0</v>
      </c>
      <c r="AF3201" s="183" t="str">
        <f>IF(AND(COUNTIFS($J$18:J3201,J3201)=1,AE3201=1),1,"")</f>
        <v/>
      </c>
      <c r="AG3201" s="183">
        <f>IF(C3201="","",IF(AND(COUNTIFS($J$18:J3201,J3201)=1,C3201&lt;&gt;""),1,""))</f>
        <v>1</v>
      </c>
      <c r="AH3201" s="183">
        <f>IF(G3201="","",IF(AND(COUNTIFS($J$18:J3201,J3201)=1,G3201&lt;&gt;""),1,""))</f>
        <v>1</v>
      </c>
      <c r="AI3201" s="28">
        <f t="shared" si="632"/>
        <v>468573419.10712183</v>
      </c>
      <c r="AJ3201" s="28">
        <f t="shared" si="633"/>
        <v>55829466.862621114</v>
      </c>
      <c r="AK3201" s="29">
        <f t="shared" si="634"/>
        <v>0.11914774629983395</v>
      </c>
      <c r="AL3201" s="25"/>
      <c r="AM3201" s="25"/>
      <c r="AN3201" s="25"/>
      <c r="AO3201" s="25"/>
      <c r="AP3201" s="45" t="str">
        <f t="shared" si="635"/>
        <v>CancelCancel</v>
      </c>
      <c r="AQ3201" s="45" t="str">
        <f t="shared" si="636"/>
        <v>CancelCancelJPY</v>
      </c>
    </row>
    <row r="3202" spans="1:43" s="15" customFormat="1">
      <c r="A3202" s="16" t="s">
        <v>42</v>
      </c>
      <c r="B3202" s="182">
        <v>2023</v>
      </c>
      <c r="C3202" s="182">
        <v>9</v>
      </c>
      <c r="D3202" s="57" t="str">
        <f t="shared" si="639"/>
        <v>Q2</v>
      </c>
      <c r="E3202" s="16" t="s">
        <v>171</v>
      </c>
      <c r="F3202" s="16" t="s">
        <v>171</v>
      </c>
      <c r="G3202" s="182" t="s">
        <v>171</v>
      </c>
      <c r="H3202" s="185"/>
      <c r="I3202" s="5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178" t="s">
        <v>3030</v>
      </c>
      <c r="K3202" s="185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ref="P3202:P3265" si="643">IF(M3202="","",IF(AND(N3202&gt;0,L3202&lt;&gt;""),"MAIN UNIT",IF(AND(O3202&gt;0,L3202&lt;&gt;""),"SERVICE/ PARTS","C66 SERVICE/OTHERS")))</f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87" t="str">
        <f t="shared" si="641"/>
        <v>1</v>
      </c>
      <c r="Z3202" s="26">
        <f t="shared" si="637"/>
        <v>8993000</v>
      </c>
      <c r="AA3202" s="16">
        <v>5.4199999999999998E-2</v>
      </c>
      <c r="AB3202" s="35">
        <f t="shared" si="638"/>
        <v>487420.6</v>
      </c>
      <c r="AC3202" s="27">
        <f t="shared" ref="AC3202:AC3265" si="644">IF(R3202&lt;&gt;"",AB3202*AD3202,"")</f>
        <v>58490.471999999994</v>
      </c>
      <c r="AD3202" s="181">
        <v>0.12</v>
      </c>
      <c r="AE3202" s="183">
        <f t="shared" ref="AE3202:AE3265" si="645">IF(Q3202="","",IF(Q3202="Yes",1,0))</f>
        <v>0</v>
      </c>
      <c r="AF3202" s="183" t="str">
        <f>IF(AND(COUNTIFS($J$18:J3202,J3202)=1,AE3202=1),1,"")</f>
        <v/>
      </c>
      <c r="AG3202" s="183" t="str">
        <f>IF(C3202="","",IF(AND(COUNTIFS($J$18:J3202,J3202)=1,C3202&lt;&gt;""),1,""))</f>
        <v/>
      </c>
      <c r="AH3202" s="183" t="str">
        <f>IF(G3202="","",IF(AND(COUNTIFS($J$18:J3202,J3202)=1,G3202&lt;&gt;""),1,""))</f>
        <v/>
      </c>
      <c r="AI3202" s="28">
        <f t="shared" ref="AI3202:AI3265" si="646">IF(P3202="C66 SERVICE","",SUMIFS(AB:AB,F:F,F3202,G:G,G3202,E:E,E3202))</f>
        <v>468573419.10712183</v>
      </c>
      <c r="AJ3202" s="28">
        <f t="shared" ref="AJ3202:AJ3265" si="647">IF(P3202="C66 SERVICE","",SUMIFS(AC:AC,F:F,F3202,G:G,G3202,E:E,E3202))</f>
        <v>55829466.862621114</v>
      </c>
      <c r="AK3202" s="29">
        <f t="shared" ref="AK3202:AK3265" si="648">IF(AJ3202&gt;0,AJ3202/AI3202,"")</f>
        <v>0.11914774629983395</v>
      </c>
      <c r="AL3202" s="25"/>
      <c r="AM3202" s="25"/>
      <c r="AN3202" s="25"/>
      <c r="AO3202" s="25"/>
      <c r="AP3202" s="45" t="str">
        <f t="shared" ref="AP3202:AP3265" si="649">IF(F3202="","",F3202&amp;G3202)</f>
        <v>CancelCancel</v>
      </c>
      <c r="AQ3202" s="45" t="str">
        <f t="shared" ref="AQ3202:AQ3265" si="650">IF(W3202="","",F3202&amp;G3202&amp;W3202)</f>
        <v>CancelCancelJPY</v>
      </c>
    </row>
    <row r="3203" spans="1:43" s="15" customFormat="1">
      <c r="A3203" s="186" t="s">
        <v>40</v>
      </c>
      <c r="B3203" s="182"/>
      <c r="C3203" s="182" t="s">
        <v>171</v>
      </c>
      <c r="D3203" s="57" t="str">
        <f t="shared" si="639"/>
        <v/>
      </c>
      <c r="E3203" s="182" t="s">
        <v>2522</v>
      </c>
      <c r="F3203" s="182" t="s">
        <v>2522</v>
      </c>
      <c r="G3203" s="182" t="s">
        <v>2522</v>
      </c>
      <c r="H3203" s="185"/>
      <c r="I3203" s="57" t="str">
        <f t="shared" si="642"/>
        <v>TBA</v>
      </c>
      <c r="J3203" s="178" t="s">
        <v>3031</v>
      </c>
      <c r="K3203" s="185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3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87" t="str">
        <f t="shared" si="641"/>
        <v>1</v>
      </c>
      <c r="Z3203" s="26">
        <f t="shared" si="637"/>
        <v>14250000</v>
      </c>
      <c r="AA3203" s="16">
        <v>5.4199999999999998E-2</v>
      </c>
      <c r="AB3203" s="35">
        <f t="shared" si="638"/>
        <v>772350</v>
      </c>
      <c r="AC3203" s="27">
        <f t="shared" si="644"/>
        <v>95076.285000000003</v>
      </c>
      <c r="AD3203" s="184">
        <v>0.1231</v>
      </c>
      <c r="AE3203" s="183">
        <f t="shared" si="645"/>
        <v>1</v>
      </c>
      <c r="AF3203" s="183">
        <f>IF(AND(COUNTIFS($J$18:J3203,J3203)=1,AE3203=1),1,"")</f>
        <v>1</v>
      </c>
      <c r="AG3203" s="183">
        <f>IF(C3203="","",IF(AND(COUNTIFS($J$18:J3203,J3203)=1,C3203&lt;&gt;""),1,""))</f>
        <v>1</v>
      </c>
      <c r="AH3203" s="183">
        <f>IF(G3203="","",IF(AND(COUNTIFS($J$18:J3203,J3203)=1,G3203&lt;&gt;""),1,""))</f>
        <v>1</v>
      </c>
      <c r="AI3203" s="28">
        <f t="shared" si="646"/>
        <v>26597845.334513277</v>
      </c>
      <c r="AJ3203" s="28">
        <f t="shared" si="647"/>
        <v>3122616.3251415933</v>
      </c>
      <c r="AK3203" s="29">
        <f t="shared" si="648"/>
        <v>0.11740110094894403</v>
      </c>
      <c r="AL3203" s="25"/>
      <c r="AM3203" s="25"/>
      <c r="AN3203" s="25"/>
      <c r="AO3203" s="25" t="s">
        <v>3032</v>
      </c>
      <c r="AP3203" s="45" t="str">
        <f t="shared" si="649"/>
        <v>TBATBA</v>
      </c>
      <c r="AQ3203" s="45" t="str">
        <f t="shared" si="650"/>
        <v>TBATBAJPY</v>
      </c>
    </row>
    <row r="3204" spans="1:43" s="15" customFormat="1">
      <c r="A3204" s="186" t="s">
        <v>40</v>
      </c>
      <c r="B3204" s="182"/>
      <c r="C3204" s="182" t="s">
        <v>171</v>
      </c>
      <c r="D3204" s="57" t="str">
        <f t="shared" si="639"/>
        <v/>
      </c>
      <c r="E3204" s="182" t="s">
        <v>2522</v>
      </c>
      <c r="F3204" s="182" t="s">
        <v>2522</v>
      </c>
      <c r="G3204" s="182" t="s">
        <v>2522</v>
      </c>
      <c r="H3204" s="185"/>
      <c r="I3204" s="57" t="str">
        <f t="shared" si="642"/>
        <v>TBA</v>
      </c>
      <c r="J3204" s="178" t="s">
        <v>3031</v>
      </c>
      <c r="K3204" s="185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3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87" t="str">
        <f t="shared" si="641"/>
        <v>1</v>
      </c>
      <c r="Z3204" s="26">
        <f t="shared" si="637"/>
        <v>10000000</v>
      </c>
      <c r="AA3204" s="16">
        <v>5.4199999999999998E-2</v>
      </c>
      <c r="AB3204" s="35">
        <f t="shared" si="638"/>
        <v>542000</v>
      </c>
      <c r="AC3204" s="27">
        <f t="shared" si="644"/>
        <v>66720.2</v>
      </c>
      <c r="AD3204" s="184">
        <v>0.1231</v>
      </c>
      <c r="AE3204" s="183">
        <f t="shared" si="645"/>
        <v>1</v>
      </c>
      <c r="AF3204" s="183" t="str">
        <f>IF(AND(COUNTIFS($J$18:J3204,J3204)=1,AE3204=1),1,"")</f>
        <v/>
      </c>
      <c r="AG3204" s="183" t="str">
        <f>IF(C3204="","",IF(AND(COUNTIFS($J$18:J3204,J3204)=1,C3204&lt;&gt;""),1,""))</f>
        <v/>
      </c>
      <c r="AH3204" s="183" t="str">
        <f>IF(G3204="","",IF(AND(COUNTIFS($J$18:J3204,J3204)=1,G3204&lt;&gt;""),1,""))</f>
        <v/>
      </c>
      <c r="AI3204" s="28">
        <f t="shared" si="646"/>
        <v>26597845.334513277</v>
      </c>
      <c r="AJ3204" s="28">
        <f t="shared" si="647"/>
        <v>3122616.3251415933</v>
      </c>
      <c r="AK3204" s="29">
        <f t="shared" si="648"/>
        <v>0.11740110094894403</v>
      </c>
      <c r="AL3204" s="25"/>
      <c r="AM3204" s="25"/>
      <c r="AN3204" s="25"/>
      <c r="AO3204" s="25" t="s">
        <v>3032</v>
      </c>
      <c r="AP3204" s="45" t="str">
        <f t="shared" si="649"/>
        <v>TBATBA</v>
      </c>
      <c r="AQ3204" s="45" t="str">
        <f t="shared" si="650"/>
        <v>TBATBAJPY</v>
      </c>
    </row>
    <row r="3205" spans="1:43" s="15" customFormat="1">
      <c r="A3205" s="186" t="s">
        <v>40</v>
      </c>
      <c r="B3205" s="182"/>
      <c r="C3205" s="182" t="s">
        <v>171</v>
      </c>
      <c r="D3205" s="57" t="str">
        <f t="shared" si="639"/>
        <v/>
      </c>
      <c r="E3205" s="182" t="s">
        <v>2522</v>
      </c>
      <c r="F3205" s="182" t="s">
        <v>2522</v>
      </c>
      <c r="G3205" s="182" t="s">
        <v>2522</v>
      </c>
      <c r="H3205" s="185"/>
      <c r="I3205" s="57" t="str">
        <f t="shared" si="642"/>
        <v>TBA</v>
      </c>
      <c r="J3205" s="178" t="s">
        <v>3031</v>
      </c>
      <c r="K3205" s="185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3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87" t="str">
        <f t="shared" si="641"/>
        <v>1</v>
      </c>
      <c r="Z3205" s="26">
        <f t="shared" si="637"/>
        <v>10000000</v>
      </c>
      <c r="AA3205" s="16">
        <v>5.4199999999999998E-2</v>
      </c>
      <c r="AB3205" s="35">
        <f t="shared" si="638"/>
        <v>542000</v>
      </c>
      <c r="AC3205" s="27">
        <f t="shared" si="644"/>
        <v>66720.2</v>
      </c>
      <c r="AD3205" s="184">
        <v>0.1231</v>
      </c>
      <c r="AE3205" s="183">
        <f t="shared" si="645"/>
        <v>1</v>
      </c>
      <c r="AF3205" s="183" t="str">
        <f>IF(AND(COUNTIFS($J$18:J3205,J3205)=1,AE3205=1),1,"")</f>
        <v/>
      </c>
      <c r="AG3205" s="183" t="str">
        <f>IF(C3205="","",IF(AND(COUNTIFS($J$18:J3205,J3205)=1,C3205&lt;&gt;""),1,""))</f>
        <v/>
      </c>
      <c r="AH3205" s="183" t="str">
        <f>IF(G3205="","",IF(AND(COUNTIFS($J$18:J3205,J3205)=1,G3205&lt;&gt;""),1,""))</f>
        <v/>
      </c>
      <c r="AI3205" s="28">
        <f t="shared" si="646"/>
        <v>26597845.334513277</v>
      </c>
      <c r="AJ3205" s="28">
        <f t="shared" si="647"/>
        <v>3122616.3251415933</v>
      </c>
      <c r="AK3205" s="29">
        <f t="shared" si="648"/>
        <v>0.11740110094894403</v>
      </c>
      <c r="AL3205" s="25"/>
      <c r="AM3205" s="25"/>
      <c r="AN3205" s="25"/>
      <c r="AO3205" s="25" t="s">
        <v>3032</v>
      </c>
      <c r="AP3205" s="45" t="str">
        <f t="shared" si="649"/>
        <v>TBATBA</v>
      </c>
      <c r="AQ3205" s="45" t="str">
        <f t="shared" si="650"/>
        <v>TBATBAJPY</v>
      </c>
    </row>
    <row r="3206" spans="1:43" s="15" customFormat="1">
      <c r="A3206" s="186" t="s">
        <v>40</v>
      </c>
      <c r="B3206" s="182"/>
      <c r="C3206" s="182" t="s">
        <v>171</v>
      </c>
      <c r="D3206" s="57" t="str">
        <f t="shared" si="639"/>
        <v/>
      </c>
      <c r="E3206" s="182" t="s">
        <v>2522</v>
      </c>
      <c r="F3206" s="182" t="s">
        <v>2522</v>
      </c>
      <c r="G3206" s="182" t="s">
        <v>2522</v>
      </c>
      <c r="H3206" s="185"/>
      <c r="I3206" s="57" t="str">
        <f t="shared" si="642"/>
        <v>TBA</v>
      </c>
      <c r="J3206" s="178" t="s">
        <v>3031</v>
      </c>
      <c r="K3206" s="185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3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87" t="str">
        <f t="shared" si="641"/>
        <v>1</v>
      </c>
      <c r="Z3206" s="26">
        <f t="shared" ref="Z3206:Z3269" si="651">IF(X3206="","",X3206*MAX(O3206,N3206))</f>
        <v>10000000</v>
      </c>
      <c r="AA3206" s="16">
        <v>5.4199999999999998E-2</v>
      </c>
      <c r="AB3206" s="35">
        <f t="shared" si="638"/>
        <v>542000</v>
      </c>
      <c r="AC3206" s="27">
        <f t="shared" si="644"/>
        <v>66720.2</v>
      </c>
      <c r="AD3206" s="184">
        <v>0.1231</v>
      </c>
      <c r="AE3206" s="183">
        <f t="shared" si="645"/>
        <v>1</v>
      </c>
      <c r="AF3206" s="183" t="str">
        <f>IF(AND(COUNTIFS($J$18:J3206,J3206)=1,AE3206=1),1,"")</f>
        <v/>
      </c>
      <c r="AG3206" s="183" t="str">
        <f>IF(C3206="","",IF(AND(COUNTIFS($J$18:J3206,J3206)=1,C3206&lt;&gt;""),1,""))</f>
        <v/>
      </c>
      <c r="AH3206" s="183" t="str">
        <f>IF(G3206="","",IF(AND(COUNTIFS($J$18:J3206,J3206)=1,G3206&lt;&gt;""),1,""))</f>
        <v/>
      </c>
      <c r="AI3206" s="28">
        <f t="shared" si="646"/>
        <v>26597845.334513277</v>
      </c>
      <c r="AJ3206" s="28">
        <f t="shared" si="647"/>
        <v>3122616.3251415933</v>
      </c>
      <c r="AK3206" s="29">
        <f t="shared" si="648"/>
        <v>0.11740110094894403</v>
      </c>
      <c r="AL3206" s="25"/>
      <c r="AM3206" s="25"/>
      <c r="AN3206" s="25"/>
      <c r="AO3206" s="25" t="s">
        <v>3032</v>
      </c>
      <c r="AP3206" s="45" t="str">
        <f t="shared" si="649"/>
        <v>TBATBA</v>
      </c>
      <c r="AQ3206" s="45" t="str">
        <f t="shared" si="650"/>
        <v>TBATBAJPY</v>
      </c>
    </row>
    <row r="3207" spans="1:43" s="15" customFormat="1">
      <c r="A3207" s="16" t="s">
        <v>42</v>
      </c>
      <c r="B3207" s="182">
        <v>2023</v>
      </c>
      <c r="C3207" s="182">
        <v>11</v>
      </c>
      <c r="D3207" s="57" t="str">
        <f t="shared" si="639"/>
        <v>Q3</v>
      </c>
      <c r="E3207" s="16" t="s">
        <v>42</v>
      </c>
      <c r="F3207" s="182">
        <v>2023</v>
      </c>
      <c r="G3207" s="182">
        <v>11</v>
      </c>
      <c r="H3207" s="185"/>
      <c r="I3207" s="57" t="str">
        <f t="shared" si="642"/>
        <v>Q3</v>
      </c>
      <c r="J3207" s="178" t="s">
        <v>3033</v>
      </c>
      <c r="K3207" s="185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3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87" t="str">
        <f t="shared" ref="Y3207:Y3235" si="652">IF(W3207="","",IF(W3207="RMB","1.13", "1"))</f>
        <v>1</v>
      </c>
      <c r="Z3207" s="26">
        <f t="shared" si="651"/>
        <v>12200000</v>
      </c>
      <c r="AA3207" s="16">
        <v>5.3400000000000003E-2</v>
      </c>
      <c r="AB3207" s="35">
        <f t="shared" si="638"/>
        <v>651480</v>
      </c>
      <c r="AC3207" s="27">
        <f t="shared" si="644"/>
        <v>81500.147999999986</v>
      </c>
      <c r="AD3207" s="184">
        <v>0.12509999999999999</v>
      </c>
      <c r="AE3207" s="183">
        <f t="shared" si="645"/>
        <v>0</v>
      </c>
      <c r="AF3207" s="183" t="str">
        <f>IF(AND(COUNTIFS($J$18:J3207,J3207)=1,AE3207=1),1,"")</f>
        <v/>
      </c>
      <c r="AG3207" s="183">
        <f>IF(C3207="","",IF(AND(COUNTIFS($J$18:J3207,J3207)=1,C3207&lt;&gt;""),1,""))</f>
        <v>1</v>
      </c>
      <c r="AH3207" s="183">
        <f>IF(G3207="","",IF(AND(COUNTIFS($J$18:J3207,J3207)=1,G3207&lt;&gt;""),1,""))</f>
        <v>1</v>
      </c>
      <c r="AI3207" s="28">
        <f t="shared" si="646"/>
        <v>11730565.00042478</v>
      </c>
      <c r="AJ3207" s="28">
        <f t="shared" si="647"/>
        <v>1971465.2465810829</v>
      </c>
      <c r="AK3207" s="29">
        <f t="shared" si="648"/>
        <v>0.16806225842571892</v>
      </c>
      <c r="AL3207" s="25"/>
      <c r="AM3207" s="25"/>
      <c r="AN3207" s="25"/>
      <c r="AO3207" s="25"/>
      <c r="AP3207" s="45" t="str">
        <f t="shared" si="649"/>
        <v>202311</v>
      </c>
      <c r="AQ3207" s="45" t="str">
        <f t="shared" si="650"/>
        <v>202311JPY</v>
      </c>
    </row>
    <row r="3208" spans="1:43" s="15" customFormat="1">
      <c r="A3208" s="16" t="s">
        <v>42</v>
      </c>
      <c r="B3208" s="182">
        <v>2023</v>
      </c>
      <c r="C3208" s="182">
        <v>11</v>
      </c>
      <c r="D3208" s="57" t="str">
        <f t="shared" si="639"/>
        <v>Q3</v>
      </c>
      <c r="E3208" s="16" t="s">
        <v>42</v>
      </c>
      <c r="F3208" s="182">
        <v>2023</v>
      </c>
      <c r="G3208" s="182">
        <v>11</v>
      </c>
      <c r="H3208" s="185"/>
      <c r="I3208" s="57" t="str">
        <f t="shared" si="642"/>
        <v>Q3</v>
      </c>
      <c r="J3208" s="178" t="s">
        <v>3033</v>
      </c>
      <c r="K3208" s="185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3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87" t="str">
        <f t="shared" si="652"/>
        <v>1</v>
      </c>
      <c r="Z3208" s="26">
        <f t="shared" si="651"/>
        <v>7200000</v>
      </c>
      <c r="AA3208" s="16">
        <v>5.3400000000000003E-2</v>
      </c>
      <c r="AB3208" s="35">
        <f t="shared" si="638"/>
        <v>384480</v>
      </c>
      <c r="AC3208" s="27">
        <f t="shared" si="644"/>
        <v>48098.447999999997</v>
      </c>
      <c r="AD3208" s="184">
        <v>0.12509999999999999</v>
      </c>
      <c r="AE3208" s="183">
        <f t="shared" si="645"/>
        <v>0</v>
      </c>
      <c r="AF3208" s="183" t="str">
        <f>IF(AND(COUNTIFS($J$18:J3208,J3208)=1,AE3208=1),1,"")</f>
        <v/>
      </c>
      <c r="AG3208" s="183" t="str">
        <f>IF(C3208="","",IF(AND(COUNTIFS($J$18:J3208,J3208)=1,C3208&lt;&gt;""),1,""))</f>
        <v/>
      </c>
      <c r="AH3208" s="183" t="str">
        <f>IF(G3208="","",IF(AND(COUNTIFS($J$18:J3208,J3208)=1,G3208&lt;&gt;""),1,""))</f>
        <v/>
      </c>
      <c r="AI3208" s="28">
        <f t="shared" si="646"/>
        <v>11730565.00042478</v>
      </c>
      <c r="AJ3208" s="28">
        <f t="shared" si="647"/>
        <v>1971465.2465810829</v>
      </c>
      <c r="AK3208" s="29">
        <f t="shared" si="648"/>
        <v>0.16806225842571892</v>
      </c>
      <c r="AL3208" s="25"/>
      <c r="AM3208" s="25"/>
      <c r="AN3208" s="25"/>
      <c r="AO3208" s="25"/>
      <c r="AP3208" s="45" t="str">
        <f t="shared" si="649"/>
        <v>202311</v>
      </c>
      <c r="AQ3208" s="45" t="str">
        <f t="shared" si="650"/>
        <v>202311JPY</v>
      </c>
    </row>
    <row r="3209" spans="1:43" s="15" customFormat="1">
      <c r="A3209" s="16" t="s">
        <v>42</v>
      </c>
      <c r="B3209" s="182">
        <v>2023</v>
      </c>
      <c r="C3209" s="182">
        <v>11</v>
      </c>
      <c r="D3209" s="57" t="str">
        <f t="shared" si="639"/>
        <v>Q3</v>
      </c>
      <c r="E3209" s="16" t="s">
        <v>42</v>
      </c>
      <c r="F3209" s="182">
        <v>2023</v>
      </c>
      <c r="G3209" s="182">
        <v>11</v>
      </c>
      <c r="H3209" s="185"/>
      <c r="I3209" s="57" t="str">
        <f t="shared" si="642"/>
        <v>Q3</v>
      </c>
      <c r="J3209" s="178" t="s">
        <v>3034</v>
      </c>
      <c r="K3209" s="185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3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87" t="str">
        <f t="shared" si="652"/>
        <v>1</v>
      </c>
      <c r="Z3209" s="26">
        <f t="shared" si="651"/>
        <v>12200000</v>
      </c>
      <c r="AA3209" s="16">
        <v>5.3400000000000003E-2</v>
      </c>
      <c r="AB3209" s="35">
        <f t="shared" si="638"/>
        <v>651480</v>
      </c>
      <c r="AC3209" s="27">
        <f t="shared" si="644"/>
        <v>80197.187999999995</v>
      </c>
      <c r="AD3209" s="184">
        <v>0.1231</v>
      </c>
      <c r="AE3209" s="183">
        <f t="shared" si="645"/>
        <v>0</v>
      </c>
      <c r="AF3209" s="183" t="str">
        <f>IF(AND(COUNTIFS($J$18:J3209,J3209)=1,AE3209=1),1,"")</f>
        <v/>
      </c>
      <c r="AG3209" s="183">
        <f>IF(C3209="","",IF(AND(COUNTIFS($J$18:J3209,J3209)=1,C3209&lt;&gt;""),1,""))</f>
        <v>1</v>
      </c>
      <c r="AH3209" s="183">
        <f>IF(G3209="","",IF(AND(COUNTIFS($J$18:J3209,J3209)=1,G3209&lt;&gt;""),1,""))</f>
        <v>1</v>
      </c>
      <c r="AI3209" s="28">
        <f t="shared" si="646"/>
        <v>11730565.00042478</v>
      </c>
      <c r="AJ3209" s="28">
        <f t="shared" si="647"/>
        <v>1971465.2465810829</v>
      </c>
      <c r="AK3209" s="29">
        <f t="shared" si="648"/>
        <v>0.16806225842571892</v>
      </c>
      <c r="AL3209" s="25"/>
      <c r="AM3209" s="25"/>
      <c r="AN3209" s="25"/>
      <c r="AO3209" s="25"/>
      <c r="AP3209" s="45" t="str">
        <f t="shared" si="649"/>
        <v>202311</v>
      </c>
      <c r="AQ3209" s="45" t="str">
        <f t="shared" si="650"/>
        <v>202311JPY</v>
      </c>
    </row>
    <row r="3210" spans="1:43" s="15" customFormat="1">
      <c r="A3210" s="16" t="s">
        <v>42</v>
      </c>
      <c r="B3210" s="182">
        <v>2023</v>
      </c>
      <c r="C3210" s="182">
        <v>11</v>
      </c>
      <c r="D3210" s="57" t="str">
        <f t="shared" si="639"/>
        <v>Q3</v>
      </c>
      <c r="E3210" s="16" t="s">
        <v>42</v>
      </c>
      <c r="F3210" s="182">
        <v>2024</v>
      </c>
      <c r="G3210" s="182">
        <v>3</v>
      </c>
      <c r="H3210" s="185"/>
      <c r="I3210" s="57" t="str">
        <f t="shared" si="642"/>
        <v>Q4</v>
      </c>
      <c r="J3210" s="178" t="s">
        <v>3035</v>
      </c>
      <c r="K3210" s="185" t="s">
        <v>669</v>
      </c>
      <c r="L3210" s="25" t="s">
        <v>2564</v>
      </c>
      <c r="M3210" s="16" t="s">
        <v>47</v>
      </c>
      <c r="N3210" s="16">
        <v>1</v>
      </c>
      <c r="O3210" s="16"/>
      <c r="P3210" s="57" t="str">
        <f t="shared" si="643"/>
        <v>MAIN UNIT</v>
      </c>
      <c r="Q3210" s="16" t="s">
        <v>48</v>
      </c>
      <c r="R3210" s="16" t="s">
        <v>1991</v>
      </c>
      <c r="S3210" s="16" t="s">
        <v>36</v>
      </c>
      <c r="T3210" s="16" t="s">
        <v>65</v>
      </c>
      <c r="U3210" s="16" t="s">
        <v>66</v>
      </c>
      <c r="V3210" s="16" t="s">
        <v>99</v>
      </c>
      <c r="W3210" s="16" t="s">
        <v>96</v>
      </c>
      <c r="X3210" s="34">
        <v>8160000</v>
      </c>
      <c r="Y3210" s="187" t="str">
        <f t="shared" si="652"/>
        <v>1</v>
      </c>
      <c r="Z3210" s="26">
        <f t="shared" si="651"/>
        <v>8160000</v>
      </c>
      <c r="AA3210" s="16">
        <v>5.4199999999999998E-2</v>
      </c>
      <c r="AB3210" s="35">
        <f t="shared" ref="AB3210:AB3273" si="653">IF(AND(R3210&lt;&gt;"C66",R3210&lt;&gt;""),Z3210/Y3210*AA3210,"")</f>
        <v>442272</v>
      </c>
      <c r="AC3210" s="27">
        <f t="shared" si="644"/>
        <v>53072.639999999999</v>
      </c>
      <c r="AD3210" s="184">
        <v>0.12</v>
      </c>
      <c r="AE3210" s="183">
        <f t="shared" si="645"/>
        <v>0</v>
      </c>
      <c r="AF3210" s="183" t="str">
        <f>IF(AND(COUNTIFS($J$18:J3210,J3210)=1,AE3210=1),1,"")</f>
        <v/>
      </c>
      <c r="AG3210" s="183">
        <f>IF(C3210="","",IF(AND(COUNTIFS($J$18:J3210,J3210)=1,C3210&lt;&gt;""),1,""))</f>
        <v>1</v>
      </c>
      <c r="AH3210" s="183">
        <f>IF(G3210="","",IF(AND(COUNTIFS($J$18:J3210,J3210)=1,G3210&lt;&gt;""),1,""))</f>
        <v>1</v>
      </c>
      <c r="AI3210" s="28">
        <f t="shared" si="646"/>
        <v>3074677.4867256638</v>
      </c>
      <c r="AJ3210" s="28">
        <f t="shared" si="647"/>
        <v>338597.5824070797</v>
      </c>
      <c r="AK3210" s="29">
        <f t="shared" si="648"/>
        <v>0.11012458505612717</v>
      </c>
      <c r="AL3210" s="25"/>
      <c r="AM3210" s="25"/>
      <c r="AN3210" s="25"/>
      <c r="AO3210" s="25"/>
      <c r="AP3210" s="45" t="str">
        <f t="shared" si="649"/>
        <v>20243</v>
      </c>
      <c r="AQ3210" s="45" t="str">
        <f t="shared" si="650"/>
        <v>20243JPY</v>
      </c>
    </row>
    <row r="3211" spans="1:43" s="15" customFormat="1">
      <c r="A3211" s="16" t="s">
        <v>42</v>
      </c>
      <c r="B3211" s="182">
        <v>2023</v>
      </c>
      <c r="C3211" s="182">
        <v>11</v>
      </c>
      <c r="D3211" s="57" t="str">
        <f t="shared" si="639"/>
        <v>Q3</v>
      </c>
      <c r="E3211" s="16" t="s">
        <v>42</v>
      </c>
      <c r="F3211" s="182">
        <v>2024</v>
      </c>
      <c r="G3211" s="182">
        <v>1</v>
      </c>
      <c r="H3211" s="185"/>
      <c r="I3211" s="57" t="str">
        <f t="shared" si="642"/>
        <v>Q4</v>
      </c>
      <c r="J3211" s="178" t="s">
        <v>3036</v>
      </c>
      <c r="K3211" s="185" t="s">
        <v>3037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3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2896</v>
      </c>
      <c r="V3211" s="16" t="s">
        <v>114</v>
      </c>
      <c r="W3211" s="16" t="s">
        <v>96</v>
      </c>
      <c r="X3211" s="34">
        <v>11900000</v>
      </c>
      <c r="Y3211" s="187" t="str">
        <f t="shared" si="652"/>
        <v>1</v>
      </c>
      <c r="Z3211" s="26">
        <f t="shared" si="651"/>
        <v>11900000</v>
      </c>
      <c r="AA3211" s="16">
        <v>5.6300000000000003E-2</v>
      </c>
      <c r="AB3211" s="35">
        <f t="shared" si="653"/>
        <v>669970</v>
      </c>
      <c r="AC3211" s="27">
        <f t="shared" si="644"/>
        <v>80396.399999999994</v>
      </c>
      <c r="AD3211" s="184">
        <v>0.12</v>
      </c>
      <c r="AE3211" s="183">
        <f t="shared" si="645"/>
        <v>0</v>
      </c>
      <c r="AF3211" s="183" t="str">
        <f>IF(AND(COUNTIFS($J$18:J3211,J3211)=1,AE3211=1),1,"")</f>
        <v/>
      </c>
      <c r="AG3211" s="183">
        <f>IF(C3211="","",IF(AND(COUNTIFS($J$18:J3211,J3211)=1,C3211&lt;&gt;""),1,""))</f>
        <v>1</v>
      </c>
      <c r="AH3211" s="183">
        <f>IF(G3211="","",IF(AND(COUNTIFS($J$18:J3211,J3211)=1,G3211&lt;&gt;""),1,""))</f>
        <v>1</v>
      </c>
      <c r="AI3211" s="28">
        <f t="shared" si="646"/>
        <v>13068719.89557522</v>
      </c>
      <c r="AJ3211" s="28">
        <f t="shared" si="647"/>
        <v>1568246.387469027</v>
      </c>
      <c r="AK3211" s="29">
        <f t="shared" si="648"/>
        <v>0.12000000000000005</v>
      </c>
      <c r="AL3211" s="25"/>
      <c r="AM3211" s="25"/>
      <c r="AN3211" s="25"/>
      <c r="AO3211" s="25"/>
      <c r="AP3211" s="45" t="str">
        <f t="shared" si="649"/>
        <v>20241</v>
      </c>
      <c r="AQ3211" s="45" t="str">
        <f t="shared" si="650"/>
        <v>20241JPY</v>
      </c>
    </row>
    <row r="3212" spans="1:43" s="15" customFormat="1">
      <c r="A3212" s="16" t="s">
        <v>42</v>
      </c>
      <c r="B3212" s="182">
        <v>2023</v>
      </c>
      <c r="C3212" s="182">
        <v>11</v>
      </c>
      <c r="D3212" s="57" t="str">
        <f t="shared" si="639"/>
        <v>Q3</v>
      </c>
      <c r="E3212" s="16" t="s">
        <v>42</v>
      </c>
      <c r="F3212" s="182">
        <v>2024</v>
      </c>
      <c r="G3212" s="182">
        <v>2</v>
      </c>
      <c r="H3212" s="185"/>
      <c r="I3212" s="57" t="str">
        <f t="shared" si="642"/>
        <v>Q4</v>
      </c>
      <c r="J3212" s="178" t="s">
        <v>3038</v>
      </c>
      <c r="K3212" s="185" t="s">
        <v>3039</v>
      </c>
      <c r="L3212" s="25" t="s">
        <v>79</v>
      </c>
      <c r="M3212" s="16" t="s">
        <v>47</v>
      </c>
      <c r="N3212" s="16">
        <v>1</v>
      </c>
      <c r="O3212" s="16"/>
      <c r="P3212" s="57" t="str">
        <f t="shared" si="643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2896</v>
      </c>
      <c r="V3212" s="16" t="s">
        <v>99</v>
      </c>
      <c r="W3212" s="16" t="s">
        <v>96</v>
      </c>
      <c r="X3212" s="34">
        <v>13000000</v>
      </c>
      <c r="Y3212" s="187" t="str">
        <f t="shared" si="652"/>
        <v>1</v>
      </c>
      <c r="Z3212" s="26">
        <f t="shared" si="651"/>
        <v>13000000</v>
      </c>
      <c r="AA3212" s="16">
        <v>5.6300000000000003E-2</v>
      </c>
      <c r="AB3212" s="35">
        <f t="shared" si="653"/>
        <v>731900</v>
      </c>
      <c r="AC3212" s="27">
        <f t="shared" si="644"/>
        <v>87828</v>
      </c>
      <c r="AD3212" s="184">
        <v>0.12</v>
      </c>
      <c r="AE3212" s="183">
        <f t="shared" si="645"/>
        <v>0</v>
      </c>
      <c r="AF3212" s="183" t="str">
        <f>IF(AND(COUNTIFS($J$18:J3212,J3212)=1,AE3212=1),1,"")</f>
        <v/>
      </c>
      <c r="AG3212" s="183">
        <f>IF(C3212="","",IF(AND(COUNTIFS($J$18:J3212,J3212)=1,C3212&lt;&gt;""),1,""))</f>
        <v>1</v>
      </c>
      <c r="AH3212" s="183">
        <f>IF(G3212="","",IF(AND(COUNTIFS($J$18:J3212,J3212)=1,G3212&lt;&gt;""),1,""))</f>
        <v>1</v>
      </c>
      <c r="AI3212" s="28">
        <f t="shared" si="646"/>
        <v>16000190.159292037</v>
      </c>
      <c r="AJ3212" s="28">
        <f t="shared" si="647"/>
        <v>1920022.8191150443</v>
      </c>
      <c r="AK3212" s="29">
        <f t="shared" si="648"/>
        <v>0.12</v>
      </c>
      <c r="AL3212" s="25"/>
      <c r="AM3212" s="25"/>
      <c r="AN3212" s="25"/>
      <c r="AO3212" s="25"/>
      <c r="AP3212" s="45" t="str">
        <f t="shared" si="649"/>
        <v>20242</v>
      </c>
      <c r="AQ3212" s="45" t="str">
        <f t="shared" si="650"/>
        <v>20242JPY</v>
      </c>
    </row>
    <row r="3213" spans="1:43" s="15" customFormat="1">
      <c r="A3213" s="16" t="s">
        <v>42</v>
      </c>
      <c r="B3213" s="182">
        <v>2023</v>
      </c>
      <c r="C3213" s="182">
        <v>11</v>
      </c>
      <c r="D3213" s="57" t="str">
        <f t="shared" si="639"/>
        <v>Q3</v>
      </c>
      <c r="E3213" s="16" t="s">
        <v>42</v>
      </c>
      <c r="F3213" s="182">
        <v>2024</v>
      </c>
      <c r="G3213" s="182">
        <v>2</v>
      </c>
      <c r="H3213" s="185"/>
      <c r="I3213" s="57" t="str">
        <f t="shared" si="642"/>
        <v>Q4</v>
      </c>
      <c r="J3213" s="178" t="s">
        <v>3038</v>
      </c>
      <c r="K3213" s="185" t="s">
        <v>3039</v>
      </c>
      <c r="L3213" s="25" t="s">
        <v>79</v>
      </c>
      <c r="M3213" s="16" t="s">
        <v>47</v>
      </c>
      <c r="N3213" s="16">
        <v>1</v>
      </c>
      <c r="O3213" s="16"/>
      <c r="P3213" s="57" t="str">
        <f t="shared" si="643"/>
        <v>MAIN UNIT</v>
      </c>
      <c r="Q3213" s="16" t="s">
        <v>48</v>
      </c>
      <c r="R3213" s="16" t="s">
        <v>49</v>
      </c>
      <c r="S3213" s="16" t="s">
        <v>36</v>
      </c>
      <c r="T3213" s="16" t="s">
        <v>65</v>
      </c>
      <c r="U3213" s="16" t="s">
        <v>2896</v>
      </c>
      <c r="V3213" s="16" t="s">
        <v>99</v>
      </c>
      <c r="W3213" s="16" t="s">
        <v>96</v>
      </c>
      <c r="X3213" s="34">
        <v>13000000</v>
      </c>
      <c r="Y3213" s="187" t="str">
        <f t="shared" si="652"/>
        <v>1</v>
      </c>
      <c r="Z3213" s="26">
        <f t="shared" si="651"/>
        <v>13000000</v>
      </c>
      <c r="AA3213" s="16">
        <v>5.6300000000000003E-2</v>
      </c>
      <c r="AB3213" s="35">
        <f t="shared" si="653"/>
        <v>731900</v>
      </c>
      <c r="AC3213" s="27">
        <f t="shared" si="644"/>
        <v>87828</v>
      </c>
      <c r="AD3213" s="184">
        <v>0.12</v>
      </c>
      <c r="AE3213" s="183">
        <f t="shared" si="645"/>
        <v>0</v>
      </c>
      <c r="AF3213" s="183" t="str">
        <f>IF(AND(COUNTIFS($J$18:J3213,J3213)=1,AE3213=1),1,"")</f>
        <v/>
      </c>
      <c r="AG3213" s="183" t="str">
        <f>IF(C3213="","",IF(AND(COUNTIFS($J$18:J3213,J3213)=1,C3213&lt;&gt;""),1,""))</f>
        <v/>
      </c>
      <c r="AH3213" s="183" t="str">
        <f>IF(G3213="","",IF(AND(COUNTIFS($J$18:J3213,J3213)=1,G3213&lt;&gt;""),1,""))</f>
        <v/>
      </c>
      <c r="AI3213" s="28">
        <f t="shared" si="646"/>
        <v>16000190.159292037</v>
      </c>
      <c r="AJ3213" s="28">
        <f t="shared" si="647"/>
        <v>1920022.8191150443</v>
      </c>
      <c r="AK3213" s="29">
        <f t="shared" si="648"/>
        <v>0.12</v>
      </c>
      <c r="AL3213" s="25"/>
      <c r="AM3213" s="25"/>
      <c r="AN3213" s="25"/>
      <c r="AO3213" s="25"/>
      <c r="AP3213" s="45" t="str">
        <f t="shared" si="649"/>
        <v>20242</v>
      </c>
      <c r="AQ3213" s="45" t="str">
        <f t="shared" si="650"/>
        <v>20242JPY</v>
      </c>
    </row>
    <row r="3214" spans="1:43" s="15" customFormat="1">
      <c r="A3214" s="16" t="s">
        <v>42</v>
      </c>
      <c r="B3214" s="182">
        <v>2023</v>
      </c>
      <c r="C3214" s="182">
        <v>11</v>
      </c>
      <c r="D3214" s="57" t="str">
        <f t="shared" si="639"/>
        <v>Q3</v>
      </c>
      <c r="E3214" s="16" t="s">
        <v>42</v>
      </c>
      <c r="F3214" s="182">
        <v>2024</v>
      </c>
      <c r="G3214" s="182">
        <v>2</v>
      </c>
      <c r="H3214" s="185"/>
      <c r="I3214" s="57" t="str">
        <f t="shared" si="642"/>
        <v>Q4</v>
      </c>
      <c r="J3214" s="178" t="s">
        <v>3038</v>
      </c>
      <c r="K3214" s="185" t="s">
        <v>3039</v>
      </c>
      <c r="L3214" s="25" t="s">
        <v>79</v>
      </c>
      <c r="M3214" s="16" t="s">
        <v>47</v>
      </c>
      <c r="N3214" s="16">
        <v>1</v>
      </c>
      <c r="O3214" s="16"/>
      <c r="P3214" s="57" t="str">
        <f t="shared" si="643"/>
        <v>MAIN UNIT</v>
      </c>
      <c r="Q3214" s="16" t="s">
        <v>48</v>
      </c>
      <c r="R3214" s="16" t="s">
        <v>49</v>
      </c>
      <c r="S3214" s="16" t="s">
        <v>36</v>
      </c>
      <c r="T3214" s="16" t="s">
        <v>65</v>
      </c>
      <c r="U3214" s="16" t="s">
        <v>2896</v>
      </c>
      <c r="V3214" s="16" t="s">
        <v>99</v>
      </c>
      <c r="W3214" s="16" t="s">
        <v>96</v>
      </c>
      <c r="X3214" s="34">
        <v>13000000</v>
      </c>
      <c r="Y3214" s="187" t="str">
        <f t="shared" si="652"/>
        <v>1</v>
      </c>
      <c r="Z3214" s="26">
        <f t="shared" si="651"/>
        <v>13000000</v>
      </c>
      <c r="AA3214" s="16">
        <v>5.6300000000000003E-2</v>
      </c>
      <c r="AB3214" s="35">
        <f t="shared" si="653"/>
        <v>731900</v>
      </c>
      <c r="AC3214" s="27">
        <f t="shared" si="644"/>
        <v>87828</v>
      </c>
      <c r="AD3214" s="184">
        <v>0.12</v>
      </c>
      <c r="AE3214" s="183">
        <f t="shared" si="645"/>
        <v>0</v>
      </c>
      <c r="AF3214" s="183" t="str">
        <f>IF(AND(COUNTIFS($J$18:J3214,J3214)=1,AE3214=1),1,"")</f>
        <v/>
      </c>
      <c r="AG3214" s="183" t="str">
        <f>IF(C3214="","",IF(AND(COUNTIFS($J$18:J3214,J3214)=1,C3214&lt;&gt;""),1,""))</f>
        <v/>
      </c>
      <c r="AH3214" s="183" t="str">
        <f>IF(G3214="","",IF(AND(COUNTIFS($J$18:J3214,J3214)=1,G3214&lt;&gt;""),1,""))</f>
        <v/>
      </c>
      <c r="AI3214" s="28">
        <f t="shared" si="646"/>
        <v>16000190.159292037</v>
      </c>
      <c r="AJ3214" s="28">
        <f t="shared" si="647"/>
        <v>1920022.8191150443</v>
      </c>
      <c r="AK3214" s="29">
        <f t="shared" si="648"/>
        <v>0.12</v>
      </c>
      <c r="AL3214" s="25"/>
      <c r="AM3214" s="25"/>
      <c r="AN3214" s="25"/>
      <c r="AO3214" s="25"/>
      <c r="AP3214" s="45" t="str">
        <f t="shared" si="649"/>
        <v>20242</v>
      </c>
      <c r="AQ3214" s="45" t="str">
        <f t="shared" si="650"/>
        <v>20242JPY</v>
      </c>
    </row>
    <row r="3215" spans="1:43" s="15" customFormat="1">
      <c r="A3215" s="16" t="s">
        <v>42</v>
      </c>
      <c r="B3215" s="182">
        <v>2023</v>
      </c>
      <c r="C3215" s="182">
        <v>11</v>
      </c>
      <c r="D3215" s="57" t="str">
        <f t="shared" si="639"/>
        <v>Q3</v>
      </c>
      <c r="E3215" s="16" t="s">
        <v>42</v>
      </c>
      <c r="F3215" s="182">
        <v>2024</v>
      </c>
      <c r="G3215" s="182">
        <v>2</v>
      </c>
      <c r="H3215" s="185"/>
      <c r="I3215" s="57" t="str">
        <f t="shared" si="642"/>
        <v>Q4</v>
      </c>
      <c r="J3215" s="178" t="s">
        <v>3038</v>
      </c>
      <c r="K3215" s="185" t="s">
        <v>3039</v>
      </c>
      <c r="L3215" s="25" t="s">
        <v>79</v>
      </c>
      <c r="M3215" s="16" t="s">
        <v>47</v>
      </c>
      <c r="N3215" s="16">
        <v>1</v>
      </c>
      <c r="O3215" s="16"/>
      <c r="P3215" s="57" t="str">
        <f t="shared" si="643"/>
        <v>MAIN UNIT</v>
      </c>
      <c r="Q3215" s="16" t="s">
        <v>48</v>
      </c>
      <c r="R3215" s="16" t="s">
        <v>49</v>
      </c>
      <c r="S3215" s="16" t="s">
        <v>36</v>
      </c>
      <c r="T3215" s="16" t="s">
        <v>65</v>
      </c>
      <c r="U3215" s="16" t="s">
        <v>2896</v>
      </c>
      <c r="V3215" s="16" t="s">
        <v>99</v>
      </c>
      <c r="W3215" s="16" t="s">
        <v>96</v>
      </c>
      <c r="X3215" s="34">
        <v>13000000</v>
      </c>
      <c r="Y3215" s="187" t="str">
        <f t="shared" si="652"/>
        <v>1</v>
      </c>
      <c r="Z3215" s="26">
        <f t="shared" si="651"/>
        <v>13000000</v>
      </c>
      <c r="AA3215" s="16">
        <v>5.6300000000000003E-2</v>
      </c>
      <c r="AB3215" s="35">
        <f t="shared" si="653"/>
        <v>731900</v>
      </c>
      <c r="AC3215" s="27">
        <f t="shared" si="644"/>
        <v>87828</v>
      </c>
      <c r="AD3215" s="184">
        <v>0.12</v>
      </c>
      <c r="AE3215" s="183">
        <f t="shared" si="645"/>
        <v>0</v>
      </c>
      <c r="AF3215" s="183" t="str">
        <f>IF(AND(COUNTIFS($J$18:J3215,J3215)=1,AE3215=1),1,"")</f>
        <v/>
      </c>
      <c r="AG3215" s="183" t="str">
        <f>IF(C3215="","",IF(AND(COUNTIFS($J$18:J3215,J3215)=1,C3215&lt;&gt;""),1,""))</f>
        <v/>
      </c>
      <c r="AH3215" s="183" t="str">
        <f>IF(G3215="","",IF(AND(COUNTIFS($J$18:J3215,J3215)=1,G3215&lt;&gt;""),1,""))</f>
        <v/>
      </c>
      <c r="AI3215" s="28">
        <f t="shared" si="646"/>
        <v>16000190.159292037</v>
      </c>
      <c r="AJ3215" s="28">
        <f t="shared" si="647"/>
        <v>1920022.8191150443</v>
      </c>
      <c r="AK3215" s="29">
        <f t="shared" si="648"/>
        <v>0.12</v>
      </c>
      <c r="AL3215" s="25"/>
      <c r="AM3215" s="25"/>
      <c r="AN3215" s="25"/>
      <c r="AO3215" s="25"/>
      <c r="AP3215" s="45" t="str">
        <f t="shared" si="649"/>
        <v>20242</v>
      </c>
      <c r="AQ3215" s="45" t="str">
        <f t="shared" si="650"/>
        <v>20242JPY</v>
      </c>
    </row>
    <row r="3216" spans="1:43" s="15" customFormat="1">
      <c r="A3216" s="16" t="s">
        <v>42</v>
      </c>
      <c r="B3216" s="182">
        <v>2023</v>
      </c>
      <c r="C3216" s="182">
        <v>11</v>
      </c>
      <c r="D3216" s="57" t="str">
        <f t="shared" si="639"/>
        <v>Q3</v>
      </c>
      <c r="E3216" s="16" t="s">
        <v>42</v>
      </c>
      <c r="F3216" s="182">
        <v>2024</v>
      </c>
      <c r="G3216" s="182">
        <v>2</v>
      </c>
      <c r="H3216" s="185"/>
      <c r="I3216" s="57" t="str">
        <f t="shared" si="642"/>
        <v>Q4</v>
      </c>
      <c r="J3216" s="178" t="s">
        <v>3038</v>
      </c>
      <c r="K3216" s="185" t="s">
        <v>3039</v>
      </c>
      <c r="L3216" s="25" t="s">
        <v>55</v>
      </c>
      <c r="M3216" s="16" t="s">
        <v>47</v>
      </c>
      <c r="N3216" s="16">
        <v>1</v>
      </c>
      <c r="O3216" s="16"/>
      <c r="P3216" s="57" t="str">
        <f t="shared" si="643"/>
        <v>MAIN UNIT</v>
      </c>
      <c r="Q3216" s="16" t="s">
        <v>48</v>
      </c>
      <c r="R3216" s="16" t="s">
        <v>49</v>
      </c>
      <c r="S3216" s="16" t="s">
        <v>36</v>
      </c>
      <c r="T3216" s="16" t="s">
        <v>65</v>
      </c>
      <c r="U3216" s="16" t="s">
        <v>2896</v>
      </c>
      <c r="V3216" s="16" t="s">
        <v>99</v>
      </c>
      <c r="W3216" s="16" t="s">
        <v>96</v>
      </c>
      <c r="X3216" s="34">
        <v>8500000</v>
      </c>
      <c r="Y3216" s="187" t="str">
        <f t="shared" si="652"/>
        <v>1</v>
      </c>
      <c r="Z3216" s="26">
        <f t="shared" si="651"/>
        <v>8500000</v>
      </c>
      <c r="AA3216" s="16">
        <v>5.6300000000000003E-2</v>
      </c>
      <c r="AB3216" s="35">
        <f t="shared" si="653"/>
        <v>478550</v>
      </c>
      <c r="AC3216" s="27">
        <f t="shared" si="644"/>
        <v>57426</v>
      </c>
      <c r="AD3216" s="184">
        <v>0.12</v>
      </c>
      <c r="AE3216" s="183">
        <f t="shared" si="645"/>
        <v>0</v>
      </c>
      <c r="AF3216" s="183" t="str">
        <f>IF(AND(COUNTIFS($J$18:J3216,J3216)=1,AE3216=1),1,"")</f>
        <v/>
      </c>
      <c r="AG3216" s="183" t="str">
        <f>IF(C3216="","",IF(AND(COUNTIFS($J$18:J3216,J3216)=1,C3216&lt;&gt;""),1,""))</f>
        <v/>
      </c>
      <c r="AH3216" s="183" t="str">
        <f>IF(G3216="","",IF(AND(COUNTIFS($J$18:J3216,J3216)=1,G3216&lt;&gt;""),1,""))</f>
        <v/>
      </c>
      <c r="AI3216" s="28">
        <f t="shared" si="646"/>
        <v>16000190.159292037</v>
      </c>
      <c r="AJ3216" s="28">
        <f t="shared" si="647"/>
        <v>1920022.8191150443</v>
      </c>
      <c r="AK3216" s="29">
        <f t="shared" si="648"/>
        <v>0.12</v>
      </c>
      <c r="AL3216" s="25"/>
      <c r="AM3216" s="25"/>
      <c r="AN3216" s="25"/>
      <c r="AO3216" s="25"/>
      <c r="AP3216" s="45" t="str">
        <f t="shared" si="649"/>
        <v>20242</v>
      </c>
      <c r="AQ3216" s="45" t="str">
        <f t="shared" si="650"/>
        <v>20242JPY</v>
      </c>
    </row>
    <row r="3217" spans="1:43" s="15" customFormat="1">
      <c r="A3217" s="16" t="s">
        <v>42</v>
      </c>
      <c r="B3217" s="182">
        <v>2023</v>
      </c>
      <c r="C3217" s="182">
        <v>11</v>
      </c>
      <c r="D3217" s="57" t="str">
        <f t="shared" si="639"/>
        <v>Q3</v>
      </c>
      <c r="E3217" s="16" t="s">
        <v>42</v>
      </c>
      <c r="F3217" s="182">
        <v>2024</v>
      </c>
      <c r="G3217" s="182">
        <v>2</v>
      </c>
      <c r="H3217" s="185"/>
      <c r="I3217" s="57" t="str">
        <f t="shared" si="642"/>
        <v>Q4</v>
      </c>
      <c r="J3217" s="178" t="s">
        <v>3038</v>
      </c>
      <c r="K3217" s="185" t="s">
        <v>3039</v>
      </c>
      <c r="L3217" s="25" t="s">
        <v>55</v>
      </c>
      <c r="M3217" s="16" t="s">
        <v>47</v>
      </c>
      <c r="N3217" s="16">
        <v>1</v>
      </c>
      <c r="O3217" s="16"/>
      <c r="P3217" s="57" t="str">
        <f t="shared" si="643"/>
        <v>MAIN UNIT</v>
      </c>
      <c r="Q3217" s="16" t="s">
        <v>48</v>
      </c>
      <c r="R3217" s="16" t="s">
        <v>49</v>
      </c>
      <c r="S3217" s="16" t="s">
        <v>36</v>
      </c>
      <c r="T3217" s="16" t="s">
        <v>65</v>
      </c>
      <c r="U3217" s="16" t="s">
        <v>2896</v>
      </c>
      <c r="V3217" s="16" t="s">
        <v>99</v>
      </c>
      <c r="W3217" s="16" t="s">
        <v>96</v>
      </c>
      <c r="X3217" s="34">
        <v>8500000</v>
      </c>
      <c r="Y3217" s="187" t="str">
        <f t="shared" si="652"/>
        <v>1</v>
      </c>
      <c r="Z3217" s="26">
        <f t="shared" si="651"/>
        <v>8500000</v>
      </c>
      <c r="AA3217" s="16">
        <v>5.6300000000000003E-2</v>
      </c>
      <c r="AB3217" s="35">
        <f t="shared" si="653"/>
        <v>478550</v>
      </c>
      <c r="AC3217" s="27">
        <f t="shared" si="644"/>
        <v>57426</v>
      </c>
      <c r="AD3217" s="184">
        <v>0.12</v>
      </c>
      <c r="AE3217" s="183">
        <f t="shared" si="645"/>
        <v>0</v>
      </c>
      <c r="AF3217" s="183" t="str">
        <f>IF(AND(COUNTIFS($J$18:J3217,J3217)=1,AE3217=1),1,"")</f>
        <v/>
      </c>
      <c r="AG3217" s="183" t="str">
        <f>IF(C3217="","",IF(AND(COUNTIFS($J$18:J3217,J3217)=1,C3217&lt;&gt;""),1,""))</f>
        <v/>
      </c>
      <c r="AH3217" s="183" t="str">
        <f>IF(G3217="","",IF(AND(COUNTIFS($J$18:J3217,J3217)=1,G3217&lt;&gt;""),1,""))</f>
        <v/>
      </c>
      <c r="AI3217" s="28">
        <f t="shared" si="646"/>
        <v>16000190.159292037</v>
      </c>
      <c r="AJ3217" s="28">
        <f t="shared" si="647"/>
        <v>1920022.8191150443</v>
      </c>
      <c r="AK3217" s="29">
        <f t="shared" si="648"/>
        <v>0.12</v>
      </c>
      <c r="AL3217" s="25"/>
      <c r="AM3217" s="25"/>
      <c r="AN3217" s="25"/>
      <c r="AO3217" s="25"/>
      <c r="AP3217" s="45" t="str">
        <f t="shared" si="649"/>
        <v>20242</v>
      </c>
      <c r="AQ3217" s="45" t="str">
        <f t="shared" si="650"/>
        <v>20242JPY</v>
      </c>
    </row>
    <row r="3218" spans="1:43" s="15" customFormat="1">
      <c r="A3218" s="16" t="s">
        <v>42</v>
      </c>
      <c r="B3218" s="182">
        <v>2023</v>
      </c>
      <c r="C3218" s="182">
        <v>11</v>
      </c>
      <c r="D3218" s="57" t="str">
        <f t="shared" si="639"/>
        <v>Q3</v>
      </c>
      <c r="E3218" s="16" t="s">
        <v>42</v>
      </c>
      <c r="F3218" s="182">
        <v>2024</v>
      </c>
      <c r="G3218" s="182">
        <v>2</v>
      </c>
      <c r="H3218" s="185"/>
      <c r="I3218" s="57" t="str">
        <f t="shared" si="642"/>
        <v>Q4</v>
      </c>
      <c r="J3218" s="178" t="s">
        <v>3038</v>
      </c>
      <c r="K3218" s="185" t="s">
        <v>3039</v>
      </c>
      <c r="L3218" s="25" t="s">
        <v>55</v>
      </c>
      <c r="M3218" s="16" t="s">
        <v>47</v>
      </c>
      <c r="N3218" s="16">
        <v>1</v>
      </c>
      <c r="O3218" s="16"/>
      <c r="P3218" s="57" t="str">
        <f t="shared" si="643"/>
        <v>MAIN UNIT</v>
      </c>
      <c r="Q3218" s="16" t="s">
        <v>48</v>
      </c>
      <c r="R3218" s="16" t="s">
        <v>49</v>
      </c>
      <c r="S3218" s="16" t="s">
        <v>36</v>
      </c>
      <c r="T3218" s="16" t="s">
        <v>65</v>
      </c>
      <c r="U3218" s="16" t="s">
        <v>2896</v>
      </c>
      <c r="V3218" s="16" t="s">
        <v>99</v>
      </c>
      <c r="W3218" s="16" t="s">
        <v>96</v>
      </c>
      <c r="X3218" s="34">
        <v>8500000</v>
      </c>
      <c r="Y3218" s="187" t="str">
        <f t="shared" si="652"/>
        <v>1</v>
      </c>
      <c r="Z3218" s="26">
        <f t="shared" si="651"/>
        <v>8500000</v>
      </c>
      <c r="AA3218" s="16">
        <v>5.6300000000000003E-2</v>
      </c>
      <c r="AB3218" s="35">
        <f t="shared" si="653"/>
        <v>478550</v>
      </c>
      <c r="AC3218" s="27">
        <f t="shared" si="644"/>
        <v>57426</v>
      </c>
      <c r="AD3218" s="184">
        <v>0.12</v>
      </c>
      <c r="AE3218" s="183">
        <f t="shared" si="645"/>
        <v>0</v>
      </c>
      <c r="AF3218" s="183" t="str">
        <f>IF(AND(COUNTIFS($J$18:J3218,J3218)=1,AE3218=1),1,"")</f>
        <v/>
      </c>
      <c r="AG3218" s="183" t="str">
        <f>IF(C3218="","",IF(AND(COUNTIFS($J$18:J3218,J3218)=1,C3218&lt;&gt;""),1,""))</f>
        <v/>
      </c>
      <c r="AH3218" s="183" t="str">
        <f>IF(G3218="","",IF(AND(COUNTIFS($J$18:J3218,J3218)=1,G3218&lt;&gt;""),1,""))</f>
        <v/>
      </c>
      <c r="AI3218" s="28">
        <f t="shared" si="646"/>
        <v>16000190.159292037</v>
      </c>
      <c r="AJ3218" s="28">
        <f t="shared" si="647"/>
        <v>1920022.8191150443</v>
      </c>
      <c r="AK3218" s="29">
        <f t="shared" si="648"/>
        <v>0.12</v>
      </c>
      <c r="AL3218" s="25"/>
      <c r="AM3218" s="25"/>
      <c r="AN3218" s="25"/>
      <c r="AO3218" s="25"/>
      <c r="AP3218" s="45" t="str">
        <f t="shared" si="649"/>
        <v>20242</v>
      </c>
      <c r="AQ3218" s="45" t="str">
        <f t="shared" si="650"/>
        <v>20242JPY</v>
      </c>
    </row>
    <row r="3219" spans="1:43" s="15" customFormat="1">
      <c r="A3219" s="16" t="s">
        <v>42</v>
      </c>
      <c r="B3219" s="182">
        <v>2023</v>
      </c>
      <c r="C3219" s="182">
        <v>11</v>
      </c>
      <c r="D3219" s="57" t="str">
        <f t="shared" si="639"/>
        <v>Q3</v>
      </c>
      <c r="E3219" s="16" t="s">
        <v>42</v>
      </c>
      <c r="F3219" s="182">
        <v>2024</v>
      </c>
      <c r="G3219" s="182">
        <v>2</v>
      </c>
      <c r="H3219" s="185"/>
      <c r="I3219" s="57" t="str">
        <f t="shared" si="642"/>
        <v>Q4</v>
      </c>
      <c r="J3219" s="178" t="s">
        <v>3038</v>
      </c>
      <c r="K3219" s="185" t="s">
        <v>3039</v>
      </c>
      <c r="L3219" s="25" t="s">
        <v>55</v>
      </c>
      <c r="M3219" s="16" t="s">
        <v>47</v>
      </c>
      <c r="N3219" s="16">
        <v>1</v>
      </c>
      <c r="O3219" s="16"/>
      <c r="P3219" s="57" t="str">
        <f t="shared" si="643"/>
        <v>MAIN UNIT</v>
      </c>
      <c r="Q3219" s="16" t="s">
        <v>48</v>
      </c>
      <c r="R3219" s="16" t="s">
        <v>49</v>
      </c>
      <c r="S3219" s="16" t="s">
        <v>36</v>
      </c>
      <c r="T3219" s="16" t="s">
        <v>65</v>
      </c>
      <c r="U3219" s="16" t="s">
        <v>2896</v>
      </c>
      <c r="V3219" s="16" t="s">
        <v>99</v>
      </c>
      <c r="W3219" s="16" t="s">
        <v>96</v>
      </c>
      <c r="X3219" s="34">
        <v>8500000</v>
      </c>
      <c r="Y3219" s="187" t="str">
        <f t="shared" si="652"/>
        <v>1</v>
      </c>
      <c r="Z3219" s="26">
        <f t="shared" si="651"/>
        <v>8500000</v>
      </c>
      <c r="AA3219" s="16">
        <v>5.6300000000000003E-2</v>
      </c>
      <c r="AB3219" s="35">
        <f t="shared" si="653"/>
        <v>478550</v>
      </c>
      <c r="AC3219" s="27">
        <f t="shared" si="644"/>
        <v>57426</v>
      </c>
      <c r="AD3219" s="184">
        <v>0.12</v>
      </c>
      <c r="AE3219" s="183">
        <f t="shared" si="645"/>
        <v>0</v>
      </c>
      <c r="AF3219" s="183" t="str">
        <f>IF(AND(COUNTIFS($J$18:J3219,J3219)=1,AE3219=1),1,"")</f>
        <v/>
      </c>
      <c r="AG3219" s="183" t="str">
        <f>IF(C3219="","",IF(AND(COUNTIFS($J$18:J3219,J3219)=1,C3219&lt;&gt;""),1,""))</f>
        <v/>
      </c>
      <c r="AH3219" s="183" t="str">
        <f>IF(G3219="","",IF(AND(COUNTIFS($J$18:J3219,J3219)=1,G3219&lt;&gt;""),1,""))</f>
        <v/>
      </c>
      <c r="AI3219" s="28">
        <f t="shared" si="646"/>
        <v>16000190.159292037</v>
      </c>
      <c r="AJ3219" s="28">
        <f t="shared" si="647"/>
        <v>1920022.8191150443</v>
      </c>
      <c r="AK3219" s="29">
        <f t="shared" si="648"/>
        <v>0.12</v>
      </c>
      <c r="AL3219" s="25"/>
      <c r="AM3219" s="25"/>
      <c r="AN3219" s="25"/>
      <c r="AO3219" s="25"/>
      <c r="AP3219" s="45" t="str">
        <f t="shared" si="649"/>
        <v>20242</v>
      </c>
      <c r="AQ3219" s="45" t="str">
        <f t="shared" si="650"/>
        <v>20242JPY</v>
      </c>
    </row>
    <row r="3220" spans="1:43" s="15" customFormat="1">
      <c r="A3220" s="16" t="s">
        <v>42</v>
      </c>
      <c r="B3220" s="182">
        <v>2023</v>
      </c>
      <c r="C3220" s="182">
        <v>11</v>
      </c>
      <c r="D3220" s="57" t="str">
        <f t="shared" si="639"/>
        <v>Q3</v>
      </c>
      <c r="E3220" s="16" t="s">
        <v>42</v>
      </c>
      <c r="F3220" s="182">
        <v>2024</v>
      </c>
      <c r="G3220" s="182">
        <v>2</v>
      </c>
      <c r="H3220" s="185"/>
      <c r="I3220" s="57" t="str">
        <f t="shared" si="642"/>
        <v>Q4</v>
      </c>
      <c r="J3220" s="178" t="s">
        <v>3038</v>
      </c>
      <c r="K3220" s="185" t="s">
        <v>3039</v>
      </c>
      <c r="L3220" s="25" t="s">
        <v>55</v>
      </c>
      <c r="M3220" s="16" t="s">
        <v>47</v>
      </c>
      <c r="N3220" s="16">
        <v>1</v>
      </c>
      <c r="O3220" s="16"/>
      <c r="P3220" s="57" t="str">
        <f t="shared" si="643"/>
        <v>MAIN UNIT</v>
      </c>
      <c r="Q3220" s="16" t="s">
        <v>48</v>
      </c>
      <c r="R3220" s="16" t="s">
        <v>49</v>
      </c>
      <c r="S3220" s="16" t="s">
        <v>36</v>
      </c>
      <c r="T3220" s="16" t="s">
        <v>65</v>
      </c>
      <c r="U3220" s="16" t="s">
        <v>2896</v>
      </c>
      <c r="V3220" s="16" t="s">
        <v>99</v>
      </c>
      <c r="W3220" s="16" t="s">
        <v>96</v>
      </c>
      <c r="X3220" s="34">
        <v>8500000</v>
      </c>
      <c r="Y3220" s="187" t="str">
        <f t="shared" si="652"/>
        <v>1</v>
      </c>
      <c r="Z3220" s="26">
        <f t="shared" si="651"/>
        <v>8500000</v>
      </c>
      <c r="AA3220" s="16">
        <v>5.6300000000000003E-2</v>
      </c>
      <c r="AB3220" s="35">
        <f t="shared" si="653"/>
        <v>478550</v>
      </c>
      <c r="AC3220" s="27">
        <f t="shared" si="644"/>
        <v>57426</v>
      </c>
      <c r="AD3220" s="184">
        <v>0.12</v>
      </c>
      <c r="AE3220" s="183">
        <f t="shared" si="645"/>
        <v>0</v>
      </c>
      <c r="AF3220" s="183" t="str">
        <f>IF(AND(COUNTIFS($J$18:J3220,J3220)=1,AE3220=1),1,"")</f>
        <v/>
      </c>
      <c r="AG3220" s="183" t="str">
        <f>IF(C3220="","",IF(AND(COUNTIFS($J$18:J3220,J3220)=1,C3220&lt;&gt;""),1,""))</f>
        <v/>
      </c>
      <c r="AH3220" s="183" t="str">
        <f>IF(G3220="","",IF(AND(COUNTIFS($J$18:J3220,J3220)=1,G3220&lt;&gt;""),1,""))</f>
        <v/>
      </c>
      <c r="AI3220" s="28">
        <f t="shared" si="646"/>
        <v>16000190.159292037</v>
      </c>
      <c r="AJ3220" s="28">
        <f t="shared" si="647"/>
        <v>1920022.8191150443</v>
      </c>
      <c r="AK3220" s="29">
        <f t="shared" si="648"/>
        <v>0.12</v>
      </c>
      <c r="AL3220" s="25"/>
      <c r="AM3220" s="25"/>
      <c r="AN3220" s="25"/>
      <c r="AO3220" s="25"/>
      <c r="AP3220" s="45" t="str">
        <f t="shared" si="649"/>
        <v>20242</v>
      </c>
      <c r="AQ3220" s="45" t="str">
        <f t="shared" si="650"/>
        <v>20242JPY</v>
      </c>
    </row>
    <row r="3221" spans="1:43" s="15" customFormat="1">
      <c r="A3221" s="16" t="s">
        <v>42</v>
      </c>
      <c r="B3221" s="182">
        <v>2023</v>
      </c>
      <c r="C3221" s="182">
        <v>11</v>
      </c>
      <c r="D3221" s="57" t="str">
        <f t="shared" si="639"/>
        <v>Q3</v>
      </c>
      <c r="E3221" s="16" t="s">
        <v>42</v>
      </c>
      <c r="F3221" s="182">
        <v>2024</v>
      </c>
      <c r="G3221" s="182">
        <v>2</v>
      </c>
      <c r="H3221" s="185"/>
      <c r="I3221" s="57" t="str">
        <f t="shared" si="642"/>
        <v>Q4</v>
      </c>
      <c r="J3221" s="178" t="s">
        <v>3038</v>
      </c>
      <c r="K3221" s="185" t="s">
        <v>3039</v>
      </c>
      <c r="L3221" s="25" t="s">
        <v>55</v>
      </c>
      <c r="M3221" s="16" t="s">
        <v>47</v>
      </c>
      <c r="N3221" s="16">
        <v>1</v>
      </c>
      <c r="O3221" s="16"/>
      <c r="P3221" s="57" t="str">
        <f t="shared" si="643"/>
        <v>MAIN UNIT</v>
      </c>
      <c r="Q3221" s="16" t="s">
        <v>48</v>
      </c>
      <c r="R3221" s="16" t="s">
        <v>49</v>
      </c>
      <c r="S3221" s="16" t="s">
        <v>36</v>
      </c>
      <c r="T3221" s="16" t="s">
        <v>65</v>
      </c>
      <c r="U3221" s="16" t="s">
        <v>2896</v>
      </c>
      <c r="V3221" s="16" t="s">
        <v>99</v>
      </c>
      <c r="W3221" s="16" t="s">
        <v>96</v>
      </c>
      <c r="X3221" s="34">
        <v>8500000</v>
      </c>
      <c r="Y3221" s="187" t="str">
        <f t="shared" si="652"/>
        <v>1</v>
      </c>
      <c r="Z3221" s="26">
        <f t="shared" si="651"/>
        <v>8500000</v>
      </c>
      <c r="AA3221" s="16">
        <v>5.6300000000000003E-2</v>
      </c>
      <c r="AB3221" s="35">
        <f t="shared" si="653"/>
        <v>478550</v>
      </c>
      <c r="AC3221" s="27">
        <f t="shared" si="644"/>
        <v>57426</v>
      </c>
      <c r="AD3221" s="184">
        <v>0.12</v>
      </c>
      <c r="AE3221" s="183">
        <f t="shared" si="645"/>
        <v>0</v>
      </c>
      <c r="AF3221" s="183" t="str">
        <f>IF(AND(COUNTIFS($J$18:J3221,J3221)=1,AE3221=1),1,"")</f>
        <v/>
      </c>
      <c r="AG3221" s="183" t="str">
        <f>IF(C3221="","",IF(AND(COUNTIFS($J$18:J3221,J3221)=1,C3221&lt;&gt;""),1,""))</f>
        <v/>
      </c>
      <c r="AH3221" s="183" t="str">
        <f>IF(G3221="","",IF(AND(COUNTIFS($J$18:J3221,J3221)=1,G3221&lt;&gt;""),1,""))</f>
        <v/>
      </c>
      <c r="AI3221" s="28">
        <f t="shared" si="646"/>
        <v>16000190.159292037</v>
      </c>
      <c r="AJ3221" s="28">
        <f t="shared" si="647"/>
        <v>1920022.8191150443</v>
      </c>
      <c r="AK3221" s="29">
        <f t="shared" si="648"/>
        <v>0.12</v>
      </c>
      <c r="AL3221" s="25"/>
      <c r="AM3221" s="25"/>
      <c r="AN3221" s="25"/>
      <c r="AO3221" s="25"/>
      <c r="AP3221" s="45" t="str">
        <f t="shared" si="649"/>
        <v>20242</v>
      </c>
      <c r="AQ3221" s="45" t="str">
        <f t="shared" si="650"/>
        <v>20242JPY</v>
      </c>
    </row>
    <row r="3222" spans="1:43" s="15" customFormat="1">
      <c r="A3222" s="16" t="s">
        <v>42</v>
      </c>
      <c r="B3222" s="182">
        <v>2023</v>
      </c>
      <c r="C3222" s="182">
        <v>11</v>
      </c>
      <c r="D3222" s="57" t="str">
        <f t="shared" si="639"/>
        <v>Q3</v>
      </c>
      <c r="E3222" s="16" t="s">
        <v>42</v>
      </c>
      <c r="F3222" s="182">
        <v>2024</v>
      </c>
      <c r="G3222" s="182">
        <v>2</v>
      </c>
      <c r="H3222" s="185"/>
      <c r="I3222" s="57" t="str">
        <f t="shared" si="642"/>
        <v>Q4</v>
      </c>
      <c r="J3222" s="178" t="s">
        <v>3038</v>
      </c>
      <c r="K3222" s="185" t="s">
        <v>3039</v>
      </c>
      <c r="L3222" s="25" t="s">
        <v>55</v>
      </c>
      <c r="M3222" s="16" t="s">
        <v>47</v>
      </c>
      <c r="N3222" s="16">
        <v>1</v>
      </c>
      <c r="O3222" s="16"/>
      <c r="P3222" s="57" t="str">
        <f t="shared" si="643"/>
        <v>MAIN UNIT</v>
      </c>
      <c r="Q3222" s="16" t="s">
        <v>48</v>
      </c>
      <c r="R3222" s="16" t="s">
        <v>49</v>
      </c>
      <c r="S3222" s="16" t="s">
        <v>36</v>
      </c>
      <c r="T3222" s="16" t="s">
        <v>65</v>
      </c>
      <c r="U3222" s="16" t="s">
        <v>2896</v>
      </c>
      <c r="V3222" s="16" t="s">
        <v>99</v>
      </c>
      <c r="W3222" s="16" t="s">
        <v>96</v>
      </c>
      <c r="X3222" s="34">
        <v>8500000</v>
      </c>
      <c r="Y3222" s="187" t="str">
        <f t="shared" si="652"/>
        <v>1</v>
      </c>
      <c r="Z3222" s="26">
        <f t="shared" si="651"/>
        <v>8500000</v>
      </c>
      <c r="AA3222" s="16">
        <v>5.6300000000000003E-2</v>
      </c>
      <c r="AB3222" s="35">
        <f t="shared" si="653"/>
        <v>478550</v>
      </c>
      <c r="AC3222" s="27">
        <f t="shared" si="644"/>
        <v>57426</v>
      </c>
      <c r="AD3222" s="184">
        <v>0.12</v>
      </c>
      <c r="AE3222" s="183">
        <f t="shared" si="645"/>
        <v>0</v>
      </c>
      <c r="AF3222" s="183" t="str">
        <f>IF(AND(COUNTIFS($J$18:J3222,J3222)=1,AE3222=1),1,"")</f>
        <v/>
      </c>
      <c r="AG3222" s="183" t="str">
        <f>IF(C3222="","",IF(AND(COUNTIFS($J$18:J3222,J3222)=1,C3222&lt;&gt;""),1,""))</f>
        <v/>
      </c>
      <c r="AH3222" s="183" t="str">
        <f>IF(G3222="","",IF(AND(COUNTIFS($J$18:J3222,J3222)=1,G3222&lt;&gt;""),1,""))</f>
        <v/>
      </c>
      <c r="AI3222" s="28">
        <f t="shared" si="646"/>
        <v>16000190.159292037</v>
      </c>
      <c r="AJ3222" s="28">
        <f t="shared" si="647"/>
        <v>1920022.8191150443</v>
      </c>
      <c r="AK3222" s="29">
        <f t="shared" si="648"/>
        <v>0.12</v>
      </c>
      <c r="AL3222" s="25"/>
      <c r="AM3222" s="25"/>
      <c r="AN3222" s="25"/>
      <c r="AO3222" s="25"/>
      <c r="AP3222" s="45" t="str">
        <f t="shared" si="649"/>
        <v>20242</v>
      </c>
      <c r="AQ3222" s="45" t="str">
        <f t="shared" si="650"/>
        <v>20242JPY</v>
      </c>
    </row>
    <row r="3223" spans="1:43" s="15" customFormat="1">
      <c r="A3223" s="16" t="s">
        <v>42</v>
      </c>
      <c r="B3223" s="182">
        <v>2023</v>
      </c>
      <c r="C3223" s="182">
        <v>11</v>
      </c>
      <c r="D3223" s="57" t="str">
        <f t="shared" si="639"/>
        <v>Q3</v>
      </c>
      <c r="E3223" s="16" t="s">
        <v>42</v>
      </c>
      <c r="F3223" s="182">
        <v>2024</v>
      </c>
      <c r="G3223" s="182">
        <v>2</v>
      </c>
      <c r="H3223" s="185"/>
      <c r="I3223" s="57" t="str">
        <f t="shared" si="642"/>
        <v>Q4</v>
      </c>
      <c r="J3223" s="178" t="s">
        <v>3038</v>
      </c>
      <c r="K3223" s="185" t="s">
        <v>3039</v>
      </c>
      <c r="L3223" s="25" t="s">
        <v>55</v>
      </c>
      <c r="M3223" s="16" t="s">
        <v>47</v>
      </c>
      <c r="N3223" s="16">
        <v>1</v>
      </c>
      <c r="O3223" s="16"/>
      <c r="P3223" s="57" t="str">
        <f t="shared" si="643"/>
        <v>MAIN UNIT</v>
      </c>
      <c r="Q3223" s="16" t="s">
        <v>48</v>
      </c>
      <c r="R3223" s="16" t="s">
        <v>49</v>
      </c>
      <c r="S3223" s="16" t="s">
        <v>36</v>
      </c>
      <c r="T3223" s="16" t="s">
        <v>65</v>
      </c>
      <c r="U3223" s="16" t="s">
        <v>2896</v>
      </c>
      <c r="V3223" s="16" t="s">
        <v>99</v>
      </c>
      <c r="W3223" s="16" t="s">
        <v>96</v>
      </c>
      <c r="X3223" s="34">
        <v>8500000</v>
      </c>
      <c r="Y3223" s="187" t="str">
        <f t="shared" si="652"/>
        <v>1</v>
      </c>
      <c r="Z3223" s="26">
        <f t="shared" si="651"/>
        <v>8500000</v>
      </c>
      <c r="AA3223" s="16">
        <v>5.6300000000000003E-2</v>
      </c>
      <c r="AB3223" s="35">
        <f t="shared" si="653"/>
        <v>478550</v>
      </c>
      <c r="AC3223" s="27">
        <f t="shared" si="644"/>
        <v>57426</v>
      </c>
      <c r="AD3223" s="184">
        <v>0.12</v>
      </c>
      <c r="AE3223" s="183">
        <f t="shared" si="645"/>
        <v>0</v>
      </c>
      <c r="AF3223" s="183" t="str">
        <f>IF(AND(COUNTIFS($J$18:J3223,J3223)=1,AE3223=1),1,"")</f>
        <v/>
      </c>
      <c r="AG3223" s="183" t="str">
        <f>IF(C3223="","",IF(AND(COUNTIFS($J$18:J3223,J3223)=1,C3223&lt;&gt;""),1,""))</f>
        <v/>
      </c>
      <c r="AH3223" s="183" t="str">
        <f>IF(G3223="","",IF(AND(COUNTIFS($J$18:J3223,J3223)=1,G3223&lt;&gt;""),1,""))</f>
        <v/>
      </c>
      <c r="AI3223" s="28">
        <f t="shared" si="646"/>
        <v>16000190.159292037</v>
      </c>
      <c r="AJ3223" s="28">
        <f t="shared" si="647"/>
        <v>1920022.8191150443</v>
      </c>
      <c r="AK3223" s="29">
        <f t="shared" si="648"/>
        <v>0.12</v>
      </c>
      <c r="AL3223" s="25"/>
      <c r="AM3223" s="25"/>
      <c r="AN3223" s="25"/>
      <c r="AO3223" s="25"/>
      <c r="AP3223" s="45" t="str">
        <f t="shared" si="649"/>
        <v>20242</v>
      </c>
      <c r="AQ3223" s="45" t="str">
        <f t="shared" si="650"/>
        <v>20242JPY</v>
      </c>
    </row>
    <row r="3224" spans="1:43" s="15" customFormat="1">
      <c r="A3224" s="16" t="s">
        <v>42</v>
      </c>
      <c r="B3224" s="182">
        <v>2023</v>
      </c>
      <c r="C3224" s="182">
        <v>11</v>
      </c>
      <c r="D3224" s="57" t="str">
        <f t="shared" si="639"/>
        <v>Q3</v>
      </c>
      <c r="E3224" s="16" t="s">
        <v>42</v>
      </c>
      <c r="F3224" s="182">
        <v>2023</v>
      </c>
      <c r="G3224" s="182">
        <v>11</v>
      </c>
      <c r="H3224" s="185"/>
      <c r="I3224" s="57" t="str">
        <f t="shared" si="642"/>
        <v>Q3</v>
      </c>
      <c r="J3224" s="178" t="s">
        <v>3034</v>
      </c>
      <c r="K3224" s="185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3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87" t="str">
        <f t="shared" si="652"/>
        <v>1</v>
      </c>
      <c r="Z3224" s="26">
        <f t="shared" si="651"/>
        <v>7950000</v>
      </c>
      <c r="AA3224" s="16">
        <v>5.3400000000000003E-2</v>
      </c>
      <c r="AB3224" s="35">
        <f t="shared" si="653"/>
        <v>424530</v>
      </c>
      <c r="AC3224" s="27">
        <f t="shared" si="644"/>
        <v>52259.643000000004</v>
      </c>
      <c r="AD3224" s="184">
        <v>0.1231</v>
      </c>
      <c r="AE3224" s="183">
        <f t="shared" si="645"/>
        <v>0</v>
      </c>
      <c r="AF3224" s="183" t="str">
        <f>IF(AND(COUNTIFS($J$18:J3224,J3224)=1,AE3224=1),1,"")</f>
        <v/>
      </c>
      <c r="AG3224" s="183" t="str">
        <f>IF(C3224="","",IF(AND(COUNTIFS($J$18:J3224,J3224)=1,C3224&lt;&gt;""),1,""))</f>
        <v/>
      </c>
      <c r="AH3224" s="183" t="str">
        <f>IF(G3224="","",IF(AND(COUNTIFS($J$18:J3224,J3224)=1,G3224&lt;&gt;""),1,""))</f>
        <v/>
      </c>
      <c r="AI3224" s="28">
        <f t="shared" si="646"/>
        <v>11730565.00042478</v>
      </c>
      <c r="AJ3224" s="28">
        <f t="shared" si="647"/>
        <v>1971465.2465810829</v>
      </c>
      <c r="AK3224" s="29">
        <f t="shared" si="648"/>
        <v>0.16806225842571892</v>
      </c>
      <c r="AL3224" s="25"/>
      <c r="AM3224" s="25"/>
      <c r="AN3224" s="25"/>
      <c r="AO3224" s="25"/>
      <c r="AP3224" s="45" t="str">
        <f t="shared" si="649"/>
        <v>202311</v>
      </c>
      <c r="AQ3224" s="45" t="str">
        <f t="shared" si="650"/>
        <v>202311JPY</v>
      </c>
    </row>
    <row r="3225" spans="1:43" s="15" customFormat="1">
      <c r="A3225" s="16" t="s">
        <v>42</v>
      </c>
      <c r="B3225" s="182">
        <v>2023</v>
      </c>
      <c r="C3225" s="182">
        <v>11</v>
      </c>
      <c r="D3225" s="57" t="str">
        <f t="shared" si="639"/>
        <v>Q3</v>
      </c>
      <c r="E3225" s="16" t="s">
        <v>42</v>
      </c>
      <c r="F3225" s="182">
        <v>2023</v>
      </c>
      <c r="G3225" s="182">
        <v>11</v>
      </c>
      <c r="H3225" s="185"/>
      <c r="I3225" s="57" t="str">
        <f t="shared" si="642"/>
        <v>Q3</v>
      </c>
      <c r="J3225" s="178" t="s">
        <v>3040</v>
      </c>
      <c r="K3225" s="185" t="s">
        <v>3041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si="643"/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87" t="str">
        <f t="shared" si="652"/>
        <v>1</v>
      </c>
      <c r="Z3225" s="26">
        <f t="shared" si="651"/>
        <v>7100000</v>
      </c>
      <c r="AA3225" s="16">
        <v>5.3400000000000003E-2</v>
      </c>
      <c r="AB3225" s="35">
        <f t="shared" si="653"/>
        <v>379140</v>
      </c>
      <c r="AC3225" s="27">
        <f t="shared" si="644"/>
        <v>42463.68</v>
      </c>
      <c r="AD3225" s="184">
        <v>0.112</v>
      </c>
      <c r="AE3225" s="183">
        <f t="shared" si="645"/>
        <v>0</v>
      </c>
      <c r="AF3225" s="183" t="str">
        <f>IF(AND(COUNTIFS($J$18:J3225,J3225)=1,AE3225=1),1,"")</f>
        <v/>
      </c>
      <c r="AG3225" s="183">
        <f>IF(C3225="","",IF(AND(COUNTIFS($J$18:J3225,J3225)=1,C3225&lt;&gt;""),1,""))</f>
        <v>1</v>
      </c>
      <c r="AH3225" s="183">
        <f>IF(G3225="","",IF(AND(COUNTIFS($J$18:J3225,J3225)=1,G3225&lt;&gt;""),1,""))</f>
        <v>1</v>
      </c>
      <c r="AI3225" s="28">
        <f t="shared" si="646"/>
        <v>11730565.00042478</v>
      </c>
      <c r="AJ3225" s="28">
        <f t="shared" si="647"/>
        <v>1971465.2465810829</v>
      </c>
      <c r="AK3225" s="29">
        <f t="shared" si="648"/>
        <v>0.16806225842571892</v>
      </c>
      <c r="AL3225" s="25"/>
      <c r="AM3225" s="25"/>
      <c r="AN3225" s="25"/>
      <c r="AO3225" s="25"/>
      <c r="AP3225" s="45" t="str">
        <f t="shared" si="649"/>
        <v>202311</v>
      </c>
      <c r="AQ3225" s="45" t="str">
        <f t="shared" si="650"/>
        <v>202311JPY</v>
      </c>
    </row>
    <row r="3226" spans="1:43" s="15" customFormat="1">
      <c r="A3226" s="16" t="s">
        <v>42</v>
      </c>
      <c r="B3226" s="182">
        <v>2023</v>
      </c>
      <c r="C3226" s="182">
        <v>11</v>
      </c>
      <c r="D3226" s="57" t="str">
        <f t="shared" si="639"/>
        <v>Q3</v>
      </c>
      <c r="E3226" s="16" t="s">
        <v>42</v>
      </c>
      <c r="F3226" s="182">
        <v>2023</v>
      </c>
      <c r="G3226" s="182">
        <v>11</v>
      </c>
      <c r="H3226" s="185"/>
      <c r="I3226" s="57" t="str">
        <f t="shared" si="642"/>
        <v>Q3</v>
      </c>
      <c r="J3226" s="178" t="s">
        <v>3040</v>
      </c>
      <c r="K3226" s="185" t="s">
        <v>3041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43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87" t="str">
        <f t="shared" si="652"/>
        <v>1</v>
      </c>
      <c r="Z3226" s="26">
        <f t="shared" si="651"/>
        <v>7100000</v>
      </c>
      <c r="AA3226" s="16">
        <v>5.3400000000000003E-2</v>
      </c>
      <c r="AB3226" s="35">
        <f t="shared" si="653"/>
        <v>379140</v>
      </c>
      <c r="AC3226" s="27">
        <f t="shared" si="644"/>
        <v>42463.68</v>
      </c>
      <c r="AD3226" s="184">
        <v>0.112</v>
      </c>
      <c r="AE3226" s="183">
        <f t="shared" si="645"/>
        <v>0</v>
      </c>
      <c r="AF3226" s="183" t="str">
        <f>IF(AND(COUNTIFS($J$18:J3226,J3226)=1,AE3226=1),1,"")</f>
        <v/>
      </c>
      <c r="AG3226" s="183" t="str">
        <f>IF(C3226="","",IF(AND(COUNTIFS($J$18:J3226,J3226)=1,C3226&lt;&gt;""),1,""))</f>
        <v/>
      </c>
      <c r="AH3226" s="183" t="str">
        <f>IF(G3226="","",IF(AND(COUNTIFS($J$18:J3226,J3226)=1,G3226&lt;&gt;""),1,""))</f>
        <v/>
      </c>
      <c r="AI3226" s="28">
        <f t="shared" si="646"/>
        <v>11730565.00042478</v>
      </c>
      <c r="AJ3226" s="28">
        <f t="shared" si="647"/>
        <v>1971465.2465810829</v>
      </c>
      <c r="AK3226" s="29">
        <f t="shared" si="648"/>
        <v>0.16806225842571892</v>
      </c>
      <c r="AL3226" s="25"/>
      <c r="AM3226" s="25"/>
      <c r="AN3226" s="25"/>
      <c r="AO3226" s="25"/>
      <c r="AP3226" s="45" t="str">
        <f t="shared" si="649"/>
        <v>202311</v>
      </c>
      <c r="AQ3226" s="45" t="str">
        <f t="shared" si="650"/>
        <v>202311JPY</v>
      </c>
    </row>
    <row r="3227" spans="1:43" s="15" customFormat="1" ht="26.4">
      <c r="A3227" s="16" t="s">
        <v>42</v>
      </c>
      <c r="B3227" s="182">
        <v>2023</v>
      </c>
      <c r="C3227" s="182">
        <v>11</v>
      </c>
      <c r="D3227" s="57" t="str">
        <f t="shared" si="639"/>
        <v>Q3</v>
      </c>
      <c r="E3227" s="16" t="s">
        <v>42</v>
      </c>
      <c r="F3227" s="182">
        <v>2023</v>
      </c>
      <c r="G3227" s="182">
        <v>11</v>
      </c>
      <c r="H3227" s="185"/>
      <c r="I3227" s="57" t="str">
        <f t="shared" si="642"/>
        <v>Q3</v>
      </c>
      <c r="J3227" s="178" t="s">
        <v>3042</v>
      </c>
      <c r="K3227" s="185" t="s">
        <v>544</v>
      </c>
      <c r="L3227" s="25" t="s">
        <v>3043</v>
      </c>
      <c r="M3227" s="16" t="s">
        <v>47</v>
      </c>
      <c r="N3227" s="16">
        <v>0</v>
      </c>
      <c r="O3227" s="16">
        <v>1</v>
      </c>
      <c r="P3227" s="57" t="str">
        <f t="shared" si="643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87" t="str">
        <f t="shared" si="652"/>
        <v>1.13</v>
      </c>
      <c r="Z3227" s="26">
        <f t="shared" si="651"/>
        <v>9834</v>
      </c>
      <c r="AA3227" s="16">
        <v>1.07</v>
      </c>
      <c r="AB3227" s="35">
        <f t="shared" si="653"/>
        <v>9311.840707964604</v>
      </c>
      <c r="AC3227" s="27">
        <f t="shared" si="644"/>
        <v>874.38184247787626</v>
      </c>
      <c r="AD3227" s="184">
        <v>9.3899999999999997E-2</v>
      </c>
      <c r="AE3227" s="183">
        <f t="shared" si="645"/>
        <v>0</v>
      </c>
      <c r="AF3227" s="183" t="str">
        <f>IF(AND(COUNTIFS($J$18:J3227,J3227)=1,AE3227=1),1,"")</f>
        <v/>
      </c>
      <c r="AG3227" s="183">
        <f>IF(C3227="","",IF(AND(COUNTIFS($J$18:J3227,J3227)=1,C3227&lt;&gt;""),1,""))</f>
        <v>1</v>
      </c>
      <c r="AH3227" s="183">
        <f>IF(G3227="","",IF(AND(COUNTIFS($J$18:J3227,J3227)=1,G3227&lt;&gt;""),1,""))</f>
        <v>1</v>
      </c>
      <c r="AI3227" s="28">
        <f t="shared" si="646"/>
        <v>11730565.00042478</v>
      </c>
      <c r="AJ3227" s="28">
        <f t="shared" si="647"/>
        <v>1971465.2465810829</v>
      </c>
      <c r="AK3227" s="29">
        <f t="shared" si="648"/>
        <v>0.16806225842571892</v>
      </c>
      <c r="AL3227" s="25"/>
      <c r="AM3227" s="25"/>
      <c r="AN3227" s="25"/>
      <c r="AO3227" s="25"/>
      <c r="AP3227" s="45" t="str">
        <f t="shared" si="649"/>
        <v>202311</v>
      </c>
      <c r="AQ3227" s="45" t="str">
        <f t="shared" si="650"/>
        <v>202311RMB</v>
      </c>
    </row>
    <row r="3228" spans="1:43" s="15" customFormat="1">
      <c r="A3228" s="16" t="s">
        <v>42</v>
      </c>
      <c r="B3228" s="182">
        <v>2023</v>
      </c>
      <c r="C3228" s="182">
        <v>11</v>
      </c>
      <c r="D3228" s="57" t="str">
        <f t="shared" si="639"/>
        <v>Q3</v>
      </c>
      <c r="E3228" s="16" t="s">
        <v>42</v>
      </c>
      <c r="F3228" s="182">
        <v>2024</v>
      </c>
      <c r="G3228" s="182">
        <v>1</v>
      </c>
      <c r="H3228" s="185"/>
      <c r="I3228" s="57" t="str">
        <f t="shared" si="642"/>
        <v>Q4</v>
      </c>
      <c r="J3228" s="178" t="s">
        <v>3044</v>
      </c>
      <c r="K3228" s="185" t="s">
        <v>3045</v>
      </c>
      <c r="L3228" s="25" t="s">
        <v>79</v>
      </c>
      <c r="M3228" s="16" t="s">
        <v>47</v>
      </c>
      <c r="N3228" s="16">
        <v>1</v>
      </c>
      <c r="O3228" s="16"/>
      <c r="P3228" s="57" t="str">
        <f t="shared" si="643"/>
        <v>MAIN UNIT</v>
      </c>
      <c r="Q3228" s="16" t="s">
        <v>958</v>
      </c>
      <c r="R3228" s="16" t="s">
        <v>49</v>
      </c>
      <c r="S3228" s="16" t="s">
        <v>37</v>
      </c>
      <c r="T3228" s="16" t="s">
        <v>75</v>
      </c>
      <c r="U3228" s="16" t="s">
        <v>58</v>
      </c>
      <c r="V3228" s="16" t="s">
        <v>949</v>
      </c>
      <c r="W3228" s="16" t="s">
        <v>51</v>
      </c>
      <c r="X3228" s="34">
        <v>790000</v>
      </c>
      <c r="Y3228" s="187" t="str">
        <f t="shared" si="652"/>
        <v>1.13</v>
      </c>
      <c r="Z3228" s="26">
        <f t="shared" si="651"/>
        <v>790000</v>
      </c>
      <c r="AA3228" s="16">
        <v>1.1000000000000001</v>
      </c>
      <c r="AB3228" s="35">
        <f t="shared" si="653"/>
        <v>769026.54867256654</v>
      </c>
      <c r="AC3228" s="27">
        <f t="shared" si="644"/>
        <v>92283.185840707985</v>
      </c>
      <c r="AD3228" s="184">
        <v>0.12</v>
      </c>
      <c r="AE3228" s="183">
        <f t="shared" si="645"/>
        <v>1</v>
      </c>
      <c r="AF3228" s="183">
        <f>IF(AND(COUNTIFS($J$18:J3228,J3228)=1,AE3228=1),1,"")</f>
        <v>1</v>
      </c>
      <c r="AG3228" s="183">
        <f>IF(C3228="","",IF(AND(COUNTIFS($J$18:J3228,J3228)=1,C3228&lt;&gt;""),1,""))</f>
        <v>1</v>
      </c>
      <c r="AH3228" s="183">
        <f>IF(G3228="","",IF(AND(COUNTIFS($J$18:J3228,J3228)=1,G3228&lt;&gt;""),1,""))</f>
        <v>1</v>
      </c>
      <c r="AI3228" s="28">
        <f t="shared" si="646"/>
        <v>13068719.89557522</v>
      </c>
      <c r="AJ3228" s="28">
        <f t="shared" si="647"/>
        <v>1568246.387469027</v>
      </c>
      <c r="AK3228" s="29">
        <f t="shared" si="648"/>
        <v>0.12000000000000005</v>
      </c>
      <c r="AL3228" s="25"/>
      <c r="AM3228" s="25"/>
      <c r="AN3228" s="25"/>
      <c r="AO3228" s="25"/>
      <c r="AP3228" s="45" t="str">
        <f t="shared" si="649"/>
        <v>20241</v>
      </c>
      <c r="AQ3228" s="45" t="str">
        <f t="shared" si="650"/>
        <v>20241RMB</v>
      </c>
    </row>
    <row r="3229" spans="1:43" s="15" customFormat="1">
      <c r="A3229" s="16" t="s">
        <v>42</v>
      </c>
      <c r="B3229" s="182">
        <v>2023</v>
      </c>
      <c r="C3229" s="182">
        <v>11</v>
      </c>
      <c r="D3229" s="57" t="str">
        <f t="shared" si="639"/>
        <v>Q3</v>
      </c>
      <c r="E3229" s="16" t="s">
        <v>42</v>
      </c>
      <c r="F3229" s="182">
        <v>2024</v>
      </c>
      <c r="G3229" s="182">
        <v>2</v>
      </c>
      <c r="H3229" s="185"/>
      <c r="I3229" s="57" t="str">
        <f t="shared" si="642"/>
        <v>Q4</v>
      </c>
      <c r="J3229" s="178" t="s">
        <v>3046</v>
      </c>
      <c r="K3229" s="185" t="s">
        <v>544</v>
      </c>
      <c r="L3229" s="25" t="s">
        <v>2564</v>
      </c>
      <c r="M3229" s="16" t="s">
        <v>47</v>
      </c>
      <c r="N3229" s="16">
        <v>1</v>
      </c>
      <c r="O3229" s="16"/>
      <c r="P3229" s="57" t="str">
        <f t="shared" si="643"/>
        <v>MAIN UNIT</v>
      </c>
      <c r="Q3229" s="16" t="s">
        <v>48</v>
      </c>
      <c r="R3229" s="16" t="s">
        <v>1991</v>
      </c>
      <c r="S3229" s="16" t="s">
        <v>37</v>
      </c>
      <c r="T3229" s="16" t="s">
        <v>88</v>
      </c>
      <c r="U3229" s="16" t="s">
        <v>58</v>
      </c>
      <c r="V3229" s="16" t="s">
        <v>89</v>
      </c>
      <c r="W3229" s="16" t="s">
        <v>51</v>
      </c>
      <c r="X3229" s="34">
        <v>330000</v>
      </c>
      <c r="Y3229" s="187" t="str">
        <f t="shared" si="652"/>
        <v>1.13</v>
      </c>
      <c r="Z3229" s="26">
        <f t="shared" si="651"/>
        <v>330000</v>
      </c>
      <c r="AA3229" s="16">
        <v>1.1000000000000001</v>
      </c>
      <c r="AB3229" s="35">
        <f t="shared" si="653"/>
        <v>321238.9380530974</v>
      </c>
      <c r="AC3229" s="27">
        <f t="shared" si="644"/>
        <v>38548.672566371686</v>
      </c>
      <c r="AD3229" s="184">
        <v>0.12</v>
      </c>
      <c r="AE3229" s="183">
        <f t="shared" si="645"/>
        <v>0</v>
      </c>
      <c r="AF3229" s="183" t="str">
        <f>IF(AND(COUNTIFS($J$18:J3229,J3229)=1,AE3229=1),1,"")</f>
        <v/>
      </c>
      <c r="AG3229" s="183">
        <f>IF(C3229="","",IF(AND(COUNTIFS($J$18:J3229,J3229)=1,C3229&lt;&gt;""),1,""))</f>
        <v>1</v>
      </c>
      <c r="AH3229" s="183">
        <f>IF(G3229="","",IF(AND(COUNTIFS($J$18:J3229,J3229)=1,G3229&lt;&gt;""),1,""))</f>
        <v>1</v>
      </c>
      <c r="AI3229" s="28">
        <f t="shared" si="646"/>
        <v>16000190.159292037</v>
      </c>
      <c r="AJ3229" s="28">
        <f t="shared" si="647"/>
        <v>1920022.8191150443</v>
      </c>
      <c r="AK3229" s="29">
        <f t="shared" si="648"/>
        <v>0.12</v>
      </c>
      <c r="AL3229" s="25"/>
      <c r="AM3229" s="25"/>
      <c r="AN3229" s="25"/>
      <c r="AO3229" s="25"/>
      <c r="AP3229" s="45" t="str">
        <f t="shared" si="649"/>
        <v>20242</v>
      </c>
      <c r="AQ3229" s="45" t="str">
        <f t="shared" si="650"/>
        <v>20242RMB</v>
      </c>
    </row>
    <row r="3230" spans="1:43" s="15" customFormat="1">
      <c r="A3230" s="16" t="s">
        <v>42</v>
      </c>
      <c r="B3230" s="182">
        <v>2023</v>
      </c>
      <c r="C3230" s="182">
        <v>11</v>
      </c>
      <c r="D3230" s="57" t="str">
        <f t="shared" si="639"/>
        <v>Q3</v>
      </c>
      <c r="E3230" s="16" t="s">
        <v>42</v>
      </c>
      <c r="F3230" s="182">
        <v>2024</v>
      </c>
      <c r="G3230" s="182">
        <v>2</v>
      </c>
      <c r="H3230" s="185"/>
      <c r="I3230" s="57" t="str">
        <f t="shared" si="642"/>
        <v>Q4</v>
      </c>
      <c r="J3230" s="178" t="s">
        <v>3046</v>
      </c>
      <c r="K3230" s="185" t="s">
        <v>544</v>
      </c>
      <c r="L3230" s="25" t="s">
        <v>2564</v>
      </c>
      <c r="M3230" s="16" t="s">
        <v>47</v>
      </c>
      <c r="N3230" s="16">
        <v>1</v>
      </c>
      <c r="O3230" s="16"/>
      <c r="P3230" s="57" t="str">
        <f t="shared" si="643"/>
        <v>MAIN UNIT</v>
      </c>
      <c r="Q3230" s="16" t="s">
        <v>48</v>
      </c>
      <c r="R3230" s="16" t="s">
        <v>1991</v>
      </c>
      <c r="S3230" s="16" t="s">
        <v>37</v>
      </c>
      <c r="T3230" s="16" t="s">
        <v>88</v>
      </c>
      <c r="U3230" s="16" t="s">
        <v>58</v>
      </c>
      <c r="V3230" s="16" t="s">
        <v>89</v>
      </c>
      <c r="W3230" s="16" t="s">
        <v>51</v>
      </c>
      <c r="X3230" s="34">
        <v>330000</v>
      </c>
      <c r="Y3230" s="187" t="str">
        <f t="shared" si="652"/>
        <v>1.13</v>
      </c>
      <c r="Z3230" s="26">
        <f t="shared" si="651"/>
        <v>330000</v>
      </c>
      <c r="AA3230" s="16">
        <v>1.1000000000000001</v>
      </c>
      <c r="AB3230" s="35">
        <f t="shared" si="653"/>
        <v>321238.9380530974</v>
      </c>
      <c r="AC3230" s="27">
        <f t="shared" si="644"/>
        <v>38548.672566371686</v>
      </c>
      <c r="AD3230" s="184">
        <v>0.12</v>
      </c>
      <c r="AE3230" s="183">
        <f t="shared" si="645"/>
        <v>0</v>
      </c>
      <c r="AF3230" s="183" t="str">
        <f>IF(AND(COUNTIFS($J$18:J3230,J3230)=1,AE3230=1),1,"")</f>
        <v/>
      </c>
      <c r="AG3230" s="183" t="str">
        <f>IF(C3230="","",IF(AND(COUNTIFS($J$18:J3230,J3230)=1,C3230&lt;&gt;""),1,""))</f>
        <v/>
      </c>
      <c r="AH3230" s="183" t="str">
        <f>IF(G3230="","",IF(AND(COUNTIFS($J$18:J3230,J3230)=1,G3230&lt;&gt;""),1,""))</f>
        <v/>
      </c>
      <c r="AI3230" s="28">
        <f t="shared" si="646"/>
        <v>16000190.159292037</v>
      </c>
      <c r="AJ3230" s="28">
        <f t="shared" si="647"/>
        <v>1920022.8191150443</v>
      </c>
      <c r="AK3230" s="29">
        <f t="shared" si="648"/>
        <v>0.12</v>
      </c>
      <c r="AL3230" s="25"/>
      <c r="AM3230" s="25"/>
      <c r="AN3230" s="25"/>
      <c r="AO3230" s="25"/>
      <c r="AP3230" s="45" t="str">
        <f t="shared" si="649"/>
        <v>20242</v>
      </c>
      <c r="AQ3230" s="45" t="str">
        <f t="shared" si="650"/>
        <v>20242RMB</v>
      </c>
    </row>
    <row r="3231" spans="1:43" s="15" customFormat="1">
      <c r="A3231" s="16" t="s">
        <v>42</v>
      </c>
      <c r="B3231" s="182">
        <v>2023</v>
      </c>
      <c r="C3231" s="182">
        <v>11</v>
      </c>
      <c r="D3231" s="57" t="str">
        <f t="shared" si="639"/>
        <v>Q3</v>
      </c>
      <c r="E3231" s="16" t="s">
        <v>42</v>
      </c>
      <c r="F3231" s="182">
        <v>2023</v>
      </c>
      <c r="G3231" s="182">
        <v>11</v>
      </c>
      <c r="H3231" s="185"/>
      <c r="I3231" s="57" t="str">
        <f t="shared" si="642"/>
        <v>Q3</v>
      </c>
      <c r="J3231" s="178" t="s">
        <v>3047</v>
      </c>
      <c r="K3231" s="185" t="s">
        <v>3048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43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2486</v>
      </c>
      <c r="V3231" s="16" t="s">
        <v>99</v>
      </c>
      <c r="W3231" s="16" t="s">
        <v>96</v>
      </c>
      <c r="X3231" s="34">
        <v>9252610</v>
      </c>
      <c r="Y3231" s="187" t="str">
        <f t="shared" si="652"/>
        <v>1</v>
      </c>
      <c r="Z3231" s="26">
        <f t="shared" si="651"/>
        <v>9252610</v>
      </c>
      <c r="AA3231" s="16">
        <v>5.3400000000000003E-2</v>
      </c>
      <c r="AB3231" s="35">
        <f t="shared" si="653"/>
        <v>494089.37400000001</v>
      </c>
      <c r="AC3231" s="27">
        <f t="shared" si="644"/>
        <v>80931.839461199997</v>
      </c>
      <c r="AD3231" s="184">
        <v>0.1638</v>
      </c>
      <c r="AE3231" s="183">
        <f t="shared" si="645"/>
        <v>0</v>
      </c>
      <c r="AF3231" s="183" t="str">
        <f>IF(AND(COUNTIFS($J$18:J3231,J3231)=1,AE3231=1),1,"")</f>
        <v/>
      </c>
      <c r="AG3231" s="183">
        <f>IF(C3231="","",IF(AND(COUNTIFS($J$18:J3231,J3231)=1,C3231&lt;&gt;""),1,""))</f>
        <v>1</v>
      </c>
      <c r="AH3231" s="183">
        <f>IF(G3231="","",IF(AND(COUNTIFS($J$18:J3231,J3231)=1,G3231&lt;&gt;""),1,""))</f>
        <v>1</v>
      </c>
      <c r="AI3231" s="28">
        <f t="shared" si="646"/>
        <v>11730565.00042478</v>
      </c>
      <c r="AJ3231" s="28">
        <f t="shared" si="647"/>
        <v>1971465.2465810829</v>
      </c>
      <c r="AK3231" s="29">
        <f t="shared" si="648"/>
        <v>0.16806225842571892</v>
      </c>
      <c r="AL3231" s="25"/>
      <c r="AM3231" s="25"/>
      <c r="AN3231" s="25"/>
      <c r="AO3231" s="25"/>
      <c r="AP3231" s="45" t="str">
        <f t="shared" si="649"/>
        <v>202311</v>
      </c>
      <c r="AQ3231" s="45" t="str">
        <f t="shared" si="650"/>
        <v>202311JPY</v>
      </c>
    </row>
    <row r="3232" spans="1:43" s="15" customFormat="1">
      <c r="A3232" s="16" t="s">
        <v>42</v>
      </c>
      <c r="B3232" s="182">
        <v>2023</v>
      </c>
      <c r="C3232" s="182">
        <v>11</v>
      </c>
      <c r="D3232" s="57" t="str">
        <f t="shared" si="639"/>
        <v>Q3</v>
      </c>
      <c r="E3232" s="16" t="s">
        <v>42</v>
      </c>
      <c r="F3232" s="182">
        <v>2023</v>
      </c>
      <c r="G3232" s="182">
        <v>12</v>
      </c>
      <c r="H3232" s="185"/>
      <c r="I3232" s="57" t="str">
        <f t="shared" si="642"/>
        <v>Q3</v>
      </c>
      <c r="J3232" s="178" t="s">
        <v>3049</v>
      </c>
      <c r="K3232" s="185" t="s">
        <v>2447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43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3050</v>
      </c>
      <c r="V3232" s="16" t="s">
        <v>67</v>
      </c>
      <c r="W3232" s="16" t="s">
        <v>51</v>
      </c>
      <c r="X3232" s="34">
        <v>506000</v>
      </c>
      <c r="Y3232" s="187" t="str">
        <f t="shared" si="652"/>
        <v>1.13</v>
      </c>
      <c r="Z3232" s="26">
        <f t="shared" si="651"/>
        <v>506000</v>
      </c>
      <c r="AA3232" s="16">
        <v>1.095</v>
      </c>
      <c r="AB3232" s="35">
        <f t="shared" si="653"/>
        <v>490327.43362831866</v>
      </c>
      <c r="AC3232" s="27">
        <f t="shared" si="644"/>
        <v>76442.046902654882</v>
      </c>
      <c r="AD3232" s="188">
        <v>0.15590000000000001</v>
      </c>
      <c r="AE3232" s="183">
        <f t="shared" si="645"/>
        <v>0</v>
      </c>
      <c r="AF3232" s="183" t="str">
        <f>IF(AND(COUNTIFS($J$18:J3232,J3232)=1,AE3232=1),1,"")</f>
        <v/>
      </c>
      <c r="AG3232" s="183">
        <f>IF(C3232="","",IF(AND(COUNTIFS($J$18:J3232,J3232)=1,C3232&lt;&gt;""),1,""))</f>
        <v>1</v>
      </c>
      <c r="AH3232" s="183">
        <f>IF(G3232="","",IF(AND(COUNTIFS($J$18:J3232,J3232)=1,G3232&lt;&gt;""),1,""))</f>
        <v>1</v>
      </c>
      <c r="AI3232" s="28">
        <f t="shared" si="646"/>
        <v>10271727.486725662</v>
      </c>
      <c r="AJ3232" s="28">
        <f t="shared" si="647"/>
        <v>1227228.7260761061</v>
      </c>
      <c r="AK3232" s="29">
        <f t="shared" si="648"/>
        <v>0.11947637120066472</v>
      </c>
      <c r="AL3232" s="25"/>
      <c r="AM3232" s="25"/>
      <c r="AN3232" s="25"/>
      <c r="AO3232" s="25"/>
      <c r="AP3232" s="45" t="str">
        <f t="shared" si="649"/>
        <v>202312</v>
      </c>
      <c r="AQ3232" s="45" t="str">
        <f t="shared" si="650"/>
        <v>202312RMB</v>
      </c>
    </row>
    <row r="3233" spans="1:43" s="15" customFormat="1">
      <c r="A3233" s="16" t="s">
        <v>42</v>
      </c>
      <c r="B3233" s="182">
        <v>2023</v>
      </c>
      <c r="C3233" s="182">
        <v>11</v>
      </c>
      <c r="D3233" s="57" t="str">
        <f t="shared" si="639"/>
        <v>Q3</v>
      </c>
      <c r="E3233" s="16" t="s">
        <v>42</v>
      </c>
      <c r="F3233" s="182">
        <v>2023</v>
      </c>
      <c r="G3233" s="182">
        <v>11</v>
      </c>
      <c r="H3233" s="185"/>
      <c r="I3233" s="57" t="str">
        <f t="shared" si="642"/>
        <v>Q3</v>
      </c>
      <c r="J3233" s="178" t="s">
        <v>3047</v>
      </c>
      <c r="K3233" s="185" t="s">
        <v>3048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43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2486</v>
      </c>
      <c r="V3233" s="16" t="s">
        <v>99</v>
      </c>
      <c r="W3233" s="16" t="s">
        <v>96</v>
      </c>
      <c r="X3233" s="34">
        <v>9252610</v>
      </c>
      <c r="Y3233" s="187" t="str">
        <f t="shared" si="652"/>
        <v>1</v>
      </c>
      <c r="Z3233" s="26">
        <f t="shared" si="651"/>
        <v>9252610</v>
      </c>
      <c r="AA3233" s="16">
        <v>5.3400000000000003E-2</v>
      </c>
      <c r="AB3233" s="35">
        <f t="shared" si="653"/>
        <v>494089.37400000001</v>
      </c>
      <c r="AC3233" s="27">
        <f t="shared" si="644"/>
        <v>80931.839461199997</v>
      </c>
      <c r="AD3233" s="184">
        <v>0.1638</v>
      </c>
      <c r="AE3233" s="183">
        <f t="shared" si="645"/>
        <v>0</v>
      </c>
      <c r="AF3233" s="183" t="str">
        <f>IF(AND(COUNTIFS($J$18:J3233,J3233)=1,AE3233=1),1,"")</f>
        <v/>
      </c>
      <c r="AG3233" s="183" t="str">
        <f>IF(C3233="","",IF(AND(COUNTIFS($J$18:J3233,J3233)=1,C3233&lt;&gt;""),1,""))</f>
        <v/>
      </c>
      <c r="AH3233" s="183" t="str">
        <f>IF(G3233="","",IF(AND(COUNTIFS($J$18:J3233,J3233)=1,G3233&lt;&gt;""),1,""))</f>
        <v/>
      </c>
      <c r="AI3233" s="28">
        <f t="shared" si="646"/>
        <v>11730565.00042478</v>
      </c>
      <c r="AJ3233" s="28">
        <f t="shared" si="647"/>
        <v>1971465.2465810829</v>
      </c>
      <c r="AK3233" s="29">
        <f t="shared" si="648"/>
        <v>0.16806225842571892</v>
      </c>
      <c r="AL3233" s="25"/>
      <c r="AM3233" s="25"/>
      <c r="AN3233" s="25"/>
      <c r="AO3233" s="25"/>
      <c r="AP3233" s="45" t="str">
        <f t="shared" si="649"/>
        <v>202311</v>
      </c>
      <c r="AQ3233" s="45" t="str">
        <f t="shared" si="650"/>
        <v>202311JPY</v>
      </c>
    </row>
    <row r="3234" spans="1:43" s="15" customFormat="1">
      <c r="A3234" s="16" t="s">
        <v>42</v>
      </c>
      <c r="B3234" s="182">
        <v>2023</v>
      </c>
      <c r="C3234" s="182">
        <v>11</v>
      </c>
      <c r="D3234" s="5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82">
        <v>2023</v>
      </c>
      <c r="G3234" s="182">
        <v>11</v>
      </c>
      <c r="H3234" s="185"/>
      <c r="I3234" s="57" t="str">
        <f t="shared" si="642"/>
        <v>Q3</v>
      </c>
      <c r="J3234" s="178" t="s">
        <v>3047</v>
      </c>
      <c r="K3234" s="185" t="s">
        <v>3048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43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2486</v>
      </c>
      <c r="V3234" s="16" t="s">
        <v>99</v>
      </c>
      <c r="W3234" s="16" t="s">
        <v>96</v>
      </c>
      <c r="X3234" s="34">
        <v>9252610</v>
      </c>
      <c r="Y3234" s="187" t="str">
        <f t="shared" si="652"/>
        <v>1</v>
      </c>
      <c r="Z3234" s="26">
        <f t="shared" si="651"/>
        <v>9252610</v>
      </c>
      <c r="AA3234" s="16">
        <v>5.3400000000000003E-2</v>
      </c>
      <c r="AB3234" s="35">
        <f t="shared" si="653"/>
        <v>494089.37400000001</v>
      </c>
      <c r="AC3234" s="27">
        <f t="shared" si="644"/>
        <v>80931.839461199997</v>
      </c>
      <c r="AD3234" s="184">
        <v>0.1638</v>
      </c>
      <c r="AE3234" s="183">
        <f t="shared" si="645"/>
        <v>0</v>
      </c>
      <c r="AF3234" s="183" t="str">
        <f>IF(AND(COUNTIFS($J$18:J3234,J3234)=1,AE3234=1),1,"")</f>
        <v/>
      </c>
      <c r="AG3234" s="183" t="str">
        <f>IF(C3234="","",IF(AND(COUNTIFS($J$18:J3234,J3234)=1,C3234&lt;&gt;""),1,""))</f>
        <v/>
      </c>
      <c r="AH3234" s="183" t="str">
        <f>IF(G3234="","",IF(AND(COUNTIFS($J$18:J3234,J3234)=1,G3234&lt;&gt;""),1,""))</f>
        <v/>
      </c>
      <c r="AI3234" s="28">
        <f t="shared" si="646"/>
        <v>11730565.00042478</v>
      </c>
      <c r="AJ3234" s="28">
        <f t="shared" si="647"/>
        <v>1971465.2465810829</v>
      </c>
      <c r="AK3234" s="29">
        <f t="shared" si="648"/>
        <v>0.16806225842571892</v>
      </c>
      <c r="AL3234" s="25"/>
      <c r="AM3234" s="25"/>
      <c r="AN3234" s="25"/>
      <c r="AO3234" s="25"/>
      <c r="AP3234" s="45" t="str">
        <f t="shared" si="649"/>
        <v>202311</v>
      </c>
      <c r="AQ3234" s="45" t="str">
        <f t="shared" si="650"/>
        <v>202311JPY</v>
      </c>
    </row>
    <row r="3235" spans="1:43" s="15" customFormat="1">
      <c r="A3235" s="16" t="s">
        <v>42</v>
      </c>
      <c r="B3235" s="182">
        <v>2023</v>
      </c>
      <c r="C3235" s="182">
        <v>11</v>
      </c>
      <c r="D3235" s="57" t="str">
        <f t="shared" si="654"/>
        <v>Q3</v>
      </c>
      <c r="E3235" s="16" t="s">
        <v>42</v>
      </c>
      <c r="F3235" s="182">
        <v>2023</v>
      </c>
      <c r="G3235" s="182">
        <v>11</v>
      </c>
      <c r="H3235" s="185"/>
      <c r="I3235" s="57" t="str">
        <f t="shared" si="642"/>
        <v>Q3</v>
      </c>
      <c r="J3235" s="178" t="s">
        <v>3047</v>
      </c>
      <c r="K3235" s="185" t="s">
        <v>3048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43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2486</v>
      </c>
      <c r="V3235" s="16" t="s">
        <v>99</v>
      </c>
      <c r="W3235" s="16" t="s">
        <v>96</v>
      </c>
      <c r="X3235" s="34">
        <v>9252610</v>
      </c>
      <c r="Y3235" s="187" t="str">
        <f t="shared" si="652"/>
        <v>1</v>
      </c>
      <c r="Z3235" s="26">
        <f t="shared" si="651"/>
        <v>9252610</v>
      </c>
      <c r="AA3235" s="16">
        <v>5.3400000000000003E-2</v>
      </c>
      <c r="AB3235" s="35">
        <f t="shared" si="653"/>
        <v>494089.37400000001</v>
      </c>
      <c r="AC3235" s="27">
        <f t="shared" si="644"/>
        <v>80931.839461199997</v>
      </c>
      <c r="AD3235" s="184">
        <v>0.1638</v>
      </c>
      <c r="AE3235" s="183">
        <f t="shared" si="645"/>
        <v>0</v>
      </c>
      <c r="AF3235" s="183" t="str">
        <f>IF(AND(COUNTIFS($J$18:J3235,J3235)=1,AE3235=1),1,"")</f>
        <v/>
      </c>
      <c r="AG3235" s="183" t="str">
        <f>IF(C3235="","",IF(AND(COUNTIFS($J$18:J3235,J3235)=1,C3235&lt;&gt;""),1,""))</f>
        <v/>
      </c>
      <c r="AH3235" s="183" t="str">
        <f>IF(G3235="","",IF(AND(COUNTIFS($J$18:J3235,J3235)=1,G3235&lt;&gt;""),1,""))</f>
        <v/>
      </c>
      <c r="AI3235" s="28">
        <f t="shared" si="646"/>
        <v>11730565.00042478</v>
      </c>
      <c r="AJ3235" s="28">
        <f t="shared" si="647"/>
        <v>1971465.2465810829</v>
      </c>
      <c r="AK3235" s="29">
        <f t="shared" si="648"/>
        <v>0.16806225842571892</v>
      </c>
      <c r="AL3235" s="25"/>
      <c r="AM3235" s="25"/>
      <c r="AN3235" s="25"/>
      <c r="AO3235" s="25"/>
      <c r="AP3235" s="45" t="str">
        <f t="shared" si="649"/>
        <v>202311</v>
      </c>
      <c r="AQ3235" s="45" t="str">
        <f t="shared" si="650"/>
        <v>202311JPY</v>
      </c>
    </row>
    <row r="3236" spans="1:43" s="15" customFormat="1">
      <c r="A3236" s="16" t="s">
        <v>34</v>
      </c>
      <c r="B3236" s="182">
        <v>2019</v>
      </c>
      <c r="C3236" s="182">
        <v>12</v>
      </c>
      <c r="D3236" s="57" t="str">
        <f t="shared" si="654"/>
        <v>Q3</v>
      </c>
      <c r="E3236" s="182" t="s">
        <v>2522</v>
      </c>
      <c r="F3236" s="182" t="s">
        <v>2530</v>
      </c>
      <c r="G3236" s="182" t="s">
        <v>2530</v>
      </c>
      <c r="H3236" s="185"/>
      <c r="I3236" s="57" t="str">
        <f t="shared" si="642"/>
        <v>TBA</v>
      </c>
      <c r="J3236" s="178" t="s">
        <v>3051</v>
      </c>
      <c r="K3236" s="185" t="s">
        <v>3052</v>
      </c>
      <c r="L3236" s="185" t="s">
        <v>3053</v>
      </c>
      <c r="M3236" s="16" t="s">
        <v>2577</v>
      </c>
      <c r="N3236" s="16">
        <v>1</v>
      </c>
      <c r="O3236" s="16"/>
      <c r="P3236" s="57" t="str">
        <f t="shared" si="643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2445</v>
      </c>
      <c r="X3236" s="34">
        <v>638000</v>
      </c>
      <c r="Y3236" s="187" t="str">
        <f>IF(W3236="RMB","1.13", "1")</f>
        <v>1</v>
      </c>
      <c r="Z3236" s="26">
        <f t="shared" si="651"/>
        <v>638000</v>
      </c>
      <c r="AA3236" s="16">
        <v>1</v>
      </c>
      <c r="AB3236" s="35">
        <f t="shared" si="653"/>
        <v>638000</v>
      </c>
      <c r="AC3236" s="27">
        <f t="shared" si="644"/>
        <v>0</v>
      </c>
      <c r="AD3236" s="184">
        <v>0</v>
      </c>
      <c r="AE3236" s="183">
        <f t="shared" si="645"/>
        <v>1</v>
      </c>
      <c r="AF3236" s="183">
        <f>IF(AND(COUNTIFS($J$18:J3236,J3236)=1,AE3236=1),1,"")</f>
        <v>1</v>
      </c>
      <c r="AG3236" s="183">
        <f>IF(C3236="","",IF(AND(COUNTIFS($J$18:J3236,J3236)=1,C3236&lt;&gt;""),1,""))</f>
        <v>1</v>
      </c>
      <c r="AH3236" s="183">
        <f>IF(G3236="","",IF(AND(COUNTIFS($J$18:J3236,J3236)=1,G3236&lt;&gt;""),1,""))</f>
        <v>1</v>
      </c>
      <c r="AI3236" s="28">
        <f t="shared" si="646"/>
        <v>26597845.334513277</v>
      </c>
      <c r="AJ3236" s="28">
        <f t="shared" si="647"/>
        <v>3122616.3251415933</v>
      </c>
      <c r="AK3236" s="29">
        <f t="shared" si="648"/>
        <v>0.11740110094894403</v>
      </c>
      <c r="AL3236" s="25"/>
      <c r="AM3236" s="25"/>
      <c r="AN3236" s="25"/>
      <c r="AO3236" s="25"/>
      <c r="AP3236" s="45" t="str">
        <f t="shared" si="649"/>
        <v>TBATBA</v>
      </c>
      <c r="AQ3236" s="45" t="str">
        <f t="shared" si="650"/>
        <v>TBATBAHKD</v>
      </c>
    </row>
    <row r="3237" spans="1:43" s="15" customFormat="1">
      <c r="A3237" s="16" t="s">
        <v>42</v>
      </c>
      <c r="B3237" s="182">
        <v>2023</v>
      </c>
      <c r="C3237" s="182">
        <v>11</v>
      </c>
      <c r="D3237" s="57" t="str">
        <f t="shared" si="654"/>
        <v>Q3</v>
      </c>
      <c r="E3237" s="16" t="s">
        <v>42</v>
      </c>
      <c r="F3237" s="182">
        <v>2023</v>
      </c>
      <c r="G3237" s="182">
        <v>12</v>
      </c>
      <c r="H3237" s="185"/>
      <c r="I3237" s="57" t="str">
        <f t="shared" si="642"/>
        <v>Q3</v>
      </c>
      <c r="J3237" s="178" t="s">
        <v>3054</v>
      </c>
      <c r="K3237" s="185" t="s">
        <v>3055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43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87" t="str">
        <f t="shared" ref="Y3237:Y3300" si="655">IF(W3237="","",IF(W3237="RMB","1.13", "1"))</f>
        <v>1</v>
      </c>
      <c r="Z3237" s="26">
        <f t="shared" si="651"/>
        <v>13225000</v>
      </c>
      <c r="AA3237" s="16">
        <v>5.4199999999999998E-2</v>
      </c>
      <c r="AB3237" s="35">
        <f t="shared" si="653"/>
        <v>716795</v>
      </c>
      <c r="AC3237" s="27">
        <f t="shared" si="644"/>
        <v>84223.412499999991</v>
      </c>
      <c r="AD3237" s="188">
        <v>0.11749999999999999</v>
      </c>
      <c r="AE3237" s="183">
        <f t="shared" si="645"/>
        <v>1</v>
      </c>
      <c r="AF3237" s="183">
        <f>IF(AND(COUNTIFS($J$18:J3237,J3237)=1,AE3237=1),1,"")</f>
        <v>1</v>
      </c>
      <c r="AG3237" s="183">
        <f>IF(C3237="","",IF(AND(COUNTIFS($J$18:J3237,J3237)=1,C3237&lt;&gt;""),1,""))</f>
        <v>1</v>
      </c>
      <c r="AH3237" s="183">
        <f>IF(G3237="","",IF(AND(COUNTIFS($J$18:J3237,J3237)=1,G3237&lt;&gt;""),1,""))</f>
        <v>1</v>
      </c>
      <c r="AI3237" s="28">
        <f t="shared" si="646"/>
        <v>10271727.486725662</v>
      </c>
      <c r="AJ3237" s="28">
        <f t="shared" si="647"/>
        <v>1227228.7260761061</v>
      </c>
      <c r="AK3237" s="29">
        <f t="shared" si="648"/>
        <v>0.11947637120066472</v>
      </c>
      <c r="AL3237" s="25"/>
      <c r="AM3237" s="25"/>
      <c r="AN3237" s="25"/>
      <c r="AO3237" s="25"/>
      <c r="AP3237" s="45" t="str">
        <f t="shared" si="649"/>
        <v>202312</v>
      </c>
      <c r="AQ3237" s="45" t="str">
        <f t="shared" si="650"/>
        <v>202312JPY</v>
      </c>
    </row>
    <row r="3238" spans="1:43" s="15" customFormat="1">
      <c r="A3238" s="16" t="s">
        <v>42</v>
      </c>
      <c r="B3238" s="182">
        <v>2023</v>
      </c>
      <c r="C3238" s="182">
        <v>11</v>
      </c>
      <c r="D3238" s="57" t="str">
        <f t="shared" si="654"/>
        <v>Q3</v>
      </c>
      <c r="E3238" s="16" t="s">
        <v>42</v>
      </c>
      <c r="F3238" s="182">
        <v>2023</v>
      </c>
      <c r="G3238" s="182">
        <v>12</v>
      </c>
      <c r="H3238" s="185"/>
      <c r="I3238" s="57" t="str">
        <f t="shared" si="642"/>
        <v>Q3</v>
      </c>
      <c r="J3238" s="178" t="s">
        <v>3054</v>
      </c>
      <c r="K3238" s="185" t="s">
        <v>3055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43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87" t="str">
        <f t="shared" si="655"/>
        <v>1</v>
      </c>
      <c r="Z3238" s="26">
        <f t="shared" si="651"/>
        <v>13225000</v>
      </c>
      <c r="AA3238" s="16">
        <v>5.4199999999999998E-2</v>
      </c>
      <c r="AB3238" s="35">
        <f t="shared" si="653"/>
        <v>716795</v>
      </c>
      <c r="AC3238" s="27">
        <f t="shared" si="644"/>
        <v>84223.412499999991</v>
      </c>
      <c r="AD3238" s="188">
        <v>0.11749999999999999</v>
      </c>
      <c r="AE3238" s="183">
        <f t="shared" si="645"/>
        <v>1</v>
      </c>
      <c r="AF3238" s="183" t="str">
        <f>IF(AND(COUNTIFS($J$18:J3238,J3238)=1,AE3238=1),1,"")</f>
        <v/>
      </c>
      <c r="AG3238" s="183" t="str">
        <f>IF(C3238="","",IF(AND(COUNTIFS($J$18:J3238,J3238)=1,C3238&lt;&gt;""),1,""))</f>
        <v/>
      </c>
      <c r="AH3238" s="183" t="str">
        <f>IF(G3238="","",IF(AND(COUNTIFS($J$18:J3238,J3238)=1,G3238&lt;&gt;""),1,""))</f>
        <v/>
      </c>
      <c r="AI3238" s="28">
        <f t="shared" si="646"/>
        <v>10271727.486725662</v>
      </c>
      <c r="AJ3238" s="28">
        <f t="shared" si="647"/>
        <v>1227228.7260761061</v>
      </c>
      <c r="AK3238" s="29">
        <f t="shared" si="648"/>
        <v>0.11947637120066472</v>
      </c>
      <c r="AL3238" s="25"/>
      <c r="AM3238" s="25"/>
      <c r="AN3238" s="25"/>
      <c r="AO3238" s="25"/>
      <c r="AP3238" s="45" t="str">
        <f t="shared" si="649"/>
        <v>202312</v>
      </c>
      <c r="AQ3238" s="45" t="str">
        <f t="shared" si="650"/>
        <v>202312JPY</v>
      </c>
    </row>
    <row r="3239" spans="1:43" s="15" customFormat="1">
      <c r="A3239" s="16" t="s">
        <v>42</v>
      </c>
      <c r="B3239" s="182">
        <v>2023</v>
      </c>
      <c r="C3239" s="182">
        <v>11</v>
      </c>
      <c r="D3239" s="57" t="str">
        <f t="shared" si="654"/>
        <v>Q3</v>
      </c>
      <c r="E3239" s="16" t="s">
        <v>42</v>
      </c>
      <c r="F3239" s="182">
        <v>2023</v>
      </c>
      <c r="G3239" s="182">
        <v>12</v>
      </c>
      <c r="H3239" s="185"/>
      <c r="I3239" s="57" t="str">
        <f t="shared" si="642"/>
        <v>Q3</v>
      </c>
      <c r="J3239" s="178" t="s">
        <v>3056</v>
      </c>
      <c r="K3239" s="185" t="s">
        <v>3057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43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2896</v>
      </c>
      <c r="V3239" s="16" t="s">
        <v>445</v>
      </c>
      <c r="W3239" s="16" t="s">
        <v>96</v>
      </c>
      <c r="X3239" s="34">
        <v>12600000</v>
      </c>
      <c r="Y3239" s="187" t="str">
        <f t="shared" si="655"/>
        <v>1</v>
      </c>
      <c r="Z3239" s="26">
        <f t="shared" si="651"/>
        <v>12600000</v>
      </c>
      <c r="AA3239" s="16">
        <v>5.4199999999999998E-2</v>
      </c>
      <c r="AB3239" s="35">
        <f t="shared" si="653"/>
        <v>682920</v>
      </c>
      <c r="AC3239" s="27">
        <f t="shared" si="644"/>
        <v>102506.292</v>
      </c>
      <c r="AD3239" s="188">
        <v>0.15010000000000001</v>
      </c>
      <c r="AE3239" s="183">
        <f t="shared" si="645"/>
        <v>1</v>
      </c>
      <c r="AF3239" s="183">
        <f>IF(AND(COUNTIFS($J$18:J3239,J3239)=1,AE3239=1),1,"")</f>
        <v>1</v>
      </c>
      <c r="AG3239" s="183">
        <f>IF(C3239="","",IF(AND(COUNTIFS($J$18:J3239,J3239)=1,C3239&lt;&gt;""),1,""))</f>
        <v>1</v>
      </c>
      <c r="AH3239" s="183">
        <f>IF(G3239="","",IF(AND(COUNTIFS($J$18:J3239,J3239)=1,G3239&lt;&gt;""),1,""))</f>
        <v>1</v>
      </c>
      <c r="AI3239" s="28">
        <f t="shared" si="646"/>
        <v>10271727.486725662</v>
      </c>
      <c r="AJ3239" s="28">
        <f t="shared" si="647"/>
        <v>1227228.7260761061</v>
      </c>
      <c r="AK3239" s="29">
        <f t="shared" si="648"/>
        <v>0.11947637120066472</v>
      </c>
      <c r="AL3239" s="25"/>
      <c r="AM3239" s="25"/>
      <c r="AN3239" s="25"/>
      <c r="AO3239" s="25"/>
      <c r="AP3239" s="45" t="str">
        <f t="shared" si="649"/>
        <v>202312</v>
      </c>
      <c r="AQ3239" s="45" t="str">
        <f t="shared" si="650"/>
        <v>202312JPY</v>
      </c>
    </row>
    <row r="3240" spans="1:43" s="15" customFormat="1">
      <c r="A3240" s="16" t="s">
        <v>42</v>
      </c>
      <c r="B3240" s="182">
        <v>2023</v>
      </c>
      <c r="C3240" s="182">
        <v>11</v>
      </c>
      <c r="D3240" s="57" t="str">
        <f t="shared" si="654"/>
        <v>Q3</v>
      </c>
      <c r="E3240" s="16" t="s">
        <v>42</v>
      </c>
      <c r="F3240" s="182">
        <v>2023</v>
      </c>
      <c r="G3240" s="182">
        <v>12</v>
      </c>
      <c r="H3240" s="185"/>
      <c r="I3240" s="57" t="str">
        <f t="shared" si="642"/>
        <v>Q3</v>
      </c>
      <c r="J3240" s="178" t="s">
        <v>3056</v>
      </c>
      <c r="K3240" s="185" t="s">
        <v>3057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43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2896</v>
      </c>
      <c r="V3240" s="16" t="s">
        <v>445</v>
      </c>
      <c r="W3240" s="16" t="s">
        <v>96</v>
      </c>
      <c r="X3240" s="34">
        <v>9510000</v>
      </c>
      <c r="Y3240" s="187" t="str">
        <f t="shared" si="655"/>
        <v>1</v>
      </c>
      <c r="Z3240" s="26">
        <f t="shared" si="651"/>
        <v>9510000</v>
      </c>
      <c r="AA3240" s="16">
        <v>5.4199999999999998E-2</v>
      </c>
      <c r="AB3240" s="35">
        <f t="shared" si="653"/>
        <v>515442</v>
      </c>
      <c r="AC3240" s="27">
        <f t="shared" si="644"/>
        <v>77367.844200000007</v>
      </c>
      <c r="AD3240" s="188">
        <v>0.15010000000000001</v>
      </c>
      <c r="AE3240" s="183">
        <f t="shared" si="645"/>
        <v>1</v>
      </c>
      <c r="AF3240" s="183" t="str">
        <f>IF(AND(COUNTIFS($J$18:J3240,J3240)=1,AE3240=1),1,"")</f>
        <v/>
      </c>
      <c r="AG3240" s="183" t="str">
        <f>IF(C3240="","",IF(AND(COUNTIFS($J$18:J3240,J3240)=1,C3240&lt;&gt;""),1,""))</f>
        <v/>
      </c>
      <c r="AH3240" s="183" t="str">
        <f>IF(G3240="","",IF(AND(COUNTIFS($J$18:J3240,J3240)=1,G3240&lt;&gt;""),1,""))</f>
        <v/>
      </c>
      <c r="AI3240" s="28">
        <f t="shared" si="646"/>
        <v>10271727.486725662</v>
      </c>
      <c r="AJ3240" s="28">
        <f t="shared" si="647"/>
        <v>1227228.7260761061</v>
      </c>
      <c r="AK3240" s="29">
        <f t="shared" si="648"/>
        <v>0.11947637120066472</v>
      </c>
      <c r="AL3240" s="25"/>
      <c r="AM3240" s="25"/>
      <c r="AN3240" s="25"/>
      <c r="AO3240" s="25"/>
      <c r="AP3240" s="45" t="str">
        <f t="shared" si="649"/>
        <v>202312</v>
      </c>
      <c r="AQ3240" s="45" t="str">
        <f t="shared" si="650"/>
        <v>202312JPY</v>
      </c>
    </row>
    <row r="3241" spans="1:43" s="15" customFormat="1">
      <c r="A3241" s="16" t="s">
        <v>42</v>
      </c>
      <c r="B3241" s="182">
        <v>2023</v>
      </c>
      <c r="C3241" s="182">
        <v>11</v>
      </c>
      <c r="D3241" s="57" t="str">
        <f t="shared" si="654"/>
        <v>Q3</v>
      </c>
      <c r="E3241" s="16" t="s">
        <v>42</v>
      </c>
      <c r="F3241" s="182">
        <v>2023</v>
      </c>
      <c r="G3241" s="182">
        <v>12</v>
      </c>
      <c r="H3241" s="185"/>
      <c r="I3241" s="57" t="str">
        <f t="shared" si="642"/>
        <v>Q3</v>
      </c>
      <c r="J3241" s="178" t="s">
        <v>3058</v>
      </c>
      <c r="K3241" s="185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43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2896</v>
      </c>
      <c r="V3241" s="16" t="s">
        <v>1343</v>
      </c>
      <c r="W3241" s="16" t="s">
        <v>96</v>
      </c>
      <c r="X3241" s="34">
        <v>8500000</v>
      </c>
      <c r="Y3241" s="187" t="str">
        <f t="shared" si="655"/>
        <v>1</v>
      </c>
      <c r="Z3241" s="26">
        <f t="shared" si="651"/>
        <v>8500000</v>
      </c>
      <c r="AA3241" s="16">
        <v>5.4199999999999998E-2</v>
      </c>
      <c r="AB3241" s="35">
        <f t="shared" si="653"/>
        <v>460700</v>
      </c>
      <c r="AC3241" s="27">
        <f t="shared" si="644"/>
        <v>43536.15</v>
      </c>
      <c r="AD3241" s="188">
        <v>9.4500000000000001E-2</v>
      </c>
      <c r="AE3241" s="183">
        <f t="shared" si="645"/>
        <v>0</v>
      </c>
      <c r="AF3241" s="183" t="str">
        <f>IF(AND(COUNTIFS($J$18:J3241,J3241)=1,AE3241=1),1,"")</f>
        <v/>
      </c>
      <c r="AG3241" s="183">
        <f>IF(C3241="","",IF(AND(COUNTIFS($J$18:J3241,J3241)=1,C3241&lt;&gt;""),1,""))</f>
        <v>1</v>
      </c>
      <c r="AH3241" s="183">
        <f>IF(G3241="","",IF(AND(COUNTIFS($J$18:J3241,J3241)=1,G3241&lt;&gt;""),1,""))</f>
        <v>1</v>
      </c>
      <c r="AI3241" s="28">
        <f t="shared" si="646"/>
        <v>10271727.486725662</v>
      </c>
      <c r="AJ3241" s="28">
        <f t="shared" si="647"/>
        <v>1227228.7260761061</v>
      </c>
      <c r="AK3241" s="29">
        <f t="shared" si="648"/>
        <v>0.11947637120066472</v>
      </c>
      <c r="AL3241" s="25"/>
      <c r="AM3241" s="25"/>
      <c r="AN3241" s="25"/>
      <c r="AO3241" s="25"/>
      <c r="AP3241" s="45" t="str">
        <f t="shared" si="649"/>
        <v>202312</v>
      </c>
      <c r="AQ3241" s="45" t="str">
        <f t="shared" si="650"/>
        <v>202312JPY</v>
      </c>
    </row>
    <row r="3242" spans="1:43" s="15" customFormat="1">
      <c r="A3242" s="16" t="s">
        <v>42</v>
      </c>
      <c r="B3242" s="182">
        <v>2023</v>
      </c>
      <c r="C3242" s="182">
        <v>11</v>
      </c>
      <c r="D3242" s="57" t="str">
        <f t="shared" si="654"/>
        <v>Q3</v>
      </c>
      <c r="E3242" s="16" t="s">
        <v>42</v>
      </c>
      <c r="F3242" s="182">
        <v>2024</v>
      </c>
      <c r="G3242" s="182">
        <v>2</v>
      </c>
      <c r="H3242" s="185"/>
      <c r="I3242" s="57" t="str">
        <f t="shared" si="642"/>
        <v>Q4</v>
      </c>
      <c r="J3242" s="178" t="s">
        <v>3059</v>
      </c>
      <c r="K3242" s="185" t="s">
        <v>178</v>
      </c>
      <c r="L3242" s="25" t="s">
        <v>2564</v>
      </c>
      <c r="M3242" s="16" t="s">
        <v>47</v>
      </c>
      <c r="N3242" s="16">
        <v>1</v>
      </c>
      <c r="O3242" s="16"/>
      <c r="P3242" s="57" t="str">
        <f t="shared" si="643"/>
        <v>MAIN UNIT</v>
      </c>
      <c r="Q3242" s="16" t="s">
        <v>48</v>
      </c>
      <c r="R3242" s="16" t="s">
        <v>1991</v>
      </c>
      <c r="S3242" s="16" t="s">
        <v>37</v>
      </c>
      <c r="T3242" s="16" t="s">
        <v>179</v>
      </c>
      <c r="U3242" s="16" t="s">
        <v>58</v>
      </c>
      <c r="V3242" s="16" t="s">
        <v>81</v>
      </c>
      <c r="W3242" s="16" t="s">
        <v>51</v>
      </c>
      <c r="X3242" s="34">
        <v>350000</v>
      </c>
      <c r="Y3242" s="187" t="str">
        <f t="shared" si="655"/>
        <v>1.13</v>
      </c>
      <c r="Z3242" s="26">
        <f t="shared" si="651"/>
        <v>350000</v>
      </c>
      <c r="AA3242" s="16">
        <v>1.1000000000000001</v>
      </c>
      <c r="AB3242" s="35">
        <f t="shared" si="653"/>
        <v>340707.96460176993</v>
      </c>
      <c r="AC3242" s="27">
        <f t="shared" si="644"/>
        <v>40884.955752212387</v>
      </c>
      <c r="AD3242" s="184">
        <v>0.12</v>
      </c>
      <c r="AE3242" s="183">
        <f t="shared" si="645"/>
        <v>0</v>
      </c>
      <c r="AF3242" s="183" t="str">
        <f>IF(AND(COUNTIFS($J$18:J3242,J3242)=1,AE3242=1),1,"")</f>
        <v/>
      </c>
      <c r="AG3242" s="183">
        <f>IF(C3242="","",IF(AND(COUNTIFS($J$18:J3242,J3242)=1,C3242&lt;&gt;""),1,""))</f>
        <v>1</v>
      </c>
      <c r="AH3242" s="183">
        <f>IF(G3242="","",IF(AND(COUNTIFS($J$18:J3242,J3242)=1,G3242&lt;&gt;""),1,""))</f>
        <v>1</v>
      </c>
      <c r="AI3242" s="28">
        <f t="shared" si="646"/>
        <v>16000190.159292037</v>
      </c>
      <c r="AJ3242" s="28">
        <f t="shared" si="647"/>
        <v>1920022.8191150443</v>
      </c>
      <c r="AK3242" s="29">
        <f t="shared" si="648"/>
        <v>0.12</v>
      </c>
      <c r="AL3242" s="25"/>
      <c r="AM3242" s="25"/>
      <c r="AN3242" s="25"/>
      <c r="AO3242" s="25"/>
      <c r="AP3242" s="45" t="str">
        <f t="shared" si="649"/>
        <v>20242</v>
      </c>
      <c r="AQ3242" s="45" t="str">
        <f t="shared" si="650"/>
        <v>20242RMB</v>
      </c>
    </row>
    <row r="3243" spans="1:43" s="15" customFormat="1">
      <c r="A3243" s="16" t="s">
        <v>42</v>
      </c>
      <c r="B3243" s="182">
        <v>2023</v>
      </c>
      <c r="C3243" s="182">
        <v>11</v>
      </c>
      <c r="D3243" s="57" t="str">
        <f t="shared" si="654"/>
        <v>Q3</v>
      </c>
      <c r="E3243" s="16" t="s">
        <v>42</v>
      </c>
      <c r="F3243" s="182">
        <v>2024</v>
      </c>
      <c r="G3243" s="182">
        <v>2</v>
      </c>
      <c r="H3243" s="185"/>
      <c r="I3243" s="57" t="str">
        <f t="shared" si="642"/>
        <v>Q4</v>
      </c>
      <c r="J3243" s="178" t="s">
        <v>3060</v>
      </c>
      <c r="K3243" s="185" t="s">
        <v>3061</v>
      </c>
      <c r="L3243" s="25" t="s">
        <v>55</v>
      </c>
      <c r="M3243" s="16" t="s">
        <v>47</v>
      </c>
      <c r="N3243" s="16">
        <v>1</v>
      </c>
      <c r="O3243" s="16"/>
      <c r="P3243" s="57" t="str">
        <f t="shared" si="643"/>
        <v>MAIN UNIT</v>
      </c>
      <c r="Q3243" s="16" t="s">
        <v>958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1336</v>
      </c>
      <c r="W3243" s="16" t="s">
        <v>51</v>
      </c>
      <c r="X3243" s="34">
        <v>623600</v>
      </c>
      <c r="Y3243" s="187" t="str">
        <f t="shared" si="655"/>
        <v>1.13</v>
      </c>
      <c r="Z3243" s="26">
        <f t="shared" si="651"/>
        <v>623600</v>
      </c>
      <c r="AA3243" s="16">
        <v>1.1000000000000001</v>
      </c>
      <c r="AB3243" s="35">
        <f t="shared" si="653"/>
        <v>607044.24778761063</v>
      </c>
      <c r="AC3243" s="27">
        <f t="shared" si="644"/>
        <v>72845.30973451327</v>
      </c>
      <c r="AD3243" s="184">
        <v>0.12</v>
      </c>
      <c r="AE3243" s="183">
        <f t="shared" si="645"/>
        <v>1</v>
      </c>
      <c r="AF3243" s="183">
        <f>IF(AND(COUNTIFS($J$18:J3243,J3243)=1,AE3243=1),1,"")</f>
        <v>1</v>
      </c>
      <c r="AG3243" s="183">
        <f>IF(C3243="","",IF(AND(COUNTIFS($J$18:J3243,J3243)=1,C3243&lt;&gt;""),1,""))</f>
        <v>1</v>
      </c>
      <c r="AH3243" s="183">
        <f>IF(G3243="","",IF(AND(COUNTIFS($J$18:J3243,J3243)=1,G3243&lt;&gt;""),1,""))</f>
        <v>1</v>
      </c>
      <c r="AI3243" s="28">
        <f t="shared" si="646"/>
        <v>16000190.159292037</v>
      </c>
      <c r="AJ3243" s="28">
        <f t="shared" si="647"/>
        <v>1920022.8191150443</v>
      </c>
      <c r="AK3243" s="29">
        <f t="shared" si="648"/>
        <v>0.12</v>
      </c>
      <c r="AL3243" s="25"/>
      <c r="AM3243" s="25"/>
      <c r="AN3243" s="25"/>
      <c r="AO3243" s="25"/>
      <c r="AP3243" s="45" t="str">
        <f t="shared" si="649"/>
        <v>20242</v>
      </c>
      <c r="AQ3243" s="45" t="str">
        <f t="shared" si="650"/>
        <v>20242RMB</v>
      </c>
    </row>
    <row r="3244" spans="1:43" s="15" customFormat="1">
      <c r="A3244" s="16" t="s">
        <v>42</v>
      </c>
      <c r="B3244" s="182">
        <v>2023</v>
      </c>
      <c r="C3244" s="182">
        <v>11</v>
      </c>
      <c r="D3244" s="57" t="str">
        <f t="shared" si="654"/>
        <v>Q3</v>
      </c>
      <c r="E3244" s="16" t="s">
        <v>42</v>
      </c>
      <c r="F3244" s="182">
        <v>2024</v>
      </c>
      <c r="G3244" s="182">
        <v>2</v>
      </c>
      <c r="H3244" s="185"/>
      <c r="I3244" s="57" t="str">
        <f t="shared" si="642"/>
        <v>Q4</v>
      </c>
      <c r="J3244" s="178" t="s">
        <v>3060</v>
      </c>
      <c r="K3244" s="185" t="s">
        <v>3061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43"/>
        <v>MAIN UNIT</v>
      </c>
      <c r="Q3244" s="16" t="s">
        <v>958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1336</v>
      </c>
      <c r="W3244" s="16" t="s">
        <v>51</v>
      </c>
      <c r="X3244" s="34">
        <v>623600</v>
      </c>
      <c r="Y3244" s="187" t="str">
        <f t="shared" si="655"/>
        <v>1.13</v>
      </c>
      <c r="Z3244" s="26">
        <f t="shared" si="651"/>
        <v>623600</v>
      </c>
      <c r="AA3244" s="16">
        <v>1.1000000000000001</v>
      </c>
      <c r="AB3244" s="35">
        <f t="shared" si="653"/>
        <v>607044.24778761063</v>
      </c>
      <c r="AC3244" s="27">
        <f t="shared" si="644"/>
        <v>72845.30973451327</v>
      </c>
      <c r="AD3244" s="184">
        <v>0.12</v>
      </c>
      <c r="AE3244" s="183">
        <f t="shared" si="645"/>
        <v>1</v>
      </c>
      <c r="AF3244" s="183" t="str">
        <f>IF(AND(COUNTIFS($J$18:J3244,J3244)=1,AE3244=1),1,"")</f>
        <v/>
      </c>
      <c r="AG3244" s="183" t="str">
        <f>IF(C3244="","",IF(AND(COUNTIFS($J$18:J3244,J3244)=1,C3244&lt;&gt;""),1,""))</f>
        <v/>
      </c>
      <c r="AH3244" s="183" t="str">
        <f>IF(G3244="","",IF(AND(COUNTIFS($J$18:J3244,J3244)=1,G3244&lt;&gt;""),1,""))</f>
        <v/>
      </c>
      <c r="AI3244" s="28">
        <f t="shared" si="646"/>
        <v>16000190.159292037</v>
      </c>
      <c r="AJ3244" s="28">
        <f t="shared" si="647"/>
        <v>1920022.8191150443</v>
      </c>
      <c r="AK3244" s="29">
        <f t="shared" si="648"/>
        <v>0.12</v>
      </c>
      <c r="AL3244" s="25"/>
      <c r="AM3244" s="25"/>
      <c r="AN3244" s="25"/>
      <c r="AO3244" s="25"/>
      <c r="AP3244" s="45" t="str">
        <f t="shared" si="649"/>
        <v>20242</v>
      </c>
      <c r="AQ3244" s="45" t="str">
        <f t="shared" si="650"/>
        <v>20242RMB</v>
      </c>
    </row>
    <row r="3245" spans="1:43" s="15" customFormat="1">
      <c r="A3245" s="16" t="s">
        <v>42</v>
      </c>
      <c r="B3245" s="182">
        <v>2023</v>
      </c>
      <c r="C3245" s="182">
        <v>11</v>
      </c>
      <c r="D3245" s="57" t="str">
        <f t="shared" si="654"/>
        <v>Q3</v>
      </c>
      <c r="E3245" s="16" t="s">
        <v>42</v>
      </c>
      <c r="F3245" s="182">
        <v>2024</v>
      </c>
      <c r="G3245" s="182">
        <v>1</v>
      </c>
      <c r="H3245" s="185"/>
      <c r="I3245" s="57" t="str">
        <f t="shared" si="642"/>
        <v>Q4</v>
      </c>
      <c r="J3245" s="178" t="s">
        <v>3062</v>
      </c>
      <c r="K3245" s="185" t="s">
        <v>1335</v>
      </c>
      <c r="L3245" s="25" t="s">
        <v>55</v>
      </c>
      <c r="M3245" s="16" t="s">
        <v>47</v>
      </c>
      <c r="N3245" s="16">
        <v>1</v>
      </c>
      <c r="O3245" s="16"/>
      <c r="P3245" s="57" t="str">
        <f t="shared" si="643"/>
        <v>MAIN UNIT</v>
      </c>
      <c r="Q3245" s="16" t="s">
        <v>48</v>
      </c>
      <c r="R3245" s="16" t="s">
        <v>49</v>
      </c>
      <c r="S3245" s="16" t="s">
        <v>37</v>
      </c>
      <c r="T3245" s="16" t="s">
        <v>75</v>
      </c>
      <c r="U3245" s="16" t="s">
        <v>58</v>
      </c>
      <c r="V3245" s="16" t="s">
        <v>1336</v>
      </c>
      <c r="W3245" s="16" t="s">
        <v>51</v>
      </c>
      <c r="X3245" s="34">
        <v>390000</v>
      </c>
      <c r="Y3245" s="187" t="str">
        <f t="shared" si="655"/>
        <v>1.13</v>
      </c>
      <c r="Z3245" s="26">
        <f t="shared" si="651"/>
        <v>390000</v>
      </c>
      <c r="AA3245" s="16">
        <v>1.1000000000000001</v>
      </c>
      <c r="AB3245" s="35">
        <f t="shared" si="653"/>
        <v>379646.01769911509</v>
      </c>
      <c r="AC3245" s="27">
        <f t="shared" si="644"/>
        <v>45557.52212389381</v>
      </c>
      <c r="AD3245" s="184">
        <v>0.12</v>
      </c>
      <c r="AE3245" s="183">
        <f t="shared" si="645"/>
        <v>0</v>
      </c>
      <c r="AF3245" s="183" t="str">
        <f>IF(AND(COUNTIFS($J$18:J3245,J3245)=1,AE3245=1),1,"")</f>
        <v/>
      </c>
      <c r="AG3245" s="183">
        <f>IF(C3245="","",IF(AND(COUNTIFS($J$18:J3245,J3245)=1,C3245&lt;&gt;""),1,""))</f>
        <v>1</v>
      </c>
      <c r="AH3245" s="183">
        <f>IF(G3245="","",IF(AND(COUNTIFS($J$18:J3245,J3245)=1,G3245&lt;&gt;""),1,""))</f>
        <v>1</v>
      </c>
      <c r="AI3245" s="28">
        <f t="shared" si="646"/>
        <v>13068719.89557522</v>
      </c>
      <c r="AJ3245" s="28">
        <f t="shared" si="647"/>
        <v>1568246.387469027</v>
      </c>
      <c r="AK3245" s="29">
        <f t="shared" si="648"/>
        <v>0.12000000000000005</v>
      </c>
      <c r="AL3245" s="25"/>
      <c r="AM3245" s="25"/>
      <c r="AN3245" s="25"/>
      <c r="AO3245" s="25"/>
      <c r="AP3245" s="45" t="str">
        <f t="shared" si="649"/>
        <v>20241</v>
      </c>
      <c r="AQ3245" s="45" t="str">
        <f t="shared" si="650"/>
        <v>20241RMB</v>
      </c>
    </row>
    <row r="3246" spans="1:43" s="15" customFormat="1">
      <c r="A3246" s="16" t="s">
        <v>42</v>
      </c>
      <c r="B3246" s="182">
        <v>2023</v>
      </c>
      <c r="C3246" s="182">
        <v>12</v>
      </c>
      <c r="D3246" s="57" t="str">
        <f t="shared" si="654"/>
        <v>Q3</v>
      </c>
      <c r="E3246" s="182" t="s">
        <v>2522</v>
      </c>
      <c r="F3246" s="182" t="s">
        <v>2530</v>
      </c>
      <c r="G3246" s="182" t="s">
        <v>2530</v>
      </c>
      <c r="H3246" s="185"/>
      <c r="I3246" s="57" t="str">
        <f t="shared" si="642"/>
        <v>TBA</v>
      </c>
      <c r="J3246" s="178" t="s">
        <v>3063</v>
      </c>
      <c r="K3246" s="185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43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2896</v>
      </c>
      <c r="V3246" s="16" t="s">
        <v>67</v>
      </c>
      <c r="W3246" s="16" t="s">
        <v>849</v>
      </c>
      <c r="X3246" s="34">
        <v>58000</v>
      </c>
      <c r="Y3246" s="187" t="str">
        <f t="shared" si="655"/>
        <v>1</v>
      </c>
      <c r="Z3246" s="26">
        <f t="shared" si="651"/>
        <v>58000</v>
      </c>
      <c r="AA3246" s="16">
        <v>7.8</v>
      </c>
      <c r="AB3246" s="35">
        <f t="shared" si="653"/>
        <v>452400</v>
      </c>
      <c r="AC3246" s="27">
        <f t="shared" si="644"/>
        <v>54288</v>
      </c>
      <c r="AD3246" s="184">
        <v>0.12</v>
      </c>
      <c r="AE3246" s="183">
        <f t="shared" si="645"/>
        <v>0</v>
      </c>
      <c r="AF3246" s="183" t="str">
        <f>IF(AND(COUNTIFS($J$18:J3246,J3246)=1,AE3246=1),1,"")</f>
        <v/>
      </c>
      <c r="AG3246" s="183">
        <f>IF(C3246="","",IF(AND(COUNTIFS($J$18:J3246,J3246)=1,C3246&lt;&gt;""),1,""))</f>
        <v>1</v>
      </c>
      <c r="AH3246" s="183">
        <f>IF(G3246="","",IF(AND(COUNTIFS($J$18:J3246,J3246)=1,G3246&lt;&gt;""),1,""))</f>
        <v>1</v>
      </c>
      <c r="AI3246" s="28">
        <f t="shared" si="646"/>
        <v>26597845.334513277</v>
      </c>
      <c r="AJ3246" s="28">
        <f t="shared" si="647"/>
        <v>3122616.3251415933</v>
      </c>
      <c r="AK3246" s="29">
        <f t="shared" si="648"/>
        <v>0.11740110094894403</v>
      </c>
      <c r="AL3246" s="25"/>
      <c r="AM3246" s="25"/>
      <c r="AN3246" s="25"/>
      <c r="AO3246" s="25"/>
      <c r="AP3246" s="45" t="str">
        <f t="shared" si="649"/>
        <v>TBATBA</v>
      </c>
      <c r="AQ3246" s="45" t="str">
        <f t="shared" si="650"/>
        <v>TBATBAUSD</v>
      </c>
    </row>
    <row r="3247" spans="1:43" s="15" customFormat="1">
      <c r="A3247" s="16" t="s">
        <v>42</v>
      </c>
      <c r="B3247" s="182">
        <v>2023</v>
      </c>
      <c r="C3247" s="182">
        <v>12</v>
      </c>
      <c r="D3247" s="57" t="str">
        <f t="shared" si="654"/>
        <v>Q3</v>
      </c>
      <c r="E3247" s="182" t="s">
        <v>2522</v>
      </c>
      <c r="F3247" s="182" t="s">
        <v>2530</v>
      </c>
      <c r="G3247" s="182" t="s">
        <v>2530</v>
      </c>
      <c r="H3247" s="185"/>
      <c r="I3247" s="57" t="str">
        <f t="shared" si="642"/>
        <v>TBA</v>
      </c>
      <c r="J3247" s="178" t="s">
        <v>3063</v>
      </c>
      <c r="K3247" s="185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43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2896</v>
      </c>
      <c r="V3247" s="16" t="s">
        <v>67</v>
      </c>
      <c r="W3247" s="16" t="s">
        <v>849</v>
      </c>
      <c r="X3247" s="34">
        <v>58000</v>
      </c>
      <c r="Y3247" s="187" t="str">
        <f t="shared" si="655"/>
        <v>1</v>
      </c>
      <c r="Z3247" s="26">
        <f t="shared" si="651"/>
        <v>58000</v>
      </c>
      <c r="AA3247" s="16">
        <v>7.8</v>
      </c>
      <c r="AB3247" s="35">
        <f t="shared" si="653"/>
        <v>452400</v>
      </c>
      <c r="AC3247" s="27">
        <f t="shared" si="644"/>
        <v>54288</v>
      </c>
      <c r="AD3247" s="184">
        <v>0.12</v>
      </c>
      <c r="AE3247" s="183">
        <f t="shared" si="645"/>
        <v>0</v>
      </c>
      <c r="AF3247" s="183" t="str">
        <f>IF(AND(COUNTIFS($J$18:J3247,J3247)=1,AE3247=1),1,"")</f>
        <v/>
      </c>
      <c r="AG3247" s="183" t="str">
        <f>IF(C3247="","",IF(AND(COUNTIFS($J$18:J3247,J3247)=1,C3247&lt;&gt;""),1,""))</f>
        <v/>
      </c>
      <c r="AH3247" s="183" t="str">
        <f>IF(G3247="","",IF(AND(COUNTIFS($J$18:J3247,J3247)=1,G3247&lt;&gt;""),1,""))</f>
        <v/>
      </c>
      <c r="AI3247" s="28">
        <f t="shared" si="646"/>
        <v>26597845.334513277</v>
      </c>
      <c r="AJ3247" s="28">
        <f t="shared" si="647"/>
        <v>3122616.3251415933</v>
      </c>
      <c r="AK3247" s="29">
        <f t="shared" si="648"/>
        <v>0.11740110094894403</v>
      </c>
      <c r="AL3247" s="25"/>
      <c r="AM3247" s="25"/>
      <c r="AN3247" s="25"/>
      <c r="AO3247" s="25"/>
      <c r="AP3247" s="45" t="str">
        <f t="shared" si="649"/>
        <v>TBATBA</v>
      </c>
      <c r="AQ3247" s="45" t="str">
        <f t="shared" si="650"/>
        <v>TBATBAUSD</v>
      </c>
    </row>
    <row r="3248" spans="1:43" s="15" customFormat="1">
      <c r="A3248" s="16" t="s">
        <v>42</v>
      </c>
      <c r="B3248" s="182">
        <v>2023</v>
      </c>
      <c r="C3248" s="182">
        <v>12</v>
      </c>
      <c r="D3248" s="57" t="str">
        <f t="shared" si="654"/>
        <v>Q3</v>
      </c>
      <c r="E3248" s="16" t="s">
        <v>42</v>
      </c>
      <c r="F3248" s="182">
        <v>2024</v>
      </c>
      <c r="G3248" s="182">
        <v>1</v>
      </c>
      <c r="H3248" s="185"/>
      <c r="I3248" s="57" t="str">
        <f t="shared" si="642"/>
        <v>Q4</v>
      </c>
      <c r="J3248" s="178" t="s">
        <v>3064</v>
      </c>
      <c r="K3248" s="185" t="s">
        <v>2387</v>
      </c>
      <c r="L3248" s="25" t="s">
        <v>79</v>
      </c>
      <c r="M3248" s="16" t="s">
        <v>47</v>
      </c>
      <c r="N3248" s="16">
        <v>1</v>
      </c>
      <c r="O3248" s="16"/>
      <c r="P3248" s="57" t="str">
        <f t="shared" si="643"/>
        <v>MAIN UNIT</v>
      </c>
      <c r="Q3248" s="16" t="s">
        <v>48</v>
      </c>
      <c r="R3248" s="16" t="s">
        <v>49</v>
      </c>
      <c r="S3248" s="16" t="s">
        <v>36</v>
      </c>
      <c r="T3248" s="16" t="s">
        <v>65</v>
      </c>
      <c r="U3248" s="16" t="s">
        <v>2896</v>
      </c>
      <c r="V3248" s="16" t="s">
        <v>67</v>
      </c>
      <c r="W3248" s="16" t="s">
        <v>51</v>
      </c>
      <c r="X3248" s="34">
        <v>800000</v>
      </c>
      <c r="Y3248" s="187" t="str">
        <f t="shared" si="655"/>
        <v>1.13</v>
      </c>
      <c r="Z3248" s="26">
        <f t="shared" si="651"/>
        <v>800000</v>
      </c>
      <c r="AA3248" s="16">
        <v>1.1000000000000001</v>
      </c>
      <c r="AB3248" s="35">
        <f t="shared" si="653"/>
        <v>778761.06194690277</v>
      </c>
      <c r="AC3248" s="27">
        <f t="shared" si="644"/>
        <v>93451.327433628336</v>
      </c>
      <c r="AD3248" s="184">
        <v>0.12</v>
      </c>
      <c r="AE3248" s="183">
        <f t="shared" si="645"/>
        <v>0</v>
      </c>
      <c r="AF3248" s="183" t="str">
        <f>IF(AND(COUNTIFS($J$18:J3248,J3248)=1,AE3248=1),1,"")</f>
        <v/>
      </c>
      <c r="AG3248" s="183">
        <f>IF(C3248="","",IF(AND(COUNTIFS($J$18:J3248,J3248)=1,C3248&lt;&gt;""),1,""))</f>
        <v>1</v>
      </c>
      <c r="AH3248" s="183">
        <f>IF(G3248="","",IF(AND(COUNTIFS($J$18:J3248,J3248)=1,G3248&lt;&gt;""),1,""))</f>
        <v>1</v>
      </c>
      <c r="AI3248" s="28">
        <f t="shared" si="646"/>
        <v>13068719.89557522</v>
      </c>
      <c r="AJ3248" s="28">
        <f t="shared" si="647"/>
        <v>1568246.387469027</v>
      </c>
      <c r="AK3248" s="29">
        <f t="shared" si="648"/>
        <v>0.12000000000000005</v>
      </c>
      <c r="AL3248" s="25"/>
      <c r="AM3248" s="25"/>
      <c r="AN3248" s="25"/>
      <c r="AO3248" s="25"/>
      <c r="AP3248" s="45" t="str">
        <f t="shared" si="649"/>
        <v>20241</v>
      </c>
      <c r="AQ3248" s="45" t="str">
        <f t="shared" si="650"/>
        <v>20241RMB</v>
      </c>
    </row>
    <row r="3249" spans="1:43" s="15" customFormat="1">
      <c r="A3249" s="16" t="s">
        <v>42</v>
      </c>
      <c r="B3249" s="182">
        <v>2023</v>
      </c>
      <c r="C3249" s="182">
        <v>12</v>
      </c>
      <c r="D3249" s="57" t="str">
        <f t="shared" si="654"/>
        <v>Q3</v>
      </c>
      <c r="E3249" s="16" t="s">
        <v>42</v>
      </c>
      <c r="F3249" s="182">
        <v>2024</v>
      </c>
      <c r="G3249" s="182">
        <v>1</v>
      </c>
      <c r="H3249" s="185"/>
      <c r="I3249" s="57" t="str">
        <f t="shared" si="642"/>
        <v>Q4</v>
      </c>
      <c r="J3249" s="178" t="s">
        <v>3064</v>
      </c>
      <c r="K3249" s="185" t="s">
        <v>2387</v>
      </c>
      <c r="L3249" s="25" t="s">
        <v>79</v>
      </c>
      <c r="M3249" s="16" t="s">
        <v>47</v>
      </c>
      <c r="N3249" s="16">
        <v>1</v>
      </c>
      <c r="O3249" s="16"/>
      <c r="P3249" s="57" t="str">
        <f t="shared" si="643"/>
        <v>MAIN UNIT</v>
      </c>
      <c r="Q3249" s="16" t="s">
        <v>48</v>
      </c>
      <c r="R3249" s="16" t="s">
        <v>49</v>
      </c>
      <c r="S3249" s="16" t="s">
        <v>36</v>
      </c>
      <c r="T3249" s="16" t="s">
        <v>65</v>
      </c>
      <c r="U3249" s="16" t="s">
        <v>2896</v>
      </c>
      <c r="V3249" s="16" t="s">
        <v>67</v>
      </c>
      <c r="W3249" s="16" t="s">
        <v>51</v>
      </c>
      <c r="X3249" s="34">
        <v>800000</v>
      </c>
      <c r="Y3249" s="187" t="str">
        <f t="shared" si="655"/>
        <v>1.13</v>
      </c>
      <c r="Z3249" s="26">
        <f t="shared" si="651"/>
        <v>800000</v>
      </c>
      <c r="AA3249" s="16">
        <v>1.1000000000000001</v>
      </c>
      <c r="AB3249" s="35">
        <f t="shared" si="653"/>
        <v>778761.06194690277</v>
      </c>
      <c r="AC3249" s="27">
        <f t="shared" si="644"/>
        <v>93451.327433628336</v>
      </c>
      <c r="AD3249" s="184">
        <v>0.12</v>
      </c>
      <c r="AE3249" s="183">
        <f t="shared" si="645"/>
        <v>0</v>
      </c>
      <c r="AF3249" s="183" t="str">
        <f>IF(AND(COUNTIFS($J$18:J3249,J3249)=1,AE3249=1),1,"")</f>
        <v/>
      </c>
      <c r="AG3249" s="183" t="str">
        <f>IF(C3249="","",IF(AND(COUNTIFS($J$18:J3249,J3249)=1,C3249&lt;&gt;""),1,""))</f>
        <v/>
      </c>
      <c r="AH3249" s="183" t="str">
        <f>IF(G3249="","",IF(AND(COUNTIFS($J$18:J3249,J3249)=1,G3249&lt;&gt;""),1,""))</f>
        <v/>
      </c>
      <c r="AI3249" s="28">
        <f t="shared" si="646"/>
        <v>13068719.89557522</v>
      </c>
      <c r="AJ3249" s="28">
        <f t="shared" si="647"/>
        <v>1568246.387469027</v>
      </c>
      <c r="AK3249" s="29">
        <f t="shared" si="648"/>
        <v>0.12000000000000005</v>
      </c>
      <c r="AL3249" s="25"/>
      <c r="AM3249" s="25"/>
      <c r="AN3249" s="25"/>
      <c r="AO3249" s="25"/>
      <c r="AP3249" s="45" t="str">
        <f t="shared" si="649"/>
        <v>20241</v>
      </c>
      <c r="AQ3249" s="45" t="str">
        <f t="shared" si="650"/>
        <v>20241RMB</v>
      </c>
    </row>
    <row r="3250" spans="1:43" s="15" customFormat="1">
      <c r="A3250" s="16" t="s">
        <v>42</v>
      </c>
      <c r="B3250" s="182">
        <v>2023</v>
      </c>
      <c r="C3250" s="182">
        <v>12</v>
      </c>
      <c r="D3250" s="57" t="str">
        <f t="shared" si="654"/>
        <v>Q3</v>
      </c>
      <c r="E3250" s="16" t="s">
        <v>42</v>
      </c>
      <c r="F3250" s="182">
        <v>2024</v>
      </c>
      <c r="G3250" s="182">
        <v>1</v>
      </c>
      <c r="H3250" s="185"/>
      <c r="I3250" s="57" t="str">
        <f t="shared" si="642"/>
        <v>Q4</v>
      </c>
      <c r="J3250" s="178" t="s">
        <v>3064</v>
      </c>
      <c r="K3250" s="185" t="s">
        <v>2387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43"/>
        <v>MAIN UNIT</v>
      </c>
      <c r="Q3250" s="16" t="s">
        <v>48</v>
      </c>
      <c r="R3250" s="16" t="s">
        <v>49</v>
      </c>
      <c r="S3250" s="16" t="s">
        <v>36</v>
      </c>
      <c r="T3250" s="16" t="s">
        <v>65</v>
      </c>
      <c r="U3250" s="16" t="s">
        <v>2896</v>
      </c>
      <c r="V3250" s="16" t="s">
        <v>67</v>
      </c>
      <c r="W3250" s="16" t="s">
        <v>51</v>
      </c>
      <c r="X3250" s="34">
        <v>554800</v>
      </c>
      <c r="Y3250" s="187" t="str">
        <f t="shared" si="655"/>
        <v>1.13</v>
      </c>
      <c r="Z3250" s="26">
        <f t="shared" si="651"/>
        <v>554800</v>
      </c>
      <c r="AA3250" s="16">
        <v>1.1000000000000001</v>
      </c>
      <c r="AB3250" s="35">
        <f t="shared" si="653"/>
        <v>540070.79646017705</v>
      </c>
      <c r="AC3250" s="27">
        <f t="shared" si="644"/>
        <v>64808.495575221241</v>
      </c>
      <c r="AD3250" s="184">
        <v>0.12</v>
      </c>
      <c r="AE3250" s="183">
        <f t="shared" si="645"/>
        <v>0</v>
      </c>
      <c r="AF3250" s="183" t="str">
        <f>IF(AND(COUNTIFS($J$18:J3250,J3250)=1,AE3250=1),1,"")</f>
        <v/>
      </c>
      <c r="AG3250" s="183" t="str">
        <f>IF(C3250="","",IF(AND(COUNTIFS($J$18:J3250,J3250)=1,C3250&lt;&gt;""),1,""))</f>
        <v/>
      </c>
      <c r="AH3250" s="183" t="str">
        <f>IF(G3250="","",IF(AND(COUNTIFS($J$18:J3250,J3250)=1,G3250&lt;&gt;""),1,""))</f>
        <v/>
      </c>
      <c r="AI3250" s="28">
        <f t="shared" si="646"/>
        <v>13068719.89557522</v>
      </c>
      <c r="AJ3250" s="28">
        <f t="shared" si="647"/>
        <v>1568246.387469027</v>
      </c>
      <c r="AK3250" s="29">
        <f t="shared" si="648"/>
        <v>0.12000000000000005</v>
      </c>
      <c r="AL3250" s="25"/>
      <c r="AM3250" s="25"/>
      <c r="AN3250" s="25"/>
      <c r="AO3250" s="25"/>
      <c r="AP3250" s="45" t="str">
        <f t="shared" si="649"/>
        <v>20241</v>
      </c>
      <c r="AQ3250" s="45" t="str">
        <f t="shared" si="650"/>
        <v>20241RMB</v>
      </c>
    </row>
    <row r="3251" spans="1:43" s="15" customFormat="1">
      <c r="A3251" s="16" t="s">
        <v>42</v>
      </c>
      <c r="B3251" s="182">
        <v>2023</v>
      </c>
      <c r="C3251" s="182">
        <v>12</v>
      </c>
      <c r="D3251" s="57" t="str">
        <f t="shared" si="654"/>
        <v>Q3</v>
      </c>
      <c r="E3251" s="182" t="s">
        <v>2522</v>
      </c>
      <c r="F3251" s="182" t="s">
        <v>2530</v>
      </c>
      <c r="G3251" s="182" t="s">
        <v>2530</v>
      </c>
      <c r="H3251" s="185"/>
      <c r="I3251" s="57" t="str">
        <f t="shared" si="642"/>
        <v>TBA</v>
      </c>
      <c r="J3251" s="178" t="s">
        <v>3064</v>
      </c>
      <c r="K3251" s="185" t="s">
        <v>2387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43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2896</v>
      </c>
      <c r="V3251" s="16" t="s">
        <v>67</v>
      </c>
      <c r="W3251" s="16" t="s">
        <v>51</v>
      </c>
      <c r="X3251" s="34">
        <v>900000</v>
      </c>
      <c r="Y3251" s="187" t="str">
        <f t="shared" si="655"/>
        <v>1.13</v>
      </c>
      <c r="Z3251" s="26">
        <f t="shared" si="651"/>
        <v>900000</v>
      </c>
      <c r="AA3251" s="16">
        <v>1.095</v>
      </c>
      <c r="AB3251" s="35">
        <f t="shared" si="653"/>
        <v>872123.89380530978</v>
      </c>
      <c r="AC3251" s="27">
        <f t="shared" si="644"/>
        <v>104654.86725663717</v>
      </c>
      <c r="AD3251" s="184">
        <v>0.12</v>
      </c>
      <c r="AE3251" s="183">
        <f t="shared" si="645"/>
        <v>0</v>
      </c>
      <c r="AF3251" s="183" t="str">
        <f>IF(AND(COUNTIFS($J$18:J3251,J3251)=1,AE3251=1),1,"")</f>
        <v/>
      </c>
      <c r="AG3251" s="183" t="str">
        <f>IF(C3251="","",IF(AND(COUNTIFS($J$18:J3251,J3251)=1,C3251&lt;&gt;""),1,""))</f>
        <v/>
      </c>
      <c r="AH3251" s="183" t="str">
        <f>IF(G3251="","",IF(AND(COUNTIFS($J$18:J3251,J3251)=1,G3251&lt;&gt;""),1,""))</f>
        <v/>
      </c>
      <c r="AI3251" s="28">
        <f t="shared" si="646"/>
        <v>26597845.334513277</v>
      </c>
      <c r="AJ3251" s="28">
        <f t="shared" si="647"/>
        <v>3122616.3251415933</v>
      </c>
      <c r="AK3251" s="29">
        <f t="shared" si="648"/>
        <v>0.11740110094894403</v>
      </c>
      <c r="AL3251" s="25"/>
      <c r="AM3251" s="25"/>
      <c r="AN3251" s="25"/>
      <c r="AO3251" s="25"/>
      <c r="AP3251" s="45" t="str">
        <f t="shared" si="649"/>
        <v>TBATBA</v>
      </c>
      <c r="AQ3251" s="45" t="str">
        <f t="shared" si="650"/>
        <v>TBATBARMB</v>
      </c>
    </row>
    <row r="3252" spans="1:43" s="15" customFormat="1">
      <c r="A3252" s="16" t="s">
        <v>42</v>
      </c>
      <c r="B3252" s="182">
        <v>2023</v>
      </c>
      <c r="C3252" s="182">
        <v>12</v>
      </c>
      <c r="D3252" s="57" t="str">
        <f t="shared" si="654"/>
        <v>Q3</v>
      </c>
      <c r="E3252" s="182" t="s">
        <v>2522</v>
      </c>
      <c r="F3252" s="182" t="s">
        <v>2530</v>
      </c>
      <c r="G3252" s="182" t="s">
        <v>2530</v>
      </c>
      <c r="H3252" s="185"/>
      <c r="I3252" s="57" t="str">
        <f t="shared" si="642"/>
        <v>TBA</v>
      </c>
      <c r="J3252" s="178" t="s">
        <v>3064</v>
      </c>
      <c r="K3252" s="185" t="s">
        <v>2387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43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2896</v>
      </c>
      <c r="V3252" s="16" t="s">
        <v>67</v>
      </c>
      <c r="W3252" s="16" t="s">
        <v>51</v>
      </c>
      <c r="X3252" s="34">
        <v>900000</v>
      </c>
      <c r="Y3252" s="187" t="str">
        <f t="shared" si="655"/>
        <v>1.13</v>
      </c>
      <c r="Z3252" s="26">
        <f t="shared" si="651"/>
        <v>900000</v>
      </c>
      <c r="AA3252" s="16">
        <v>1.095</v>
      </c>
      <c r="AB3252" s="35">
        <f t="shared" si="653"/>
        <v>872123.89380530978</v>
      </c>
      <c r="AC3252" s="27">
        <f t="shared" si="644"/>
        <v>104654.86725663717</v>
      </c>
      <c r="AD3252" s="184">
        <v>0.12</v>
      </c>
      <c r="AE3252" s="183">
        <f t="shared" si="645"/>
        <v>0</v>
      </c>
      <c r="AF3252" s="183" t="str">
        <f>IF(AND(COUNTIFS($J$18:J3252,J3252)=1,AE3252=1),1,"")</f>
        <v/>
      </c>
      <c r="AG3252" s="183" t="str">
        <f>IF(C3252="","",IF(AND(COUNTIFS($J$18:J3252,J3252)=1,C3252&lt;&gt;""),1,""))</f>
        <v/>
      </c>
      <c r="AH3252" s="183" t="str">
        <f>IF(G3252="","",IF(AND(COUNTIFS($J$18:J3252,J3252)=1,G3252&lt;&gt;""),1,""))</f>
        <v/>
      </c>
      <c r="AI3252" s="28">
        <f t="shared" si="646"/>
        <v>26597845.334513277</v>
      </c>
      <c r="AJ3252" s="28">
        <f t="shared" si="647"/>
        <v>3122616.3251415933</v>
      </c>
      <c r="AK3252" s="29">
        <f t="shared" si="648"/>
        <v>0.11740110094894403</v>
      </c>
      <c r="AL3252" s="25"/>
      <c r="AM3252" s="25"/>
      <c r="AN3252" s="25"/>
      <c r="AO3252" s="25"/>
      <c r="AP3252" s="45" t="str">
        <f t="shared" si="649"/>
        <v>TBATBA</v>
      </c>
      <c r="AQ3252" s="45" t="str">
        <f t="shared" si="650"/>
        <v>TBATBARMB</v>
      </c>
    </row>
    <row r="3253" spans="1:43" s="15" customFormat="1">
      <c r="A3253" s="16" t="s">
        <v>42</v>
      </c>
      <c r="B3253" s="182">
        <v>2023</v>
      </c>
      <c r="C3253" s="182" t="s">
        <v>171</v>
      </c>
      <c r="D3253" s="57" t="b">
        <f t="shared" si="654"/>
        <v>0</v>
      </c>
      <c r="E3253" s="16" t="s">
        <v>171</v>
      </c>
      <c r="F3253" s="16" t="s">
        <v>171</v>
      </c>
      <c r="G3253" s="182" t="s">
        <v>171</v>
      </c>
      <c r="H3253" s="185"/>
      <c r="I3253" s="57" t="str">
        <f t="shared" si="642"/>
        <v>Cancel</v>
      </c>
      <c r="J3253" s="178" t="s">
        <v>3065</v>
      </c>
      <c r="K3253" s="185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43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87" t="str">
        <f t="shared" si="655"/>
        <v>1</v>
      </c>
      <c r="Z3253" s="26">
        <f t="shared" si="651"/>
        <v>12000000</v>
      </c>
      <c r="AA3253" s="16">
        <v>5.4199999999999998E-2</v>
      </c>
      <c r="AB3253" s="35">
        <f t="shared" si="653"/>
        <v>650400</v>
      </c>
      <c r="AC3253" s="27">
        <f t="shared" si="644"/>
        <v>78048</v>
      </c>
      <c r="AD3253" s="181">
        <v>0.12</v>
      </c>
      <c r="AE3253" s="183">
        <f t="shared" si="645"/>
        <v>0</v>
      </c>
      <c r="AF3253" s="183" t="str">
        <f>IF(AND(COUNTIFS($J$18:J3253,J3253)=1,AE3253=1),1,"")</f>
        <v/>
      </c>
      <c r="AG3253" s="183">
        <f>IF(C3253="","",IF(AND(COUNTIFS($J$18:J3253,J3253)=1,C3253&lt;&gt;""),1,""))</f>
        <v>1</v>
      </c>
      <c r="AH3253" s="183">
        <f>IF(G3253="","",IF(AND(COUNTIFS($J$18:J3253,J3253)=1,G3253&lt;&gt;""),1,""))</f>
        <v>1</v>
      </c>
      <c r="AI3253" s="28">
        <f t="shared" si="646"/>
        <v>468573419.10712183</v>
      </c>
      <c r="AJ3253" s="28">
        <f t="shared" si="647"/>
        <v>55829466.862621114</v>
      </c>
      <c r="AK3253" s="29">
        <f t="shared" si="648"/>
        <v>0.11914774629983395</v>
      </c>
      <c r="AL3253" s="25"/>
      <c r="AM3253" s="25"/>
      <c r="AN3253" s="25"/>
      <c r="AO3253" s="25"/>
      <c r="AP3253" s="45" t="str">
        <f t="shared" si="649"/>
        <v>CancelCancel</v>
      </c>
      <c r="AQ3253" s="45" t="str">
        <f t="shared" si="650"/>
        <v>CancelCancelJPY</v>
      </c>
    </row>
    <row r="3254" spans="1:43" s="15" customFormat="1">
      <c r="A3254" s="16" t="s">
        <v>42</v>
      </c>
      <c r="B3254" s="182">
        <v>2023</v>
      </c>
      <c r="C3254" s="182">
        <v>12</v>
      </c>
      <c r="D3254" s="57" t="str">
        <f t="shared" si="654"/>
        <v>Q3</v>
      </c>
      <c r="E3254" s="16" t="s">
        <v>42</v>
      </c>
      <c r="F3254" s="182">
        <v>2024</v>
      </c>
      <c r="G3254" s="182">
        <v>2</v>
      </c>
      <c r="H3254" s="185"/>
      <c r="I3254" s="57" t="str">
        <f t="shared" si="642"/>
        <v>Q4</v>
      </c>
      <c r="J3254" s="178" t="s">
        <v>3066</v>
      </c>
      <c r="K3254" s="185" t="s">
        <v>2443</v>
      </c>
      <c r="L3254" s="25" t="s">
        <v>79</v>
      </c>
      <c r="M3254" s="16" t="s">
        <v>47</v>
      </c>
      <c r="N3254" s="16">
        <v>1</v>
      </c>
      <c r="O3254" s="16"/>
      <c r="P3254" s="57" t="str">
        <f t="shared" si="643"/>
        <v>MAIN UNIT</v>
      </c>
      <c r="Q3254" s="16" t="s">
        <v>48</v>
      </c>
      <c r="R3254" s="16" t="s">
        <v>49</v>
      </c>
      <c r="S3254" s="16" t="s">
        <v>36</v>
      </c>
      <c r="T3254" s="16" t="s">
        <v>65</v>
      </c>
      <c r="U3254" s="16" t="s">
        <v>3067</v>
      </c>
      <c r="V3254" s="16" t="s">
        <v>1993</v>
      </c>
      <c r="W3254" s="16" t="s">
        <v>849</v>
      </c>
      <c r="X3254" s="34">
        <v>134000</v>
      </c>
      <c r="Y3254" s="187" t="str">
        <f t="shared" si="655"/>
        <v>1</v>
      </c>
      <c r="Z3254" s="26">
        <f t="shared" si="651"/>
        <v>134000</v>
      </c>
      <c r="AA3254" s="16">
        <v>7.8</v>
      </c>
      <c r="AB3254" s="35">
        <f t="shared" si="653"/>
        <v>1045200</v>
      </c>
      <c r="AC3254" s="27">
        <f t="shared" si="644"/>
        <v>125424</v>
      </c>
      <c r="AD3254" s="184">
        <v>0.12</v>
      </c>
      <c r="AE3254" s="183">
        <f t="shared" si="645"/>
        <v>0</v>
      </c>
      <c r="AF3254" s="183" t="str">
        <f>IF(AND(COUNTIFS($J$18:J3254,J3254)=1,AE3254=1),1,"")</f>
        <v/>
      </c>
      <c r="AG3254" s="183">
        <f>IF(C3254="","",IF(AND(COUNTIFS($J$18:J3254,J3254)=1,C3254&lt;&gt;""),1,""))</f>
        <v>1</v>
      </c>
      <c r="AH3254" s="183">
        <f>IF(G3254="","",IF(AND(COUNTIFS($J$18:J3254,J3254)=1,G3254&lt;&gt;""),1,""))</f>
        <v>1</v>
      </c>
      <c r="AI3254" s="28">
        <f t="shared" si="646"/>
        <v>16000190.159292037</v>
      </c>
      <c r="AJ3254" s="28">
        <f t="shared" si="647"/>
        <v>1920022.8191150443</v>
      </c>
      <c r="AK3254" s="29">
        <f t="shared" si="648"/>
        <v>0.12</v>
      </c>
      <c r="AL3254" s="25"/>
      <c r="AM3254" s="25"/>
      <c r="AN3254" s="25"/>
      <c r="AO3254" s="25"/>
      <c r="AP3254" s="45" t="str">
        <f t="shared" si="649"/>
        <v>20242</v>
      </c>
      <c r="AQ3254" s="45" t="str">
        <f t="shared" si="650"/>
        <v>20242USD</v>
      </c>
    </row>
    <row r="3255" spans="1:43" s="15" customFormat="1">
      <c r="A3255" s="186" t="s">
        <v>42</v>
      </c>
      <c r="B3255" s="40">
        <v>2023</v>
      </c>
      <c r="C3255" s="182">
        <v>12</v>
      </c>
      <c r="D3255" s="57" t="str">
        <f t="shared" si="654"/>
        <v>Q3</v>
      </c>
      <c r="E3255" s="16" t="s">
        <v>42</v>
      </c>
      <c r="F3255" s="182">
        <v>2024</v>
      </c>
      <c r="G3255" s="182">
        <v>2</v>
      </c>
      <c r="H3255" s="46"/>
      <c r="I3255" s="57" t="str">
        <f t="shared" si="642"/>
        <v>Q4</v>
      </c>
      <c r="J3255" s="180" t="s">
        <v>3068</v>
      </c>
      <c r="K3255" s="185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43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55"/>
        <v>1</v>
      </c>
      <c r="Z3255" s="26">
        <f t="shared" si="651"/>
        <v>45000</v>
      </c>
      <c r="AA3255" s="39">
        <v>7.8</v>
      </c>
      <c r="AB3255" s="35">
        <f t="shared" si="653"/>
        <v>351000</v>
      </c>
      <c r="AC3255" s="42">
        <f t="shared" si="644"/>
        <v>42120</v>
      </c>
      <c r="AD3255" s="184">
        <v>0.12</v>
      </c>
      <c r="AE3255" s="43">
        <f t="shared" si="645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46"/>
        <v>16000190.159292037</v>
      </c>
      <c r="AJ3255" s="44">
        <f t="shared" si="647"/>
        <v>1920022.8191150443</v>
      </c>
      <c r="AK3255" s="45">
        <f t="shared" si="648"/>
        <v>0.12</v>
      </c>
      <c r="AL3255" s="41"/>
      <c r="AM3255" s="41"/>
      <c r="AN3255" s="41"/>
      <c r="AO3255" s="41"/>
      <c r="AP3255" s="45" t="str">
        <f t="shared" si="649"/>
        <v>20242</v>
      </c>
      <c r="AQ3255" s="45" t="str">
        <f t="shared" si="650"/>
        <v>20242USD</v>
      </c>
    </row>
    <row r="3256" spans="1:43" s="15" customFormat="1">
      <c r="A3256" s="186" t="s">
        <v>42</v>
      </c>
      <c r="B3256" s="40">
        <v>2023</v>
      </c>
      <c r="C3256" s="182">
        <v>12</v>
      </c>
      <c r="D3256" s="57" t="str">
        <f t="shared" si="654"/>
        <v>Q3</v>
      </c>
      <c r="E3256" s="16" t="s">
        <v>42</v>
      </c>
      <c r="F3256" s="182">
        <v>2024</v>
      </c>
      <c r="G3256" s="182">
        <v>2</v>
      </c>
      <c r="H3256" s="46"/>
      <c r="I3256" s="57" t="str">
        <f t="shared" si="642"/>
        <v>Q4</v>
      </c>
      <c r="J3256" s="180" t="s">
        <v>3068</v>
      </c>
      <c r="K3256" s="185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43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55"/>
        <v>1</v>
      </c>
      <c r="Z3256" s="26">
        <f t="shared" si="651"/>
        <v>64000</v>
      </c>
      <c r="AA3256" s="39">
        <v>7.8</v>
      </c>
      <c r="AB3256" s="35">
        <f t="shared" si="653"/>
        <v>499200</v>
      </c>
      <c r="AC3256" s="42">
        <f t="shared" si="644"/>
        <v>59904</v>
      </c>
      <c r="AD3256" s="184">
        <v>0.12</v>
      </c>
      <c r="AE3256" s="43">
        <f t="shared" si="645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46"/>
        <v>16000190.159292037</v>
      </c>
      <c r="AJ3256" s="44">
        <f t="shared" si="647"/>
        <v>1920022.8191150443</v>
      </c>
      <c r="AK3256" s="45">
        <f t="shared" si="648"/>
        <v>0.12</v>
      </c>
      <c r="AL3256" s="41"/>
      <c r="AM3256" s="41"/>
      <c r="AN3256" s="41"/>
      <c r="AO3256" s="41"/>
      <c r="AP3256" s="45" t="str">
        <f t="shared" si="649"/>
        <v>20242</v>
      </c>
      <c r="AQ3256" s="45" t="str">
        <f t="shared" si="650"/>
        <v>20242USD</v>
      </c>
    </row>
    <row r="3257" spans="1:43" s="15" customFormat="1">
      <c r="A3257" s="186" t="s">
        <v>42</v>
      </c>
      <c r="B3257" s="40">
        <v>2023</v>
      </c>
      <c r="C3257" s="182">
        <v>12</v>
      </c>
      <c r="D3257" s="57" t="str">
        <f t="shared" si="654"/>
        <v>Q3</v>
      </c>
      <c r="E3257" s="16" t="s">
        <v>42</v>
      </c>
      <c r="F3257" s="182">
        <v>2023</v>
      </c>
      <c r="G3257" s="182">
        <v>12</v>
      </c>
      <c r="H3257" s="46"/>
      <c r="I3257" s="57" t="str">
        <f t="shared" si="642"/>
        <v>Q3</v>
      </c>
      <c r="J3257" s="180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43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55"/>
        <v>1.13</v>
      </c>
      <c r="Z3257" s="26">
        <f t="shared" si="651"/>
        <v>660000</v>
      </c>
      <c r="AA3257" s="39">
        <v>1.095</v>
      </c>
      <c r="AB3257" s="35">
        <f t="shared" si="653"/>
        <v>639557.52212389384</v>
      </c>
      <c r="AC3257" s="42">
        <f t="shared" si="644"/>
        <v>65170.911504424788</v>
      </c>
      <c r="AD3257" s="188">
        <v>0.1019</v>
      </c>
      <c r="AE3257" s="43">
        <f t="shared" si="645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46"/>
        <v>10271727.486725662</v>
      </c>
      <c r="AJ3257" s="44">
        <f t="shared" si="647"/>
        <v>1227228.7260761061</v>
      </c>
      <c r="AK3257" s="45">
        <f t="shared" si="648"/>
        <v>0.11947637120066472</v>
      </c>
      <c r="AL3257" s="41"/>
      <c r="AM3257" s="41"/>
      <c r="AN3257" s="41"/>
      <c r="AO3257" s="41"/>
      <c r="AP3257" s="45" t="str">
        <f t="shared" si="649"/>
        <v>202312</v>
      </c>
      <c r="AQ3257" s="45" t="str">
        <f t="shared" si="650"/>
        <v>202312RMB</v>
      </c>
    </row>
    <row r="3258" spans="1:43" s="15" customFormat="1" ht="15.45" customHeight="1">
      <c r="A3258" s="186" t="s">
        <v>42</v>
      </c>
      <c r="B3258" s="40">
        <v>2023</v>
      </c>
      <c r="C3258" s="182">
        <v>12</v>
      </c>
      <c r="D3258" s="57" t="str">
        <f t="shared" si="654"/>
        <v>Q3</v>
      </c>
      <c r="E3258" s="182" t="s">
        <v>42</v>
      </c>
      <c r="F3258" s="182">
        <v>2023</v>
      </c>
      <c r="G3258" s="182">
        <v>12</v>
      </c>
      <c r="H3258" s="46"/>
      <c r="I3258" s="57" t="str">
        <f t="shared" si="642"/>
        <v>Q3</v>
      </c>
      <c r="J3258" s="180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43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55"/>
        <v>1</v>
      </c>
      <c r="Z3258" s="26">
        <f t="shared" si="651"/>
        <v>15200000</v>
      </c>
      <c r="AA3258" s="39">
        <v>5.4199999999999998E-2</v>
      </c>
      <c r="AB3258" s="35">
        <f t="shared" si="653"/>
        <v>823840</v>
      </c>
      <c r="AC3258" s="42">
        <f t="shared" si="644"/>
        <v>112618.92799999999</v>
      </c>
      <c r="AD3258" s="188">
        <v>0.13669999999999999</v>
      </c>
      <c r="AE3258" s="43">
        <f t="shared" si="645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46"/>
        <v>10271727.486725662</v>
      </c>
      <c r="AJ3258" s="44">
        <f t="shared" si="647"/>
        <v>1227228.7260761061</v>
      </c>
      <c r="AK3258" s="45">
        <f t="shared" si="648"/>
        <v>0.11947637120066472</v>
      </c>
      <c r="AL3258" s="41"/>
      <c r="AM3258" s="41"/>
      <c r="AN3258" s="41"/>
      <c r="AO3258" s="41"/>
      <c r="AP3258" s="45" t="str">
        <f t="shared" si="649"/>
        <v>202312</v>
      </c>
      <c r="AQ3258" s="45" t="str">
        <f t="shared" si="650"/>
        <v>202312JPY</v>
      </c>
    </row>
    <row r="3259" spans="1:43" s="15" customFormat="1">
      <c r="A3259" s="186" t="s">
        <v>42</v>
      </c>
      <c r="B3259" s="40">
        <v>2023</v>
      </c>
      <c r="C3259" s="182">
        <v>12</v>
      </c>
      <c r="D3259" s="57" t="str">
        <f t="shared" si="654"/>
        <v>Q3</v>
      </c>
      <c r="E3259" s="16" t="s">
        <v>42</v>
      </c>
      <c r="F3259" s="182">
        <v>2024</v>
      </c>
      <c r="G3259" s="182">
        <v>2</v>
      </c>
      <c r="H3259" s="46"/>
      <c r="I3259" s="57" t="str">
        <f t="shared" si="642"/>
        <v>Q4</v>
      </c>
      <c r="J3259" s="180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43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55"/>
        <v>1</v>
      </c>
      <c r="Z3259" s="26">
        <f t="shared" si="651"/>
        <v>13000000</v>
      </c>
      <c r="AA3259" s="39">
        <v>5.6300000000000003E-2</v>
      </c>
      <c r="AB3259" s="35">
        <f t="shared" si="653"/>
        <v>731900</v>
      </c>
      <c r="AC3259" s="42">
        <f t="shared" si="644"/>
        <v>87828</v>
      </c>
      <c r="AD3259" s="184">
        <v>0.12</v>
      </c>
      <c r="AE3259" s="43">
        <f t="shared" si="645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46"/>
        <v>16000190.159292037</v>
      </c>
      <c r="AJ3259" s="44">
        <f t="shared" si="647"/>
        <v>1920022.8191150443</v>
      </c>
      <c r="AK3259" s="45">
        <f t="shared" si="648"/>
        <v>0.12</v>
      </c>
      <c r="AL3259" s="41"/>
      <c r="AM3259" s="41"/>
      <c r="AN3259" s="41"/>
      <c r="AO3259" s="41"/>
      <c r="AP3259" s="45" t="str">
        <f t="shared" si="649"/>
        <v>20242</v>
      </c>
      <c r="AQ3259" s="45" t="str">
        <f t="shared" si="650"/>
        <v>20242JPY</v>
      </c>
    </row>
    <row r="3260" spans="1:43" s="15" customFormat="1">
      <c r="A3260" s="186" t="s">
        <v>42</v>
      </c>
      <c r="B3260" s="40">
        <v>2023</v>
      </c>
      <c r="C3260" s="182">
        <v>12</v>
      </c>
      <c r="D3260" s="57" t="str">
        <f t="shared" si="654"/>
        <v>Q3</v>
      </c>
      <c r="E3260" s="16" t="s">
        <v>42</v>
      </c>
      <c r="F3260" s="182">
        <v>2024</v>
      </c>
      <c r="G3260" s="182">
        <v>2</v>
      </c>
      <c r="H3260" s="46"/>
      <c r="I3260" s="57" t="str">
        <f t="shared" si="642"/>
        <v>Q4</v>
      </c>
      <c r="J3260" s="180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43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55"/>
        <v>1</v>
      </c>
      <c r="Z3260" s="26">
        <f t="shared" si="651"/>
        <v>7500000</v>
      </c>
      <c r="AA3260" s="39">
        <v>5.6300000000000003E-2</v>
      </c>
      <c r="AB3260" s="35">
        <f t="shared" si="653"/>
        <v>422250</v>
      </c>
      <c r="AC3260" s="42">
        <f t="shared" si="644"/>
        <v>50670</v>
      </c>
      <c r="AD3260" s="184">
        <v>0.12</v>
      </c>
      <c r="AE3260" s="43">
        <f t="shared" si="645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46"/>
        <v>16000190.159292037</v>
      </c>
      <c r="AJ3260" s="44">
        <f t="shared" si="647"/>
        <v>1920022.8191150443</v>
      </c>
      <c r="AK3260" s="45">
        <f t="shared" si="648"/>
        <v>0.12</v>
      </c>
      <c r="AL3260" s="41"/>
      <c r="AM3260" s="41"/>
      <c r="AN3260" s="41"/>
      <c r="AO3260" s="41"/>
      <c r="AP3260" s="45" t="str">
        <f t="shared" si="649"/>
        <v>20242</v>
      </c>
      <c r="AQ3260" s="45" t="str">
        <f t="shared" si="650"/>
        <v>20242JPY</v>
      </c>
    </row>
    <row r="3261" spans="1:43" s="15" customFormat="1">
      <c r="A3261" s="186" t="s">
        <v>42</v>
      </c>
      <c r="B3261" s="40">
        <v>2023</v>
      </c>
      <c r="C3261" s="182">
        <v>12</v>
      </c>
      <c r="D3261" s="57" t="str">
        <f t="shared" si="654"/>
        <v>Q3</v>
      </c>
      <c r="E3261" s="182" t="s">
        <v>42</v>
      </c>
      <c r="F3261" s="182">
        <v>2023</v>
      </c>
      <c r="G3261" s="182">
        <v>12</v>
      </c>
      <c r="H3261" s="46"/>
      <c r="I3261" s="57" t="str">
        <f t="shared" si="642"/>
        <v>Q3</v>
      </c>
      <c r="J3261" s="180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43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55"/>
        <v>1</v>
      </c>
      <c r="Z3261" s="26">
        <f t="shared" si="651"/>
        <v>14600000</v>
      </c>
      <c r="AA3261" s="39">
        <v>5.4199999999999998E-2</v>
      </c>
      <c r="AB3261" s="35">
        <f t="shared" si="653"/>
        <v>791320</v>
      </c>
      <c r="AC3261" s="42">
        <f t="shared" si="644"/>
        <v>82851.203999999998</v>
      </c>
      <c r="AD3261" s="188">
        <v>0.1047</v>
      </c>
      <c r="AE3261" s="43">
        <f t="shared" si="645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46"/>
        <v>10271727.486725662</v>
      </c>
      <c r="AJ3261" s="44">
        <f t="shared" si="647"/>
        <v>1227228.7260761061</v>
      </c>
      <c r="AK3261" s="45">
        <f t="shared" si="648"/>
        <v>0.11947637120066472</v>
      </c>
      <c r="AL3261" s="41"/>
      <c r="AM3261" s="41"/>
      <c r="AN3261" s="41"/>
      <c r="AO3261" s="41"/>
      <c r="AP3261" s="45" t="str">
        <f t="shared" si="649"/>
        <v>202312</v>
      </c>
      <c r="AQ3261" s="45" t="str">
        <f t="shared" si="650"/>
        <v>202312JPY</v>
      </c>
    </row>
    <row r="3262" spans="1:43" s="15" customFormat="1">
      <c r="A3262" s="186" t="s">
        <v>42</v>
      </c>
      <c r="B3262" s="40">
        <v>2023</v>
      </c>
      <c r="C3262" s="182">
        <v>12</v>
      </c>
      <c r="D3262" s="57" t="str">
        <f t="shared" si="654"/>
        <v>Q3</v>
      </c>
      <c r="E3262" s="182" t="s">
        <v>42</v>
      </c>
      <c r="F3262" s="182">
        <v>2023</v>
      </c>
      <c r="G3262" s="182">
        <v>12</v>
      </c>
      <c r="H3262" s="46"/>
      <c r="I3262" s="57" t="str">
        <f t="shared" si="642"/>
        <v>Q3</v>
      </c>
      <c r="J3262" s="180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43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55"/>
        <v>1.13</v>
      </c>
      <c r="Z3262" s="26">
        <f t="shared" si="651"/>
        <v>663000</v>
      </c>
      <c r="AA3262" s="39">
        <v>1.095</v>
      </c>
      <c r="AB3262" s="35">
        <f t="shared" si="653"/>
        <v>642464.60176991159</v>
      </c>
      <c r="AC3262" s="42">
        <f>IF(R3262&lt;&gt;"",AB3262*AD3262,"")</f>
        <v>37776.918584070801</v>
      </c>
      <c r="AD3262" s="188">
        <v>5.8799999999999998E-2</v>
      </c>
      <c r="AE3262" s="43">
        <f t="shared" si="645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46"/>
        <v>10271727.486725662</v>
      </c>
      <c r="AJ3262" s="44">
        <f t="shared" si="647"/>
        <v>1227228.7260761061</v>
      </c>
      <c r="AK3262" s="45">
        <f t="shared" si="648"/>
        <v>0.11947637120066472</v>
      </c>
      <c r="AL3262" s="41"/>
      <c r="AM3262" s="41"/>
      <c r="AN3262" s="41"/>
      <c r="AO3262" s="41"/>
      <c r="AP3262" s="45" t="str">
        <f t="shared" si="649"/>
        <v>202312</v>
      </c>
      <c r="AQ3262" s="45" t="str">
        <f t="shared" si="650"/>
        <v>202312RMB</v>
      </c>
    </row>
    <row r="3263" spans="1:43" s="15" customFormat="1">
      <c r="A3263" s="186" t="s">
        <v>42</v>
      </c>
      <c r="B3263" s="40">
        <v>2023</v>
      </c>
      <c r="C3263" s="182">
        <v>12</v>
      </c>
      <c r="D3263" s="57" t="str">
        <f t="shared" si="654"/>
        <v>Q3</v>
      </c>
      <c r="E3263" s="16" t="s">
        <v>42</v>
      </c>
      <c r="F3263" s="182">
        <v>2024</v>
      </c>
      <c r="G3263" s="182">
        <v>2</v>
      </c>
      <c r="H3263" s="46"/>
      <c r="I3263" s="57" t="str">
        <f t="shared" si="642"/>
        <v>Q4</v>
      </c>
      <c r="J3263" s="180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43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55"/>
        <v>1.13</v>
      </c>
      <c r="Z3263" s="26">
        <f t="shared" si="651"/>
        <v>30000</v>
      </c>
      <c r="AA3263" s="39">
        <v>1.1000000000000001</v>
      </c>
      <c r="AB3263" s="35">
        <f t="shared" si="653"/>
        <v>29203.539823008854</v>
      </c>
      <c r="AC3263" s="42">
        <f>IF(R3263&lt;&gt;"",AB3263*AD3263,"")</f>
        <v>3504.4247787610625</v>
      </c>
      <c r="AD3263" s="184">
        <v>0.12</v>
      </c>
      <c r="AE3263" s="43">
        <f t="shared" si="645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46"/>
        <v>16000190.159292037</v>
      </c>
      <c r="AJ3263" s="44">
        <f t="shared" si="647"/>
        <v>1920022.8191150443</v>
      </c>
      <c r="AK3263" s="45">
        <f t="shared" si="648"/>
        <v>0.12</v>
      </c>
      <c r="AL3263" s="41"/>
      <c r="AM3263" s="41"/>
      <c r="AN3263" s="41"/>
      <c r="AO3263" s="41"/>
      <c r="AP3263" s="45" t="str">
        <f t="shared" si="649"/>
        <v>20242</v>
      </c>
      <c r="AQ3263" s="45" t="str">
        <f t="shared" si="650"/>
        <v>20242RMB</v>
      </c>
    </row>
    <row r="3264" spans="1:43" s="15" customFormat="1">
      <c r="A3264" s="186" t="s">
        <v>42</v>
      </c>
      <c r="B3264" s="40">
        <v>2023</v>
      </c>
      <c r="C3264" s="182">
        <v>12</v>
      </c>
      <c r="D3264" s="57" t="str">
        <f t="shared" si="654"/>
        <v>Q3</v>
      </c>
      <c r="E3264" s="182" t="s">
        <v>42</v>
      </c>
      <c r="F3264" s="182">
        <v>2023</v>
      </c>
      <c r="G3264" s="182">
        <v>12</v>
      </c>
      <c r="H3264" s="46"/>
      <c r="I3264" s="57" t="str">
        <f t="shared" si="642"/>
        <v>Q3</v>
      </c>
      <c r="J3264" s="180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43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55"/>
        <v>1.13</v>
      </c>
      <c r="Z3264" s="26">
        <f t="shared" si="651"/>
        <v>626000</v>
      </c>
      <c r="AA3264" s="39">
        <v>1.095</v>
      </c>
      <c r="AB3264" s="35">
        <f t="shared" si="653"/>
        <v>606610.61946902657</v>
      </c>
      <c r="AC3264" s="42">
        <f t="shared" si="644"/>
        <v>36214.653982300886</v>
      </c>
      <c r="AD3264" s="188">
        <v>5.9700000000000003E-2</v>
      </c>
      <c r="AE3264" s="43">
        <f t="shared" si="645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46"/>
        <v>10271727.486725662</v>
      </c>
      <c r="AJ3264" s="44">
        <f t="shared" si="647"/>
        <v>1227228.7260761061</v>
      </c>
      <c r="AK3264" s="45">
        <f t="shared" si="648"/>
        <v>0.11947637120066472</v>
      </c>
      <c r="AL3264" s="41"/>
      <c r="AM3264" s="41"/>
      <c r="AN3264" s="41"/>
      <c r="AO3264" s="41"/>
      <c r="AP3264" s="45" t="str">
        <f t="shared" si="649"/>
        <v>202312</v>
      </c>
      <c r="AQ3264" s="45" t="str">
        <f t="shared" si="650"/>
        <v>202312RMB</v>
      </c>
    </row>
    <row r="3265" spans="1:43" s="15" customFormat="1">
      <c r="A3265" s="186" t="s">
        <v>42</v>
      </c>
      <c r="B3265" s="40">
        <v>2023</v>
      </c>
      <c r="C3265" s="182">
        <v>12</v>
      </c>
      <c r="D3265" s="57" t="str">
        <f t="shared" si="654"/>
        <v>Q3</v>
      </c>
      <c r="E3265" s="182" t="s">
        <v>42</v>
      </c>
      <c r="F3265" s="182">
        <v>2023</v>
      </c>
      <c r="G3265" s="182">
        <v>12</v>
      </c>
      <c r="H3265" s="46"/>
      <c r="I3265" s="57" t="str">
        <f t="shared" si="642"/>
        <v>Q3</v>
      </c>
      <c r="J3265" s="180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43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55"/>
        <v>1.13</v>
      </c>
      <c r="Z3265" s="26">
        <f t="shared" si="651"/>
        <v>570100</v>
      </c>
      <c r="AA3265" s="39">
        <v>1.095</v>
      </c>
      <c r="AB3265" s="35">
        <f t="shared" si="653"/>
        <v>552442.03539823007</v>
      </c>
      <c r="AC3265" s="42">
        <f t="shared" si="644"/>
        <v>32980.789513274336</v>
      </c>
      <c r="AD3265" s="188">
        <v>5.9700000000000003E-2</v>
      </c>
      <c r="AE3265" s="43">
        <f t="shared" si="645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46"/>
        <v>10271727.486725662</v>
      </c>
      <c r="AJ3265" s="44">
        <f t="shared" si="647"/>
        <v>1227228.7260761061</v>
      </c>
      <c r="AK3265" s="45">
        <f t="shared" si="648"/>
        <v>0.11947637120066472</v>
      </c>
      <c r="AL3265" s="41"/>
      <c r="AM3265" s="41"/>
      <c r="AN3265" s="41"/>
      <c r="AO3265" s="41"/>
      <c r="AP3265" s="45" t="str">
        <f t="shared" si="649"/>
        <v>202312</v>
      </c>
      <c r="AQ3265" s="45" t="str">
        <f t="shared" si="650"/>
        <v>202312RMB</v>
      </c>
    </row>
    <row r="3266" spans="1:43" s="15" customFormat="1">
      <c r="A3266" s="186" t="s">
        <v>42</v>
      </c>
      <c r="B3266" s="40">
        <v>2023</v>
      </c>
      <c r="C3266" s="182">
        <v>12</v>
      </c>
      <c r="D3266" s="57" t="str">
        <f t="shared" si="654"/>
        <v>Q3</v>
      </c>
      <c r="E3266" s="186" t="s">
        <v>42</v>
      </c>
      <c r="F3266" s="182">
        <v>2023</v>
      </c>
      <c r="G3266" s="182">
        <v>12</v>
      </c>
      <c r="H3266" s="46"/>
      <c r="I3266" s="5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180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57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55"/>
        <v>1.13</v>
      </c>
      <c r="Z3266" s="26">
        <f t="shared" si="651"/>
        <v>743000</v>
      </c>
      <c r="AA3266" s="39">
        <v>1.095</v>
      </c>
      <c r="AB3266" s="35">
        <f t="shared" si="653"/>
        <v>719986.72566371679</v>
      </c>
      <c r="AC3266" s="42">
        <f t="shared" ref="AC3266:AC3329" si="658">IF(R3266&lt;&gt;"",AB3266*AD3266,"")</f>
        <v>66670.770796460172</v>
      </c>
      <c r="AD3266" s="188">
        <v>9.2600000000000002E-2</v>
      </c>
      <c r="AE3266" s="43">
        <f t="shared" ref="AE3266:AE3329" si="659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60">IF(P3266="C66 SERVICE","",SUMIFS(AB:AB,F:F,F3266,G:G,G3266,E:E,E3266))</f>
        <v>10271727.486725662</v>
      </c>
      <c r="AJ3266" s="44">
        <f t="shared" ref="AJ3266:AJ3329" si="661">IF(P3266="C66 SERVICE","",SUMIFS(AC:AC,F:F,F3266,G:G,G3266,E:E,E3266))</f>
        <v>1227228.7260761061</v>
      </c>
      <c r="AK3266" s="45">
        <f t="shared" ref="AK3266:AK3329" si="662">IF(AJ3266&gt;0,AJ3266/AI3266,"")</f>
        <v>0.11947637120066472</v>
      </c>
      <c r="AL3266" s="41"/>
      <c r="AM3266" s="41"/>
      <c r="AN3266" s="41"/>
      <c r="AO3266" s="41"/>
      <c r="AP3266" s="45" t="str">
        <f t="shared" ref="AP3266:AP3329" si="663">IF(F3266="","",F3266&amp;G3266)</f>
        <v>202312</v>
      </c>
      <c r="AQ3266" s="45" t="str">
        <f t="shared" ref="AQ3266:AQ3329" si="664">IF(W3266="","",F3266&amp;G3266&amp;W3266)</f>
        <v>202312RMB</v>
      </c>
    </row>
    <row r="3267" spans="1:43" s="15" customFormat="1">
      <c r="A3267" s="186" t="s">
        <v>42</v>
      </c>
      <c r="B3267" s="40">
        <v>2023</v>
      </c>
      <c r="C3267" s="182">
        <v>12</v>
      </c>
      <c r="D3267" s="57" t="str">
        <f t="shared" si="654"/>
        <v>Q3</v>
      </c>
      <c r="E3267" s="182" t="s">
        <v>42</v>
      </c>
      <c r="F3267" s="182">
        <v>2024</v>
      </c>
      <c r="G3267" s="182">
        <v>1</v>
      </c>
      <c r="H3267" s="46"/>
      <c r="I3267" s="57" t="str">
        <f t="shared" si="656"/>
        <v>Q4</v>
      </c>
      <c r="J3267" s="180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57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55"/>
        <v>1</v>
      </c>
      <c r="Z3267" s="26">
        <f t="shared" si="651"/>
        <v>6600000</v>
      </c>
      <c r="AA3267" s="39">
        <v>5.6300000000000003E-2</v>
      </c>
      <c r="AB3267" s="35">
        <f t="shared" si="653"/>
        <v>371580</v>
      </c>
      <c r="AC3267" s="42">
        <f t="shared" si="658"/>
        <v>44589.599999999999</v>
      </c>
      <c r="AD3267" s="184">
        <v>0.12</v>
      </c>
      <c r="AE3267" s="43">
        <f t="shared" si="659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60"/>
        <v>13068719.89557522</v>
      </c>
      <c r="AJ3267" s="44">
        <f t="shared" si="661"/>
        <v>1568246.387469027</v>
      </c>
      <c r="AK3267" s="45">
        <f t="shared" si="662"/>
        <v>0.12000000000000005</v>
      </c>
      <c r="AL3267" s="41"/>
      <c r="AM3267" s="41"/>
      <c r="AN3267" s="41"/>
      <c r="AO3267" s="41"/>
      <c r="AP3267" s="45" t="str">
        <f t="shared" si="663"/>
        <v>20241</v>
      </c>
      <c r="AQ3267" s="45" t="str">
        <f t="shared" si="664"/>
        <v>20241JPY</v>
      </c>
    </row>
    <row r="3268" spans="1:43" s="15" customFormat="1">
      <c r="A3268" s="186" t="s">
        <v>42</v>
      </c>
      <c r="B3268" s="40">
        <v>2023</v>
      </c>
      <c r="C3268" s="182">
        <v>12</v>
      </c>
      <c r="D3268" s="57" t="str">
        <f t="shared" si="654"/>
        <v>Q3</v>
      </c>
      <c r="E3268" s="182" t="s">
        <v>42</v>
      </c>
      <c r="F3268" s="182">
        <v>2024</v>
      </c>
      <c r="G3268" s="182">
        <v>1</v>
      </c>
      <c r="H3268" s="46"/>
      <c r="I3268" s="57" t="str">
        <f t="shared" si="656"/>
        <v>Q4</v>
      </c>
      <c r="J3268" s="180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57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55"/>
        <v>1</v>
      </c>
      <c r="Z3268" s="26">
        <f t="shared" si="651"/>
        <v>6600000</v>
      </c>
      <c r="AA3268" s="39">
        <v>5.6300000000000003E-2</v>
      </c>
      <c r="AB3268" s="35">
        <f t="shared" si="653"/>
        <v>371580</v>
      </c>
      <c r="AC3268" s="42">
        <f t="shared" si="658"/>
        <v>44589.599999999999</v>
      </c>
      <c r="AD3268" s="184">
        <v>0.12</v>
      </c>
      <c r="AE3268" s="43">
        <f t="shared" si="659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60"/>
        <v>13068719.89557522</v>
      </c>
      <c r="AJ3268" s="44">
        <f t="shared" si="661"/>
        <v>1568246.387469027</v>
      </c>
      <c r="AK3268" s="45">
        <f t="shared" si="662"/>
        <v>0.12000000000000005</v>
      </c>
      <c r="AL3268" s="41"/>
      <c r="AM3268" s="41"/>
      <c r="AN3268" s="41"/>
      <c r="AO3268" s="41"/>
      <c r="AP3268" s="45" t="str">
        <f t="shared" si="663"/>
        <v>20241</v>
      </c>
      <c r="AQ3268" s="45" t="str">
        <f t="shared" si="664"/>
        <v>20241JPY</v>
      </c>
    </row>
    <row r="3269" spans="1:43" s="15" customFormat="1">
      <c r="A3269" s="186" t="s">
        <v>42</v>
      </c>
      <c r="B3269" s="40">
        <v>2023</v>
      </c>
      <c r="C3269" s="182">
        <v>12</v>
      </c>
      <c r="D3269" s="57" t="str">
        <f t="shared" si="654"/>
        <v>Q3</v>
      </c>
      <c r="E3269" s="182" t="s">
        <v>42</v>
      </c>
      <c r="F3269" s="182">
        <v>2024</v>
      </c>
      <c r="G3269" s="182">
        <v>1</v>
      </c>
      <c r="H3269" s="46"/>
      <c r="I3269" s="57" t="str">
        <f t="shared" si="656"/>
        <v>Q4</v>
      </c>
      <c r="J3269" s="180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57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55"/>
        <v>1</v>
      </c>
      <c r="Z3269" s="26">
        <f t="shared" si="651"/>
        <v>6600000</v>
      </c>
      <c r="AA3269" s="39">
        <v>5.6300000000000003E-2</v>
      </c>
      <c r="AB3269" s="35">
        <f t="shared" si="653"/>
        <v>371580</v>
      </c>
      <c r="AC3269" s="42">
        <f t="shared" si="658"/>
        <v>44589.599999999999</v>
      </c>
      <c r="AD3269" s="184">
        <v>0.12</v>
      </c>
      <c r="AE3269" s="43">
        <f t="shared" si="659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60"/>
        <v>13068719.89557522</v>
      </c>
      <c r="AJ3269" s="44">
        <f t="shared" si="661"/>
        <v>1568246.387469027</v>
      </c>
      <c r="AK3269" s="45">
        <f t="shared" si="662"/>
        <v>0.12000000000000005</v>
      </c>
      <c r="AL3269" s="41"/>
      <c r="AM3269" s="41"/>
      <c r="AN3269" s="41"/>
      <c r="AO3269" s="41"/>
      <c r="AP3269" s="45" t="str">
        <f t="shared" si="663"/>
        <v>20241</v>
      </c>
      <c r="AQ3269" s="45" t="str">
        <f t="shared" si="664"/>
        <v>20241JPY</v>
      </c>
    </row>
    <row r="3270" spans="1:43" s="15" customFormat="1">
      <c r="A3270" s="186" t="s">
        <v>42</v>
      </c>
      <c r="B3270" s="40">
        <v>2023</v>
      </c>
      <c r="C3270" s="182">
        <v>12</v>
      </c>
      <c r="D3270" s="57" t="str">
        <f t="shared" si="654"/>
        <v>Q3</v>
      </c>
      <c r="E3270" s="182" t="s">
        <v>42</v>
      </c>
      <c r="F3270" s="182">
        <v>2024</v>
      </c>
      <c r="G3270" s="182">
        <v>1</v>
      </c>
      <c r="H3270" s="46"/>
      <c r="I3270" s="57" t="str">
        <f t="shared" si="656"/>
        <v>Q4</v>
      </c>
      <c r="J3270" s="180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57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55"/>
        <v>1</v>
      </c>
      <c r="Z3270" s="26">
        <f t="shared" ref="Z3270:Z3333" si="665">IF(X3270="","",X3270*MAX(O3270,N3270))</f>
        <v>6600000</v>
      </c>
      <c r="AA3270" s="39">
        <v>5.6300000000000003E-2</v>
      </c>
      <c r="AB3270" s="35">
        <f t="shared" si="653"/>
        <v>371580</v>
      </c>
      <c r="AC3270" s="42">
        <f t="shared" si="658"/>
        <v>44589.599999999999</v>
      </c>
      <c r="AD3270" s="184">
        <v>0.12</v>
      </c>
      <c r="AE3270" s="43">
        <f t="shared" si="659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60"/>
        <v>13068719.89557522</v>
      </c>
      <c r="AJ3270" s="44">
        <f t="shared" si="661"/>
        <v>1568246.387469027</v>
      </c>
      <c r="AK3270" s="45">
        <f t="shared" si="662"/>
        <v>0.12000000000000005</v>
      </c>
      <c r="AL3270" s="41"/>
      <c r="AM3270" s="41"/>
      <c r="AN3270" s="41"/>
      <c r="AO3270" s="41"/>
      <c r="AP3270" s="45" t="str">
        <f t="shared" si="663"/>
        <v>20241</v>
      </c>
      <c r="AQ3270" s="45" t="str">
        <f t="shared" si="664"/>
        <v>20241JPY</v>
      </c>
    </row>
    <row r="3271" spans="1:43" s="15" customFormat="1">
      <c r="A3271" s="186" t="s">
        <v>42</v>
      </c>
      <c r="B3271" s="40">
        <v>2023</v>
      </c>
      <c r="C3271" s="182">
        <v>12</v>
      </c>
      <c r="D3271" s="57" t="str">
        <f t="shared" si="654"/>
        <v>Q3</v>
      </c>
      <c r="E3271" s="182" t="s">
        <v>42</v>
      </c>
      <c r="F3271" s="182">
        <v>2024</v>
      </c>
      <c r="G3271" s="182">
        <v>1</v>
      </c>
      <c r="H3271" s="46"/>
      <c r="I3271" s="57" t="str">
        <f t="shared" si="656"/>
        <v>Q4</v>
      </c>
      <c r="J3271" s="180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57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55"/>
        <v>1</v>
      </c>
      <c r="Z3271" s="26">
        <f t="shared" si="665"/>
        <v>12044000</v>
      </c>
      <c r="AA3271" s="39">
        <v>5.6300000000000003E-2</v>
      </c>
      <c r="AB3271" s="35">
        <f t="shared" si="653"/>
        <v>678077.20000000007</v>
      </c>
      <c r="AC3271" s="42">
        <f t="shared" si="658"/>
        <v>81369.26400000001</v>
      </c>
      <c r="AD3271" s="184">
        <v>0.12</v>
      </c>
      <c r="AE3271" s="43">
        <f t="shared" si="659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60"/>
        <v>13068719.89557522</v>
      </c>
      <c r="AJ3271" s="44">
        <f t="shared" si="661"/>
        <v>1568246.387469027</v>
      </c>
      <c r="AK3271" s="45">
        <f t="shared" si="662"/>
        <v>0.12000000000000005</v>
      </c>
      <c r="AL3271" s="41"/>
      <c r="AM3271" s="41"/>
      <c r="AN3271" s="41"/>
      <c r="AO3271" s="41"/>
      <c r="AP3271" s="45" t="str">
        <f t="shared" si="663"/>
        <v>20241</v>
      </c>
      <c r="AQ3271" s="45" t="str">
        <f t="shared" si="664"/>
        <v>20241JPY</v>
      </c>
    </row>
    <row r="3272" spans="1:43" s="15" customFormat="1">
      <c r="A3272" s="186" t="s">
        <v>42</v>
      </c>
      <c r="B3272" s="40">
        <v>2023</v>
      </c>
      <c r="C3272" s="182">
        <v>12</v>
      </c>
      <c r="D3272" s="57" t="str">
        <f t="shared" si="654"/>
        <v>Q3</v>
      </c>
      <c r="E3272" s="182" t="s">
        <v>42</v>
      </c>
      <c r="F3272" s="182">
        <v>2024</v>
      </c>
      <c r="G3272" s="182">
        <v>1</v>
      </c>
      <c r="H3272" s="46"/>
      <c r="I3272" s="57" t="str">
        <f t="shared" si="656"/>
        <v>Q4</v>
      </c>
      <c r="J3272" s="180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57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55"/>
        <v>1</v>
      </c>
      <c r="Z3272" s="26">
        <f t="shared" si="665"/>
        <v>12044000</v>
      </c>
      <c r="AA3272" s="39">
        <v>5.6300000000000003E-2</v>
      </c>
      <c r="AB3272" s="35">
        <f t="shared" si="653"/>
        <v>678077.20000000007</v>
      </c>
      <c r="AC3272" s="42">
        <f t="shared" si="658"/>
        <v>81369.26400000001</v>
      </c>
      <c r="AD3272" s="184">
        <v>0.12</v>
      </c>
      <c r="AE3272" s="43">
        <f t="shared" si="659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60"/>
        <v>13068719.89557522</v>
      </c>
      <c r="AJ3272" s="44">
        <f t="shared" si="661"/>
        <v>1568246.387469027</v>
      </c>
      <c r="AK3272" s="45">
        <f t="shared" si="662"/>
        <v>0.12000000000000005</v>
      </c>
      <c r="AL3272" s="41"/>
      <c r="AM3272" s="41"/>
      <c r="AN3272" s="41"/>
      <c r="AO3272" s="41"/>
      <c r="AP3272" s="45" t="str">
        <f t="shared" si="663"/>
        <v>20241</v>
      </c>
      <c r="AQ3272" s="45" t="str">
        <f t="shared" si="664"/>
        <v>20241JPY</v>
      </c>
    </row>
    <row r="3273" spans="1:43" s="15" customFormat="1">
      <c r="A3273" s="186" t="s">
        <v>42</v>
      </c>
      <c r="B3273" s="40">
        <v>2023</v>
      </c>
      <c r="C3273" s="182">
        <v>12</v>
      </c>
      <c r="D3273" s="57" t="str">
        <f t="shared" si="654"/>
        <v>Q3</v>
      </c>
      <c r="E3273" s="16" t="s">
        <v>42</v>
      </c>
      <c r="F3273" s="182">
        <v>2024</v>
      </c>
      <c r="G3273" s="182">
        <v>2</v>
      </c>
      <c r="H3273" s="46"/>
      <c r="I3273" s="57" t="str">
        <f t="shared" si="656"/>
        <v>Q4</v>
      </c>
      <c r="J3273" s="180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57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55"/>
        <v>1</v>
      </c>
      <c r="Z3273" s="26">
        <f t="shared" si="665"/>
        <v>11150000</v>
      </c>
      <c r="AA3273" s="39">
        <v>5.6300000000000003E-2</v>
      </c>
      <c r="AB3273" s="35">
        <f t="shared" si="653"/>
        <v>627745</v>
      </c>
      <c r="AC3273" s="42">
        <f t="shared" si="658"/>
        <v>75329.399999999994</v>
      </c>
      <c r="AD3273" s="184">
        <v>0.12</v>
      </c>
      <c r="AE3273" s="43">
        <f t="shared" si="659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0"/>
        <v>16000190.159292037</v>
      </c>
      <c r="AJ3273" s="44">
        <f t="shared" si="661"/>
        <v>1920022.8191150443</v>
      </c>
      <c r="AK3273" s="45">
        <f t="shared" si="662"/>
        <v>0.12</v>
      </c>
      <c r="AL3273" s="41"/>
      <c r="AM3273" s="41"/>
      <c r="AN3273" s="41"/>
      <c r="AO3273" s="41"/>
      <c r="AP3273" s="45" t="str">
        <f t="shared" si="663"/>
        <v>20242</v>
      </c>
      <c r="AQ3273" s="45" t="str">
        <f t="shared" si="664"/>
        <v>20242JPY</v>
      </c>
    </row>
    <row r="3274" spans="1:43" s="15" customFormat="1">
      <c r="A3274" s="186" t="s">
        <v>42</v>
      </c>
      <c r="B3274" s="40">
        <v>2023</v>
      </c>
      <c r="C3274" s="182">
        <v>12</v>
      </c>
      <c r="D3274" s="57" t="str">
        <f t="shared" si="654"/>
        <v>Q3</v>
      </c>
      <c r="E3274" s="16" t="s">
        <v>42</v>
      </c>
      <c r="F3274" s="182">
        <v>2024</v>
      </c>
      <c r="G3274" s="182">
        <v>2</v>
      </c>
      <c r="H3274" s="46"/>
      <c r="I3274" s="57" t="str">
        <f t="shared" si="656"/>
        <v>Q4</v>
      </c>
      <c r="J3274" s="180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57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55"/>
        <v>1</v>
      </c>
      <c r="Z3274" s="26">
        <f t="shared" si="665"/>
        <v>11150000</v>
      </c>
      <c r="AA3274" s="39">
        <v>5.6300000000000003E-2</v>
      </c>
      <c r="AB3274" s="35">
        <f t="shared" ref="AB3274:AB3337" si="666">IF(AND(R3274&lt;&gt;"C66",R3274&lt;&gt;""),Z3274/Y3274*AA3274,"")</f>
        <v>627745</v>
      </c>
      <c r="AC3274" s="42">
        <f t="shared" si="658"/>
        <v>75329.399999999994</v>
      </c>
      <c r="AD3274" s="184">
        <v>0.12</v>
      </c>
      <c r="AE3274" s="43">
        <f t="shared" si="659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0"/>
        <v>16000190.159292037</v>
      </c>
      <c r="AJ3274" s="44">
        <f t="shared" si="661"/>
        <v>1920022.8191150443</v>
      </c>
      <c r="AK3274" s="45">
        <f t="shared" si="662"/>
        <v>0.12</v>
      </c>
      <c r="AL3274" s="41"/>
      <c r="AM3274" s="41"/>
      <c r="AN3274" s="41"/>
      <c r="AO3274" s="41"/>
      <c r="AP3274" s="45" t="str">
        <f t="shared" si="663"/>
        <v>20242</v>
      </c>
      <c r="AQ3274" s="45" t="str">
        <f t="shared" si="664"/>
        <v>20242JPY</v>
      </c>
    </row>
    <row r="3275" spans="1:43" s="15" customFormat="1">
      <c r="A3275" s="186" t="s">
        <v>42</v>
      </c>
      <c r="B3275" s="40">
        <v>2023</v>
      </c>
      <c r="C3275" s="182">
        <v>12</v>
      </c>
      <c r="D3275" s="57" t="str">
        <f t="shared" si="654"/>
        <v>Q3</v>
      </c>
      <c r="E3275" s="16" t="s">
        <v>42</v>
      </c>
      <c r="F3275" s="182">
        <v>2024</v>
      </c>
      <c r="G3275" s="182">
        <v>2</v>
      </c>
      <c r="H3275" s="46"/>
      <c r="I3275" s="57" t="str">
        <f t="shared" si="656"/>
        <v>Q4</v>
      </c>
      <c r="J3275" s="180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57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55"/>
        <v>1</v>
      </c>
      <c r="Z3275" s="26">
        <f t="shared" si="665"/>
        <v>6720000</v>
      </c>
      <c r="AA3275" s="39">
        <v>5.6300000000000003E-2</v>
      </c>
      <c r="AB3275" s="35">
        <f t="shared" si="666"/>
        <v>378336</v>
      </c>
      <c r="AC3275" s="42">
        <f t="shared" si="658"/>
        <v>45400.32</v>
      </c>
      <c r="AD3275" s="184">
        <v>0.12</v>
      </c>
      <c r="AE3275" s="43">
        <f t="shared" si="659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60"/>
        <v>16000190.159292037</v>
      </c>
      <c r="AJ3275" s="44">
        <f t="shared" si="661"/>
        <v>1920022.8191150443</v>
      </c>
      <c r="AK3275" s="45">
        <f t="shared" si="662"/>
        <v>0.12</v>
      </c>
      <c r="AL3275" s="41"/>
      <c r="AM3275" s="41"/>
      <c r="AN3275" s="41"/>
      <c r="AO3275" s="41"/>
      <c r="AP3275" s="45" t="str">
        <f t="shared" si="663"/>
        <v>20242</v>
      </c>
      <c r="AQ3275" s="45" t="str">
        <f t="shared" si="664"/>
        <v>20242JPY</v>
      </c>
    </row>
    <row r="3276" spans="1:43" s="15" customFormat="1">
      <c r="A3276" s="186" t="s">
        <v>42</v>
      </c>
      <c r="B3276" s="40">
        <v>2023</v>
      </c>
      <c r="C3276" s="182">
        <v>12</v>
      </c>
      <c r="D3276" s="57" t="str">
        <f t="shared" si="654"/>
        <v>Q3</v>
      </c>
      <c r="E3276" s="182" t="s">
        <v>42</v>
      </c>
      <c r="F3276" s="182">
        <v>2024</v>
      </c>
      <c r="G3276" s="182">
        <v>1</v>
      </c>
      <c r="H3276" s="46"/>
      <c r="I3276" s="57" t="str">
        <f t="shared" si="656"/>
        <v>Q4</v>
      </c>
      <c r="J3276" s="180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57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55"/>
        <v>1</v>
      </c>
      <c r="Z3276" s="26">
        <f t="shared" si="665"/>
        <v>8730000</v>
      </c>
      <c r="AA3276" s="39">
        <v>5.6300000000000003E-2</v>
      </c>
      <c r="AB3276" s="35">
        <f t="shared" si="666"/>
        <v>491499</v>
      </c>
      <c r="AC3276" s="42">
        <f t="shared" si="658"/>
        <v>58979.88</v>
      </c>
      <c r="AD3276" s="184">
        <v>0.12</v>
      </c>
      <c r="AE3276" s="43">
        <f t="shared" si="659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0"/>
        <v>13068719.89557522</v>
      </c>
      <c r="AJ3276" s="44">
        <f t="shared" si="661"/>
        <v>1568246.387469027</v>
      </c>
      <c r="AK3276" s="45">
        <f t="shared" si="662"/>
        <v>0.12000000000000005</v>
      </c>
      <c r="AL3276" s="41"/>
      <c r="AM3276" s="41"/>
      <c r="AN3276" s="41"/>
      <c r="AO3276" s="41"/>
      <c r="AP3276" s="45" t="str">
        <f t="shared" si="663"/>
        <v>20241</v>
      </c>
      <c r="AQ3276" s="45" t="str">
        <f t="shared" si="664"/>
        <v>20241JPY</v>
      </c>
    </row>
    <row r="3277" spans="1:43" s="15" customFormat="1">
      <c r="A3277" s="186" t="s">
        <v>42</v>
      </c>
      <c r="B3277" s="40">
        <v>2023</v>
      </c>
      <c r="C3277" s="182">
        <v>12</v>
      </c>
      <c r="D3277" s="57" t="str">
        <f t="shared" si="654"/>
        <v>Q3</v>
      </c>
      <c r="E3277" s="182" t="s">
        <v>2522</v>
      </c>
      <c r="F3277" s="182" t="s">
        <v>2530</v>
      </c>
      <c r="G3277" s="182" t="s">
        <v>2530</v>
      </c>
      <c r="H3277" s="46"/>
      <c r="I3277" s="57" t="str">
        <f t="shared" si="656"/>
        <v>TBA</v>
      </c>
      <c r="J3277" s="180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57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55"/>
        <v>1.13</v>
      </c>
      <c r="Z3277" s="26">
        <f t="shared" si="665"/>
        <v>350000</v>
      </c>
      <c r="AA3277" s="39">
        <v>1.095</v>
      </c>
      <c r="AB3277" s="35">
        <f t="shared" si="666"/>
        <v>339159.29203539825</v>
      </c>
      <c r="AC3277" s="42">
        <f t="shared" si="658"/>
        <v>40699.115044247788</v>
      </c>
      <c r="AD3277" s="184">
        <v>0.12</v>
      </c>
      <c r="AE3277" s="43">
        <f t="shared" si="659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0"/>
        <v>26597845.334513277</v>
      </c>
      <c r="AJ3277" s="44">
        <f t="shared" si="661"/>
        <v>3122616.3251415933</v>
      </c>
      <c r="AK3277" s="45">
        <f t="shared" si="662"/>
        <v>0.11740110094894403</v>
      </c>
      <c r="AL3277" s="41"/>
      <c r="AM3277" s="41"/>
      <c r="AN3277" s="41"/>
      <c r="AO3277" s="41"/>
      <c r="AP3277" s="45" t="str">
        <f t="shared" si="663"/>
        <v>TBATBA</v>
      </c>
      <c r="AQ3277" s="45" t="str">
        <f t="shared" si="664"/>
        <v>TBATBARMB</v>
      </c>
    </row>
    <row r="3278" spans="1:43" s="15" customFormat="1">
      <c r="A3278" s="186" t="s">
        <v>42</v>
      </c>
      <c r="B3278" s="40">
        <v>2023</v>
      </c>
      <c r="C3278" s="182">
        <v>12</v>
      </c>
      <c r="D3278" s="57" t="str">
        <f t="shared" si="654"/>
        <v>Q3</v>
      </c>
      <c r="E3278" s="182" t="s">
        <v>2522</v>
      </c>
      <c r="F3278" s="182" t="s">
        <v>2530</v>
      </c>
      <c r="G3278" s="182" t="s">
        <v>2530</v>
      </c>
      <c r="H3278" s="46"/>
      <c r="I3278" s="57" t="str">
        <f t="shared" si="656"/>
        <v>TBA</v>
      </c>
      <c r="J3278" s="180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57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55"/>
        <v>1.13</v>
      </c>
      <c r="Z3278" s="26">
        <f t="shared" si="665"/>
        <v>350000</v>
      </c>
      <c r="AA3278" s="39">
        <v>1.095</v>
      </c>
      <c r="AB3278" s="35">
        <f t="shared" si="666"/>
        <v>339159.29203539825</v>
      </c>
      <c r="AC3278" s="42">
        <f t="shared" si="658"/>
        <v>40699.115044247788</v>
      </c>
      <c r="AD3278" s="184">
        <v>0.12</v>
      </c>
      <c r="AE3278" s="43">
        <f t="shared" si="659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0"/>
        <v>26597845.334513277</v>
      </c>
      <c r="AJ3278" s="44">
        <f t="shared" si="661"/>
        <v>3122616.3251415933</v>
      </c>
      <c r="AK3278" s="45">
        <f t="shared" si="662"/>
        <v>0.11740110094894403</v>
      </c>
      <c r="AL3278" s="41"/>
      <c r="AM3278" s="41"/>
      <c r="AN3278" s="41"/>
      <c r="AO3278" s="41"/>
      <c r="AP3278" s="45" t="str">
        <f t="shared" si="663"/>
        <v>TBATBA</v>
      </c>
      <c r="AQ3278" s="45" t="str">
        <f t="shared" si="664"/>
        <v>TBATBARMB</v>
      </c>
    </row>
    <row r="3279" spans="1:43" s="15" customFormat="1">
      <c r="A3279" s="186" t="s">
        <v>42</v>
      </c>
      <c r="B3279" s="40">
        <v>2023</v>
      </c>
      <c r="C3279" s="182">
        <v>12</v>
      </c>
      <c r="D3279" s="57" t="str">
        <f t="shared" si="654"/>
        <v>Q3</v>
      </c>
      <c r="E3279" s="16" t="s">
        <v>42</v>
      </c>
      <c r="F3279" s="182">
        <v>2024</v>
      </c>
      <c r="G3279" s="182">
        <v>3</v>
      </c>
      <c r="H3279" s="46"/>
      <c r="I3279" s="57" t="str">
        <f t="shared" si="656"/>
        <v>Q4</v>
      </c>
      <c r="J3279" s="180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57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55"/>
        <v>1.13</v>
      </c>
      <c r="Z3279" s="26">
        <f t="shared" si="665"/>
        <v>358000</v>
      </c>
      <c r="AA3279" s="39">
        <v>1.095</v>
      </c>
      <c r="AB3279" s="35">
        <f t="shared" si="666"/>
        <v>346911.5044247788</v>
      </c>
      <c r="AC3279" s="42">
        <f t="shared" si="658"/>
        <v>41629.380530973453</v>
      </c>
      <c r="AD3279" s="184">
        <v>0.12</v>
      </c>
      <c r="AE3279" s="43">
        <f t="shared" si="659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60"/>
        <v>3074677.4867256638</v>
      </c>
      <c r="AJ3279" s="44">
        <f t="shared" si="661"/>
        <v>338597.5824070797</v>
      </c>
      <c r="AK3279" s="45">
        <f t="shared" si="662"/>
        <v>0.11012458505612717</v>
      </c>
      <c r="AL3279" s="41"/>
      <c r="AM3279" s="41"/>
      <c r="AN3279" s="41"/>
      <c r="AO3279" s="41"/>
      <c r="AP3279" s="45" t="str">
        <f t="shared" si="663"/>
        <v>20243</v>
      </c>
      <c r="AQ3279" s="45" t="str">
        <f t="shared" si="664"/>
        <v>20243RMB</v>
      </c>
    </row>
    <row r="3280" spans="1:43" s="15" customFormat="1" ht="39.6">
      <c r="A3280" s="39"/>
      <c r="B3280" s="40"/>
      <c r="C3280" s="40"/>
      <c r="D3280" s="57" t="str">
        <f t="shared" si="654"/>
        <v/>
      </c>
      <c r="E3280" s="16" t="s">
        <v>42</v>
      </c>
      <c r="F3280" s="182">
        <v>2023</v>
      </c>
      <c r="G3280" s="182">
        <v>12</v>
      </c>
      <c r="H3280" s="46"/>
      <c r="I3280" s="57" t="str">
        <f t="shared" si="656"/>
        <v>Q3</v>
      </c>
      <c r="J3280" s="180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7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55"/>
        <v/>
      </c>
      <c r="Z3280" s="26" t="str">
        <f t="shared" si="665"/>
        <v/>
      </c>
      <c r="AA3280" s="39"/>
      <c r="AB3280" s="35">
        <v>5000</v>
      </c>
      <c r="AC3280" s="42">
        <f t="shared" si="658"/>
        <v>0</v>
      </c>
      <c r="AD3280" s="38"/>
      <c r="AE3280" s="43">
        <f t="shared" si="659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0"/>
        <v>10271727.486725662</v>
      </c>
      <c r="AJ3280" s="44">
        <f t="shared" si="661"/>
        <v>1227228.7260761061</v>
      </c>
      <c r="AK3280" s="45">
        <f t="shared" si="662"/>
        <v>0.11947637120066472</v>
      </c>
      <c r="AL3280" s="41"/>
      <c r="AM3280" s="41"/>
      <c r="AN3280" s="41"/>
      <c r="AO3280" s="41"/>
      <c r="AP3280" s="45" t="str">
        <f t="shared" si="663"/>
        <v>202312</v>
      </c>
      <c r="AQ3280" s="45" t="str">
        <f t="shared" si="664"/>
        <v/>
      </c>
    </row>
    <row r="3281" spans="1:43" s="15" customFormat="1" ht="39.6">
      <c r="A3281" s="39"/>
      <c r="B3281" s="40"/>
      <c r="C3281" s="40"/>
      <c r="D3281" s="57" t="str">
        <f t="shared" si="654"/>
        <v/>
      </c>
      <c r="E3281" s="16" t="s">
        <v>42</v>
      </c>
      <c r="F3281" s="182">
        <v>2023</v>
      </c>
      <c r="G3281" s="182">
        <v>12</v>
      </c>
      <c r="H3281" s="46"/>
      <c r="I3281" s="57" t="str">
        <f t="shared" si="656"/>
        <v>Q3</v>
      </c>
      <c r="J3281" s="180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7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55"/>
        <v/>
      </c>
      <c r="Z3281" s="26" t="str">
        <f t="shared" si="665"/>
        <v/>
      </c>
      <c r="AA3281" s="39"/>
      <c r="AB3281" s="35">
        <v>100000</v>
      </c>
      <c r="AC3281" s="42">
        <f t="shared" si="658"/>
        <v>0</v>
      </c>
      <c r="AD3281" s="38"/>
      <c r="AE3281" s="43">
        <f t="shared" si="659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0"/>
        <v>10271727.486725662</v>
      </c>
      <c r="AJ3281" s="44">
        <f t="shared" si="661"/>
        <v>1227228.7260761061</v>
      </c>
      <c r="AK3281" s="45">
        <f t="shared" si="662"/>
        <v>0.11947637120066472</v>
      </c>
      <c r="AL3281" s="41"/>
      <c r="AM3281" s="41"/>
      <c r="AN3281" s="41"/>
      <c r="AO3281" s="41"/>
      <c r="AP3281" s="45" t="str">
        <f t="shared" si="663"/>
        <v>202312</v>
      </c>
      <c r="AQ3281" s="45" t="str">
        <f t="shared" si="664"/>
        <v/>
      </c>
    </row>
    <row r="3282" spans="1:43" s="15" customFormat="1" ht="39.6">
      <c r="A3282" s="39"/>
      <c r="B3282" s="40"/>
      <c r="C3282" s="40"/>
      <c r="D3282" s="57" t="str">
        <f t="shared" si="654"/>
        <v/>
      </c>
      <c r="E3282" s="16" t="s">
        <v>42</v>
      </c>
      <c r="F3282" s="182">
        <v>2023</v>
      </c>
      <c r="G3282" s="182">
        <v>12</v>
      </c>
      <c r="H3282" s="46"/>
      <c r="I3282" s="57" t="str">
        <f t="shared" si="656"/>
        <v>Q3</v>
      </c>
      <c r="J3282" s="180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7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55"/>
        <v/>
      </c>
      <c r="Z3282" s="26" t="str">
        <f t="shared" si="665"/>
        <v/>
      </c>
      <c r="AA3282" s="39"/>
      <c r="AB3282" s="35">
        <v>200000</v>
      </c>
      <c r="AC3282" s="42">
        <f t="shared" si="658"/>
        <v>0</v>
      </c>
      <c r="AD3282" s="38"/>
      <c r="AE3282" s="43">
        <f t="shared" si="659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0"/>
        <v>10271727.486725662</v>
      </c>
      <c r="AJ3282" s="44">
        <f t="shared" si="661"/>
        <v>1227228.7260761061</v>
      </c>
      <c r="AK3282" s="45">
        <f t="shared" si="662"/>
        <v>0.11947637120066472</v>
      </c>
      <c r="AL3282" s="41"/>
      <c r="AM3282" s="41"/>
      <c r="AN3282" s="41"/>
      <c r="AO3282" s="41"/>
      <c r="AP3282" s="45" t="str">
        <f t="shared" si="663"/>
        <v>202312</v>
      </c>
      <c r="AQ3282" s="45" t="str">
        <f t="shared" si="664"/>
        <v/>
      </c>
    </row>
    <row r="3283" spans="1:43" s="15" customFormat="1" ht="39.6">
      <c r="A3283" s="39"/>
      <c r="B3283" s="40"/>
      <c r="C3283" s="40"/>
      <c r="D3283" s="57" t="str">
        <f t="shared" si="654"/>
        <v/>
      </c>
      <c r="E3283" s="16" t="s">
        <v>42</v>
      </c>
      <c r="F3283" s="182">
        <v>2023</v>
      </c>
      <c r="G3283" s="182">
        <v>12</v>
      </c>
      <c r="H3283" s="46"/>
      <c r="I3283" s="57" t="str">
        <f t="shared" si="656"/>
        <v>Q3</v>
      </c>
      <c r="J3283" s="180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7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55"/>
        <v/>
      </c>
      <c r="Z3283" s="26" t="str">
        <f t="shared" si="665"/>
        <v/>
      </c>
      <c r="AA3283" s="39"/>
      <c r="AB3283" s="35">
        <v>250000</v>
      </c>
      <c r="AC3283" s="42">
        <f t="shared" si="658"/>
        <v>0</v>
      </c>
      <c r="AD3283" s="38"/>
      <c r="AE3283" s="43">
        <f t="shared" si="659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0"/>
        <v>10271727.486725662</v>
      </c>
      <c r="AJ3283" s="44">
        <f t="shared" si="661"/>
        <v>1227228.7260761061</v>
      </c>
      <c r="AK3283" s="45">
        <f t="shared" si="662"/>
        <v>0.11947637120066472</v>
      </c>
      <c r="AL3283" s="41"/>
      <c r="AM3283" s="41"/>
      <c r="AN3283" s="41"/>
      <c r="AO3283" s="41"/>
      <c r="AP3283" s="45" t="str">
        <f t="shared" si="663"/>
        <v>202312</v>
      </c>
      <c r="AQ3283" s="45" t="str">
        <f t="shared" si="664"/>
        <v/>
      </c>
    </row>
    <row r="3284" spans="1:43" s="15" customFormat="1">
      <c r="A3284" s="186" t="s">
        <v>42</v>
      </c>
      <c r="B3284" s="40">
        <v>2024</v>
      </c>
      <c r="C3284" s="182">
        <v>1</v>
      </c>
      <c r="D3284" s="57" t="str">
        <f t="shared" si="654"/>
        <v>Q4</v>
      </c>
      <c r="E3284" s="182" t="s">
        <v>2522</v>
      </c>
      <c r="F3284" s="182" t="s">
        <v>2530</v>
      </c>
      <c r="G3284" s="182" t="s">
        <v>2530</v>
      </c>
      <c r="H3284" s="46"/>
      <c r="I3284" s="57" t="str">
        <f t="shared" si="656"/>
        <v>TBA</v>
      </c>
      <c r="J3284" s="180" t="s">
        <v>3292</v>
      </c>
      <c r="K3284" s="46" t="s">
        <v>851</v>
      </c>
      <c r="L3284" s="41" t="s">
        <v>55</v>
      </c>
      <c r="M3284" s="39" t="s">
        <v>47</v>
      </c>
      <c r="N3284" s="39">
        <v>1</v>
      </c>
      <c r="O3284" s="39"/>
      <c r="P3284" s="57" t="str">
        <f t="shared" si="657"/>
        <v>MAIN UNIT</v>
      </c>
      <c r="Q3284" s="39" t="s">
        <v>48</v>
      </c>
      <c r="R3284" s="39" t="s">
        <v>49</v>
      </c>
      <c r="S3284" s="39" t="s">
        <v>36</v>
      </c>
      <c r="T3284" s="39" t="s">
        <v>65</v>
      </c>
      <c r="U3284" s="39" t="s">
        <v>66</v>
      </c>
      <c r="V3284" s="39" t="s">
        <v>99</v>
      </c>
      <c r="W3284" s="39" t="s">
        <v>96</v>
      </c>
      <c r="X3284" s="47">
        <v>6900000</v>
      </c>
      <c r="Y3284" s="48" t="str">
        <f t="shared" si="655"/>
        <v>1</v>
      </c>
      <c r="Z3284" s="26">
        <f t="shared" si="665"/>
        <v>6900000</v>
      </c>
      <c r="AA3284" s="39">
        <v>5.6099999999999997E-2</v>
      </c>
      <c r="AB3284" s="35">
        <f t="shared" si="666"/>
        <v>387090</v>
      </c>
      <c r="AC3284" s="42">
        <f t="shared" si="658"/>
        <v>46450.799999999996</v>
      </c>
      <c r="AD3284" s="184">
        <v>0.12</v>
      </c>
      <c r="AE3284" s="43">
        <f t="shared" si="659"/>
        <v>0</v>
      </c>
      <c r="AF3284" s="43" t="str">
        <f>IF(AND(COUNTIFS($J$18:J3284,J3284)=1,AE3284=1),1,"")</f>
        <v/>
      </c>
      <c r="AG3284" s="43">
        <f>IF(C3284="","",IF(AND(COUNTIFS($J$18:J3284,J3284)=1,C3284&lt;&gt;""),1,""))</f>
        <v>1</v>
      </c>
      <c r="AH3284" s="43">
        <f>IF(G3284="","",IF(AND(COUNTIFS($J$18:J3284,J3284)=1,G3284&lt;&gt;""),1,""))</f>
        <v>1</v>
      </c>
      <c r="AI3284" s="44">
        <f t="shared" si="660"/>
        <v>26597845.334513277</v>
      </c>
      <c r="AJ3284" s="44">
        <f t="shared" si="661"/>
        <v>3122616.3251415933</v>
      </c>
      <c r="AK3284" s="45">
        <f t="shared" si="662"/>
        <v>0.11740110094894403</v>
      </c>
      <c r="AL3284" s="41"/>
      <c r="AM3284" s="41"/>
      <c r="AN3284" s="41"/>
      <c r="AO3284" s="41"/>
      <c r="AP3284" s="45" t="str">
        <f t="shared" si="663"/>
        <v>TBATBA</v>
      </c>
      <c r="AQ3284" s="45" t="str">
        <f t="shared" si="664"/>
        <v>TBATBAJPY</v>
      </c>
    </row>
    <row r="3285" spans="1:43" s="15" customFormat="1">
      <c r="A3285" s="186" t="s">
        <v>42</v>
      </c>
      <c r="B3285" s="40">
        <v>2024</v>
      </c>
      <c r="C3285" s="182">
        <v>1</v>
      </c>
      <c r="D3285" s="57" t="str">
        <f t="shared" si="654"/>
        <v>Q4</v>
      </c>
      <c r="E3285" s="182" t="s">
        <v>2522</v>
      </c>
      <c r="F3285" s="182" t="s">
        <v>2530</v>
      </c>
      <c r="G3285" s="182" t="s">
        <v>2530</v>
      </c>
      <c r="H3285" s="46"/>
      <c r="I3285" s="57" t="str">
        <f t="shared" si="656"/>
        <v>TBA</v>
      </c>
      <c r="J3285" s="180" t="s">
        <v>3292</v>
      </c>
      <c r="K3285" s="46" t="s">
        <v>851</v>
      </c>
      <c r="L3285" s="41" t="s">
        <v>55</v>
      </c>
      <c r="M3285" s="39" t="s">
        <v>47</v>
      </c>
      <c r="N3285" s="39">
        <v>1</v>
      </c>
      <c r="O3285" s="39"/>
      <c r="P3285" s="57" t="str">
        <f t="shared" si="657"/>
        <v>MAIN UNIT</v>
      </c>
      <c r="Q3285" s="39" t="s">
        <v>48</v>
      </c>
      <c r="R3285" s="39" t="s">
        <v>49</v>
      </c>
      <c r="S3285" s="39" t="s">
        <v>36</v>
      </c>
      <c r="T3285" s="39" t="s">
        <v>65</v>
      </c>
      <c r="U3285" s="39" t="s">
        <v>66</v>
      </c>
      <c r="V3285" s="39" t="s">
        <v>99</v>
      </c>
      <c r="W3285" s="39" t="s">
        <v>96</v>
      </c>
      <c r="X3285" s="47">
        <v>6900000</v>
      </c>
      <c r="Y3285" s="48" t="str">
        <f t="shared" si="655"/>
        <v>1</v>
      </c>
      <c r="Z3285" s="26">
        <f t="shared" si="665"/>
        <v>6900000</v>
      </c>
      <c r="AA3285" s="39">
        <v>5.6099999999999997E-2</v>
      </c>
      <c r="AB3285" s="35">
        <f t="shared" si="666"/>
        <v>387090</v>
      </c>
      <c r="AC3285" s="42">
        <f t="shared" si="658"/>
        <v>46450.799999999996</v>
      </c>
      <c r="AD3285" s="184">
        <v>0.12</v>
      </c>
      <c r="AE3285" s="43">
        <f t="shared" si="659"/>
        <v>0</v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60"/>
        <v>26597845.334513277</v>
      </c>
      <c r="AJ3285" s="44">
        <f t="shared" si="661"/>
        <v>3122616.3251415933</v>
      </c>
      <c r="AK3285" s="45">
        <f t="shared" si="662"/>
        <v>0.11740110094894403</v>
      </c>
      <c r="AL3285" s="41"/>
      <c r="AM3285" s="41"/>
      <c r="AN3285" s="41"/>
      <c r="AO3285" s="41"/>
      <c r="AP3285" s="45" t="str">
        <f t="shared" si="663"/>
        <v>TBATBA</v>
      </c>
      <c r="AQ3285" s="45" t="str">
        <f t="shared" si="664"/>
        <v>TBATBAJPY</v>
      </c>
    </row>
    <row r="3286" spans="1:43" s="15" customFormat="1">
      <c r="A3286" s="39"/>
      <c r="B3286" s="40"/>
      <c r="C3286" s="40"/>
      <c r="D3286" s="57" t="str">
        <f t="shared" si="654"/>
        <v/>
      </c>
      <c r="E3286" s="39"/>
      <c r="F3286" s="40"/>
      <c r="G3286" s="40"/>
      <c r="H3286" s="46"/>
      <c r="I3286" s="57" t="str">
        <f t="shared" si="656"/>
        <v/>
      </c>
      <c r="J3286" s="180"/>
      <c r="K3286" s="46"/>
      <c r="L3286" s="41"/>
      <c r="M3286" s="39"/>
      <c r="N3286" s="39"/>
      <c r="O3286" s="39"/>
      <c r="P3286" s="57" t="str">
        <f t="shared" si="657"/>
        <v/>
      </c>
      <c r="Q3286" s="39"/>
      <c r="R3286" s="39"/>
      <c r="S3286" s="39"/>
      <c r="T3286" s="39"/>
      <c r="U3286" s="39"/>
      <c r="V3286" s="39"/>
      <c r="W3286" s="39"/>
      <c r="X3286" s="47"/>
      <c r="Y3286" s="48" t="str">
        <f t="shared" si="655"/>
        <v/>
      </c>
      <c r="Z3286" s="26" t="str">
        <f t="shared" si="665"/>
        <v/>
      </c>
      <c r="AA3286" s="39"/>
      <c r="AB3286" s="35" t="str">
        <f t="shared" si="666"/>
        <v/>
      </c>
      <c r="AC3286" s="42" t="str">
        <f t="shared" si="658"/>
        <v/>
      </c>
      <c r="AD3286" s="38"/>
      <c r="AE3286" s="43" t="str">
        <f t="shared" si="659"/>
        <v/>
      </c>
      <c r="AF3286" s="43" t="str">
        <f>IF(AND(COUNTIFS($J$18:J3286,J3286)=1,AE3286=1),1,"")</f>
        <v/>
      </c>
      <c r="AG3286" s="43" t="str">
        <f>IF(C3286="","",IF(AND(COUNTIFS($J$18:J3286,J3286)=1,C3286&lt;&gt;""),1,""))</f>
        <v/>
      </c>
      <c r="AH3286" s="43" t="str">
        <f>IF(G3286="","",IF(AND(COUNTIFS($J$18:J3286,J3286)=1,G3286&lt;&gt;""),1,""))</f>
        <v/>
      </c>
      <c r="AI3286" s="44">
        <f t="shared" si="660"/>
        <v>0</v>
      </c>
      <c r="AJ3286" s="44">
        <f t="shared" si="661"/>
        <v>0</v>
      </c>
      <c r="AK3286" s="45" t="str">
        <f t="shared" si="662"/>
        <v/>
      </c>
      <c r="AL3286" s="41"/>
      <c r="AM3286" s="41"/>
      <c r="AN3286" s="41"/>
      <c r="AO3286" s="41"/>
      <c r="AP3286" s="45" t="str">
        <f t="shared" si="663"/>
        <v/>
      </c>
      <c r="AQ3286" s="45" t="str">
        <f t="shared" si="664"/>
        <v/>
      </c>
    </row>
    <row r="3287" spans="1:43" s="15" customFormat="1">
      <c r="A3287" s="39"/>
      <c r="B3287" s="40"/>
      <c r="C3287" s="40"/>
      <c r="D3287" s="57" t="str">
        <f t="shared" si="654"/>
        <v/>
      </c>
      <c r="E3287" s="39"/>
      <c r="F3287" s="40"/>
      <c r="G3287" s="40"/>
      <c r="H3287" s="46"/>
      <c r="I3287" s="57" t="str">
        <f t="shared" si="656"/>
        <v/>
      </c>
      <c r="J3287" s="180"/>
      <c r="K3287" s="46"/>
      <c r="L3287" s="41"/>
      <c r="M3287" s="39"/>
      <c r="N3287" s="39"/>
      <c r="O3287" s="39"/>
      <c r="P3287" s="57" t="str">
        <f t="shared" si="657"/>
        <v/>
      </c>
      <c r="Q3287" s="39"/>
      <c r="R3287" s="39"/>
      <c r="S3287" s="39"/>
      <c r="T3287" s="39"/>
      <c r="U3287" s="39"/>
      <c r="V3287" s="39"/>
      <c r="W3287" s="39"/>
      <c r="X3287" s="47"/>
      <c r="Y3287" s="48" t="str">
        <f t="shared" si="655"/>
        <v/>
      </c>
      <c r="Z3287" s="26" t="str">
        <f t="shared" si="665"/>
        <v/>
      </c>
      <c r="AA3287" s="39"/>
      <c r="AB3287" s="35" t="str">
        <f t="shared" si="666"/>
        <v/>
      </c>
      <c r="AC3287" s="42" t="str">
        <f t="shared" si="658"/>
        <v/>
      </c>
      <c r="AD3287" s="38"/>
      <c r="AE3287" s="43" t="str">
        <f t="shared" si="659"/>
        <v/>
      </c>
      <c r="AF3287" s="43" t="str">
        <f>IF(AND(COUNTIFS($J$18:J3287,J3287)=1,AE3287=1),1,"")</f>
        <v/>
      </c>
      <c r="AG3287" s="43" t="str">
        <f>IF(C3287="","",IF(AND(COUNTIFS($J$18:J3287,J3287)=1,C3287&lt;&gt;""),1,""))</f>
        <v/>
      </c>
      <c r="AH3287" s="43" t="str">
        <f>IF(G3287="","",IF(AND(COUNTIFS($J$18:J3287,J3287)=1,G3287&lt;&gt;""),1,""))</f>
        <v/>
      </c>
      <c r="AI3287" s="44">
        <f t="shared" si="660"/>
        <v>0</v>
      </c>
      <c r="AJ3287" s="44">
        <f t="shared" si="661"/>
        <v>0</v>
      </c>
      <c r="AK3287" s="45" t="str">
        <f t="shared" si="662"/>
        <v/>
      </c>
      <c r="AL3287" s="41"/>
      <c r="AM3287" s="41"/>
      <c r="AN3287" s="41"/>
      <c r="AO3287" s="41"/>
      <c r="AP3287" s="45" t="str">
        <f t="shared" si="663"/>
        <v/>
      </c>
      <c r="AQ3287" s="45" t="str">
        <f t="shared" si="664"/>
        <v/>
      </c>
    </row>
    <row r="3288" spans="1:43" s="15" customFormat="1">
      <c r="A3288" s="39"/>
      <c r="B3288" s="40"/>
      <c r="C3288" s="40"/>
      <c r="D3288" s="57" t="str">
        <f t="shared" si="654"/>
        <v/>
      </c>
      <c r="E3288" s="39"/>
      <c r="F3288" s="40"/>
      <c r="G3288" s="40"/>
      <c r="H3288" s="46"/>
      <c r="I3288" s="57" t="str">
        <f t="shared" si="656"/>
        <v/>
      </c>
      <c r="J3288" s="180"/>
      <c r="K3288" s="46"/>
      <c r="L3288" s="41"/>
      <c r="M3288" s="39"/>
      <c r="N3288" s="39"/>
      <c r="O3288" s="39"/>
      <c r="P3288" s="57" t="str">
        <f t="shared" si="657"/>
        <v/>
      </c>
      <c r="Q3288" s="39"/>
      <c r="R3288" s="39"/>
      <c r="S3288" s="39"/>
      <c r="T3288" s="39"/>
      <c r="U3288" s="39"/>
      <c r="V3288" s="39"/>
      <c r="W3288" s="39"/>
      <c r="X3288" s="47"/>
      <c r="Y3288" s="48" t="str">
        <f t="shared" si="655"/>
        <v/>
      </c>
      <c r="Z3288" s="26" t="str">
        <f t="shared" si="665"/>
        <v/>
      </c>
      <c r="AA3288" s="39"/>
      <c r="AB3288" s="35" t="str">
        <f t="shared" si="666"/>
        <v/>
      </c>
      <c r="AC3288" s="42" t="str">
        <f t="shared" si="658"/>
        <v/>
      </c>
      <c r="AD3288" s="38"/>
      <c r="AE3288" s="43" t="str">
        <f t="shared" si="659"/>
        <v/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0"/>
        <v>0</v>
      </c>
      <c r="AJ3288" s="44">
        <f t="shared" si="661"/>
        <v>0</v>
      </c>
      <c r="AK3288" s="45" t="str">
        <f t="shared" si="662"/>
        <v/>
      </c>
      <c r="AL3288" s="41"/>
      <c r="AM3288" s="41"/>
      <c r="AN3288" s="41"/>
      <c r="AO3288" s="41"/>
      <c r="AP3288" s="45" t="str">
        <f t="shared" si="663"/>
        <v/>
      </c>
      <c r="AQ3288" s="45" t="str">
        <f t="shared" si="664"/>
        <v/>
      </c>
    </row>
    <row r="3289" spans="1:43" s="15" customFormat="1">
      <c r="A3289" s="39"/>
      <c r="B3289" s="40"/>
      <c r="C3289" s="40"/>
      <c r="D3289" s="57" t="str">
        <f t="shared" si="654"/>
        <v/>
      </c>
      <c r="E3289" s="39"/>
      <c r="F3289" s="40"/>
      <c r="G3289" s="40"/>
      <c r="H3289" s="46"/>
      <c r="I3289" s="57" t="str">
        <f t="shared" si="656"/>
        <v/>
      </c>
      <c r="J3289" s="180"/>
      <c r="K3289" s="46"/>
      <c r="L3289" s="41"/>
      <c r="M3289" s="39"/>
      <c r="N3289" s="39"/>
      <c r="O3289" s="39"/>
      <c r="P3289" s="57" t="str">
        <f t="shared" si="657"/>
        <v/>
      </c>
      <c r="Q3289" s="39"/>
      <c r="R3289" s="39"/>
      <c r="S3289" s="39"/>
      <c r="T3289" s="39"/>
      <c r="U3289" s="39"/>
      <c r="V3289" s="39"/>
      <c r="W3289" s="39"/>
      <c r="X3289" s="47"/>
      <c r="Y3289" s="48" t="str">
        <f t="shared" si="655"/>
        <v/>
      </c>
      <c r="Z3289" s="26" t="str">
        <f t="shared" si="665"/>
        <v/>
      </c>
      <c r="AA3289" s="39"/>
      <c r="AB3289" s="35" t="str">
        <f t="shared" si="666"/>
        <v/>
      </c>
      <c r="AC3289" s="42" t="str">
        <f t="shared" si="658"/>
        <v/>
      </c>
      <c r="AD3289" s="38"/>
      <c r="AE3289" s="43" t="str">
        <f t="shared" si="659"/>
        <v/>
      </c>
      <c r="AF3289" s="43" t="str">
        <f>IF(AND(COUNTIFS($J$18:J3289,J3289)=1,AE3289=1),1,"")</f>
        <v/>
      </c>
      <c r="AG3289" s="43" t="str">
        <f>IF(C3289="","",IF(AND(COUNTIFS($J$18:J3289,J3289)=1,C3289&lt;&gt;""),1,""))</f>
        <v/>
      </c>
      <c r="AH3289" s="43" t="str">
        <f>IF(G3289="","",IF(AND(COUNTIFS($J$18:J3289,J3289)=1,G3289&lt;&gt;""),1,""))</f>
        <v/>
      </c>
      <c r="AI3289" s="44">
        <f t="shared" si="660"/>
        <v>0</v>
      </c>
      <c r="AJ3289" s="44">
        <f t="shared" si="661"/>
        <v>0</v>
      </c>
      <c r="AK3289" s="45" t="str">
        <f t="shared" si="662"/>
        <v/>
      </c>
      <c r="AL3289" s="41"/>
      <c r="AM3289" s="41"/>
      <c r="AN3289" s="41"/>
      <c r="AO3289" s="41"/>
      <c r="AP3289" s="45" t="str">
        <f t="shared" si="663"/>
        <v/>
      </c>
      <c r="AQ3289" s="45" t="str">
        <f t="shared" si="664"/>
        <v/>
      </c>
    </row>
    <row r="3290" spans="1:43" s="15" customFormat="1">
      <c r="A3290" s="39"/>
      <c r="B3290" s="40"/>
      <c r="C3290" s="40"/>
      <c r="D3290" s="57" t="str">
        <f t="shared" si="654"/>
        <v/>
      </c>
      <c r="E3290" s="39"/>
      <c r="F3290" s="40"/>
      <c r="G3290" s="40"/>
      <c r="H3290" s="46"/>
      <c r="I3290" s="57" t="str">
        <f t="shared" si="656"/>
        <v/>
      </c>
      <c r="J3290" s="180"/>
      <c r="K3290" s="46"/>
      <c r="L3290" s="41"/>
      <c r="M3290" s="39"/>
      <c r="N3290" s="39"/>
      <c r="O3290" s="39"/>
      <c r="P3290" s="57" t="str">
        <f t="shared" si="657"/>
        <v/>
      </c>
      <c r="Q3290" s="39"/>
      <c r="R3290" s="39"/>
      <c r="S3290" s="39"/>
      <c r="T3290" s="39"/>
      <c r="U3290" s="39"/>
      <c r="V3290" s="39"/>
      <c r="W3290" s="39"/>
      <c r="X3290" s="47"/>
      <c r="Y3290" s="48" t="str">
        <f t="shared" si="655"/>
        <v/>
      </c>
      <c r="Z3290" s="26" t="str">
        <f t="shared" si="665"/>
        <v/>
      </c>
      <c r="AA3290" s="39"/>
      <c r="AB3290" s="35" t="str">
        <f t="shared" si="666"/>
        <v/>
      </c>
      <c r="AC3290" s="42" t="str">
        <f t="shared" si="658"/>
        <v/>
      </c>
      <c r="AD3290" s="38"/>
      <c r="AE3290" s="43" t="str">
        <f t="shared" si="659"/>
        <v/>
      </c>
      <c r="AF3290" s="43" t="str">
        <f>IF(AND(COUNTIFS($J$18:J3290,J3290)=1,AE3290=1),1,"")</f>
        <v/>
      </c>
      <c r="AG3290" s="43" t="str">
        <f>IF(C3290="","",IF(AND(COUNTIFS($J$18:J3290,J3290)=1,C3290&lt;&gt;""),1,""))</f>
        <v/>
      </c>
      <c r="AH3290" s="43" t="str">
        <f>IF(G3290="","",IF(AND(COUNTIFS($J$18:J3290,J3290)=1,G3290&lt;&gt;""),1,""))</f>
        <v/>
      </c>
      <c r="AI3290" s="44">
        <f t="shared" si="660"/>
        <v>0</v>
      </c>
      <c r="AJ3290" s="44">
        <f t="shared" si="661"/>
        <v>0</v>
      </c>
      <c r="AK3290" s="45" t="str">
        <f t="shared" si="662"/>
        <v/>
      </c>
      <c r="AL3290" s="41"/>
      <c r="AM3290" s="41"/>
      <c r="AN3290" s="41"/>
      <c r="AO3290" s="41"/>
      <c r="AP3290" s="45" t="str">
        <f t="shared" si="663"/>
        <v/>
      </c>
      <c r="AQ3290" s="45" t="str">
        <f t="shared" si="664"/>
        <v/>
      </c>
    </row>
    <row r="3291" spans="1:43" s="15" customFormat="1">
      <c r="A3291" s="39"/>
      <c r="B3291" s="40"/>
      <c r="C3291" s="40"/>
      <c r="D3291" s="57" t="str">
        <f t="shared" si="654"/>
        <v/>
      </c>
      <c r="E3291" s="39"/>
      <c r="F3291" s="40"/>
      <c r="G3291" s="40"/>
      <c r="H3291" s="46"/>
      <c r="I3291" s="57" t="str">
        <f t="shared" si="656"/>
        <v/>
      </c>
      <c r="J3291" s="180"/>
      <c r="K3291" s="46"/>
      <c r="L3291" s="41"/>
      <c r="M3291" s="39"/>
      <c r="N3291" s="39"/>
      <c r="O3291" s="39"/>
      <c r="P3291" s="57" t="str">
        <f t="shared" si="657"/>
        <v/>
      </c>
      <c r="Q3291" s="39"/>
      <c r="R3291" s="39"/>
      <c r="S3291" s="39"/>
      <c r="T3291" s="39"/>
      <c r="U3291" s="39"/>
      <c r="V3291" s="39"/>
      <c r="W3291" s="39"/>
      <c r="X3291" s="47"/>
      <c r="Y3291" s="48" t="str">
        <f t="shared" si="655"/>
        <v/>
      </c>
      <c r="Z3291" s="26" t="str">
        <f t="shared" si="665"/>
        <v/>
      </c>
      <c r="AA3291" s="39"/>
      <c r="AB3291" s="35" t="str">
        <f t="shared" si="666"/>
        <v/>
      </c>
      <c r="AC3291" s="42" t="str">
        <f t="shared" si="658"/>
        <v/>
      </c>
      <c r="AD3291" s="38"/>
      <c r="AE3291" s="43" t="str">
        <f t="shared" si="659"/>
        <v/>
      </c>
      <c r="AF3291" s="43" t="str">
        <f>IF(AND(COUNTIFS($J$18:J3291,J3291)=1,AE3291=1),1,"")</f>
        <v/>
      </c>
      <c r="AG3291" s="43" t="str">
        <f>IF(C3291="","",IF(AND(COUNTIFS($J$18:J3291,J3291)=1,C3291&lt;&gt;""),1,""))</f>
        <v/>
      </c>
      <c r="AH3291" s="43" t="str">
        <f>IF(G3291="","",IF(AND(COUNTIFS($J$18:J3291,J3291)=1,G3291&lt;&gt;""),1,""))</f>
        <v/>
      </c>
      <c r="AI3291" s="44">
        <f t="shared" si="660"/>
        <v>0</v>
      </c>
      <c r="AJ3291" s="44">
        <f t="shared" si="661"/>
        <v>0</v>
      </c>
      <c r="AK3291" s="45" t="str">
        <f t="shared" si="662"/>
        <v/>
      </c>
      <c r="AL3291" s="41"/>
      <c r="AM3291" s="41"/>
      <c r="AN3291" s="41"/>
      <c r="AO3291" s="41"/>
      <c r="AP3291" s="45" t="str">
        <f t="shared" si="663"/>
        <v/>
      </c>
      <c r="AQ3291" s="45" t="str">
        <f t="shared" si="664"/>
        <v/>
      </c>
    </row>
    <row r="3292" spans="1:43" s="15" customFormat="1">
      <c r="A3292" s="39"/>
      <c r="B3292" s="40"/>
      <c r="C3292" s="40"/>
      <c r="D3292" s="57" t="str">
        <f t="shared" si="654"/>
        <v/>
      </c>
      <c r="E3292" s="39"/>
      <c r="F3292" s="40"/>
      <c r="G3292" s="40"/>
      <c r="H3292" s="46"/>
      <c r="I3292" s="57" t="str">
        <f t="shared" si="656"/>
        <v/>
      </c>
      <c r="J3292" s="180"/>
      <c r="K3292" s="46"/>
      <c r="L3292" s="41"/>
      <c r="M3292" s="39"/>
      <c r="N3292" s="39"/>
      <c r="O3292" s="39"/>
      <c r="P3292" s="57" t="str">
        <f t="shared" si="657"/>
        <v/>
      </c>
      <c r="Q3292" s="39"/>
      <c r="R3292" s="39"/>
      <c r="S3292" s="39"/>
      <c r="T3292" s="39"/>
      <c r="U3292" s="39"/>
      <c r="V3292" s="39"/>
      <c r="W3292" s="39"/>
      <c r="X3292" s="47"/>
      <c r="Y3292" s="48" t="str">
        <f t="shared" si="655"/>
        <v/>
      </c>
      <c r="Z3292" s="26" t="str">
        <f t="shared" si="665"/>
        <v/>
      </c>
      <c r="AA3292" s="39"/>
      <c r="AB3292" s="35" t="str">
        <f t="shared" si="666"/>
        <v/>
      </c>
      <c r="AC3292" s="42" t="str">
        <f t="shared" si="658"/>
        <v/>
      </c>
      <c r="AD3292" s="38"/>
      <c r="AE3292" s="43" t="str">
        <f t="shared" si="659"/>
        <v/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60"/>
        <v>0</v>
      </c>
      <c r="AJ3292" s="44">
        <f t="shared" si="661"/>
        <v>0</v>
      </c>
      <c r="AK3292" s="45" t="str">
        <f t="shared" si="662"/>
        <v/>
      </c>
      <c r="AL3292" s="41"/>
      <c r="AM3292" s="41"/>
      <c r="AN3292" s="41"/>
      <c r="AO3292" s="41"/>
      <c r="AP3292" s="45" t="str">
        <f t="shared" si="663"/>
        <v/>
      </c>
      <c r="AQ3292" s="45" t="str">
        <f t="shared" si="664"/>
        <v/>
      </c>
    </row>
    <row r="3293" spans="1:43" s="15" customFormat="1">
      <c r="A3293" s="39"/>
      <c r="B3293" s="40"/>
      <c r="C3293" s="40"/>
      <c r="D3293" s="57" t="str">
        <f t="shared" si="654"/>
        <v/>
      </c>
      <c r="E3293" s="39"/>
      <c r="F3293" s="40"/>
      <c r="G3293" s="40"/>
      <c r="H3293" s="46"/>
      <c r="I3293" s="57" t="str">
        <f t="shared" si="656"/>
        <v/>
      </c>
      <c r="J3293" s="180"/>
      <c r="K3293" s="46"/>
      <c r="L3293" s="41"/>
      <c r="M3293" s="39"/>
      <c r="N3293" s="39"/>
      <c r="O3293" s="39"/>
      <c r="P3293" s="57" t="str">
        <f t="shared" si="657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55"/>
        <v/>
      </c>
      <c r="Z3293" s="26" t="str">
        <f t="shared" si="665"/>
        <v/>
      </c>
      <c r="AA3293" s="39"/>
      <c r="AB3293" s="35" t="str">
        <f t="shared" si="666"/>
        <v/>
      </c>
      <c r="AC3293" s="42" t="str">
        <f t="shared" si="658"/>
        <v/>
      </c>
      <c r="AD3293" s="38"/>
      <c r="AE3293" s="43" t="str">
        <f t="shared" si="659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60"/>
        <v>0</v>
      </c>
      <c r="AJ3293" s="44">
        <f t="shared" si="661"/>
        <v>0</v>
      </c>
      <c r="AK3293" s="45" t="str">
        <f t="shared" si="662"/>
        <v/>
      </c>
      <c r="AL3293" s="41"/>
      <c r="AM3293" s="41"/>
      <c r="AN3293" s="41"/>
      <c r="AO3293" s="41"/>
      <c r="AP3293" s="45" t="str">
        <f t="shared" si="663"/>
        <v/>
      </c>
      <c r="AQ3293" s="45" t="str">
        <f t="shared" si="664"/>
        <v/>
      </c>
    </row>
    <row r="3294" spans="1:43" s="15" customFormat="1">
      <c r="A3294" s="39"/>
      <c r="B3294" s="40"/>
      <c r="C3294" s="40"/>
      <c r="D3294" s="57" t="str">
        <f t="shared" si="654"/>
        <v/>
      </c>
      <c r="E3294" s="39"/>
      <c r="F3294" s="40"/>
      <c r="G3294" s="40"/>
      <c r="H3294" s="46"/>
      <c r="I3294" s="57" t="str">
        <f t="shared" si="656"/>
        <v/>
      </c>
      <c r="J3294" s="180"/>
      <c r="K3294" s="46"/>
      <c r="L3294" s="41"/>
      <c r="M3294" s="39"/>
      <c r="N3294" s="39"/>
      <c r="O3294" s="39"/>
      <c r="P3294" s="57" t="str">
        <f t="shared" si="657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55"/>
        <v/>
      </c>
      <c r="Z3294" s="26" t="str">
        <f t="shared" si="665"/>
        <v/>
      </c>
      <c r="AA3294" s="39"/>
      <c r="AB3294" s="35" t="str">
        <f t="shared" si="666"/>
        <v/>
      </c>
      <c r="AC3294" s="42" t="str">
        <f t="shared" si="658"/>
        <v/>
      </c>
      <c r="AD3294" s="38"/>
      <c r="AE3294" s="43" t="str">
        <f t="shared" si="659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60"/>
        <v>0</v>
      </c>
      <c r="AJ3294" s="44">
        <f t="shared" si="661"/>
        <v>0</v>
      </c>
      <c r="AK3294" s="45" t="str">
        <f t="shared" si="662"/>
        <v/>
      </c>
      <c r="AL3294" s="41"/>
      <c r="AM3294" s="41"/>
      <c r="AN3294" s="41"/>
      <c r="AO3294" s="41"/>
      <c r="AP3294" s="45" t="str">
        <f t="shared" si="663"/>
        <v/>
      </c>
      <c r="AQ3294" s="45" t="str">
        <f t="shared" si="664"/>
        <v/>
      </c>
    </row>
    <row r="3295" spans="1:43" s="15" customFormat="1">
      <c r="A3295" s="39"/>
      <c r="B3295" s="40"/>
      <c r="C3295" s="40"/>
      <c r="D3295" s="57" t="str">
        <f t="shared" si="654"/>
        <v/>
      </c>
      <c r="E3295" s="39"/>
      <c r="F3295" s="40"/>
      <c r="G3295" s="40"/>
      <c r="H3295" s="46"/>
      <c r="I3295" s="57" t="str">
        <f t="shared" si="656"/>
        <v/>
      </c>
      <c r="J3295" s="180"/>
      <c r="K3295" s="46"/>
      <c r="L3295" s="41"/>
      <c r="M3295" s="39"/>
      <c r="N3295" s="39"/>
      <c r="O3295" s="39"/>
      <c r="P3295" s="57" t="str">
        <f t="shared" si="657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55"/>
        <v/>
      </c>
      <c r="Z3295" s="26" t="str">
        <f t="shared" si="665"/>
        <v/>
      </c>
      <c r="AA3295" s="39"/>
      <c r="AB3295" s="35" t="str">
        <f t="shared" si="666"/>
        <v/>
      </c>
      <c r="AC3295" s="42" t="str">
        <f t="shared" si="658"/>
        <v/>
      </c>
      <c r="AD3295" s="38"/>
      <c r="AE3295" s="43" t="str">
        <f t="shared" si="659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60"/>
        <v>0</v>
      </c>
      <c r="AJ3295" s="44">
        <f t="shared" si="661"/>
        <v>0</v>
      </c>
      <c r="AK3295" s="45" t="str">
        <f t="shared" si="662"/>
        <v/>
      </c>
      <c r="AL3295" s="41"/>
      <c r="AM3295" s="41"/>
      <c r="AN3295" s="41"/>
      <c r="AO3295" s="41"/>
      <c r="AP3295" s="45" t="str">
        <f t="shared" si="663"/>
        <v/>
      </c>
      <c r="AQ3295" s="45" t="str">
        <f t="shared" si="664"/>
        <v/>
      </c>
    </row>
    <row r="3296" spans="1:43" s="15" customFormat="1">
      <c r="A3296" s="39"/>
      <c r="B3296" s="40"/>
      <c r="C3296" s="40"/>
      <c r="D3296" s="57" t="str">
        <f t="shared" si="654"/>
        <v/>
      </c>
      <c r="E3296" s="39"/>
      <c r="F3296" s="40"/>
      <c r="G3296" s="40"/>
      <c r="H3296" s="46"/>
      <c r="I3296" s="57" t="str">
        <f t="shared" si="656"/>
        <v/>
      </c>
      <c r="J3296" s="180"/>
      <c r="K3296" s="46"/>
      <c r="L3296" s="41"/>
      <c r="M3296" s="39"/>
      <c r="N3296" s="39"/>
      <c r="O3296" s="39"/>
      <c r="P3296" s="57" t="str">
        <f t="shared" si="657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55"/>
        <v/>
      </c>
      <c r="Z3296" s="26" t="str">
        <f t="shared" si="665"/>
        <v/>
      </c>
      <c r="AA3296" s="39"/>
      <c r="AB3296" s="35" t="str">
        <f t="shared" si="666"/>
        <v/>
      </c>
      <c r="AC3296" s="42" t="str">
        <f t="shared" si="658"/>
        <v/>
      </c>
      <c r="AD3296" s="38"/>
      <c r="AE3296" s="43" t="str">
        <f t="shared" si="659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60"/>
        <v>0</v>
      </c>
      <c r="AJ3296" s="44">
        <f t="shared" si="661"/>
        <v>0</v>
      </c>
      <c r="AK3296" s="45" t="str">
        <f t="shared" si="662"/>
        <v/>
      </c>
      <c r="AL3296" s="41"/>
      <c r="AM3296" s="41"/>
      <c r="AN3296" s="41"/>
      <c r="AO3296" s="41"/>
      <c r="AP3296" s="45" t="str">
        <f t="shared" si="663"/>
        <v/>
      </c>
      <c r="AQ3296" s="45" t="str">
        <f t="shared" si="664"/>
        <v/>
      </c>
    </row>
    <row r="3297" spans="1:43" s="15" customFormat="1">
      <c r="A3297" s="39"/>
      <c r="B3297" s="40"/>
      <c r="C3297" s="40"/>
      <c r="D3297" s="57" t="str">
        <f t="shared" si="654"/>
        <v/>
      </c>
      <c r="E3297" s="39"/>
      <c r="F3297" s="40"/>
      <c r="G3297" s="40"/>
      <c r="H3297" s="46"/>
      <c r="I3297" s="57" t="str">
        <f t="shared" si="656"/>
        <v/>
      </c>
      <c r="J3297" s="180"/>
      <c r="K3297" s="46"/>
      <c r="L3297" s="41"/>
      <c r="M3297" s="39"/>
      <c r="N3297" s="39"/>
      <c r="O3297" s="39"/>
      <c r="P3297" s="57" t="str">
        <f t="shared" si="657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55"/>
        <v/>
      </c>
      <c r="Z3297" s="26" t="str">
        <f t="shared" si="665"/>
        <v/>
      </c>
      <c r="AA3297" s="39"/>
      <c r="AB3297" s="35" t="str">
        <f t="shared" si="666"/>
        <v/>
      </c>
      <c r="AC3297" s="42" t="str">
        <f t="shared" si="658"/>
        <v/>
      </c>
      <c r="AD3297" s="38"/>
      <c r="AE3297" s="43" t="str">
        <f t="shared" si="659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60"/>
        <v>0</v>
      </c>
      <c r="AJ3297" s="44">
        <f t="shared" si="661"/>
        <v>0</v>
      </c>
      <c r="AK3297" s="45" t="str">
        <f t="shared" si="662"/>
        <v/>
      </c>
      <c r="AL3297" s="41"/>
      <c r="AM3297" s="41"/>
      <c r="AN3297" s="41"/>
      <c r="AO3297" s="41"/>
      <c r="AP3297" s="45" t="str">
        <f t="shared" si="663"/>
        <v/>
      </c>
      <c r="AQ3297" s="45" t="str">
        <f t="shared" si="664"/>
        <v/>
      </c>
    </row>
    <row r="3298" spans="1:43" s="15" customFormat="1">
      <c r="A3298" s="39"/>
      <c r="B3298" s="40"/>
      <c r="C3298" s="40"/>
      <c r="D3298" s="5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56"/>
        <v/>
      </c>
      <c r="J3298" s="180"/>
      <c r="K3298" s="46"/>
      <c r="L3298" s="41"/>
      <c r="M3298" s="39"/>
      <c r="N3298" s="39"/>
      <c r="O3298" s="39"/>
      <c r="P3298" s="57" t="str">
        <f t="shared" si="657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55"/>
        <v/>
      </c>
      <c r="Z3298" s="26" t="str">
        <f t="shared" si="665"/>
        <v/>
      </c>
      <c r="AA3298" s="39"/>
      <c r="AB3298" s="35" t="str">
        <f t="shared" si="666"/>
        <v/>
      </c>
      <c r="AC3298" s="42" t="str">
        <f t="shared" si="658"/>
        <v/>
      </c>
      <c r="AD3298" s="38"/>
      <c r="AE3298" s="43" t="str">
        <f t="shared" si="659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60"/>
        <v>0</v>
      </c>
      <c r="AJ3298" s="44">
        <f t="shared" si="661"/>
        <v>0</v>
      </c>
      <c r="AK3298" s="45" t="str">
        <f t="shared" si="662"/>
        <v/>
      </c>
      <c r="AL3298" s="41"/>
      <c r="AM3298" s="41"/>
      <c r="AN3298" s="41"/>
      <c r="AO3298" s="41"/>
      <c r="AP3298" s="45" t="str">
        <f t="shared" si="663"/>
        <v/>
      </c>
      <c r="AQ3298" s="45" t="str">
        <f t="shared" si="664"/>
        <v/>
      </c>
    </row>
    <row r="3299" spans="1:43" s="15" customFormat="1">
      <c r="A3299" s="39"/>
      <c r="B3299" s="40"/>
      <c r="C3299" s="40"/>
      <c r="D3299" s="57" t="str">
        <f t="shared" si="667"/>
        <v/>
      </c>
      <c r="E3299" s="39"/>
      <c r="F3299" s="40"/>
      <c r="G3299" s="40"/>
      <c r="H3299" s="46"/>
      <c r="I3299" s="57" t="str">
        <f t="shared" si="656"/>
        <v/>
      </c>
      <c r="J3299" s="180"/>
      <c r="K3299" s="46"/>
      <c r="L3299" s="41"/>
      <c r="M3299" s="39"/>
      <c r="N3299" s="39"/>
      <c r="O3299" s="39"/>
      <c r="P3299" s="57" t="str">
        <f t="shared" si="657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55"/>
        <v/>
      </c>
      <c r="Z3299" s="26" t="str">
        <f t="shared" si="665"/>
        <v/>
      </c>
      <c r="AA3299" s="39"/>
      <c r="AB3299" s="35" t="str">
        <f t="shared" si="666"/>
        <v/>
      </c>
      <c r="AC3299" s="42" t="str">
        <f t="shared" si="658"/>
        <v/>
      </c>
      <c r="AD3299" s="38"/>
      <c r="AE3299" s="43" t="str">
        <f t="shared" si="659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60"/>
        <v>0</v>
      </c>
      <c r="AJ3299" s="44">
        <f t="shared" si="661"/>
        <v>0</v>
      </c>
      <c r="AK3299" s="45" t="str">
        <f t="shared" si="662"/>
        <v/>
      </c>
      <c r="AL3299" s="41"/>
      <c r="AM3299" s="41"/>
      <c r="AN3299" s="41"/>
      <c r="AO3299" s="41"/>
      <c r="AP3299" s="45" t="str">
        <f t="shared" si="663"/>
        <v/>
      </c>
      <c r="AQ3299" s="45" t="str">
        <f t="shared" si="664"/>
        <v/>
      </c>
    </row>
    <row r="3300" spans="1:43" s="15" customFormat="1">
      <c r="A3300" s="39"/>
      <c r="B3300" s="40"/>
      <c r="C3300" s="40"/>
      <c r="D3300" s="57" t="str">
        <f t="shared" si="667"/>
        <v/>
      </c>
      <c r="E3300" s="39"/>
      <c r="F3300" s="40"/>
      <c r="G3300" s="40"/>
      <c r="H3300" s="46"/>
      <c r="I3300" s="57" t="str">
        <f t="shared" si="656"/>
        <v/>
      </c>
      <c r="J3300" s="180"/>
      <c r="K3300" s="46"/>
      <c r="L3300" s="41"/>
      <c r="M3300" s="39"/>
      <c r="N3300" s="39"/>
      <c r="O3300" s="39"/>
      <c r="P3300" s="57" t="str">
        <f t="shared" si="657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55"/>
        <v/>
      </c>
      <c r="Z3300" s="26" t="str">
        <f t="shared" si="665"/>
        <v/>
      </c>
      <c r="AA3300" s="39"/>
      <c r="AB3300" s="35" t="str">
        <f t="shared" si="666"/>
        <v/>
      </c>
      <c r="AC3300" s="42" t="str">
        <f t="shared" si="658"/>
        <v/>
      </c>
      <c r="AD3300" s="38"/>
      <c r="AE3300" s="43" t="str">
        <f t="shared" si="659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60"/>
        <v>0</v>
      </c>
      <c r="AJ3300" s="44">
        <f t="shared" si="661"/>
        <v>0</v>
      </c>
      <c r="AK3300" s="45" t="str">
        <f t="shared" si="662"/>
        <v/>
      </c>
      <c r="AL3300" s="41"/>
      <c r="AM3300" s="41"/>
      <c r="AN3300" s="41"/>
      <c r="AO3300" s="41"/>
      <c r="AP3300" s="45" t="str">
        <f t="shared" si="663"/>
        <v/>
      </c>
      <c r="AQ3300" s="45" t="str">
        <f t="shared" si="664"/>
        <v/>
      </c>
    </row>
    <row r="3301" spans="1:43" s="15" customFormat="1">
      <c r="A3301" s="39"/>
      <c r="B3301" s="40"/>
      <c r="C3301" s="40"/>
      <c r="D3301" s="57" t="str">
        <f t="shared" si="667"/>
        <v/>
      </c>
      <c r="E3301" s="39"/>
      <c r="F3301" s="40"/>
      <c r="G3301" s="40"/>
      <c r="H3301" s="46"/>
      <c r="I3301" s="57" t="str">
        <f t="shared" si="656"/>
        <v/>
      </c>
      <c r="J3301" s="180"/>
      <c r="K3301" s="46"/>
      <c r="L3301" s="41"/>
      <c r="M3301" s="39"/>
      <c r="N3301" s="39"/>
      <c r="O3301" s="39"/>
      <c r="P3301" s="57" t="str">
        <f t="shared" si="657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68">IF(W3301="","",IF(W3301="RMB","1.13", "1"))</f>
        <v/>
      </c>
      <c r="Z3301" s="26" t="str">
        <f t="shared" si="665"/>
        <v/>
      </c>
      <c r="AA3301" s="39"/>
      <c r="AB3301" s="35" t="str">
        <f t="shared" si="666"/>
        <v/>
      </c>
      <c r="AC3301" s="42" t="str">
        <f t="shared" si="658"/>
        <v/>
      </c>
      <c r="AD3301" s="38"/>
      <c r="AE3301" s="43" t="str">
        <f t="shared" si="659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60"/>
        <v>0</v>
      </c>
      <c r="AJ3301" s="44">
        <f t="shared" si="661"/>
        <v>0</v>
      </c>
      <c r="AK3301" s="45" t="str">
        <f t="shared" si="662"/>
        <v/>
      </c>
      <c r="AL3301" s="41"/>
      <c r="AM3301" s="41"/>
      <c r="AN3301" s="41"/>
      <c r="AO3301" s="41"/>
      <c r="AP3301" s="45" t="str">
        <f t="shared" si="663"/>
        <v/>
      </c>
      <c r="AQ3301" s="45" t="str">
        <f t="shared" si="664"/>
        <v/>
      </c>
    </row>
    <row r="3302" spans="1:43" s="15" customFormat="1">
      <c r="A3302" s="39"/>
      <c r="B3302" s="40"/>
      <c r="C3302" s="40"/>
      <c r="D3302" s="57" t="str">
        <f t="shared" si="667"/>
        <v/>
      </c>
      <c r="E3302" s="39"/>
      <c r="F3302" s="40"/>
      <c r="G3302" s="40"/>
      <c r="H3302" s="46"/>
      <c r="I3302" s="57" t="str">
        <f t="shared" si="656"/>
        <v/>
      </c>
      <c r="J3302" s="180"/>
      <c r="K3302" s="46"/>
      <c r="L3302" s="41"/>
      <c r="M3302" s="39"/>
      <c r="N3302" s="39"/>
      <c r="O3302" s="39"/>
      <c r="P3302" s="57" t="str">
        <f t="shared" si="657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68"/>
        <v/>
      </c>
      <c r="Z3302" s="26" t="str">
        <f t="shared" si="665"/>
        <v/>
      </c>
      <c r="AA3302" s="39"/>
      <c r="AB3302" s="35" t="str">
        <f t="shared" si="666"/>
        <v/>
      </c>
      <c r="AC3302" s="42" t="str">
        <f t="shared" si="658"/>
        <v/>
      </c>
      <c r="AD3302" s="38"/>
      <c r="AE3302" s="43" t="str">
        <f t="shared" si="659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60"/>
        <v>0</v>
      </c>
      <c r="AJ3302" s="44">
        <f t="shared" si="661"/>
        <v>0</v>
      </c>
      <c r="AK3302" s="45" t="str">
        <f t="shared" si="662"/>
        <v/>
      </c>
      <c r="AL3302" s="41"/>
      <c r="AM3302" s="41"/>
      <c r="AN3302" s="41"/>
      <c r="AO3302" s="41"/>
      <c r="AP3302" s="45" t="str">
        <f t="shared" si="663"/>
        <v/>
      </c>
      <c r="AQ3302" s="45" t="str">
        <f t="shared" si="664"/>
        <v/>
      </c>
    </row>
    <row r="3303" spans="1:43" s="15" customFormat="1">
      <c r="A3303" s="39"/>
      <c r="B3303" s="40"/>
      <c r="C3303" s="40"/>
      <c r="D3303" s="57" t="str">
        <f t="shared" si="667"/>
        <v/>
      </c>
      <c r="E3303" s="39"/>
      <c r="F3303" s="40"/>
      <c r="G3303" s="40"/>
      <c r="H3303" s="46"/>
      <c r="I3303" s="57" t="str">
        <f t="shared" si="656"/>
        <v/>
      </c>
      <c r="J3303" s="180"/>
      <c r="K3303" s="46"/>
      <c r="L3303" s="41"/>
      <c r="M3303" s="39"/>
      <c r="N3303" s="39"/>
      <c r="O3303" s="39"/>
      <c r="P3303" s="57" t="str">
        <f t="shared" si="657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68"/>
        <v/>
      </c>
      <c r="Z3303" s="26" t="str">
        <f t="shared" si="665"/>
        <v/>
      </c>
      <c r="AA3303" s="39"/>
      <c r="AB3303" s="35" t="str">
        <f t="shared" si="666"/>
        <v/>
      </c>
      <c r="AC3303" s="42" t="str">
        <f t="shared" si="658"/>
        <v/>
      </c>
      <c r="AD3303" s="38"/>
      <c r="AE3303" s="43" t="str">
        <f t="shared" si="659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60"/>
        <v>0</v>
      </c>
      <c r="AJ3303" s="44">
        <f t="shared" si="661"/>
        <v>0</v>
      </c>
      <c r="AK3303" s="45" t="str">
        <f t="shared" si="662"/>
        <v/>
      </c>
      <c r="AL3303" s="41"/>
      <c r="AM3303" s="41"/>
      <c r="AN3303" s="41"/>
      <c r="AO3303" s="41"/>
      <c r="AP3303" s="45" t="str">
        <f t="shared" si="663"/>
        <v/>
      </c>
      <c r="AQ3303" s="45" t="str">
        <f t="shared" si="664"/>
        <v/>
      </c>
    </row>
    <row r="3304" spans="1:43" s="15" customFormat="1">
      <c r="A3304" s="39"/>
      <c r="B3304" s="40"/>
      <c r="C3304" s="40"/>
      <c r="D3304" s="57" t="str">
        <f t="shared" si="667"/>
        <v/>
      </c>
      <c r="E3304" s="39"/>
      <c r="F3304" s="40"/>
      <c r="G3304" s="40"/>
      <c r="H3304" s="46"/>
      <c r="I3304" s="57" t="str">
        <f t="shared" si="656"/>
        <v/>
      </c>
      <c r="J3304" s="180"/>
      <c r="K3304" s="46"/>
      <c r="L3304" s="41"/>
      <c r="M3304" s="39"/>
      <c r="N3304" s="39"/>
      <c r="O3304" s="39"/>
      <c r="P3304" s="57" t="str">
        <f t="shared" si="657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68"/>
        <v/>
      </c>
      <c r="Z3304" s="26" t="str">
        <f t="shared" si="665"/>
        <v/>
      </c>
      <c r="AA3304" s="39"/>
      <c r="AB3304" s="35" t="str">
        <f t="shared" si="666"/>
        <v/>
      </c>
      <c r="AC3304" s="42" t="str">
        <f t="shared" si="658"/>
        <v/>
      </c>
      <c r="AD3304" s="38"/>
      <c r="AE3304" s="43" t="str">
        <f t="shared" si="659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60"/>
        <v>0</v>
      </c>
      <c r="AJ3304" s="44">
        <f t="shared" si="661"/>
        <v>0</v>
      </c>
      <c r="AK3304" s="45" t="str">
        <f t="shared" si="662"/>
        <v/>
      </c>
      <c r="AL3304" s="41"/>
      <c r="AM3304" s="41"/>
      <c r="AN3304" s="41"/>
      <c r="AO3304" s="41"/>
      <c r="AP3304" s="45" t="str">
        <f t="shared" si="663"/>
        <v/>
      </c>
      <c r="AQ3304" s="45" t="str">
        <f t="shared" si="664"/>
        <v/>
      </c>
    </row>
    <row r="3305" spans="1:43" s="15" customFormat="1">
      <c r="A3305" s="39"/>
      <c r="B3305" s="40"/>
      <c r="C3305" s="40"/>
      <c r="D3305" s="57" t="str">
        <f t="shared" si="667"/>
        <v/>
      </c>
      <c r="E3305" s="39"/>
      <c r="F3305" s="40"/>
      <c r="G3305" s="40"/>
      <c r="H3305" s="46"/>
      <c r="I3305" s="57" t="str">
        <f t="shared" si="656"/>
        <v/>
      </c>
      <c r="J3305" s="180"/>
      <c r="K3305" s="46"/>
      <c r="L3305" s="41"/>
      <c r="M3305" s="39"/>
      <c r="N3305" s="39"/>
      <c r="O3305" s="39"/>
      <c r="P3305" s="57" t="str">
        <f t="shared" si="657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68"/>
        <v/>
      </c>
      <c r="Z3305" s="26" t="str">
        <f t="shared" si="665"/>
        <v/>
      </c>
      <c r="AA3305" s="39"/>
      <c r="AB3305" s="35" t="str">
        <f t="shared" si="666"/>
        <v/>
      </c>
      <c r="AC3305" s="42" t="str">
        <f t="shared" si="658"/>
        <v/>
      </c>
      <c r="AD3305" s="38"/>
      <c r="AE3305" s="43" t="str">
        <f t="shared" si="659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60"/>
        <v>0</v>
      </c>
      <c r="AJ3305" s="44">
        <f t="shared" si="661"/>
        <v>0</v>
      </c>
      <c r="AK3305" s="45" t="str">
        <f t="shared" si="662"/>
        <v/>
      </c>
      <c r="AL3305" s="41"/>
      <c r="AM3305" s="41"/>
      <c r="AN3305" s="41"/>
      <c r="AO3305" s="41"/>
      <c r="AP3305" s="45" t="str">
        <f t="shared" si="663"/>
        <v/>
      </c>
      <c r="AQ3305" s="45" t="str">
        <f t="shared" si="664"/>
        <v/>
      </c>
    </row>
    <row r="3306" spans="1:43" s="15" customFormat="1">
      <c r="A3306" s="39"/>
      <c r="B3306" s="40"/>
      <c r="C3306" s="40"/>
      <c r="D3306" s="57" t="str">
        <f t="shared" si="667"/>
        <v/>
      </c>
      <c r="E3306" s="39"/>
      <c r="F3306" s="40"/>
      <c r="G3306" s="40"/>
      <c r="H3306" s="46"/>
      <c r="I3306" s="57" t="str">
        <f t="shared" si="656"/>
        <v/>
      </c>
      <c r="J3306" s="180"/>
      <c r="K3306" s="46"/>
      <c r="L3306" s="41"/>
      <c r="M3306" s="39"/>
      <c r="N3306" s="39"/>
      <c r="O3306" s="39"/>
      <c r="P3306" s="57" t="str">
        <f t="shared" si="657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68"/>
        <v/>
      </c>
      <c r="Z3306" s="26" t="str">
        <f t="shared" si="665"/>
        <v/>
      </c>
      <c r="AA3306" s="39"/>
      <c r="AB3306" s="35" t="str">
        <f t="shared" si="666"/>
        <v/>
      </c>
      <c r="AC3306" s="42" t="str">
        <f t="shared" si="658"/>
        <v/>
      </c>
      <c r="AD3306" s="38"/>
      <c r="AE3306" s="43" t="str">
        <f t="shared" si="659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60"/>
        <v>0</v>
      </c>
      <c r="AJ3306" s="44">
        <f t="shared" si="661"/>
        <v>0</v>
      </c>
      <c r="AK3306" s="45" t="str">
        <f t="shared" si="662"/>
        <v/>
      </c>
      <c r="AL3306" s="41"/>
      <c r="AM3306" s="41"/>
      <c r="AN3306" s="41"/>
      <c r="AO3306" s="41"/>
      <c r="AP3306" s="45" t="str">
        <f t="shared" si="663"/>
        <v/>
      </c>
      <c r="AQ3306" s="45" t="str">
        <f t="shared" si="664"/>
        <v/>
      </c>
    </row>
    <row r="3307" spans="1:43" s="15" customFormat="1">
      <c r="A3307" s="39"/>
      <c r="B3307" s="40"/>
      <c r="C3307" s="40"/>
      <c r="D3307" s="57" t="str">
        <f t="shared" si="667"/>
        <v/>
      </c>
      <c r="E3307" s="39"/>
      <c r="F3307" s="40"/>
      <c r="G3307" s="40"/>
      <c r="H3307" s="46"/>
      <c r="I3307" s="57" t="str">
        <f t="shared" si="656"/>
        <v/>
      </c>
      <c r="J3307" s="180"/>
      <c r="K3307" s="46"/>
      <c r="L3307" s="41"/>
      <c r="M3307" s="39"/>
      <c r="N3307" s="39"/>
      <c r="O3307" s="39"/>
      <c r="P3307" s="57" t="str">
        <f t="shared" si="657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68"/>
        <v/>
      </c>
      <c r="Z3307" s="26" t="str">
        <f t="shared" si="665"/>
        <v/>
      </c>
      <c r="AA3307" s="39"/>
      <c r="AB3307" s="35" t="str">
        <f t="shared" si="666"/>
        <v/>
      </c>
      <c r="AC3307" s="42" t="str">
        <f t="shared" si="658"/>
        <v/>
      </c>
      <c r="AD3307" s="38"/>
      <c r="AE3307" s="43" t="str">
        <f t="shared" si="659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60"/>
        <v>0</v>
      </c>
      <c r="AJ3307" s="44">
        <f t="shared" si="661"/>
        <v>0</v>
      </c>
      <c r="AK3307" s="45" t="str">
        <f t="shared" si="662"/>
        <v/>
      </c>
      <c r="AL3307" s="41"/>
      <c r="AM3307" s="41"/>
      <c r="AN3307" s="41"/>
      <c r="AO3307" s="41"/>
      <c r="AP3307" s="45" t="str">
        <f t="shared" si="663"/>
        <v/>
      </c>
      <c r="AQ3307" s="45" t="str">
        <f t="shared" si="664"/>
        <v/>
      </c>
    </row>
    <row r="3308" spans="1:43" s="15" customFormat="1">
      <c r="A3308" s="39"/>
      <c r="B3308" s="40"/>
      <c r="C3308" s="40"/>
      <c r="D3308" s="57" t="str">
        <f t="shared" si="667"/>
        <v/>
      </c>
      <c r="E3308" s="39"/>
      <c r="F3308" s="40"/>
      <c r="G3308" s="40"/>
      <c r="H3308" s="46"/>
      <c r="I3308" s="57" t="str">
        <f t="shared" si="656"/>
        <v/>
      </c>
      <c r="J3308" s="180"/>
      <c r="K3308" s="46"/>
      <c r="L3308" s="41"/>
      <c r="M3308" s="39"/>
      <c r="N3308" s="39"/>
      <c r="O3308" s="39"/>
      <c r="P3308" s="57" t="str">
        <f t="shared" si="657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68"/>
        <v/>
      </c>
      <c r="Z3308" s="26" t="str">
        <f t="shared" si="665"/>
        <v/>
      </c>
      <c r="AA3308" s="39"/>
      <c r="AB3308" s="35" t="str">
        <f t="shared" si="666"/>
        <v/>
      </c>
      <c r="AC3308" s="42" t="str">
        <f t="shared" si="658"/>
        <v/>
      </c>
      <c r="AD3308" s="38"/>
      <c r="AE3308" s="43" t="str">
        <f t="shared" si="659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60"/>
        <v>0</v>
      </c>
      <c r="AJ3308" s="44">
        <f t="shared" si="661"/>
        <v>0</v>
      </c>
      <c r="AK3308" s="45" t="str">
        <f t="shared" si="662"/>
        <v/>
      </c>
      <c r="AL3308" s="41"/>
      <c r="AM3308" s="41"/>
      <c r="AN3308" s="41"/>
      <c r="AO3308" s="41"/>
      <c r="AP3308" s="45" t="str">
        <f t="shared" si="663"/>
        <v/>
      </c>
      <c r="AQ3308" s="45" t="str">
        <f t="shared" si="664"/>
        <v/>
      </c>
    </row>
    <row r="3309" spans="1:43" s="15" customFormat="1">
      <c r="A3309" s="39"/>
      <c r="B3309" s="40"/>
      <c r="C3309" s="40"/>
      <c r="D3309" s="57" t="str">
        <f t="shared" si="667"/>
        <v/>
      </c>
      <c r="E3309" s="39"/>
      <c r="F3309" s="40"/>
      <c r="G3309" s="40"/>
      <c r="H3309" s="46"/>
      <c r="I3309" s="57" t="str">
        <f t="shared" si="656"/>
        <v/>
      </c>
      <c r="J3309" s="180"/>
      <c r="K3309" s="46"/>
      <c r="L3309" s="41"/>
      <c r="M3309" s="39"/>
      <c r="N3309" s="39"/>
      <c r="O3309" s="39"/>
      <c r="P3309" s="57" t="str">
        <f t="shared" si="657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68"/>
        <v/>
      </c>
      <c r="Z3309" s="26" t="str">
        <f t="shared" si="665"/>
        <v/>
      </c>
      <c r="AA3309" s="39"/>
      <c r="AB3309" s="35" t="str">
        <f t="shared" si="666"/>
        <v/>
      </c>
      <c r="AC3309" s="42" t="str">
        <f t="shared" si="658"/>
        <v/>
      </c>
      <c r="AD3309" s="38"/>
      <c r="AE3309" s="43" t="str">
        <f t="shared" si="659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60"/>
        <v>0</v>
      </c>
      <c r="AJ3309" s="44">
        <f t="shared" si="661"/>
        <v>0</v>
      </c>
      <c r="AK3309" s="45" t="str">
        <f t="shared" si="662"/>
        <v/>
      </c>
      <c r="AL3309" s="41"/>
      <c r="AM3309" s="41"/>
      <c r="AN3309" s="41"/>
      <c r="AO3309" s="41"/>
      <c r="AP3309" s="45" t="str">
        <f t="shared" si="663"/>
        <v/>
      </c>
      <c r="AQ3309" s="45" t="str">
        <f t="shared" si="664"/>
        <v/>
      </c>
    </row>
    <row r="3310" spans="1:43" s="15" customFormat="1">
      <c r="A3310" s="39"/>
      <c r="B3310" s="40"/>
      <c r="C3310" s="40"/>
      <c r="D3310" s="57" t="str">
        <f t="shared" si="667"/>
        <v/>
      </c>
      <c r="E3310" s="39"/>
      <c r="F3310" s="40"/>
      <c r="G3310" s="40"/>
      <c r="H3310" s="46"/>
      <c r="I3310" s="57" t="str">
        <f t="shared" si="656"/>
        <v/>
      </c>
      <c r="J3310" s="180"/>
      <c r="K3310" s="46"/>
      <c r="L3310" s="41"/>
      <c r="M3310" s="39"/>
      <c r="N3310" s="39"/>
      <c r="O3310" s="39"/>
      <c r="P3310" s="57" t="str">
        <f t="shared" si="657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68"/>
        <v/>
      </c>
      <c r="Z3310" s="26" t="str">
        <f t="shared" si="665"/>
        <v/>
      </c>
      <c r="AA3310" s="39"/>
      <c r="AB3310" s="35" t="str">
        <f t="shared" si="666"/>
        <v/>
      </c>
      <c r="AC3310" s="42" t="str">
        <f t="shared" si="658"/>
        <v/>
      </c>
      <c r="AD3310" s="38"/>
      <c r="AE3310" s="43" t="str">
        <f t="shared" si="659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60"/>
        <v>0</v>
      </c>
      <c r="AJ3310" s="44">
        <f t="shared" si="661"/>
        <v>0</v>
      </c>
      <c r="AK3310" s="45" t="str">
        <f t="shared" si="662"/>
        <v/>
      </c>
      <c r="AL3310" s="41"/>
      <c r="AM3310" s="41"/>
      <c r="AN3310" s="41"/>
      <c r="AO3310" s="41"/>
      <c r="AP3310" s="45" t="str">
        <f t="shared" si="663"/>
        <v/>
      </c>
      <c r="AQ3310" s="45" t="str">
        <f t="shared" si="664"/>
        <v/>
      </c>
    </row>
    <row r="3311" spans="1:43" s="15" customFormat="1">
      <c r="A3311" s="39"/>
      <c r="B3311" s="40"/>
      <c r="C3311" s="40"/>
      <c r="D3311" s="57" t="str">
        <f t="shared" si="667"/>
        <v/>
      </c>
      <c r="E3311" s="39"/>
      <c r="F3311" s="40"/>
      <c r="G3311" s="40"/>
      <c r="H3311" s="46"/>
      <c r="I3311" s="57" t="str">
        <f t="shared" si="656"/>
        <v/>
      </c>
      <c r="J3311" s="180"/>
      <c r="K3311" s="46"/>
      <c r="L3311" s="41"/>
      <c r="M3311" s="39"/>
      <c r="N3311" s="39"/>
      <c r="O3311" s="39"/>
      <c r="P3311" s="57" t="str">
        <f t="shared" si="657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68"/>
        <v/>
      </c>
      <c r="Z3311" s="26" t="str">
        <f t="shared" si="665"/>
        <v/>
      </c>
      <c r="AA3311" s="39"/>
      <c r="AB3311" s="35" t="str">
        <f t="shared" si="666"/>
        <v/>
      </c>
      <c r="AC3311" s="42" t="str">
        <f t="shared" si="658"/>
        <v/>
      </c>
      <c r="AD3311" s="38"/>
      <c r="AE3311" s="43" t="str">
        <f t="shared" si="659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60"/>
        <v>0</v>
      </c>
      <c r="AJ3311" s="44">
        <f t="shared" si="661"/>
        <v>0</v>
      </c>
      <c r="AK3311" s="45" t="str">
        <f t="shared" si="662"/>
        <v/>
      </c>
      <c r="AL3311" s="41"/>
      <c r="AM3311" s="41"/>
      <c r="AN3311" s="41"/>
      <c r="AO3311" s="41"/>
      <c r="AP3311" s="45" t="str">
        <f t="shared" si="663"/>
        <v/>
      </c>
      <c r="AQ3311" s="45" t="str">
        <f t="shared" si="664"/>
        <v/>
      </c>
    </row>
    <row r="3312" spans="1:43" s="15" customFormat="1">
      <c r="A3312" s="39"/>
      <c r="B3312" s="40"/>
      <c r="C3312" s="40"/>
      <c r="D3312" s="57" t="str">
        <f t="shared" si="667"/>
        <v/>
      </c>
      <c r="E3312" s="39"/>
      <c r="F3312" s="40"/>
      <c r="G3312" s="40"/>
      <c r="H3312" s="46"/>
      <c r="I3312" s="57" t="str">
        <f t="shared" si="656"/>
        <v/>
      </c>
      <c r="J3312" s="180"/>
      <c r="K3312" s="46"/>
      <c r="L3312" s="41"/>
      <c r="M3312" s="39"/>
      <c r="N3312" s="39"/>
      <c r="O3312" s="39"/>
      <c r="P3312" s="57" t="str">
        <f t="shared" si="657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68"/>
        <v/>
      </c>
      <c r="Z3312" s="26" t="str">
        <f t="shared" si="665"/>
        <v/>
      </c>
      <c r="AA3312" s="39"/>
      <c r="AB3312" s="35" t="str">
        <f t="shared" si="666"/>
        <v/>
      </c>
      <c r="AC3312" s="42" t="str">
        <f t="shared" si="658"/>
        <v/>
      </c>
      <c r="AD3312" s="38"/>
      <c r="AE3312" s="43" t="str">
        <f t="shared" si="659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60"/>
        <v>0</v>
      </c>
      <c r="AJ3312" s="44">
        <f t="shared" si="661"/>
        <v>0</v>
      </c>
      <c r="AK3312" s="45" t="str">
        <f t="shared" si="662"/>
        <v/>
      </c>
      <c r="AL3312" s="41"/>
      <c r="AM3312" s="41"/>
      <c r="AN3312" s="41"/>
      <c r="AO3312" s="41"/>
      <c r="AP3312" s="45" t="str">
        <f t="shared" si="663"/>
        <v/>
      </c>
      <c r="AQ3312" s="45" t="str">
        <f t="shared" si="664"/>
        <v/>
      </c>
    </row>
    <row r="3313" spans="1:43" s="15" customFormat="1">
      <c r="A3313" s="39"/>
      <c r="B3313" s="40"/>
      <c r="C3313" s="40"/>
      <c r="D3313" s="57" t="str">
        <f t="shared" si="667"/>
        <v/>
      </c>
      <c r="E3313" s="39"/>
      <c r="F3313" s="40"/>
      <c r="G3313" s="40"/>
      <c r="H3313" s="46"/>
      <c r="I3313" s="57" t="str">
        <f t="shared" si="656"/>
        <v/>
      </c>
      <c r="J3313" s="180"/>
      <c r="K3313" s="46"/>
      <c r="L3313" s="41"/>
      <c r="M3313" s="39"/>
      <c r="N3313" s="39"/>
      <c r="O3313" s="39"/>
      <c r="P3313" s="57" t="str">
        <f t="shared" si="657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68"/>
        <v/>
      </c>
      <c r="Z3313" s="26" t="str">
        <f t="shared" si="665"/>
        <v/>
      </c>
      <c r="AA3313" s="39"/>
      <c r="AB3313" s="35" t="str">
        <f t="shared" si="666"/>
        <v/>
      </c>
      <c r="AC3313" s="42" t="str">
        <f t="shared" si="658"/>
        <v/>
      </c>
      <c r="AD3313" s="38"/>
      <c r="AE3313" s="43" t="str">
        <f t="shared" si="659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60"/>
        <v>0</v>
      </c>
      <c r="AJ3313" s="44">
        <f t="shared" si="661"/>
        <v>0</v>
      </c>
      <c r="AK3313" s="45" t="str">
        <f t="shared" si="662"/>
        <v/>
      </c>
      <c r="AL3313" s="41"/>
      <c r="AM3313" s="41"/>
      <c r="AN3313" s="41"/>
      <c r="AO3313" s="41"/>
      <c r="AP3313" s="45" t="str">
        <f t="shared" si="663"/>
        <v/>
      </c>
      <c r="AQ3313" s="45" t="str">
        <f t="shared" si="664"/>
        <v/>
      </c>
    </row>
    <row r="3314" spans="1:43" s="15" customFormat="1">
      <c r="A3314" s="39"/>
      <c r="B3314" s="40"/>
      <c r="C3314" s="40"/>
      <c r="D3314" s="57" t="str">
        <f t="shared" si="667"/>
        <v/>
      </c>
      <c r="E3314" s="39"/>
      <c r="F3314" s="40"/>
      <c r="G3314" s="40"/>
      <c r="H3314" s="46"/>
      <c r="I3314" s="57" t="str">
        <f t="shared" si="656"/>
        <v/>
      </c>
      <c r="J3314" s="180"/>
      <c r="K3314" s="46"/>
      <c r="L3314" s="41"/>
      <c r="M3314" s="39"/>
      <c r="N3314" s="39"/>
      <c r="O3314" s="39"/>
      <c r="P3314" s="57" t="str">
        <f t="shared" si="657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68"/>
        <v/>
      </c>
      <c r="Z3314" s="26" t="str">
        <f t="shared" si="665"/>
        <v/>
      </c>
      <c r="AA3314" s="39"/>
      <c r="AB3314" s="35" t="str">
        <f t="shared" si="666"/>
        <v/>
      </c>
      <c r="AC3314" s="42" t="str">
        <f t="shared" si="658"/>
        <v/>
      </c>
      <c r="AD3314" s="38"/>
      <c r="AE3314" s="43" t="str">
        <f t="shared" si="659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60"/>
        <v>0</v>
      </c>
      <c r="AJ3314" s="44">
        <f t="shared" si="661"/>
        <v>0</v>
      </c>
      <c r="AK3314" s="45" t="str">
        <f t="shared" si="662"/>
        <v/>
      </c>
      <c r="AL3314" s="41"/>
      <c r="AM3314" s="41"/>
      <c r="AN3314" s="41"/>
      <c r="AO3314" s="41"/>
      <c r="AP3314" s="45" t="str">
        <f t="shared" si="663"/>
        <v/>
      </c>
      <c r="AQ3314" s="45" t="str">
        <f t="shared" si="664"/>
        <v/>
      </c>
    </row>
    <row r="3315" spans="1:43" s="15" customFormat="1">
      <c r="A3315" s="39"/>
      <c r="B3315" s="40"/>
      <c r="C3315" s="40"/>
      <c r="D3315" s="57" t="str">
        <f t="shared" si="667"/>
        <v/>
      </c>
      <c r="E3315" s="39"/>
      <c r="F3315" s="40"/>
      <c r="G3315" s="40"/>
      <c r="H3315" s="46"/>
      <c r="I3315" s="57" t="str">
        <f t="shared" si="656"/>
        <v/>
      </c>
      <c r="J3315" s="180"/>
      <c r="K3315" s="46"/>
      <c r="L3315" s="41"/>
      <c r="M3315" s="39"/>
      <c r="N3315" s="39"/>
      <c r="O3315" s="39"/>
      <c r="P3315" s="57" t="str">
        <f t="shared" si="657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68"/>
        <v/>
      </c>
      <c r="Z3315" s="26" t="str">
        <f t="shared" si="665"/>
        <v/>
      </c>
      <c r="AA3315" s="39"/>
      <c r="AB3315" s="35" t="str">
        <f t="shared" si="666"/>
        <v/>
      </c>
      <c r="AC3315" s="42" t="str">
        <f t="shared" si="658"/>
        <v/>
      </c>
      <c r="AD3315" s="38"/>
      <c r="AE3315" s="43" t="str">
        <f t="shared" si="659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60"/>
        <v>0</v>
      </c>
      <c r="AJ3315" s="44">
        <f t="shared" si="661"/>
        <v>0</v>
      </c>
      <c r="AK3315" s="45" t="str">
        <f t="shared" si="662"/>
        <v/>
      </c>
      <c r="AL3315" s="41"/>
      <c r="AM3315" s="41"/>
      <c r="AN3315" s="41"/>
      <c r="AO3315" s="41"/>
      <c r="AP3315" s="45" t="str">
        <f t="shared" si="663"/>
        <v/>
      </c>
      <c r="AQ3315" s="45" t="str">
        <f t="shared" si="664"/>
        <v/>
      </c>
    </row>
    <row r="3316" spans="1:43" s="15" customFormat="1">
      <c r="A3316" s="39"/>
      <c r="B3316" s="40"/>
      <c r="C3316" s="40"/>
      <c r="D3316" s="57" t="str">
        <f t="shared" si="667"/>
        <v/>
      </c>
      <c r="E3316" s="39"/>
      <c r="F3316" s="40"/>
      <c r="G3316" s="40"/>
      <c r="H3316" s="46"/>
      <c r="I3316" s="57" t="str">
        <f t="shared" si="656"/>
        <v/>
      </c>
      <c r="J3316" s="180"/>
      <c r="K3316" s="46"/>
      <c r="L3316" s="41"/>
      <c r="M3316" s="39"/>
      <c r="N3316" s="39"/>
      <c r="O3316" s="39"/>
      <c r="P3316" s="57" t="str">
        <f t="shared" si="657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68"/>
        <v/>
      </c>
      <c r="Z3316" s="26" t="str">
        <f t="shared" si="665"/>
        <v/>
      </c>
      <c r="AA3316" s="39"/>
      <c r="AB3316" s="35" t="str">
        <f t="shared" si="666"/>
        <v/>
      </c>
      <c r="AC3316" s="42" t="str">
        <f t="shared" si="658"/>
        <v/>
      </c>
      <c r="AD3316" s="38"/>
      <c r="AE3316" s="43" t="str">
        <f t="shared" si="659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60"/>
        <v>0</v>
      </c>
      <c r="AJ3316" s="44">
        <f t="shared" si="661"/>
        <v>0</v>
      </c>
      <c r="AK3316" s="45" t="str">
        <f t="shared" si="662"/>
        <v/>
      </c>
      <c r="AL3316" s="41"/>
      <c r="AM3316" s="41"/>
      <c r="AN3316" s="41"/>
      <c r="AO3316" s="41"/>
      <c r="AP3316" s="45" t="str">
        <f t="shared" si="663"/>
        <v/>
      </c>
      <c r="AQ3316" s="45" t="str">
        <f t="shared" si="664"/>
        <v/>
      </c>
    </row>
    <row r="3317" spans="1:43" s="15" customFormat="1">
      <c r="A3317" s="39"/>
      <c r="B3317" s="40"/>
      <c r="C3317" s="40"/>
      <c r="D3317" s="57" t="str">
        <f t="shared" si="667"/>
        <v/>
      </c>
      <c r="E3317" s="39"/>
      <c r="F3317" s="40"/>
      <c r="G3317" s="40"/>
      <c r="H3317" s="46"/>
      <c r="I3317" s="57" t="str">
        <f t="shared" si="656"/>
        <v/>
      </c>
      <c r="J3317" s="180"/>
      <c r="K3317" s="46"/>
      <c r="L3317" s="41"/>
      <c r="M3317" s="39"/>
      <c r="N3317" s="39"/>
      <c r="O3317" s="39"/>
      <c r="P3317" s="57" t="str">
        <f t="shared" si="657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68"/>
        <v/>
      </c>
      <c r="Z3317" s="26" t="str">
        <f t="shared" si="665"/>
        <v/>
      </c>
      <c r="AA3317" s="39"/>
      <c r="AB3317" s="35" t="str">
        <f t="shared" si="666"/>
        <v/>
      </c>
      <c r="AC3317" s="42" t="str">
        <f t="shared" si="658"/>
        <v/>
      </c>
      <c r="AD3317" s="38"/>
      <c r="AE3317" s="43" t="str">
        <f t="shared" si="659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60"/>
        <v>0</v>
      </c>
      <c r="AJ3317" s="44">
        <f t="shared" si="661"/>
        <v>0</v>
      </c>
      <c r="AK3317" s="45" t="str">
        <f t="shared" si="662"/>
        <v/>
      </c>
      <c r="AL3317" s="41"/>
      <c r="AM3317" s="41"/>
      <c r="AN3317" s="41"/>
      <c r="AO3317" s="41"/>
      <c r="AP3317" s="45" t="str">
        <f t="shared" si="663"/>
        <v/>
      </c>
      <c r="AQ3317" s="45" t="str">
        <f t="shared" si="664"/>
        <v/>
      </c>
    </row>
    <row r="3318" spans="1:43" s="15" customFormat="1">
      <c r="A3318" s="39"/>
      <c r="B3318" s="40"/>
      <c r="C3318" s="40"/>
      <c r="D3318" s="57" t="str">
        <f t="shared" si="667"/>
        <v/>
      </c>
      <c r="E3318" s="39"/>
      <c r="F3318" s="40"/>
      <c r="G3318" s="40"/>
      <c r="H3318" s="46"/>
      <c r="I3318" s="57" t="str">
        <f t="shared" si="656"/>
        <v/>
      </c>
      <c r="J3318" s="180"/>
      <c r="K3318" s="46"/>
      <c r="L3318" s="41"/>
      <c r="M3318" s="39"/>
      <c r="N3318" s="39"/>
      <c r="O3318" s="39"/>
      <c r="P3318" s="57" t="str">
        <f t="shared" si="657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68"/>
        <v/>
      </c>
      <c r="Z3318" s="26" t="str">
        <f t="shared" si="665"/>
        <v/>
      </c>
      <c r="AA3318" s="39"/>
      <c r="AB3318" s="35" t="str">
        <f t="shared" si="666"/>
        <v/>
      </c>
      <c r="AC3318" s="42" t="str">
        <f t="shared" si="658"/>
        <v/>
      </c>
      <c r="AD3318" s="38"/>
      <c r="AE3318" s="43" t="str">
        <f t="shared" si="659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60"/>
        <v>0</v>
      </c>
      <c r="AJ3318" s="44">
        <f t="shared" si="661"/>
        <v>0</v>
      </c>
      <c r="AK3318" s="45" t="str">
        <f t="shared" si="662"/>
        <v/>
      </c>
      <c r="AL3318" s="41"/>
      <c r="AM3318" s="41"/>
      <c r="AN3318" s="41"/>
      <c r="AO3318" s="41"/>
      <c r="AP3318" s="45" t="str">
        <f t="shared" si="663"/>
        <v/>
      </c>
      <c r="AQ3318" s="45" t="str">
        <f t="shared" si="664"/>
        <v/>
      </c>
    </row>
    <row r="3319" spans="1:43" s="15" customFormat="1">
      <c r="A3319" s="39"/>
      <c r="B3319" s="40"/>
      <c r="C3319" s="40"/>
      <c r="D3319" s="57" t="str">
        <f t="shared" si="667"/>
        <v/>
      </c>
      <c r="E3319" s="39"/>
      <c r="F3319" s="40"/>
      <c r="G3319" s="40"/>
      <c r="H3319" s="46"/>
      <c r="I3319" s="57" t="str">
        <f t="shared" si="656"/>
        <v/>
      </c>
      <c r="J3319" s="180"/>
      <c r="K3319" s="46"/>
      <c r="L3319" s="41"/>
      <c r="M3319" s="39"/>
      <c r="N3319" s="39"/>
      <c r="O3319" s="39"/>
      <c r="P3319" s="57" t="str">
        <f t="shared" si="657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68"/>
        <v/>
      </c>
      <c r="Z3319" s="26" t="str">
        <f t="shared" si="665"/>
        <v/>
      </c>
      <c r="AA3319" s="39"/>
      <c r="AB3319" s="35" t="str">
        <f t="shared" si="666"/>
        <v/>
      </c>
      <c r="AC3319" s="42" t="str">
        <f t="shared" si="658"/>
        <v/>
      </c>
      <c r="AD3319" s="38"/>
      <c r="AE3319" s="43" t="str">
        <f t="shared" si="659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60"/>
        <v>0</v>
      </c>
      <c r="AJ3319" s="44">
        <f t="shared" si="661"/>
        <v>0</v>
      </c>
      <c r="AK3319" s="45" t="str">
        <f t="shared" si="662"/>
        <v/>
      </c>
      <c r="AL3319" s="41"/>
      <c r="AM3319" s="41"/>
      <c r="AN3319" s="41"/>
      <c r="AO3319" s="41"/>
      <c r="AP3319" s="45" t="str">
        <f t="shared" si="663"/>
        <v/>
      </c>
      <c r="AQ3319" s="45" t="str">
        <f t="shared" si="664"/>
        <v/>
      </c>
    </row>
    <row r="3320" spans="1:43" s="15" customFormat="1">
      <c r="A3320" s="39"/>
      <c r="B3320" s="40"/>
      <c r="C3320" s="40"/>
      <c r="D3320" s="57" t="str">
        <f t="shared" si="667"/>
        <v/>
      </c>
      <c r="E3320" s="39"/>
      <c r="F3320" s="40"/>
      <c r="G3320" s="40"/>
      <c r="H3320" s="46"/>
      <c r="I3320" s="57" t="str">
        <f t="shared" si="656"/>
        <v/>
      </c>
      <c r="J3320" s="180"/>
      <c r="K3320" s="46"/>
      <c r="L3320" s="41"/>
      <c r="M3320" s="39"/>
      <c r="N3320" s="39"/>
      <c r="O3320" s="39"/>
      <c r="P3320" s="57" t="str">
        <f t="shared" si="657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68"/>
        <v/>
      </c>
      <c r="Z3320" s="26" t="str">
        <f t="shared" si="665"/>
        <v/>
      </c>
      <c r="AA3320" s="39"/>
      <c r="AB3320" s="35" t="str">
        <f t="shared" si="666"/>
        <v/>
      </c>
      <c r="AC3320" s="42" t="str">
        <f t="shared" si="658"/>
        <v/>
      </c>
      <c r="AD3320" s="38"/>
      <c r="AE3320" s="43" t="str">
        <f t="shared" si="659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60"/>
        <v>0</v>
      </c>
      <c r="AJ3320" s="44">
        <f t="shared" si="661"/>
        <v>0</v>
      </c>
      <c r="AK3320" s="45" t="str">
        <f t="shared" si="662"/>
        <v/>
      </c>
      <c r="AL3320" s="41"/>
      <c r="AM3320" s="41"/>
      <c r="AN3320" s="41"/>
      <c r="AO3320" s="41"/>
      <c r="AP3320" s="45" t="str">
        <f t="shared" si="663"/>
        <v/>
      </c>
      <c r="AQ3320" s="45" t="str">
        <f t="shared" si="664"/>
        <v/>
      </c>
    </row>
    <row r="3321" spans="1:43" s="15" customFormat="1">
      <c r="A3321" s="39"/>
      <c r="B3321" s="40"/>
      <c r="C3321" s="40"/>
      <c r="D3321" s="57" t="str">
        <f t="shared" si="667"/>
        <v/>
      </c>
      <c r="E3321" s="39"/>
      <c r="F3321" s="40"/>
      <c r="G3321" s="40"/>
      <c r="H3321" s="46"/>
      <c r="I3321" s="57" t="str">
        <f t="shared" si="656"/>
        <v/>
      </c>
      <c r="J3321" s="180"/>
      <c r="K3321" s="46"/>
      <c r="L3321" s="41"/>
      <c r="M3321" s="39"/>
      <c r="N3321" s="39"/>
      <c r="O3321" s="39"/>
      <c r="P3321" s="57" t="str">
        <f t="shared" si="657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68"/>
        <v/>
      </c>
      <c r="Z3321" s="26" t="str">
        <f t="shared" si="665"/>
        <v/>
      </c>
      <c r="AA3321" s="39"/>
      <c r="AB3321" s="35" t="str">
        <f t="shared" si="666"/>
        <v/>
      </c>
      <c r="AC3321" s="42" t="str">
        <f t="shared" si="658"/>
        <v/>
      </c>
      <c r="AD3321" s="38"/>
      <c r="AE3321" s="43" t="str">
        <f t="shared" si="659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60"/>
        <v>0</v>
      </c>
      <c r="AJ3321" s="44">
        <f t="shared" si="661"/>
        <v>0</v>
      </c>
      <c r="AK3321" s="45" t="str">
        <f t="shared" si="662"/>
        <v/>
      </c>
      <c r="AL3321" s="41"/>
      <c r="AM3321" s="41"/>
      <c r="AN3321" s="41"/>
      <c r="AO3321" s="41"/>
      <c r="AP3321" s="45" t="str">
        <f t="shared" si="663"/>
        <v/>
      </c>
      <c r="AQ3321" s="45" t="str">
        <f t="shared" si="664"/>
        <v/>
      </c>
    </row>
    <row r="3322" spans="1:43" s="15" customFormat="1">
      <c r="A3322" s="39"/>
      <c r="B3322" s="40"/>
      <c r="C3322" s="40"/>
      <c r="D3322" s="57" t="str">
        <f t="shared" si="667"/>
        <v/>
      </c>
      <c r="E3322" s="39"/>
      <c r="F3322" s="40"/>
      <c r="G3322" s="40"/>
      <c r="H3322" s="46"/>
      <c r="I3322" s="57" t="str">
        <f t="shared" si="656"/>
        <v/>
      </c>
      <c r="J3322" s="180"/>
      <c r="K3322" s="46"/>
      <c r="L3322" s="41"/>
      <c r="M3322" s="39"/>
      <c r="N3322" s="39"/>
      <c r="O3322" s="39"/>
      <c r="P3322" s="57" t="str">
        <f t="shared" si="657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68"/>
        <v/>
      </c>
      <c r="Z3322" s="26" t="str">
        <f t="shared" si="665"/>
        <v/>
      </c>
      <c r="AA3322" s="39"/>
      <c r="AB3322" s="35" t="str">
        <f t="shared" si="666"/>
        <v/>
      </c>
      <c r="AC3322" s="42" t="str">
        <f t="shared" si="658"/>
        <v/>
      </c>
      <c r="AD3322" s="38"/>
      <c r="AE3322" s="43" t="str">
        <f t="shared" si="659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60"/>
        <v>0</v>
      </c>
      <c r="AJ3322" s="44">
        <f t="shared" si="661"/>
        <v>0</v>
      </c>
      <c r="AK3322" s="45" t="str">
        <f t="shared" si="662"/>
        <v/>
      </c>
      <c r="AL3322" s="41"/>
      <c r="AM3322" s="41"/>
      <c r="AN3322" s="41"/>
      <c r="AO3322" s="41"/>
      <c r="AP3322" s="45" t="str">
        <f t="shared" si="663"/>
        <v/>
      </c>
      <c r="AQ3322" s="45" t="str">
        <f t="shared" si="664"/>
        <v/>
      </c>
    </row>
    <row r="3323" spans="1:43" s="15" customFormat="1">
      <c r="A3323" s="39"/>
      <c r="B3323" s="40"/>
      <c r="C3323" s="40"/>
      <c r="D3323" s="57" t="str">
        <f t="shared" si="667"/>
        <v/>
      </c>
      <c r="E3323" s="39"/>
      <c r="F3323" s="40"/>
      <c r="G3323" s="40"/>
      <c r="H3323" s="46"/>
      <c r="I3323" s="57" t="str">
        <f t="shared" si="656"/>
        <v/>
      </c>
      <c r="J3323" s="180"/>
      <c r="K3323" s="46"/>
      <c r="L3323" s="41"/>
      <c r="M3323" s="39"/>
      <c r="N3323" s="39"/>
      <c r="O3323" s="39"/>
      <c r="P3323" s="57" t="str">
        <f t="shared" si="657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68"/>
        <v/>
      </c>
      <c r="Z3323" s="26" t="str">
        <f t="shared" si="665"/>
        <v/>
      </c>
      <c r="AA3323" s="39"/>
      <c r="AB3323" s="35" t="str">
        <f t="shared" si="666"/>
        <v/>
      </c>
      <c r="AC3323" s="42" t="str">
        <f t="shared" si="658"/>
        <v/>
      </c>
      <c r="AD3323" s="38"/>
      <c r="AE3323" s="43" t="str">
        <f t="shared" si="659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60"/>
        <v>0</v>
      </c>
      <c r="AJ3323" s="44">
        <f t="shared" si="661"/>
        <v>0</v>
      </c>
      <c r="AK3323" s="45" t="str">
        <f t="shared" si="662"/>
        <v/>
      </c>
      <c r="AL3323" s="41"/>
      <c r="AM3323" s="41"/>
      <c r="AN3323" s="41"/>
      <c r="AO3323" s="41"/>
      <c r="AP3323" s="45" t="str">
        <f t="shared" si="663"/>
        <v/>
      </c>
      <c r="AQ3323" s="45" t="str">
        <f t="shared" si="664"/>
        <v/>
      </c>
    </row>
    <row r="3324" spans="1:43" s="15" customFormat="1">
      <c r="A3324" s="39"/>
      <c r="B3324" s="40"/>
      <c r="C3324" s="40"/>
      <c r="D3324" s="57" t="str">
        <f t="shared" si="667"/>
        <v/>
      </c>
      <c r="E3324" s="39"/>
      <c r="F3324" s="40"/>
      <c r="G3324" s="40"/>
      <c r="H3324" s="46"/>
      <c r="I3324" s="57" t="str">
        <f t="shared" si="656"/>
        <v/>
      </c>
      <c r="J3324" s="180"/>
      <c r="K3324" s="46"/>
      <c r="L3324" s="41"/>
      <c r="M3324" s="39"/>
      <c r="N3324" s="39"/>
      <c r="O3324" s="39"/>
      <c r="P3324" s="57" t="str">
        <f t="shared" si="657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68"/>
        <v/>
      </c>
      <c r="Z3324" s="26" t="str">
        <f t="shared" si="665"/>
        <v/>
      </c>
      <c r="AA3324" s="39"/>
      <c r="AB3324" s="35" t="str">
        <f t="shared" si="666"/>
        <v/>
      </c>
      <c r="AC3324" s="42" t="str">
        <f t="shared" si="658"/>
        <v/>
      </c>
      <c r="AD3324" s="38"/>
      <c r="AE3324" s="43" t="str">
        <f t="shared" si="659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60"/>
        <v>0</v>
      </c>
      <c r="AJ3324" s="44">
        <f t="shared" si="661"/>
        <v>0</v>
      </c>
      <c r="AK3324" s="45" t="str">
        <f t="shared" si="662"/>
        <v/>
      </c>
      <c r="AL3324" s="41"/>
      <c r="AM3324" s="41"/>
      <c r="AN3324" s="41"/>
      <c r="AO3324" s="41"/>
      <c r="AP3324" s="45" t="str">
        <f t="shared" si="663"/>
        <v/>
      </c>
      <c r="AQ3324" s="45" t="str">
        <f t="shared" si="664"/>
        <v/>
      </c>
    </row>
    <row r="3325" spans="1:43" s="15" customFormat="1">
      <c r="A3325" s="39"/>
      <c r="B3325" s="40"/>
      <c r="C3325" s="40"/>
      <c r="D3325" s="57" t="str">
        <f t="shared" si="667"/>
        <v/>
      </c>
      <c r="E3325" s="39"/>
      <c r="F3325" s="40"/>
      <c r="G3325" s="40"/>
      <c r="H3325" s="46"/>
      <c r="I3325" s="57" t="str">
        <f t="shared" si="656"/>
        <v/>
      </c>
      <c r="J3325" s="180"/>
      <c r="K3325" s="46"/>
      <c r="L3325" s="41"/>
      <c r="M3325" s="39"/>
      <c r="N3325" s="39"/>
      <c r="O3325" s="39"/>
      <c r="P3325" s="57" t="str">
        <f t="shared" si="657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68"/>
        <v/>
      </c>
      <c r="Z3325" s="26" t="str">
        <f t="shared" si="665"/>
        <v/>
      </c>
      <c r="AA3325" s="39"/>
      <c r="AB3325" s="35" t="str">
        <f t="shared" si="666"/>
        <v/>
      </c>
      <c r="AC3325" s="42" t="str">
        <f t="shared" si="658"/>
        <v/>
      </c>
      <c r="AD3325" s="38"/>
      <c r="AE3325" s="43" t="str">
        <f t="shared" si="659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60"/>
        <v>0</v>
      </c>
      <c r="AJ3325" s="44">
        <f t="shared" si="661"/>
        <v>0</v>
      </c>
      <c r="AK3325" s="45" t="str">
        <f t="shared" si="662"/>
        <v/>
      </c>
      <c r="AL3325" s="41"/>
      <c r="AM3325" s="41"/>
      <c r="AN3325" s="41"/>
      <c r="AO3325" s="41"/>
      <c r="AP3325" s="45" t="str">
        <f t="shared" si="663"/>
        <v/>
      </c>
      <c r="AQ3325" s="45" t="str">
        <f t="shared" si="664"/>
        <v/>
      </c>
    </row>
    <row r="3326" spans="1:43" s="15" customFormat="1">
      <c r="A3326" s="39"/>
      <c r="B3326" s="40"/>
      <c r="C3326" s="40"/>
      <c r="D3326" s="57" t="str">
        <f t="shared" si="667"/>
        <v/>
      </c>
      <c r="E3326" s="39"/>
      <c r="F3326" s="40"/>
      <c r="G3326" s="40"/>
      <c r="H3326" s="46"/>
      <c r="I3326" s="57" t="str">
        <f t="shared" si="656"/>
        <v/>
      </c>
      <c r="J3326" s="180"/>
      <c r="K3326" s="46"/>
      <c r="L3326" s="41"/>
      <c r="M3326" s="39"/>
      <c r="N3326" s="39"/>
      <c r="O3326" s="39"/>
      <c r="P3326" s="57" t="str">
        <f t="shared" si="657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68"/>
        <v/>
      </c>
      <c r="Z3326" s="26" t="str">
        <f t="shared" si="665"/>
        <v/>
      </c>
      <c r="AA3326" s="39"/>
      <c r="AB3326" s="35" t="str">
        <f t="shared" si="666"/>
        <v/>
      </c>
      <c r="AC3326" s="42" t="str">
        <f t="shared" si="658"/>
        <v/>
      </c>
      <c r="AD3326" s="38"/>
      <c r="AE3326" s="43" t="str">
        <f t="shared" si="659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60"/>
        <v>0</v>
      </c>
      <c r="AJ3326" s="44">
        <f t="shared" si="661"/>
        <v>0</v>
      </c>
      <c r="AK3326" s="45" t="str">
        <f t="shared" si="662"/>
        <v/>
      </c>
      <c r="AL3326" s="41"/>
      <c r="AM3326" s="41"/>
      <c r="AN3326" s="41"/>
      <c r="AO3326" s="41"/>
      <c r="AP3326" s="45" t="str">
        <f t="shared" si="663"/>
        <v/>
      </c>
      <c r="AQ3326" s="45" t="str">
        <f t="shared" si="664"/>
        <v/>
      </c>
    </row>
    <row r="3327" spans="1:43" s="15" customFormat="1">
      <c r="A3327" s="39"/>
      <c r="B3327" s="40"/>
      <c r="C3327" s="40"/>
      <c r="D3327" s="57" t="str">
        <f t="shared" si="667"/>
        <v/>
      </c>
      <c r="E3327" s="39"/>
      <c r="F3327" s="40"/>
      <c r="G3327" s="40"/>
      <c r="H3327" s="46"/>
      <c r="I3327" s="57" t="str">
        <f t="shared" si="656"/>
        <v/>
      </c>
      <c r="J3327" s="180"/>
      <c r="K3327" s="46"/>
      <c r="L3327" s="41"/>
      <c r="M3327" s="39"/>
      <c r="N3327" s="39"/>
      <c r="O3327" s="39"/>
      <c r="P3327" s="57" t="str">
        <f t="shared" si="657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68"/>
        <v/>
      </c>
      <c r="Z3327" s="26" t="str">
        <f t="shared" si="665"/>
        <v/>
      </c>
      <c r="AA3327" s="39"/>
      <c r="AB3327" s="35" t="str">
        <f t="shared" si="666"/>
        <v/>
      </c>
      <c r="AC3327" s="42" t="str">
        <f t="shared" si="658"/>
        <v/>
      </c>
      <c r="AD3327" s="38"/>
      <c r="AE3327" s="43" t="str">
        <f t="shared" si="659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60"/>
        <v>0</v>
      </c>
      <c r="AJ3327" s="44">
        <f t="shared" si="661"/>
        <v>0</v>
      </c>
      <c r="AK3327" s="45" t="str">
        <f t="shared" si="662"/>
        <v/>
      </c>
      <c r="AL3327" s="41"/>
      <c r="AM3327" s="41"/>
      <c r="AN3327" s="41"/>
      <c r="AO3327" s="41"/>
      <c r="AP3327" s="45" t="str">
        <f t="shared" si="663"/>
        <v/>
      </c>
      <c r="AQ3327" s="45" t="str">
        <f t="shared" si="664"/>
        <v/>
      </c>
    </row>
    <row r="3328" spans="1:43" s="15" customFormat="1">
      <c r="A3328" s="39"/>
      <c r="B3328" s="40"/>
      <c r="C3328" s="40"/>
      <c r="D3328" s="57" t="str">
        <f t="shared" si="667"/>
        <v/>
      </c>
      <c r="E3328" s="39"/>
      <c r="F3328" s="40"/>
      <c r="G3328" s="40"/>
      <c r="H3328" s="46"/>
      <c r="I3328" s="57" t="str">
        <f t="shared" si="656"/>
        <v/>
      </c>
      <c r="J3328" s="180"/>
      <c r="K3328" s="46"/>
      <c r="L3328" s="41"/>
      <c r="M3328" s="39"/>
      <c r="N3328" s="39"/>
      <c r="O3328" s="39"/>
      <c r="P3328" s="57" t="str">
        <f t="shared" si="657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68"/>
        <v/>
      </c>
      <c r="Z3328" s="26" t="str">
        <f t="shared" si="665"/>
        <v/>
      </c>
      <c r="AA3328" s="39"/>
      <c r="AB3328" s="35" t="str">
        <f t="shared" si="666"/>
        <v/>
      </c>
      <c r="AC3328" s="42" t="str">
        <f t="shared" si="658"/>
        <v/>
      </c>
      <c r="AD3328" s="38"/>
      <c r="AE3328" s="43" t="str">
        <f t="shared" si="659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60"/>
        <v>0</v>
      </c>
      <c r="AJ3328" s="44">
        <f t="shared" si="661"/>
        <v>0</v>
      </c>
      <c r="AK3328" s="45" t="str">
        <f t="shared" si="662"/>
        <v/>
      </c>
      <c r="AL3328" s="41"/>
      <c r="AM3328" s="41"/>
      <c r="AN3328" s="41"/>
      <c r="AO3328" s="41"/>
      <c r="AP3328" s="45" t="str">
        <f t="shared" si="663"/>
        <v/>
      </c>
      <c r="AQ3328" s="45" t="str">
        <f t="shared" si="664"/>
        <v/>
      </c>
    </row>
    <row r="3329" spans="1:43" s="15" customFormat="1">
      <c r="A3329" s="39"/>
      <c r="B3329" s="40"/>
      <c r="C3329" s="40"/>
      <c r="D3329" s="57" t="str">
        <f t="shared" si="667"/>
        <v/>
      </c>
      <c r="E3329" s="39"/>
      <c r="F3329" s="40"/>
      <c r="G3329" s="40"/>
      <c r="H3329" s="46"/>
      <c r="I3329" s="57" t="str">
        <f t="shared" si="656"/>
        <v/>
      </c>
      <c r="J3329" s="180"/>
      <c r="K3329" s="46"/>
      <c r="L3329" s="41"/>
      <c r="M3329" s="39"/>
      <c r="N3329" s="39"/>
      <c r="O3329" s="39"/>
      <c r="P3329" s="57" t="str">
        <f t="shared" si="657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68"/>
        <v/>
      </c>
      <c r="Z3329" s="26" t="str">
        <f t="shared" si="665"/>
        <v/>
      </c>
      <c r="AA3329" s="39"/>
      <c r="AB3329" s="35" t="str">
        <f t="shared" si="666"/>
        <v/>
      </c>
      <c r="AC3329" s="42" t="str">
        <f t="shared" si="658"/>
        <v/>
      </c>
      <c r="AD3329" s="38"/>
      <c r="AE3329" s="43" t="str">
        <f t="shared" si="659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60"/>
        <v>0</v>
      </c>
      <c r="AJ3329" s="44">
        <f t="shared" si="661"/>
        <v>0</v>
      </c>
      <c r="AK3329" s="45" t="str">
        <f t="shared" si="662"/>
        <v/>
      </c>
      <c r="AL3329" s="41"/>
      <c r="AM3329" s="41"/>
      <c r="AN3329" s="41"/>
      <c r="AO3329" s="41"/>
      <c r="AP3329" s="45" t="str">
        <f t="shared" si="663"/>
        <v/>
      </c>
      <c r="AQ3329" s="45" t="str">
        <f t="shared" si="664"/>
        <v/>
      </c>
    </row>
    <row r="3330" spans="1:43" s="15" customFormat="1">
      <c r="A3330" s="39"/>
      <c r="B3330" s="40"/>
      <c r="C3330" s="40"/>
      <c r="D3330" s="57" t="str">
        <f t="shared" si="667"/>
        <v/>
      </c>
      <c r="E3330" s="39"/>
      <c r="F3330" s="40"/>
      <c r="G3330" s="40"/>
      <c r="H3330" s="46"/>
      <c r="I3330" s="5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180"/>
      <c r="K3330" s="46"/>
      <c r="L3330" s="41"/>
      <c r="M3330" s="39"/>
      <c r="N3330" s="39"/>
      <c r="O3330" s="39"/>
      <c r="P3330" s="57" t="str">
        <f t="shared" ref="P3330:P3393" si="670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68"/>
        <v/>
      </c>
      <c r="Z3330" s="26" t="str">
        <f t="shared" si="665"/>
        <v/>
      </c>
      <c r="AA3330" s="39"/>
      <c r="AB3330" s="35" t="str">
        <f t="shared" si="666"/>
        <v/>
      </c>
      <c r="AC3330" s="42" t="str">
        <f t="shared" ref="AC3330:AC3393" si="671">IF(R3330&lt;&gt;"",AB3330*AD3330,"")</f>
        <v/>
      </c>
      <c r="AD3330" s="38"/>
      <c r="AE3330" s="43" t="str">
        <f t="shared" ref="AE3330:AE3393" si="672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73">IF(P3330="C66 SERVICE","",SUMIFS(AB:AB,F:F,F3330,G:G,G3330,E:E,E3330))</f>
        <v>0</v>
      </c>
      <c r="AJ3330" s="44">
        <f t="shared" ref="AJ3330:AJ3393" si="674">IF(P3330="C66 SERVICE","",SUMIFS(AC:AC,F:F,F3330,G:G,G3330,E:E,E3330))</f>
        <v>0</v>
      </c>
      <c r="AK3330" s="45" t="str">
        <f t="shared" ref="AK3330:AK3393" si="675">IF(AJ3330&gt;0,AJ3330/AI3330,"")</f>
        <v/>
      </c>
      <c r="AL3330" s="41"/>
      <c r="AM3330" s="41"/>
      <c r="AN3330" s="41"/>
      <c r="AO3330" s="41"/>
      <c r="AP3330" s="45" t="str">
        <f t="shared" ref="AP3330:AP3393" si="676">IF(F3330="","",F3330&amp;G3330)</f>
        <v/>
      </c>
      <c r="AQ3330" s="45" t="str">
        <f t="shared" ref="AQ3330:AQ3393" si="677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67"/>
        <v/>
      </c>
      <c r="E3331" s="39"/>
      <c r="F3331" s="40"/>
      <c r="G3331" s="40"/>
      <c r="H3331" s="46"/>
      <c r="I3331" s="57" t="str">
        <f t="shared" si="669"/>
        <v/>
      </c>
      <c r="J3331" s="180"/>
      <c r="K3331" s="46"/>
      <c r="L3331" s="41"/>
      <c r="M3331" s="39"/>
      <c r="N3331" s="39"/>
      <c r="O3331" s="39"/>
      <c r="P3331" s="57" t="str">
        <f t="shared" si="670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68"/>
        <v/>
      </c>
      <c r="Z3331" s="26" t="str">
        <f t="shared" si="665"/>
        <v/>
      </c>
      <c r="AA3331" s="39"/>
      <c r="AB3331" s="35" t="str">
        <f t="shared" si="666"/>
        <v/>
      </c>
      <c r="AC3331" s="42" t="str">
        <f t="shared" si="671"/>
        <v/>
      </c>
      <c r="AD3331" s="38"/>
      <c r="AE3331" s="43" t="str">
        <f t="shared" si="672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3"/>
        <v>0</v>
      </c>
      <c r="AJ3331" s="44">
        <f t="shared" si="674"/>
        <v>0</v>
      </c>
      <c r="AK3331" s="45" t="str">
        <f t="shared" si="675"/>
        <v/>
      </c>
      <c r="AL3331" s="41"/>
      <c r="AM3331" s="41"/>
      <c r="AN3331" s="41"/>
      <c r="AO3331" s="41"/>
      <c r="AP3331" s="45" t="str">
        <f t="shared" si="676"/>
        <v/>
      </c>
      <c r="AQ3331" s="45" t="str">
        <f t="shared" si="677"/>
        <v/>
      </c>
    </row>
    <row r="3332" spans="1:43" s="15" customFormat="1">
      <c r="A3332" s="39"/>
      <c r="B3332" s="40"/>
      <c r="C3332" s="40"/>
      <c r="D3332" s="57" t="str">
        <f t="shared" si="667"/>
        <v/>
      </c>
      <c r="E3332" s="39"/>
      <c r="F3332" s="40"/>
      <c r="G3332" s="40"/>
      <c r="H3332" s="46"/>
      <c r="I3332" s="57" t="str">
        <f t="shared" si="669"/>
        <v/>
      </c>
      <c r="J3332" s="180"/>
      <c r="K3332" s="46"/>
      <c r="L3332" s="41"/>
      <c r="M3332" s="39"/>
      <c r="N3332" s="39"/>
      <c r="O3332" s="39"/>
      <c r="P3332" s="57" t="str">
        <f t="shared" si="670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68"/>
        <v/>
      </c>
      <c r="Z3332" s="26" t="str">
        <f t="shared" si="665"/>
        <v/>
      </c>
      <c r="AA3332" s="39"/>
      <c r="AB3332" s="35" t="str">
        <f t="shared" si="666"/>
        <v/>
      </c>
      <c r="AC3332" s="42" t="str">
        <f t="shared" si="671"/>
        <v/>
      </c>
      <c r="AD3332" s="38"/>
      <c r="AE3332" s="43" t="str">
        <f t="shared" si="672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3"/>
        <v>0</v>
      </c>
      <c r="AJ3332" s="44">
        <f t="shared" si="674"/>
        <v>0</v>
      </c>
      <c r="AK3332" s="45" t="str">
        <f t="shared" si="675"/>
        <v/>
      </c>
      <c r="AL3332" s="41"/>
      <c r="AM3332" s="41"/>
      <c r="AN3332" s="41"/>
      <c r="AO3332" s="41"/>
      <c r="AP3332" s="45" t="str">
        <f t="shared" si="676"/>
        <v/>
      </c>
      <c r="AQ3332" s="45" t="str">
        <f t="shared" si="677"/>
        <v/>
      </c>
    </row>
    <row r="3333" spans="1:43" s="15" customFormat="1">
      <c r="A3333" s="39"/>
      <c r="B3333" s="40"/>
      <c r="C3333" s="40"/>
      <c r="D3333" s="57" t="str">
        <f t="shared" si="667"/>
        <v/>
      </c>
      <c r="E3333" s="39"/>
      <c r="F3333" s="40"/>
      <c r="G3333" s="40"/>
      <c r="H3333" s="46"/>
      <c r="I3333" s="57" t="str">
        <f t="shared" si="669"/>
        <v/>
      </c>
      <c r="J3333" s="180"/>
      <c r="K3333" s="46"/>
      <c r="L3333" s="41"/>
      <c r="M3333" s="39"/>
      <c r="N3333" s="39"/>
      <c r="O3333" s="39"/>
      <c r="P3333" s="57" t="str">
        <f t="shared" si="670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68"/>
        <v/>
      </c>
      <c r="Z3333" s="26" t="str">
        <f t="shared" si="665"/>
        <v/>
      </c>
      <c r="AA3333" s="39"/>
      <c r="AB3333" s="35" t="str">
        <f t="shared" si="666"/>
        <v/>
      </c>
      <c r="AC3333" s="42" t="str">
        <f t="shared" si="671"/>
        <v/>
      </c>
      <c r="AD3333" s="38"/>
      <c r="AE3333" s="43" t="str">
        <f t="shared" si="672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3"/>
        <v>0</v>
      </c>
      <c r="AJ3333" s="44">
        <f t="shared" si="674"/>
        <v>0</v>
      </c>
      <c r="AK3333" s="45" t="str">
        <f t="shared" si="675"/>
        <v/>
      </c>
      <c r="AL3333" s="41"/>
      <c r="AM3333" s="41"/>
      <c r="AN3333" s="41"/>
      <c r="AO3333" s="41"/>
      <c r="AP3333" s="45" t="str">
        <f t="shared" si="676"/>
        <v/>
      </c>
      <c r="AQ3333" s="45" t="str">
        <f t="shared" si="677"/>
        <v/>
      </c>
    </row>
    <row r="3334" spans="1:43" s="15" customFormat="1">
      <c r="A3334" s="39"/>
      <c r="B3334" s="40"/>
      <c r="C3334" s="40"/>
      <c r="D3334" s="57" t="str">
        <f t="shared" si="667"/>
        <v/>
      </c>
      <c r="E3334" s="39"/>
      <c r="F3334" s="40"/>
      <c r="G3334" s="40"/>
      <c r="H3334" s="46"/>
      <c r="I3334" s="57" t="str">
        <f t="shared" si="669"/>
        <v/>
      </c>
      <c r="J3334" s="180"/>
      <c r="K3334" s="46"/>
      <c r="L3334" s="41"/>
      <c r="M3334" s="39"/>
      <c r="N3334" s="39"/>
      <c r="O3334" s="39"/>
      <c r="P3334" s="57" t="str">
        <f t="shared" si="670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68"/>
        <v/>
      </c>
      <c r="Z3334" s="26" t="str">
        <f t="shared" ref="Z3334:Z3397" si="678">IF(X3334="","",X3334*MAX(O3334,N3334))</f>
        <v/>
      </c>
      <c r="AA3334" s="39"/>
      <c r="AB3334" s="35" t="str">
        <f t="shared" si="666"/>
        <v/>
      </c>
      <c r="AC3334" s="42" t="str">
        <f t="shared" si="671"/>
        <v/>
      </c>
      <c r="AD3334" s="38"/>
      <c r="AE3334" s="43" t="str">
        <f t="shared" si="672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3"/>
        <v>0</v>
      </c>
      <c r="AJ3334" s="44">
        <f t="shared" si="674"/>
        <v>0</v>
      </c>
      <c r="AK3334" s="45" t="str">
        <f t="shared" si="675"/>
        <v/>
      </c>
      <c r="AL3334" s="41"/>
      <c r="AM3334" s="41"/>
      <c r="AN3334" s="41"/>
      <c r="AO3334" s="41"/>
      <c r="AP3334" s="45" t="str">
        <f t="shared" si="676"/>
        <v/>
      </c>
      <c r="AQ3334" s="45" t="str">
        <f t="shared" si="677"/>
        <v/>
      </c>
    </row>
    <row r="3335" spans="1:43" s="15" customFormat="1">
      <c r="A3335" s="39"/>
      <c r="B3335" s="40"/>
      <c r="C3335" s="40"/>
      <c r="D3335" s="57" t="str">
        <f t="shared" si="667"/>
        <v/>
      </c>
      <c r="E3335" s="39"/>
      <c r="F3335" s="40"/>
      <c r="G3335" s="40"/>
      <c r="H3335" s="46"/>
      <c r="I3335" s="57" t="str">
        <f t="shared" si="669"/>
        <v/>
      </c>
      <c r="J3335" s="180"/>
      <c r="K3335" s="46"/>
      <c r="L3335" s="41"/>
      <c r="M3335" s="39"/>
      <c r="N3335" s="39"/>
      <c r="O3335" s="39"/>
      <c r="P3335" s="57" t="str">
        <f t="shared" si="670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68"/>
        <v/>
      </c>
      <c r="Z3335" s="26" t="str">
        <f t="shared" si="678"/>
        <v/>
      </c>
      <c r="AA3335" s="39"/>
      <c r="AB3335" s="35" t="str">
        <f t="shared" si="666"/>
        <v/>
      </c>
      <c r="AC3335" s="42" t="str">
        <f t="shared" si="671"/>
        <v/>
      </c>
      <c r="AD3335" s="38"/>
      <c r="AE3335" s="43" t="str">
        <f t="shared" si="672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3"/>
        <v>0</v>
      </c>
      <c r="AJ3335" s="44">
        <f t="shared" si="674"/>
        <v>0</v>
      </c>
      <c r="AK3335" s="45" t="str">
        <f t="shared" si="675"/>
        <v/>
      </c>
      <c r="AL3335" s="41"/>
      <c r="AM3335" s="41"/>
      <c r="AN3335" s="41"/>
      <c r="AO3335" s="41"/>
      <c r="AP3335" s="45" t="str">
        <f t="shared" si="676"/>
        <v/>
      </c>
      <c r="AQ3335" s="45" t="str">
        <f t="shared" si="677"/>
        <v/>
      </c>
    </row>
    <row r="3336" spans="1:43" s="15" customFormat="1">
      <c r="A3336" s="39"/>
      <c r="B3336" s="40"/>
      <c r="C3336" s="40"/>
      <c r="D3336" s="57" t="str">
        <f t="shared" si="667"/>
        <v/>
      </c>
      <c r="E3336" s="39"/>
      <c r="F3336" s="40"/>
      <c r="G3336" s="40"/>
      <c r="H3336" s="46"/>
      <c r="I3336" s="57" t="str">
        <f t="shared" si="669"/>
        <v/>
      </c>
      <c r="J3336" s="180"/>
      <c r="K3336" s="46"/>
      <c r="L3336" s="41"/>
      <c r="M3336" s="39"/>
      <c r="N3336" s="39"/>
      <c r="O3336" s="39"/>
      <c r="P3336" s="57" t="str">
        <f t="shared" si="670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68"/>
        <v/>
      </c>
      <c r="Z3336" s="26" t="str">
        <f t="shared" si="678"/>
        <v/>
      </c>
      <c r="AA3336" s="39"/>
      <c r="AB3336" s="35" t="str">
        <f t="shared" si="666"/>
        <v/>
      </c>
      <c r="AC3336" s="42" t="str">
        <f t="shared" si="671"/>
        <v/>
      </c>
      <c r="AD3336" s="38"/>
      <c r="AE3336" s="43" t="str">
        <f t="shared" si="672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3"/>
        <v>0</v>
      </c>
      <c r="AJ3336" s="44">
        <f t="shared" si="674"/>
        <v>0</v>
      </c>
      <c r="AK3336" s="45" t="str">
        <f t="shared" si="675"/>
        <v/>
      </c>
      <c r="AL3336" s="41"/>
      <c r="AM3336" s="41"/>
      <c r="AN3336" s="41"/>
      <c r="AO3336" s="41"/>
      <c r="AP3336" s="45" t="str">
        <f t="shared" si="676"/>
        <v/>
      </c>
      <c r="AQ3336" s="45" t="str">
        <f t="shared" si="677"/>
        <v/>
      </c>
    </row>
    <row r="3337" spans="1:43" s="15" customFormat="1">
      <c r="A3337" s="39"/>
      <c r="B3337" s="40"/>
      <c r="C3337" s="40"/>
      <c r="D3337" s="57" t="str">
        <f t="shared" si="667"/>
        <v/>
      </c>
      <c r="E3337" s="39"/>
      <c r="F3337" s="40"/>
      <c r="G3337" s="40"/>
      <c r="H3337" s="46"/>
      <c r="I3337" s="57" t="str">
        <f t="shared" si="669"/>
        <v/>
      </c>
      <c r="J3337" s="180"/>
      <c r="K3337" s="46"/>
      <c r="L3337" s="41"/>
      <c r="M3337" s="39"/>
      <c r="N3337" s="39"/>
      <c r="O3337" s="39"/>
      <c r="P3337" s="57" t="str">
        <f t="shared" si="670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68"/>
        <v/>
      </c>
      <c r="Z3337" s="26" t="str">
        <f t="shared" si="678"/>
        <v/>
      </c>
      <c r="AA3337" s="39"/>
      <c r="AB3337" s="35" t="str">
        <f t="shared" si="666"/>
        <v/>
      </c>
      <c r="AC3337" s="42" t="str">
        <f t="shared" si="671"/>
        <v/>
      </c>
      <c r="AD3337" s="38"/>
      <c r="AE3337" s="43" t="str">
        <f t="shared" si="672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3"/>
        <v>0</v>
      </c>
      <c r="AJ3337" s="44">
        <f t="shared" si="674"/>
        <v>0</v>
      </c>
      <c r="AK3337" s="45" t="str">
        <f t="shared" si="675"/>
        <v/>
      </c>
      <c r="AL3337" s="41"/>
      <c r="AM3337" s="41"/>
      <c r="AN3337" s="41"/>
      <c r="AO3337" s="41"/>
      <c r="AP3337" s="45" t="str">
        <f t="shared" si="676"/>
        <v/>
      </c>
      <c r="AQ3337" s="45" t="str">
        <f t="shared" si="677"/>
        <v/>
      </c>
    </row>
    <row r="3338" spans="1:43" s="15" customFormat="1">
      <c r="A3338" s="39"/>
      <c r="B3338" s="40"/>
      <c r="C3338" s="40"/>
      <c r="D3338" s="57" t="str">
        <f t="shared" si="667"/>
        <v/>
      </c>
      <c r="E3338" s="39"/>
      <c r="F3338" s="40"/>
      <c r="G3338" s="40"/>
      <c r="H3338" s="46"/>
      <c r="I3338" s="57" t="str">
        <f t="shared" si="669"/>
        <v/>
      </c>
      <c r="J3338" s="180"/>
      <c r="K3338" s="46"/>
      <c r="L3338" s="41"/>
      <c r="M3338" s="39"/>
      <c r="N3338" s="39"/>
      <c r="O3338" s="39"/>
      <c r="P3338" s="57" t="str">
        <f t="shared" si="670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68"/>
        <v/>
      </c>
      <c r="Z3338" s="26" t="str">
        <f t="shared" si="678"/>
        <v/>
      </c>
      <c r="AA3338" s="39"/>
      <c r="AB3338" s="35" t="str">
        <f t="shared" ref="AB3338:AB3401" si="679">IF(AND(R3338&lt;&gt;"C66",R3338&lt;&gt;""),Z3338/Y3338*AA3338,"")</f>
        <v/>
      </c>
      <c r="AC3338" s="42" t="str">
        <f t="shared" si="671"/>
        <v/>
      </c>
      <c r="AD3338" s="38"/>
      <c r="AE3338" s="43" t="str">
        <f t="shared" si="672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3"/>
        <v>0</v>
      </c>
      <c r="AJ3338" s="44">
        <f t="shared" si="674"/>
        <v>0</v>
      </c>
      <c r="AK3338" s="45" t="str">
        <f t="shared" si="675"/>
        <v/>
      </c>
      <c r="AL3338" s="41"/>
      <c r="AM3338" s="41"/>
      <c r="AN3338" s="41"/>
      <c r="AO3338" s="41"/>
      <c r="AP3338" s="45" t="str">
        <f t="shared" si="676"/>
        <v/>
      </c>
      <c r="AQ3338" s="45" t="str">
        <f t="shared" si="677"/>
        <v/>
      </c>
    </row>
    <row r="3339" spans="1:43" s="15" customFormat="1">
      <c r="A3339" s="39"/>
      <c r="B3339" s="40"/>
      <c r="C3339" s="40"/>
      <c r="D3339" s="57" t="str">
        <f t="shared" si="667"/>
        <v/>
      </c>
      <c r="E3339" s="39"/>
      <c r="F3339" s="40"/>
      <c r="G3339" s="40"/>
      <c r="H3339" s="46"/>
      <c r="I3339" s="57" t="str">
        <f t="shared" si="669"/>
        <v/>
      </c>
      <c r="J3339" s="180"/>
      <c r="K3339" s="46"/>
      <c r="L3339" s="41"/>
      <c r="M3339" s="39"/>
      <c r="N3339" s="39"/>
      <c r="O3339" s="39"/>
      <c r="P3339" s="57" t="str">
        <f t="shared" si="670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68"/>
        <v/>
      </c>
      <c r="Z3339" s="26" t="str">
        <f t="shared" si="678"/>
        <v/>
      </c>
      <c r="AA3339" s="39"/>
      <c r="AB3339" s="35" t="str">
        <f t="shared" si="679"/>
        <v/>
      </c>
      <c r="AC3339" s="42" t="str">
        <f t="shared" si="671"/>
        <v/>
      </c>
      <c r="AD3339" s="38"/>
      <c r="AE3339" s="43" t="str">
        <f t="shared" si="672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3"/>
        <v>0</v>
      </c>
      <c r="AJ3339" s="44">
        <f t="shared" si="674"/>
        <v>0</v>
      </c>
      <c r="AK3339" s="45" t="str">
        <f t="shared" si="675"/>
        <v/>
      </c>
      <c r="AL3339" s="41"/>
      <c r="AM3339" s="41"/>
      <c r="AN3339" s="41"/>
      <c r="AO3339" s="41"/>
      <c r="AP3339" s="45" t="str">
        <f t="shared" si="676"/>
        <v/>
      </c>
      <c r="AQ3339" s="45" t="str">
        <f t="shared" si="677"/>
        <v/>
      </c>
    </row>
    <row r="3340" spans="1:43" s="15" customFormat="1">
      <c r="A3340" s="39"/>
      <c r="B3340" s="40"/>
      <c r="C3340" s="40"/>
      <c r="D3340" s="57" t="str">
        <f t="shared" si="667"/>
        <v/>
      </c>
      <c r="E3340" s="39"/>
      <c r="F3340" s="40"/>
      <c r="G3340" s="40"/>
      <c r="H3340" s="46"/>
      <c r="I3340" s="57" t="str">
        <f t="shared" si="669"/>
        <v/>
      </c>
      <c r="J3340" s="180"/>
      <c r="K3340" s="46"/>
      <c r="L3340" s="41"/>
      <c r="M3340" s="39"/>
      <c r="N3340" s="39"/>
      <c r="O3340" s="39"/>
      <c r="P3340" s="57" t="str">
        <f t="shared" si="670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68"/>
        <v/>
      </c>
      <c r="Z3340" s="26" t="str">
        <f t="shared" si="678"/>
        <v/>
      </c>
      <c r="AA3340" s="39"/>
      <c r="AB3340" s="35" t="str">
        <f t="shared" si="679"/>
        <v/>
      </c>
      <c r="AC3340" s="42" t="str">
        <f t="shared" si="671"/>
        <v/>
      </c>
      <c r="AD3340" s="38"/>
      <c r="AE3340" s="43" t="str">
        <f t="shared" si="672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3"/>
        <v>0</v>
      </c>
      <c r="AJ3340" s="44">
        <f t="shared" si="674"/>
        <v>0</v>
      </c>
      <c r="AK3340" s="45" t="str">
        <f t="shared" si="675"/>
        <v/>
      </c>
      <c r="AL3340" s="41"/>
      <c r="AM3340" s="41"/>
      <c r="AN3340" s="41"/>
      <c r="AO3340" s="41"/>
      <c r="AP3340" s="45" t="str">
        <f t="shared" si="676"/>
        <v/>
      </c>
      <c r="AQ3340" s="45" t="str">
        <f t="shared" si="677"/>
        <v/>
      </c>
    </row>
    <row r="3341" spans="1:43" s="15" customFormat="1">
      <c r="A3341" s="39"/>
      <c r="B3341" s="40"/>
      <c r="C3341" s="40"/>
      <c r="D3341" s="57" t="str">
        <f t="shared" si="667"/>
        <v/>
      </c>
      <c r="E3341" s="39"/>
      <c r="F3341" s="40"/>
      <c r="G3341" s="40"/>
      <c r="H3341" s="46"/>
      <c r="I3341" s="57" t="str">
        <f t="shared" si="669"/>
        <v/>
      </c>
      <c r="J3341" s="180"/>
      <c r="K3341" s="46"/>
      <c r="L3341" s="41"/>
      <c r="M3341" s="39"/>
      <c r="N3341" s="39"/>
      <c r="O3341" s="39"/>
      <c r="P3341" s="57" t="str">
        <f t="shared" si="670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68"/>
        <v/>
      </c>
      <c r="Z3341" s="26" t="str">
        <f t="shared" si="678"/>
        <v/>
      </c>
      <c r="AA3341" s="39"/>
      <c r="AB3341" s="35" t="str">
        <f t="shared" si="679"/>
        <v/>
      </c>
      <c r="AC3341" s="42" t="str">
        <f t="shared" si="671"/>
        <v/>
      </c>
      <c r="AD3341" s="38"/>
      <c r="AE3341" s="43" t="str">
        <f t="shared" si="672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3"/>
        <v>0</v>
      </c>
      <c r="AJ3341" s="44">
        <f t="shared" si="674"/>
        <v>0</v>
      </c>
      <c r="AK3341" s="45" t="str">
        <f t="shared" si="675"/>
        <v/>
      </c>
      <c r="AL3341" s="41"/>
      <c r="AM3341" s="41"/>
      <c r="AN3341" s="41"/>
      <c r="AO3341" s="41"/>
      <c r="AP3341" s="45" t="str">
        <f t="shared" si="676"/>
        <v/>
      </c>
      <c r="AQ3341" s="45" t="str">
        <f t="shared" si="677"/>
        <v/>
      </c>
    </row>
    <row r="3342" spans="1:43" s="15" customFormat="1">
      <c r="A3342" s="39"/>
      <c r="B3342" s="40"/>
      <c r="C3342" s="40"/>
      <c r="D3342" s="57" t="str">
        <f t="shared" si="667"/>
        <v/>
      </c>
      <c r="E3342" s="39"/>
      <c r="F3342" s="40"/>
      <c r="G3342" s="40"/>
      <c r="H3342" s="46"/>
      <c r="I3342" s="57" t="str">
        <f t="shared" si="669"/>
        <v/>
      </c>
      <c r="J3342" s="180"/>
      <c r="K3342" s="46"/>
      <c r="L3342" s="41"/>
      <c r="M3342" s="39"/>
      <c r="N3342" s="39"/>
      <c r="O3342" s="39"/>
      <c r="P3342" s="57" t="str">
        <f t="shared" si="670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68"/>
        <v/>
      </c>
      <c r="Z3342" s="26" t="str">
        <f t="shared" si="678"/>
        <v/>
      </c>
      <c r="AA3342" s="39"/>
      <c r="AB3342" s="35" t="str">
        <f t="shared" si="679"/>
        <v/>
      </c>
      <c r="AC3342" s="42" t="str">
        <f t="shared" si="671"/>
        <v/>
      </c>
      <c r="AD3342" s="38"/>
      <c r="AE3342" s="43" t="str">
        <f t="shared" si="672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3"/>
        <v>0</v>
      </c>
      <c r="AJ3342" s="44">
        <f t="shared" si="674"/>
        <v>0</v>
      </c>
      <c r="AK3342" s="45" t="str">
        <f t="shared" si="675"/>
        <v/>
      </c>
      <c r="AL3342" s="41"/>
      <c r="AM3342" s="41"/>
      <c r="AN3342" s="41"/>
      <c r="AO3342" s="41"/>
      <c r="AP3342" s="45" t="str">
        <f t="shared" si="676"/>
        <v/>
      </c>
      <c r="AQ3342" s="45" t="str">
        <f t="shared" si="677"/>
        <v/>
      </c>
    </row>
    <row r="3343" spans="1:43" s="15" customFormat="1">
      <c r="A3343" s="39"/>
      <c r="B3343" s="40"/>
      <c r="C3343" s="40"/>
      <c r="D3343" s="57" t="str">
        <f t="shared" si="667"/>
        <v/>
      </c>
      <c r="E3343" s="39"/>
      <c r="F3343" s="40"/>
      <c r="G3343" s="40"/>
      <c r="H3343" s="46"/>
      <c r="I3343" s="57" t="str">
        <f t="shared" si="669"/>
        <v/>
      </c>
      <c r="J3343" s="180"/>
      <c r="K3343" s="46"/>
      <c r="L3343" s="41"/>
      <c r="M3343" s="39"/>
      <c r="N3343" s="39"/>
      <c r="O3343" s="39"/>
      <c r="P3343" s="57" t="str">
        <f t="shared" si="670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68"/>
        <v/>
      </c>
      <c r="Z3343" s="26" t="str">
        <f t="shared" si="678"/>
        <v/>
      </c>
      <c r="AA3343" s="39"/>
      <c r="AB3343" s="35" t="str">
        <f t="shared" si="679"/>
        <v/>
      </c>
      <c r="AC3343" s="42" t="str">
        <f t="shared" si="671"/>
        <v/>
      </c>
      <c r="AD3343" s="38"/>
      <c r="AE3343" s="43" t="str">
        <f t="shared" si="672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3"/>
        <v>0</v>
      </c>
      <c r="AJ3343" s="44">
        <f t="shared" si="674"/>
        <v>0</v>
      </c>
      <c r="AK3343" s="45" t="str">
        <f t="shared" si="675"/>
        <v/>
      </c>
      <c r="AL3343" s="41"/>
      <c r="AM3343" s="41"/>
      <c r="AN3343" s="41"/>
      <c r="AO3343" s="41"/>
      <c r="AP3343" s="45" t="str">
        <f t="shared" si="676"/>
        <v/>
      </c>
      <c r="AQ3343" s="45" t="str">
        <f t="shared" si="677"/>
        <v/>
      </c>
    </row>
    <row r="3344" spans="1:43" s="15" customFormat="1">
      <c r="A3344" s="39"/>
      <c r="B3344" s="40"/>
      <c r="C3344" s="40"/>
      <c r="D3344" s="57" t="str">
        <f t="shared" si="667"/>
        <v/>
      </c>
      <c r="E3344" s="39"/>
      <c r="F3344" s="40"/>
      <c r="G3344" s="40"/>
      <c r="H3344" s="46"/>
      <c r="I3344" s="57" t="str">
        <f t="shared" si="669"/>
        <v/>
      </c>
      <c r="J3344" s="180"/>
      <c r="K3344" s="46"/>
      <c r="L3344" s="41"/>
      <c r="M3344" s="39"/>
      <c r="N3344" s="39"/>
      <c r="O3344" s="39"/>
      <c r="P3344" s="57" t="str">
        <f t="shared" si="670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68"/>
        <v/>
      </c>
      <c r="Z3344" s="26" t="str">
        <f t="shared" si="678"/>
        <v/>
      </c>
      <c r="AA3344" s="39"/>
      <c r="AB3344" s="35" t="str">
        <f t="shared" si="679"/>
        <v/>
      </c>
      <c r="AC3344" s="42" t="str">
        <f t="shared" si="671"/>
        <v/>
      </c>
      <c r="AD3344" s="38"/>
      <c r="AE3344" s="43" t="str">
        <f t="shared" si="672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3"/>
        <v>0</v>
      </c>
      <c r="AJ3344" s="44">
        <f t="shared" si="674"/>
        <v>0</v>
      </c>
      <c r="AK3344" s="45" t="str">
        <f t="shared" si="675"/>
        <v/>
      </c>
      <c r="AL3344" s="41"/>
      <c r="AM3344" s="41"/>
      <c r="AN3344" s="41"/>
      <c r="AO3344" s="41"/>
      <c r="AP3344" s="45" t="str">
        <f t="shared" si="676"/>
        <v/>
      </c>
      <c r="AQ3344" s="45" t="str">
        <f t="shared" si="677"/>
        <v/>
      </c>
    </row>
    <row r="3345" spans="1:43" s="15" customFormat="1">
      <c r="A3345" s="39"/>
      <c r="B3345" s="40"/>
      <c r="C3345" s="40"/>
      <c r="D3345" s="57" t="str">
        <f t="shared" si="667"/>
        <v/>
      </c>
      <c r="E3345" s="39"/>
      <c r="F3345" s="40"/>
      <c r="G3345" s="40"/>
      <c r="H3345" s="46"/>
      <c r="I3345" s="57" t="str">
        <f t="shared" si="669"/>
        <v/>
      </c>
      <c r="J3345" s="180"/>
      <c r="K3345" s="46"/>
      <c r="L3345" s="41"/>
      <c r="M3345" s="39"/>
      <c r="N3345" s="39"/>
      <c r="O3345" s="39"/>
      <c r="P3345" s="57" t="str">
        <f t="shared" si="670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68"/>
        <v/>
      </c>
      <c r="Z3345" s="26" t="str">
        <f t="shared" si="678"/>
        <v/>
      </c>
      <c r="AA3345" s="39"/>
      <c r="AB3345" s="35" t="str">
        <f t="shared" si="679"/>
        <v/>
      </c>
      <c r="AC3345" s="42" t="str">
        <f t="shared" si="671"/>
        <v/>
      </c>
      <c r="AD3345" s="38"/>
      <c r="AE3345" s="43" t="str">
        <f t="shared" si="672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3"/>
        <v>0</v>
      </c>
      <c r="AJ3345" s="44">
        <f t="shared" si="674"/>
        <v>0</v>
      </c>
      <c r="AK3345" s="45" t="str">
        <f t="shared" si="675"/>
        <v/>
      </c>
      <c r="AL3345" s="41"/>
      <c r="AM3345" s="41"/>
      <c r="AN3345" s="41"/>
      <c r="AO3345" s="41"/>
      <c r="AP3345" s="45" t="str">
        <f t="shared" si="676"/>
        <v/>
      </c>
      <c r="AQ3345" s="45" t="str">
        <f t="shared" si="677"/>
        <v/>
      </c>
    </row>
    <row r="3346" spans="1:43" s="15" customFormat="1">
      <c r="A3346" s="39"/>
      <c r="B3346" s="40"/>
      <c r="C3346" s="40"/>
      <c r="D3346" s="57" t="str">
        <f t="shared" si="667"/>
        <v/>
      </c>
      <c r="E3346" s="39"/>
      <c r="F3346" s="40"/>
      <c r="G3346" s="40"/>
      <c r="H3346" s="46"/>
      <c r="I3346" s="57" t="str">
        <f t="shared" si="669"/>
        <v/>
      </c>
      <c r="J3346" s="180"/>
      <c r="K3346" s="46"/>
      <c r="L3346" s="41"/>
      <c r="M3346" s="39"/>
      <c r="N3346" s="39"/>
      <c r="O3346" s="39"/>
      <c r="P3346" s="57" t="str">
        <f t="shared" si="670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68"/>
        <v/>
      </c>
      <c r="Z3346" s="26" t="str">
        <f t="shared" si="678"/>
        <v/>
      </c>
      <c r="AA3346" s="39"/>
      <c r="AB3346" s="35" t="str">
        <f t="shared" si="679"/>
        <v/>
      </c>
      <c r="AC3346" s="42" t="str">
        <f t="shared" si="671"/>
        <v/>
      </c>
      <c r="AD3346" s="38"/>
      <c r="AE3346" s="43" t="str">
        <f t="shared" si="672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3"/>
        <v>0</v>
      </c>
      <c r="AJ3346" s="44">
        <f t="shared" si="674"/>
        <v>0</v>
      </c>
      <c r="AK3346" s="45" t="str">
        <f t="shared" si="675"/>
        <v/>
      </c>
      <c r="AL3346" s="41"/>
      <c r="AM3346" s="41"/>
      <c r="AN3346" s="41"/>
      <c r="AO3346" s="41"/>
      <c r="AP3346" s="45" t="str">
        <f t="shared" si="676"/>
        <v/>
      </c>
      <c r="AQ3346" s="45" t="str">
        <f t="shared" si="677"/>
        <v/>
      </c>
    </row>
    <row r="3347" spans="1:43" s="15" customFormat="1">
      <c r="A3347" s="39"/>
      <c r="B3347" s="40"/>
      <c r="C3347" s="40"/>
      <c r="D3347" s="57" t="str">
        <f t="shared" si="667"/>
        <v/>
      </c>
      <c r="E3347" s="39"/>
      <c r="F3347" s="40"/>
      <c r="G3347" s="40"/>
      <c r="H3347" s="46"/>
      <c r="I3347" s="57" t="str">
        <f t="shared" si="669"/>
        <v/>
      </c>
      <c r="J3347" s="180"/>
      <c r="K3347" s="46"/>
      <c r="L3347" s="41"/>
      <c r="M3347" s="39"/>
      <c r="N3347" s="39"/>
      <c r="O3347" s="39"/>
      <c r="P3347" s="57" t="str">
        <f t="shared" si="670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68"/>
        <v/>
      </c>
      <c r="Z3347" s="26" t="str">
        <f t="shared" si="678"/>
        <v/>
      </c>
      <c r="AA3347" s="39"/>
      <c r="AB3347" s="35" t="str">
        <f t="shared" si="679"/>
        <v/>
      </c>
      <c r="AC3347" s="42" t="str">
        <f t="shared" si="671"/>
        <v/>
      </c>
      <c r="AD3347" s="38"/>
      <c r="AE3347" s="43" t="str">
        <f t="shared" si="672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3"/>
        <v>0</v>
      </c>
      <c r="AJ3347" s="44">
        <f t="shared" si="674"/>
        <v>0</v>
      </c>
      <c r="AK3347" s="45" t="str">
        <f t="shared" si="675"/>
        <v/>
      </c>
      <c r="AL3347" s="41"/>
      <c r="AM3347" s="41"/>
      <c r="AN3347" s="41"/>
      <c r="AO3347" s="41"/>
      <c r="AP3347" s="45" t="str">
        <f t="shared" si="676"/>
        <v/>
      </c>
      <c r="AQ3347" s="45" t="str">
        <f t="shared" si="677"/>
        <v/>
      </c>
    </row>
    <row r="3348" spans="1:43" s="15" customFormat="1">
      <c r="A3348" s="39"/>
      <c r="B3348" s="40"/>
      <c r="C3348" s="40"/>
      <c r="D3348" s="57" t="str">
        <f t="shared" si="667"/>
        <v/>
      </c>
      <c r="E3348" s="39"/>
      <c r="F3348" s="40"/>
      <c r="G3348" s="40"/>
      <c r="H3348" s="46"/>
      <c r="I3348" s="57" t="str">
        <f t="shared" si="669"/>
        <v/>
      </c>
      <c r="J3348" s="180"/>
      <c r="K3348" s="46"/>
      <c r="L3348" s="41"/>
      <c r="M3348" s="39"/>
      <c r="N3348" s="39"/>
      <c r="O3348" s="39"/>
      <c r="P3348" s="57" t="str">
        <f t="shared" si="670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68"/>
        <v/>
      </c>
      <c r="Z3348" s="26" t="str">
        <f t="shared" si="678"/>
        <v/>
      </c>
      <c r="AA3348" s="39"/>
      <c r="AB3348" s="35" t="str">
        <f t="shared" si="679"/>
        <v/>
      </c>
      <c r="AC3348" s="42" t="str">
        <f t="shared" si="671"/>
        <v/>
      </c>
      <c r="AD3348" s="38"/>
      <c r="AE3348" s="43" t="str">
        <f t="shared" si="672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3"/>
        <v>0</v>
      </c>
      <c r="AJ3348" s="44">
        <f t="shared" si="674"/>
        <v>0</v>
      </c>
      <c r="AK3348" s="45" t="str">
        <f t="shared" si="675"/>
        <v/>
      </c>
      <c r="AL3348" s="41"/>
      <c r="AM3348" s="41"/>
      <c r="AN3348" s="41"/>
      <c r="AO3348" s="41"/>
      <c r="AP3348" s="45" t="str">
        <f t="shared" si="676"/>
        <v/>
      </c>
      <c r="AQ3348" s="45" t="str">
        <f t="shared" si="677"/>
        <v/>
      </c>
    </row>
    <row r="3349" spans="1:43" s="15" customFormat="1">
      <c r="A3349" s="39"/>
      <c r="B3349" s="40"/>
      <c r="C3349" s="40"/>
      <c r="D3349" s="57" t="str">
        <f t="shared" si="667"/>
        <v/>
      </c>
      <c r="E3349" s="39"/>
      <c r="F3349" s="40"/>
      <c r="G3349" s="40"/>
      <c r="H3349" s="46"/>
      <c r="I3349" s="57" t="str">
        <f t="shared" si="669"/>
        <v/>
      </c>
      <c r="J3349" s="180"/>
      <c r="K3349" s="46"/>
      <c r="L3349" s="41"/>
      <c r="M3349" s="39"/>
      <c r="N3349" s="39"/>
      <c r="O3349" s="39"/>
      <c r="P3349" s="57" t="str">
        <f t="shared" si="670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68"/>
        <v/>
      </c>
      <c r="Z3349" s="26" t="str">
        <f t="shared" si="678"/>
        <v/>
      </c>
      <c r="AA3349" s="39"/>
      <c r="AB3349" s="35" t="str">
        <f t="shared" si="679"/>
        <v/>
      </c>
      <c r="AC3349" s="42" t="str">
        <f t="shared" si="671"/>
        <v/>
      </c>
      <c r="AD3349" s="38"/>
      <c r="AE3349" s="43" t="str">
        <f t="shared" si="672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3"/>
        <v>0</v>
      </c>
      <c r="AJ3349" s="44">
        <f t="shared" si="674"/>
        <v>0</v>
      </c>
      <c r="AK3349" s="45" t="str">
        <f t="shared" si="675"/>
        <v/>
      </c>
      <c r="AL3349" s="41"/>
      <c r="AM3349" s="41"/>
      <c r="AN3349" s="41"/>
      <c r="AO3349" s="41"/>
      <c r="AP3349" s="45" t="str">
        <f t="shared" si="676"/>
        <v/>
      </c>
      <c r="AQ3349" s="45" t="str">
        <f t="shared" si="677"/>
        <v/>
      </c>
    </row>
    <row r="3350" spans="1:43" s="15" customFormat="1">
      <c r="A3350" s="39"/>
      <c r="B3350" s="40"/>
      <c r="C3350" s="40"/>
      <c r="D3350" s="57" t="str">
        <f t="shared" si="667"/>
        <v/>
      </c>
      <c r="E3350" s="39"/>
      <c r="F3350" s="40"/>
      <c r="G3350" s="40"/>
      <c r="H3350" s="46"/>
      <c r="I3350" s="57" t="str">
        <f t="shared" si="669"/>
        <v/>
      </c>
      <c r="J3350" s="180"/>
      <c r="K3350" s="46"/>
      <c r="L3350" s="41"/>
      <c r="M3350" s="39"/>
      <c r="N3350" s="39"/>
      <c r="O3350" s="39"/>
      <c r="P3350" s="57" t="str">
        <f t="shared" si="670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68"/>
        <v/>
      </c>
      <c r="Z3350" s="26" t="str">
        <f t="shared" si="678"/>
        <v/>
      </c>
      <c r="AA3350" s="39"/>
      <c r="AB3350" s="35" t="str">
        <f t="shared" si="679"/>
        <v/>
      </c>
      <c r="AC3350" s="42" t="str">
        <f t="shared" si="671"/>
        <v/>
      </c>
      <c r="AD3350" s="38"/>
      <c r="AE3350" s="43" t="str">
        <f t="shared" si="672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3"/>
        <v>0</v>
      </c>
      <c r="AJ3350" s="44">
        <f t="shared" si="674"/>
        <v>0</v>
      </c>
      <c r="AK3350" s="45" t="str">
        <f t="shared" si="675"/>
        <v/>
      </c>
      <c r="AL3350" s="41"/>
      <c r="AM3350" s="41"/>
      <c r="AN3350" s="41"/>
      <c r="AO3350" s="41"/>
      <c r="AP3350" s="45" t="str">
        <f t="shared" si="676"/>
        <v/>
      </c>
      <c r="AQ3350" s="45" t="str">
        <f t="shared" si="677"/>
        <v/>
      </c>
    </row>
    <row r="3351" spans="1:43" s="15" customFormat="1">
      <c r="A3351" s="39"/>
      <c r="B3351" s="40"/>
      <c r="C3351" s="40"/>
      <c r="D3351" s="57" t="str">
        <f t="shared" si="667"/>
        <v/>
      </c>
      <c r="E3351" s="39"/>
      <c r="F3351" s="40"/>
      <c r="G3351" s="40"/>
      <c r="H3351" s="46"/>
      <c r="I3351" s="57" t="str">
        <f t="shared" si="669"/>
        <v/>
      </c>
      <c r="J3351" s="180"/>
      <c r="K3351" s="46"/>
      <c r="L3351" s="41"/>
      <c r="M3351" s="39"/>
      <c r="N3351" s="39"/>
      <c r="O3351" s="39"/>
      <c r="P3351" s="57" t="str">
        <f t="shared" si="670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68"/>
        <v/>
      </c>
      <c r="Z3351" s="26" t="str">
        <f t="shared" si="678"/>
        <v/>
      </c>
      <c r="AA3351" s="39"/>
      <c r="AB3351" s="35" t="str">
        <f t="shared" si="679"/>
        <v/>
      </c>
      <c r="AC3351" s="42" t="str">
        <f t="shared" si="671"/>
        <v/>
      </c>
      <c r="AD3351" s="38"/>
      <c r="AE3351" s="43" t="str">
        <f t="shared" si="672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3"/>
        <v>0</v>
      </c>
      <c r="AJ3351" s="44">
        <f t="shared" si="674"/>
        <v>0</v>
      </c>
      <c r="AK3351" s="45" t="str">
        <f t="shared" si="675"/>
        <v/>
      </c>
      <c r="AL3351" s="41"/>
      <c r="AM3351" s="41"/>
      <c r="AN3351" s="41"/>
      <c r="AO3351" s="41"/>
      <c r="AP3351" s="45" t="str">
        <f t="shared" si="676"/>
        <v/>
      </c>
      <c r="AQ3351" s="45" t="str">
        <f t="shared" si="677"/>
        <v/>
      </c>
    </row>
    <row r="3352" spans="1:43" s="15" customFormat="1">
      <c r="A3352" s="39"/>
      <c r="B3352" s="40"/>
      <c r="C3352" s="40"/>
      <c r="D3352" s="57" t="str">
        <f t="shared" si="667"/>
        <v/>
      </c>
      <c r="E3352" s="39"/>
      <c r="F3352" s="40"/>
      <c r="G3352" s="40"/>
      <c r="H3352" s="46"/>
      <c r="I3352" s="57" t="str">
        <f t="shared" si="669"/>
        <v/>
      </c>
      <c r="J3352" s="180"/>
      <c r="K3352" s="46"/>
      <c r="L3352" s="41"/>
      <c r="M3352" s="39"/>
      <c r="N3352" s="39"/>
      <c r="O3352" s="39"/>
      <c r="P3352" s="57" t="str">
        <f t="shared" si="670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68"/>
        <v/>
      </c>
      <c r="Z3352" s="26" t="str">
        <f t="shared" si="678"/>
        <v/>
      </c>
      <c r="AA3352" s="39"/>
      <c r="AB3352" s="35" t="str">
        <f t="shared" si="679"/>
        <v/>
      </c>
      <c r="AC3352" s="42" t="str">
        <f t="shared" si="671"/>
        <v/>
      </c>
      <c r="AD3352" s="38"/>
      <c r="AE3352" s="43" t="str">
        <f t="shared" si="672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3"/>
        <v>0</v>
      </c>
      <c r="AJ3352" s="44">
        <f t="shared" si="674"/>
        <v>0</v>
      </c>
      <c r="AK3352" s="45" t="str">
        <f t="shared" si="675"/>
        <v/>
      </c>
      <c r="AL3352" s="41"/>
      <c r="AM3352" s="41"/>
      <c r="AN3352" s="41"/>
      <c r="AO3352" s="41"/>
      <c r="AP3352" s="45" t="str">
        <f t="shared" si="676"/>
        <v/>
      </c>
      <c r="AQ3352" s="45" t="str">
        <f t="shared" si="677"/>
        <v/>
      </c>
    </row>
    <row r="3353" spans="1:43" s="15" customFormat="1">
      <c r="A3353" s="39"/>
      <c r="B3353" s="40"/>
      <c r="C3353" s="40"/>
      <c r="D3353" s="57" t="str">
        <f t="shared" si="667"/>
        <v/>
      </c>
      <c r="E3353" s="39"/>
      <c r="F3353" s="40"/>
      <c r="G3353" s="40"/>
      <c r="H3353" s="46"/>
      <c r="I3353" s="57" t="str">
        <f t="shared" si="669"/>
        <v/>
      </c>
      <c r="J3353" s="180"/>
      <c r="K3353" s="46"/>
      <c r="L3353" s="41"/>
      <c r="M3353" s="39"/>
      <c r="N3353" s="39"/>
      <c r="O3353" s="39"/>
      <c r="P3353" s="57" t="str">
        <f t="shared" si="670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68"/>
        <v/>
      </c>
      <c r="Z3353" s="26" t="str">
        <f t="shared" si="678"/>
        <v/>
      </c>
      <c r="AA3353" s="39"/>
      <c r="AB3353" s="35" t="str">
        <f t="shared" si="679"/>
        <v/>
      </c>
      <c r="AC3353" s="42" t="str">
        <f t="shared" si="671"/>
        <v/>
      </c>
      <c r="AD3353" s="38"/>
      <c r="AE3353" s="43" t="str">
        <f t="shared" si="672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73"/>
        <v>0</v>
      </c>
      <c r="AJ3353" s="44">
        <f t="shared" si="674"/>
        <v>0</v>
      </c>
      <c r="AK3353" s="45" t="str">
        <f t="shared" si="675"/>
        <v/>
      </c>
      <c r="AL3353" s="41"/>
      <c r="AM3353" s="41"/>
      <c r="AN3353" s="41"/>
      <c r="AO3353" s="41"/>
      <c r="AP3353" s="45" t="str">
        <f t="shared" si="676"/>
        <v/>
      </c>
      <c r="AQ3353" s="45" t="str">
        <f t="shared" si="677"/>
        <v/>
      </c>
    </row>
    <row r="3354" spans="1:43" s="15" customFormat="1">
      <c r="A3354" s="39"/>
      <c r="B3354" s="40"/>
      <c r="C3354" s="40"/>
      <c r="D3354" s="57" t="str">
        <f t="shared" si="667"/>
        <v/>
      </c>
      <c r="E3354" s="39"/>
      <c r="F3354" s="40"/>
      <c r="G3354" s="40"/>
      <c r="H3354" s="46"/>
      <c r="I3354" s="57" t="str">
        <f t="shared" si="669"/>
        <v/>
      </c>
      <c r="J3354" s="180"/>
      <c r="K3354" s="46"/>
      <c r="L3354" s="41"/>
      <c r="M3354" s="39"/>
      <c r="N3354" s="39"/>
      <c r="O3354" s="39"/>
      <c r="P3354" s="57" t="str">
        <f t="shared" si="670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68"/>
        <v/>
      </c>
      <c r="Z3354" s="26" t="str">
        <f t="shared" si="678"/>
        <v/>
      </c>
      <c r="AA3354" s="39"/>
      <c r="AB3354" s="35" t="str">
        <f t="shared" si="679"/>
        <v/>
      </c>
      <c r="AC3354" s="42" t="str">
        <f t="shared" si="671"/>
        <v/>
      </c>
      <c r="AD3354" s="38"/>
      <c r="AE3354" s="43" t="str">
        <f t="shared" si="672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73"/>
        <v>0</v>
      </c>
      <c r="AJ3354" s="44">
        <f t="shared" si="674"/>
        <v>0</v>
      </c>
      <c r="AK3354" s="45" t="str">
        <f t="shared" si="675"/>
        <v/>
      </c>
      <c r="AL3354" s="41"/>
      <c r="AM3354" s="41"/>
      <c r="AN3354" s="41"/>
      <c r="AO3354" s="41"/>
      <c r="AP3354" s="45" t="str">
        <f t="shared" si="676"/>
        <v/>
      </c>
      <c r="AQ3354" s="45" t="str">
        <f t="shared" si="677"/>
        <v/>
      </c>
    </row>
    <row r="3355" spans="1:43" s="15" customFormat="1">
      <c r="A3355" s="39"/>
      <c r="B3355" s="40"/>
      <c r="C3355" s="40"/>
      <c r="D3355" s="57" t="str">
        <f t="shared" si="667"/>
        <v/>
      </c>
      <c r="E3355" s="39"/>
      <c r="F3355" s="40"/>
      <c r="G3355" s="40"/>
      <c r="H3355" s="46"/>
      <c r="I3355" s="57" t="str">
        <f t="shared" si="669"/>
        <v/>
      </c>
      <c r="J3355" s="180"/>
      <c r="K3355" s="46"/>
      <c r="L3355" s="41"/>
      <c r="M3355" s="39"/>
      <c r="N3355" s="39"/>
      <c r="O3355" s="39"/>
      <c r="P3355" s="57" t="str">
        <f t="shared" si="670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68"/>
        <v/>
      </c>
      <c r="Z3355" s="26" t="str">
        <f t="shared" si="678"/>
        <v/>
      </c>
      <c r="AA3355" s="39"/>
      <c r="AB3355" s="35" t="str">
        <f t="shared" si="679"/>
        <v/>
      </c>
      <c r="AC3355" s="42" t="str">
        <f t="shared" si="671"/>
        <v/>
      </c>
      <c r="AD3355" s="38"/>
      <c r="AE3355" s="43" t="str">
        <f t="shared" si="672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73"/>
        <v>0</v>
      </c>
      <c r="AJ3355" s="44">
        <f t="shared" si="674"/>
        <v>0</v>
      </c>
      <c r="AK3355" s="45" t="str">
        <f t="shared" si="675"/>
        <v/>
      </c>
      <c r="AL3355" s="41"/>
      <c r="AM3355" s="41"/>
      <c r="AN3355" s="41"/>
      <c r="AO3355" s="41"/>
      <c r="AP3355" s="45" t="str">
        <f t="shared" si="676"/>
        <v/>
      </c>
      <c r="AQ3355" s="45" t="str">
        <f t="shared" si="677"/>
        <v/>
      </c>
    </row>
    <row r="3356" spans="1:43" s="15" customFormat="1">
      <c r="A3356" s="39"/>
      <c r="B3356" s="40"/>
      <c r="C3356" s="40"/>
      <c r="D3356" s="57" t="str">
        <f t="shared" si="667"/>
        <v/>
      </c>
      <c r="E3356" s="39"/>
      <c r="F3356" s="40"/>
      <c r="G3356" s="40"/>
      <c r="H3356" s="46"/>
      <c r="I3356" s="57" t="str">
        <f t="shared" si="669"/>
        <v/>
      </c>
      <c r="J3356" s="180"/>
      <c r="K3356" s="46"/>
      <c r="L3356" s="41"/>
      <c r="M3356" s="39"/>
      <c r="N3356" s="39"/>
      <c r="O3356" s="39"/>
      <c r="P3356" s="57" t="str">
        <f t="shared" si="670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68"/>
        <v/>
      </c>
      <c r="Z3356" s="26" t="str">
        <f t="shared" si="678"/>
        <v/>
      </c>
      <c r="AA3356" s="39"/>
      <c r="AB3356" s="35" t="str">
        <f t="shared" si="679"/>
        <v/>
      </c>
      <c r="AC3356" s="42" t="str">
        <f t="shared" si="671"/>
        <v/>
      </c>
      <c r="AD3356" s="38"/>
      <c r="AE3356" s="43" t="str">
        <f t="shared" si="672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73"/>
        <v>0</v>
      </c>
      <c r="AJ3356" s="44">
        <f t="shared" si="674"/>
        <v>0</v>
      </c>
      <c r="AK3356" s="45" t="str">
        <f t="shared" si="675"/>
        <v/>
      </c>
      <c r="AL3356" s="41"/>
      <c r="AM3356" s="41"/>
      <c r="AN3356" s="41"/>
      <c r="AO3356" s="41"/>
      <c r="AP3356" s="45" t="str">
        <f t="shared" si="676"/>
        <v/>
      </c>
      <c r="AQ3356" s="45" t="str">
        <f t="shared" si="677"/>
        <v/>
      </c>
    </row>
    <row r="3357" spans="1:43" s="15" customFormat="1">
      <c r="A3357" s="39"/>
      <c r="B3357" s="40"/>
      <c r="C3357" s="40"/>
      <c r="D3357" s="57" t="str">
        <f t="shared" si="667"/>
        <v/>
      </c>
      <c r="E3357" s="39"/>
      <c r="F3357" s="40"/>
      <c r="G3357" s="40"/>
      <c r="H3357" s="46"/>
      <c r="I3357" s="57" t="str">
        <f t="shared" si="669"/>
        <v/>
      </c>
      <c r="J3357" s="180"/>
      <c r="K3357" s="46"/>
      <c r="L3357" s="41"/>
      <c r="M3357" s="39"/>
      <c r="N3357" s="39"/>
      <c r="O3357" s="39"/>
      <c r="P3357" s="57" t="str">
        <f t="shared" si="670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68"/>
        <v/>
      </c>
      <c r="Z3357" s="26" t="str">
        <f t="shared" si="678"/>
        <v/>
      </c>
      <c r="AA3357" s="39"/>
      <c r="AB3357" s="35" t="str">
        <f t="shared" si="679"/>
        <v/>
      </c>
      <c r="AC3357" s="42" t="str">
        <f t="shared" si="671"/>
        <v/>
      </c>
      <c r="AD3357" s="38"/>
      <c r="AE3357" s="43" t="str">
        <f t="shared" si="672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73"/>
        <v>0</v>
      </c>
      <c r="AJ3357" s="44">
        <f t="shared" si="674"/>
        <v>0</v>
      </c>
      <c r="AK3357" s="45" t="str">
        <f t="shared" si="675"/>
        <v/>
      </c>
      <c r="AL3357" s="41"/>
      <c r="AM3357" s="41"/>
      <c r="AN3357" s="41"/>
      <c r="AO3357" s="41"/>
      <c r="AP3357" s="45" t="str">
        <f t="shared" si="676"/>
        <v/>
      </c>
      <c r="AQ3357" s="45" t="str">
        <f t="shared" si="677"/>
        <v/>
      </c>
    </row>
    <row r="3358" spans="1:43" s="15" customFormat="1">
      <c r="A3358" s="39"/>
      <c r="B3358" s="40"/>
      <c r="C3358" s="40"/>
      <c r="D3358" s="57" t="str">
        <f t="shared" si="667"/>
        <v/>
      </c>
      <c r="E3358" s="39"/>
      <c r="F3358" s="40"/>
      <c r="G3358" s="40"/>
      <c r="H3358" s="46"/>
      <c r="I3358" s="57" t="str">
        <f t="shared" si="669"/>
        <v/>
      </c>
      <c r="J3358" s="180"/>
      <c r="K3358" s="46"/>
      <c r="L3358" s="41"/>
      <c r="M3358" s="39"/>
      <c r="N3358" s="39"/>
      <c r="O3358" s="39"/>
      <c r="P3358" s="57" t="str">
        <f t="shared" si="670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68"/>
        <v/>
      </c>
      <c r="Z3358" s="26" t="str">
        <f t="shared" si="678"/>
        <v/>
      </c>
      <c r="AA3358" s="39"/>
      <c r="AB3358" s="35" t="str">
        <f t="shared" si="679"/>
        <v/>
      </c>
      <c r="AC3358" s="42" t="str">
        <f t="shared" si="671"/>
        <v/>
      </c>
      <c r="AD3358" s="38"/>
      <c r="AE3358" s="43" t="str">
        <f t="shared" si="672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73"/>
        <v>0</v>
      </c>
      <c r="AJ3358" s="44">
        <f t="shared" si="674"/>
        <v>0</v>
      </c>
      <c r="AK3358" s="45" t="str">
        <f t="shared" si="675"/>
        <v/>
      </c>
      <c r="AL3358" s="41"/>
      <c r="AM3358" s="41"/>
      <c r="AN3358" s="41"/>
      <c r="AO3358" s="41"/>
      <c r="AP3358" s="45" t="str">
        <f t="shared" si="676"/>
        <v/>
      </c>
      <c r="AQ3358" s="45" t="str">
        <f t="shared" si="677"/>
        <v/>
      </c>
    </row>
    <row r="3359" spans="1:43" s="15" customFormat="1">
      <c r="A3359" s="39"/>
      <c r="B3359" s="40"/>
      <c r="C3359" s="40"/>
      <c r="D3359" s="57" t="str">
        <f t="shared" si="667"/>
        <v/>
      </c>
      <c r="E3359" s="39"/>
      <c r="F3359" s="40"/>
      <c r="G3359" s="40"/>
      <c r="H3359" s="46"/>
      <c r="I3359" s="57" t="str">
        <f t="shared" si="669"/>
        <v/>
      </c>
      <c r="J3359" s="180"/>
      <c r="K3359" s="46"/>
      <c r="L3359" s="41"/>
      <c r="M3359" s="39"/>
      <c r="N3359" s="39"/>
      <c r="O3359" s="39"/>
      <c r="P3359" s="57" t="str">
        <f t="shared" si="670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68"/>
        <v/>
      </c>
      <c r="Z3359" s="26" t="str">
        <f t="shared" si="678"/>
        <v/>
      </c>
      <c r="AA3359" s="39"/>
      <c r="AB3359" s="35" t="str">
        <f t="shared" si="679"/>
        <v/>
      </c>
      <c r="AC3359" s="42" t="str">
        <f t="shared" si="671"/>
        <v/>
      </c>
      <c r="AD3359" s="38"/>
      <c r="AE3359" s="43" t="str">
        <f t="shared" si="672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73"/>
        <v>0</v>
      </c>
      <c r="AJ3359" s="44">
        <f t="shared" si="674"/>
        <v>0</v>
      </c>
      <c r="AK3359" s="45" t="str">
        <f t="shared" si="675"/>
        <v/>
      </c>
      <c r="AL3359" s="41"/>
      <c r="AM3359" s="41"/>
      <c r="AN3359" s="41"/>
      <c r="AO3359" s="41"/>
      <c r="AP3359" s="45" t="str">
        <f t="shared" si="676"/>
        <v/>
      </c>
      <c r="AQ3359" s="45" t="str">
        <f t="shared" si="677"/>
        <v/>
      </c>
    </row>
    <row r="3360" spans="1:43" s="15" customFormat="1">
      <c r="A3360" s="39"/>
      <c r="B3360" s="40"/>
      <c r="C3360" s="40"/>
      <c r="D3360" s="57" t="str">
        <f t="shared" si="667"/>
        <v/>
      </c>
      <c r="E3360" s="39"/>
      <c r="F3360" s="40"/>
      <c r="G3360" s="40"/>
      <c r="H3360" s="46"/>
      <c r="I3360" s="57" t="str">
        <f t="shared" si="669"/>
        <v/>
      </c>
      <c r="J3360" s="180"/>
      <c r="K3360" s="46"/>
      <c r="L3360" s="41"/>
      <c r="M3360" s="39"/>
      <c r="N3360" s="39"/>
      <c r="O3360" s="39"/>
      <c r="P3360" s="57" t="str">
        <f t="shared" si="670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68"/>
        <v/>
      </c>
      <c r="Z3360" s="26" t="str">
        <f t="shared" si="678"/>
        <v/>
      </c>
      <c r="AA3360" s="39"/>
      <c r="AB3360" s="35" t="str">
        <f t="shared" si="679"/>
        <v/>
      </c>
      <c r="AC3360" s="42" t="str">
        <f t="shared" si="671"/>
        <v/>
      </c>
      <c r="AD3360" s="38"/>
      <c r="AE3360" s="43" t="str">
        <f t="shared" si="672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73"/>
        <v>0</v>
      </c>
      <c r="AJ3360" s="44">
        <f t="shared" si="674"/>
        <v>0</v>
      </c>
      <c r="AK3360" s="45" t="str">
        <f t="shared" si="675"/>
        <v/>
      </c>
      <c r="AL3360" s="41"/>
      <c r="AM3360" s="41"/>
      <c r="AN3360" s="41"/>
      <c r="AO3360" s="41"/>
      <c r="AP3360" s="45" t="str">
        <f t="shared" si="676"/>
        <v/>
      </c>
      <c r="AQ3360" s="45" t="str">
        <f t="shared" si="677"/>
        <v/>
      </c>
    </row>
    <row r="3361" spans="1:43" s="15" customFormat="1">
      <c r="A3361" s="39"/>
      <c r="B3361" s="40"/>
      <c r="C3361" s="40"/>
      <c r="D3361" s="57" t="str">
        <f t="shared" si="667"/>
        <v/>
      </c>
      <c r="E3361" s="39"/>
      <c r="F3361" s="40"/>
      <c r="G3361" s="40"/>
      <c r="H3361" s="46"/>
      <c r="I3361" s="57" t="str">
        <f t="shared" si="669"/>
        <v/>
      </c>
      <c r="J3361" s="180"/>
      <c r="K3361" s="46"/>
      <c r="L3361" s="41"/>
      <c r="M3361" s="39"/>
      <c r="N3361" s="39"/>
      <c r="O3361" s="39"/>
      <c r="P3361" s="57" t="str">
        <f t="shared" si="670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68"/>
        <v/>
      </c>
      <c r="Z3361" s="26" t="str">
        <f t="shared" si="678"/>
        <v/>
      </c>
      <c r="AA3361" s="39"/>
      <c r="AB3361" s="35" t="str">
        <f t="shared" si="679"/>
        <v/>
      </c>
      <c r="AC3361" s="42" t="str">
        <f t="shared" si="671"/>
        <v/>
      </c>
      <c r="AD3361" s="38"/>
      <c r="AE3361" s="43" t="str">
        <f t="shared" si="672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73"/>
        <v>0</v>
      </c>
      <c r="AJ3361" s="44">
        <f t="shared" si="674"/>
        <v>0</v>
      </c>
      <c r="AK3361" s="45" t="str">
        <f t="shared" si="675"/>
        <v/>
      </c>
      <c r="AL3361" s="41"/>
      <c r="AM3361" s="41"/>
      <c r="AN3361" s="41"/>
      <c r="AO3361" s="41"/>
      <c r="AP3361" s="45" t="str">
        <f t="shared" si="676"/>
        <v/>
      </c>
      <c r="AQ3361" s="45" t="str">
        <f t="shared" si="677"/>
        <v/>
      </c>
    </row>
    <row r="3362" spans="1:43" s="15" customFormat="1">
      <c r="A3362" s="39"/>
      <c r="B3362" s="40"/>
      <c r="C3362" s="40"/>
      <c r="D3362" s="5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69"/>
        <v/>
      </c>
      <c r="J3362" s="180"/>
      <c r="K3362" s="46"/>
      <c r="L3362" s="41"/>
      <c r="M3362" s="39"/>
      <c r="N3362" s="39"/>
      <c r="O3362" s="39"/>
      <c r="P3362" s="57" t="str">
        <f t="shared" si="670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68"/>
        <v/>
      </c>
      <c r="Z3362" s="26" t="str">
        <f t="shared" si="678"/>
        <v/>
      </c>
      <c r="AA3362" s="39"/>
      <c r="AB3362" s="35" t="str">
        <f t="shared" si="679"/>
        <v/>
      </c>
      <c r="AC3362" s="42" t="str">
        <f t="shared" si="671"/>
        <v/>
      </c>
      <c r="AD3362" s="38"/>
      <c r="AE3362" s="43" t="str">
        <f t="shared" si="672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73"/>
        <v>0</v>
      </c>
      <c r="AJ3362" s="44">
        <f t="shared" si="674"/>
        <v>0</v>
      </c>
      <c r="AK3362" s="45" t="str">
        <f t="shared" si="675"/>
        <v/>
      </c>
      <c r="AL3362" s="41"/>
      <c r="AM3362" s="41"/>
      <c r="AN3362" s="41"/>
      <c r="AO3362" s="41"/>
      <c r="AP3362" s="45" t="str">
        <f t="shared" si="676"/>
        <v/>
      </c>
      <c r="AQ3362" s="45" t="str">
        <f t="shared" si="677"/>
        <v/>
      </c>
    </row>
    <row r="3363" spans="1:43" s="15" customFormat="1">
      <c r="A3363" s="39"/>
      <c r="B3363" s="40"/>
      <c r="C3363" s="40"/>
      <c r="D3363" s="57" t="str">
        <f t="shared" si="680"/>
        <v/>
      </c>
      <c r="E3363" s="39"/>
      <c r="F3363" s="40"/>
      <c r="G3363" s="40"/>
      <c r="H3363" s="46"/>
      <c r="I3363" s="57" t="str">
        <f t="shared" si="669"/>
        <v/>
      </c>
      <c r="J3363" s="180"/>
      <c r="K3363" s="46"/>
      <c r="L3363" s="41"/>
      <c r="M3363" s="39"/>
      <c r="N3363" s="39"/>
      <c r="O3363" s="39"/>
      <c r="P3363" s="57" t="str">
        <f t="shared" si="670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68"/>
        <v/>
      </c>
      <c r="Z3363" s="26" t="str">
        <f t="shared" si="678"/>
        <v/>
      </c>
      <c r="AA3363" s="39"/>
      <c r="AB3363" s="35" t="str">
        <f t="shared" si="679"/>
        <v/>
      </c>
      <c r="AC3363" s="42" t="str">
        <f t="shared" si="671"/>
        <v/>
      </c>
      <c r="AD3363" s="38"/>
      <c r="AE3363" s="43" t="str">
        <f t="shared" si="672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73"/>
        <v>0</v>
      </c>
      <c r="AJ3363" s="44">
        <f t="shared" si="674"/>
        <v>0</v>
      </c>
      <c r="AK3363" s="45" t="str">
        <f t="shared" si="675"/>
        <v/>
      </c>
      <c r="AL3363" s="41"/>
      <c r="AM3363" s="41"/>
      <c r="AN3363" s="41"/>
      <c r="AO3363" s="41"/>
      <c r="AP3363" s="45" t="str">
        <f t="shared" si="676"/>
        <v/>
      </c>
      <c r="AQ3363" s="45" t="str">
        <f t="shared" si="677"/>
        <v/>
      </c>
    </row>
    <row r="3364" spans="1:43" s="15" customFormat="1">
      <c r="A3364" s="39"/>
      <c r="B3364" s="40"/>
      <c r="C3364" s="40"/>
      <c r="D3364" s="57" t="str">
        <f t="shared" si="680"/>
        <v/>
      </c>
      <c r="E3364" s="39"/>
      <c r="F3364" s="40"/>
      <c r="G3364" s="40"/>
      <c r="H3364" s="46"/>
      <c r="I3364" s="57" t="str">
        <f t="shared" si="669"/>
        <v/>
      </c>
      <c r="J3364" s="180"/>
      <c r="K3364" s="46"/>
      <c r="L3364" s="41"/>
      <c r="M3364" s="39"/>
      <c r="N3364" s="39"/>
      <c r="O3364" s="39"/>
      <c r="P3364" s="57" t="str">
        <f t="shared" si="670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68"/>
        <v/>
      </c>
      <c r="Z3364" s="26" t="str">
        <f t="shared" si="678"/>
        <v/>
      </c>
      <c r="AA3364" s="39"/>
      <c r="AB3364" s="35" t="str">
        <f t="shared" si="679"/>
        <v/>
      </c>
      <c r="AC3364" s="42" t="str">
        <f t="shared" si="671"/>
        <v/>
      </c>
      <c r="AD3364" s="38"/>
      <c r="AE3364" s="43" t="str">
        <f t="shared" si="672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73"/>
        <v>0</v>
      </c>
      <c r="AJ3364" s="44">
        <f t="shared" si="674"/>
        <v>0</v>
      </c>
      <c r="AK3364" s="45" t="str">
        <f t="shared" si="675"/>
        <v/>
      </c>
      <c r="AL3364" s="41"/>
      <c r="AM3364" s="41"/>
      <c r="AN3364" s="41"/>
      <c r="AO3364" s="41"/>
      <c r="AP3364" s="45" t="str">
        <f t="shared" si="676"/>
        <v/>
      </c>
      <c r="AQ3364" s="45" t="str">
        <f t="shared" si="677"/>
        <v/>
      </c>
    </row>
    <row r="3365" spans="1:43" s="15" customFormat="1">
      <c r="A3365" s="39"/>
      <c r="B3365" s="40"/>
      <c r="C3365" s="40"/>
      <c r="D3365" s="57" t="str">
        <f t="shared" si="680"/>
        <v/>
      </c>
      <c r="E3365" s="39"/>
      <c r="F3365" s="40"/>
      <c r="G3365" s="40"/>
      <c r="H3365" s="46"/>
      <c r="I3365" s="57" t="str">
        <f t="shared" si="669"/>
        <v/>
      </c>
      <c r="J3365" s="180"/>
      <c r="K3365" s="46"/>
      <c r="L3365" s="41"/>
      <c r="M3365" s="39"/>
      <c r="N3365" s="39"/>
      <c r="O3365" s="39"/>
      <c r="P3365" s="57" t="str">
        <f t="shared" si="670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81">IF(W3365="","",IF(W3365="RMB","1.13", "1"))</f>
        <v/>
      </c>
      <c r="Z3365" s="26" t="str">
        <f t="shared" si="678"/>
        <v/>
      </c>
      <c r="AA3365" s="39"/>
      <c r="AB3365" s="35" t="str">
        <f t="shared" si="679"/>
        <v/>
      </c>
      <c r="AC3365" s="42" t="str">
        <f t="shared" si="671"/>
        <v/>
      </c>
      <c r="AD3365" s="38"/>
      <c r="AE3365" s="43" t="str">
        <f t="shared" si="672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73"/>
        <v>0</v>
      </c>
      <c r="AJ3365" s="44">
        <f t="shared" si="674"/>
        <v>0</v>
      </c>
      <c r="AK3365" s="45" t="str">
        <f t="shared" si="675"/>
        <v/>
      </c>
      <c r="AL3365" s="41"/>
      <c r="AM3365" s="41"/>
      <c r="AN3365" s="41"/>
      <c r="AO3365" s="41"/>
      <c r="AP3365" s="45" t="str">
        <f t="shared" si="676"/>
        <v/>
      </c>
      <c r="AQ3365" s="45" t="str">
        <f t="shared" si="677"/>
        <v/>
      </c>
    </row>
    <row r="3366" spans="1:43" s="15" customFormat="1">
      <c r="A3366" s="39"/>
      <c r="B3366" s="40"/>
      <c r="C3366" s="40"/>
      <c r="D3366" s="57" t="str">
        <f t="shared" si="680"/>
        <v/>
      </c>
      <c r="E3366" s="39"/>
      <c r="F3366" s="40"/>
      <c r="G3366" s="40"/>
      <c r="H3366" s="46"/>
      <c r="I3366" s="57" t="str">
        <f t="shared" si="669"/>
        <v/>
      </c>
      <c r="J3366" s="180"/>
      <c r="K3366" s="46"/>
      <c r="L3366" s="41"/>
      <c r="M3366" s="39"/>
      <c r="N3366" s="39"/>
      <c r="O3366" s="39"/>
      <c r="P3366" s="57" t="str">
        <f t="shared" si="670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1"/>
        <v/>
      </c>
      <c r="Z3366" s="26" t="str">
        <f t="shared" si="678"/>
        <v/>
      </c>
      <c r="AA3366" s="39"/>
      <c r="AB3366" s="35" t="str">
        <f t="shared" si="679"/>
        <v/>
      </c>
      <c r="AC3366" s="42" t="str">
        <f t="shared" si="671"/>
        <v/>
      </c>
      <c r="AD3366" s="38"/>
      <c r="AE3366" s="43" t="str">
        <f t="shared" si="672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73"/>
        <v>0</v>
      </c>
      <c r="AJ3366" s="44">
        <f t="shared" si="674"/>
        <v>0</v>
      </c>
      <c r="AK3366" s="45" t="str">
        <f t="shared" si="675"/>
        <v/>
      </c>
      <c r="AL3366" s="41"/>
      <c r="AM3366" s="41"/>
      <c r="AN3366" s="41"/>
      <c r="AO3366" s="41"/>
      <c r="AP3366" s="45" t="str">
        <f t="shared" si="676"/>
        <v/>
      </c>
      <c r="AQ3366" s="45" t="str">
        <f t="shared" si="677"/>
        <v/>
      </c>
    </row>
    <row r="3367" spans="1:43" s="15" customFormat="1">
      <c r="A3367" s="39"/>
      <c r="B3367" s="40"/>
      <c r="C3367" s="40"/>
      <c r="D3367" s="57" t="str">
        <f t="shared" si="680"/>
        <v/>
      </c>
      <c r="E3367" s="39"/>
      <c r="F3367" s="40"/>
      <c r="G3367" s="40"/>
      <c r="H3367" s="46"/>
      <c r="I3367" s="57" t="str">
        <f t="shared" si="669"/>
        <v/>
      </c>
      <c r="J3367" s="180"/>
      <c r="K3367" s="46"/>
      <c r="L3367" s="41"/>
      <c r="M3367" s="39"/>
      <c r="N3367" s="39"/>
      <c r="O3367" s="39"/>
      <c r="P3367" s="57" t="str">
        <f t="shared" si="670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1"/>
        <v/>
      </c>
      <c r="Z3367" s="26" t="str">
        <f t="shared" si="678"/>
        <v/>
      </c>
      <c r="AA3367" s="39"/>
      <c r="AB3367" s="35" t="str">
        <f t="shared" si="679"/>
        <v/>
      </c>
      <c r="AC3367" s="42" t="str">
        <f t="shared" si="671"/>
        <v/>
      </c>
      <c r="AD3367" s="38"/>
      <c r="AE3367" s="43" t="str">
        <f t="shared" si="672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73"/>
        <v>0</v>
      </c>
      <c r="AJ3367" s="44">
        <f t="shared" si="674"/>
        <v>0</v>
      </c>
      <c r="AK3367" s="45" t="str">
        <f t="shared" si="675"/>
        <v/>
      </c>
      <c r="AL3367" s="41"/>
      <c r="AM3367" s="41"/>
      <c r="AN3367" s="41"/>
      <c r="AO3367" s="41"/>
      <c r="AP3367" s="45" t="str">
        <f t="shared" si="676"/>
        <v/>
      </c>
      <c r="AQ3367" s="45" t="str">
        <f t="shared" si="677"/>
        <v/>
      </c>
    </row>
    <row r="3368" spans="1:43" s="15" customFormat="1">
      <c r="A3368" s="39"/>
      <c r="B3368" s="40"/>
      <c r="C3368" s="40"/>
      <c r="D3368" s="57" t="str">
        <f t="shared" si="680"/>
        <v/>
      </c>
      <c r="E3368" s="39"/>
      <c r="F3368" s="40"/>
      <c r="G3368" s="40"/>
      <c r="H3368" s="46"/>
      <c r="I3368" s="57" t="str">
        <f t="shared" si="669"/>
        <v/>
      </c>
      <c r="J3368" s="180"/>
      <c r="K3368" s="46"/>
      <c r="L3368" s="41"/>
      <c r="M3368" s="39"/>
      <c r="N3368" s="39"/>
      <c r="O3368" s="39"/>
      <c r="P3368" s="57" t="str">
        <f t="shared" si="670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1"/>
        <v/>
      </c>
      <c r="Z3368" s="26" t="str">
        <f t="shared" si="678"/>
        <v/>
      </c>
      <c r="AA3368" s="39"/>
      <c r="AB3368" s="35" t="str">
        <f t="shared" si="679"/>
        <v/>
      </c>
      <c r="AC3368" s="42" t="str">
        <f t="shared" si="671"/>
        <v/>
      </c>
      <c r="AD3368" s="38"/>
      <c r="AE3368" s="43" t="str">
        <f t="shared" si="672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73"/>
        <v>0</v>
      </c>
      <c r="AJ3368" s="44">
        <f t="shared" si="674"/>
        <v>0</v>
      </c>
      <c r="AK3368" s="45" t="str">
        <f t="shared" si="675"/>
        <v/>
      </c>
      <c r="AL3368" s="41"/>
      <c r="AM3368" s="41"/>
      <c r="AN3368" s="41"/>
      <c r="AO3368" s="41"/>
      <c r="AP3368" s="45" t="str">
        <f t="shared" si="676"/>
        <v/>
      </c>
      <c r="AQ3368" s="45" t="str">
        <f t="shared" si="677"/>
        <v/>
      </c>
    </row>
    <row r="3369" spans="1:43" s="15" customFormat="1">
      <c r="A3369" s="39"/>
      <c r="B3369" s="40"/>
      <c r="C3369" s="40"/>
      <c r="D3369" s="57" t="str">
        <f t="shared" si="680"/>
        <v/>
      </c>
      <c r="E3369" s="39"/>
      <c r="F3369" s="40"/>
      <c r="G3369" s="40"/>
      <c r="H3369" s="46"/>
      <c r="I3369" s="57" t="str">
        <f t="shared" si="669"/>
        <v/>
      </c>
      <c r="J3369" s="180"/>
      <c r="K3369" s="46"/>
      <c r="L3369" s="41"/>
      <c r="M3369" s="39"/>
      <c r="N3369" s="39"/>
      <c r="O3369" s="39"/>
      <c r="P3369" s="57" t="str">
        <f t="shared" si="670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1"/>
        <v/>
      </c>
      <c r="Z3369" s="26" t="str">
        <f t="shared" si="678"/>
        <v/>
      </c>
      <c r="AA3369" s="39"/>
      <c r="AB3369" s="35" t="str">
        <f t="shared" si="679"/>
        <v/>
      </c>
      <c r="AC3369" s="42" t="str">
        <f t="shared" si="671"/>
        <v/>
      </c>
      <c r="AD3369" s="38"/>
      <c r="AE3369" s="43" t="str">
        <f t="shared" si="672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73"/>
        <v>0</v>
      </c>
      <c r="AJ3369" s="44">
        <f t="shared" si="674"/>
        <v>0</v>
      </c>
      <c r="AK3369" s="45" t="str">
        <f t="shared" si="675"/>
        <v/>
      </c>
      <c r="AL3369" s="41"/>
      <c r="AM3369" s="41"/>
      <c r="AN3369" s="41"/>
      <c r="AO3369" s="41"/>
      <c r="AP3369" s="45" t="str">
        <f t="shared" si="676"/>
        <v/>
      </c>
      <c r="AQ3369" s="45" t="str">
        <f t="shared" si="677"/>
        <v/>
      </c>
    </row>
    <row r="3370" spans="1:43" s="15" customFormat="1">
      <c r="A3370" s="39"/>
      <c r="B3370" s="40"/>
      <c r="C3370" s="40"/>
      <c r="D3370" s="57" t="str">
        <f t="shared" si="680"/>
        <v/>
      </c>
      <c r="E3370" s="39"/>
      <c r="F3370" s="40"/>
      <c r="G3370" s="40"/>
      <c r="H3370" s="46"/>
      <c r="I3370" s="57" t="str">
        <f t="shared" si="669"/>
        <v/>
      </c>
      <c r="J3370" s="180"/>
      <c r="K3370" s="46"/>
      <c r="L3370" s="41"/>
      <c r="M3370" s="39"/>
      <c r="N3370" s="39"/>
      <c r="O3370" s="39"/>
      <c r="P3370" s="57" t="str">
        <f t="shared" si="670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1"/>
        <v/>
      </c>
      <c r="Z3370" s="26" t="str">
        <f t="shared" si="678"/>
        <v/>
      </c>
      <c r="AA3370" s="39"/>
      <c r="AB3370" s="35" t="str">
        <f t="shared" si="679"/>
        <v/>
      </c>
      <c r="AC3370" s="42" t="str">
        <f t="shared" si="671"/>
        <v/>
      </c>
      <c r="AD3370" s="38"/>
      <c r="AE3370" s="43" t="str">
        <f t="shared" si="672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73"/>
        <v>0</v>
      </c>
      <c r="AJ3370" s="44">
        <f t="shared" si="674"/>
        <v>0</v>
      </c>
      <c r="AK3370" s="45" t="str">
        <f t="shared" si="675"/>
        <v/>
      </c>
      <c r="AL3370" s="41"/>
      <c r="AM3370" s="41"/>
      <c r="AN3370" s="41"/>
      <c r="AO3370" s="41"/>
      <c r="AP3370" s="45" t="str">
        <f t="shared" si="676"/>
        <v/>
      </c>
      <c r="AQ3370" s="45" t="str">
        <f t="shared" si="677"/>
        <v/>
      </c>
    </row>
    <row r="3371" spans="1:43" s="15" customFormat="1">
      <c r="A3371" s="39"/>
      <c r="B3371" s="40"/>
      <c r="C3371" s="40"/>
      <c r="D3371" s="57" t="str">
        <f t="shared" si="680"/>
        <v/>
      </c>
      <c r="E3371" s="39"/>
      <c r="F3371" s="40"/>
      <c r="G3371" s="40"/>
      <c r="H3371" s="46"/>
      <c r="I3371" s="57" t="str">
        <f t="shared" si="669"/>
        <v/>
      </c>
      <c r="J3371" s="180"/>
      <c r="K3371" s="46"/>
      <c r="L3371" s="41"/>
      <c r="M3371" s="39"/>
      <c r="N3371" s="39"/>
      <c r="O3371" s="39"/>
      <c r="P3371" s="57" t="str">
        <f t="shared" si="670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1"/>
        <v/>
      </c>
      <c r="Z3371" s="26" t="str">
        <f t="shared" si="678"/>
        <v/>
      </c>
      <c r="AA3371" s="39"/>
      <c r="AB3371" s="35" t="str">
        <f t="shared" si="679"/>
        <v/>
      </c>
      <c r="AC3371" s="42" t="str">
        <f t="shared" si="671"/>
        <v/>
      </c>
      <c r="AD3371" s="38"/>
      <c r="AE3371" s="43" t="str">
        <f t="shared" si="672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73"/>
        <v>0</v>
      </c>
      <c r="AJ3371" s="44">
        <f t="shared" si="674"/>
        <v>0</v>
      </c>
      <c r="AK3371" s="45" t="str">
        <f t="shared" si="675"/>
        <v/>
      </c>
      <c r="AL3371" s="41"/>
      <c r="AM3371" s="41"/>
      <c r="AN3371" s="41"/>
      <c r="AO3371" s="41"/>
      <c r="AP3371" s="45" t="str">
        <f t="shared" si="676"/>
        <v/>
      </c>
      <c r="AQ3371" s="45" t="str">
        <f t="shared" si="677"/>
        <v/>
      </c>
    </row>
    <row r="3372" spans="1:43" s="15" customFormat="1">
      <c r="A3372" s="39"/>
      <c r="B3372" s="40"/>
      <c r="C3372" s="40"/>
      <c r="D3372" s="57" t="str">
        <f t="shared" si="680"/>
        <v/>
      </c>
      <c r="E3372" s="39"/>
      <c r="F3372" s="40"/>
      <c r="G3372" s="40"/>
      <c r="H3372" s="46"/>
      <c r="I3372" s="57" t="str">
        <f t="shared" si="669"/>
        <v/>
      </c>
      <c r="J3372" s="180"/>
      <c r="K3372" s="46"/>
      <c r="L3372" s="41"/>
      <c r="M3372" s="39"/>
      <c r="N3372" s="39"/>
      <c r="O3372" s="39"/>
      <c r="P3372" s="57" t="str">
        <f t="shared" si="670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1"/>
        <v/>
      </c>
      <c r="Z3372" s="26" t="str">
        <f t="shared" si="678"/>
        <v/>
      </c>
      <c r="AA3372" s="39"/>
      <c r="AB3372" s="35" t="str">
        <f t="shared" si="679"/>
        <v/>
      </c>
      <c r="AC3372" s="42" t="str">
        <f t="shared" si="671"/>
        <v/>
      </c>
      <c r="AD3372" s="38"/>
      <c r="AE3372" s="43" t="str">
        <f t="shared" si="672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73"/>
        <v>0</v>
      </c>
      <c r="AJ3372" s="44">
        <f t="shared" si="674"/>
        <v>0</v>
      </c>
      <c r="AK3372" s="45" t="str">
        <f t="shared" si="675"/>
        <v/>
      </c>
      <c r="AL3372" s="41"/>
      <c r="AM3372" s="41"/>
      <c r="AN3372" s="41"/>
      <c r="AO3372" s="41"/>
      <c r="AP3372" s="45" t="str">
        <f t="shared" si="676"/>
        <v/>
      </c>
      <c r="AQ3372" s="45" t="str">
        <f t="shared" si="677"/>
        <v/>
      </c>
    </row>
    <row r="3373" spans="1:43" s="15" customFormat="1">
      <c r="A3373" s="39"/>
      <c r="B3373" s="40"/>
      <c r="C3373" s="40"/>
      <c r="D3373" s="57" t="str">
        <f t="shared" si="680"/>
        <v/>
      </c>
      <c r="E3373" s="39"/>
      <c r="F3373" s="40"/>
      <c r="G3373" s="40"/>
      <c r="H3373" s="46"/>
      <c r="I3373" s="57" t="str">
        <f t="shared" si="669"/>
        <v/>
      </c>
      <c r="J3373" s="180"/>
      <c r="K3373" s="46"/>
      <c r="L3373" s="41"/>
      <c r="M3373" s="39"/>
      <c r="N3373" s="39"/>
      <c r="O3373" s="39"/>
      <c r="P3373" s="57" t="str">
        <f t="shared" si="670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1"/>
        <v/>
      </c>
      <c r="Z3373" s="26" t="str">
        <f t="shared" si="678"/>
        <v/>
      </c>
      <c r="AA3373" s="39"/>
      <c r="AB3373" s="35" t="str">
        <f t="shared" si="679"/>
        <v/>
      </c>
      <c r="AC3373" s="42" t="str">
        <f t="shared" si="671"/>
        <v/>
      </c>
      <c r="AD3373" s="38"/>
      <c r="AE3373" s="43" t="str">
        <f t="shared" si="672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73"/>
        <v>0</v>
      </c>
      <c r="AJ3373" s="44">
        <f t="shared" si="674"/>
        <v>0</v>
      </c>
      <c r="AK3373" s="45" t="str">
        <f t="shared" si="675"/>
        <v/>
      </c>
      <c r="AL3373" s="41"/>
      <c r="AM3373" s="41"/>
      <c r="AN3373" s="41"/>
      <c r="AO3373" s="41"/>
      <c r="AP3373" s="45" t="str">
        <f t="shared" si="676"/>
        <v/>
      </c>
      <c r="AQ3373" s="45" t="str">
        <f t="shared" si="677"/>
        <v/>
      </c>
    </row>
    <row r="3374" spans="1:43" s="15" customFormat="1">
      <c r="A3374" s="39"/>
      <c r="B3374" s="40"/>
      <c r="C3374" s="40"/>
      <c r="D3374" s="57" t="str">
        <f t="shared" si="680"/>
        <v/>
      </c>
      <c r="E3374" s="39"/>
      <c r="F3374" s="40"/>
      <c r="G3374" s="40"/>
      <c r="H3374" s="46"/>
      <c r="I3374" s="57" t="str">
        <f t="shared" si="669"/>
        <v/>
      </c>
      <c r="J3374" s="180"/>
      <c r="K3374" s="46"/>
      <c r="L3374" s="41"/>
      <c r="M3374" s="39"/>
      <c r="N3374" s="39"/>
      <c r="O3374" s="39"/>
      <c r="P3374" s="57" t="str">
        <f t="shared" si="670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1"/>
        <v/>
      </c>
      <c r="Z3374" s="26" t="str">
        <f t="shared" si="678"/>
        <v/>
      </c>
      <c r="AA3374" s="39"/>
      <c r="AB3374" s="35" t="str">
        <f t="shared" si="679"/>
        <v/>
      </c>
      <c r="AC3374" s="42" t="str">
        <f t="shared" si="671"/>
        <v/>
      </c>
      <c r="AD3374" s="38"/>
      <c r="AE3374" s="43" t="str">
        <f t="shared" si="672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73"/>
        <v>0</v>
      </c>
      <c r="AJ3374" s="44">
        <f t="shared" si="674"/>
        <v>0</v>
      </c>
      <c r="AK3374" s="45" t="str">
        <f t="shared" si="675"/>
        <v/>
      </c>
      <c r="AL3374" s="41"/>
      <c r="AM3374" s="41"/>
      <c r="AN3374" s="41"/>
      <c r="AO3374" s="41"/>
      <c r="AP3374" s="45" t="str">
        <f t="shared" si="676"/>
        <v/>
      </c>
      <c r="AQ3374" s="45" t="str">
        <f t="shared" si="677"/>
        <v/>
      </c>
    </row>
    <row r="3375" spans="1:43" s="15" customFormat="1">
      <c r="A3375" s="39"/>
      <c r="B3375" s="40"/>
      <c r="C3375" s="40"/>
      <c r="D3375" s="57" t="str">
        <f t="shared" si="680"/>
        <v/>
      </c>
      <c r="E3375" s="39"/>
      <c r="F3375" s="40"/>
      <c r="G3375" s="40"/>
      <c r="H3375" s="46"/>
      <c r="I3375" s="57" t="str">
        <f t="shared" si="669"/>
        <v/>
      </c>
      <c r="J3375" s="180"/>
      <c r="K3375" s="46"/>
      <c r="L3375" s="41"/>
      <c r="M3375" s="39"/>
      <c r="N3375" s="39"/>
      <c r="O3375" s="39"/>
      <c r="P3375" s="57" t="str">
        <f t="shared" si="670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1"/>
        <v/>
      </c>
      <c r="Z3375" s="26" t="str">
        <f t="shared" si="678"/>
        <v/>
      </c>
      <c r="AA3375" s="39"/>
      <c r="AB3375" s="35" t="str">
        <f t="shared" si="679"/>
        <v/>
      </c>
      <c r="AC3375" s="42" t="str">
        <f t="shared" si="671"/>
        <v/>
      </c>
      <c r="AD3375" s="38"/>
      <c r="AE3375" s="43" t="str">
        <f t="shared" si="672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73"/>
        <v>0</v>
      </c>
      <c r="AJ3375" s="44">
        <f t="shared" si="674"/>
        <v>0</v>
      </c>
      <c r="AK3375" s="45" t="str">
        <f t="shared" si="675"/>
        <v/>
      </c>
      <c r="AL3375" s="41"/>
      <c r="AM3375" s="41"/>
      <c r="AN3375" s="41"/>
      <c r="AO3375" s="41"/>
      <c r="AP3375" s="45" t="str">
        <f t="shared" si="676"/>
        <v/>
      </c>
      <c r="AQ3375" s="45" t="str">
        <f t="shared" si="677"/>
        <v/>
      </c>
    </row>
    <row r="3376" spans="1:43" s="15" customFormat="1">
      <c r="A3376" s="39"/>
      <c r="B3376" s="40"/>
      <c r="C3376" s="40"/>
      <c r="D3376" s="57" t="str">
        <f t="shared" si="680"/>
        <v/>
      </c>
      <c r="E3376" s="39"/>
      <c r="F3376" s="40"/>
      <c r="G3376" s="40"/>
      <c r="H3376" s="46"/>
      <c r="I3376" s="57" t="str">
        <f t="shared" si="669"/>
        <v/>
      </c>
      <c r="J3376" s="180"/>
      <c r="K3376" s="46"/>
      <c r="L3376" s="41"/>
      <c r="M3376" s="39"/>
      <c r="N3376" s="39"/>
      <c r="O3376" s="39"/>
      <c r="P3376" s="57" t="str">
        <f t="shared" si="670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1"/>
        <v/>
      </c>
      <c r="Z3376" s="26" t="str">
        <f t="shared" si="678"/>
        <v/>
      </c>
      <c r="AA3376" s="39"/>
      <c r="AB3376" s="35" t="str">
        <f t="shared" si="679"/>
        <v/>
      </c>
      <c r="AC3376" s="42" t="str">
        <f t="shared" si="671"/>
        <v/>
      </c>
      <c r="AD3376" s="38"/>
      <c r="AE3376" s="43" t="str">
        <f t="shared" si="672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73"/>
        <v>0</v>
      </c>
      <c r="AJ3376" s="44">
        <f t="shared" si="674"/>
        <v>0</v>
      </c>
      <c r="AK3376" s="45" t="str">
        <f t="shared" si="675"/>
        <v/>
      </c>
      <c r="AL3376" s="41"/>
      <c r="AM3376" s="41"/>
      <c r="AN3376" s="41"/>
      <c r="AO3376" s="41"/>
      <c r="AP3376" s="45" t="str">
        <f t="shared" si="676"/>
        <v/>
      </c>
      <c r="AQ3376" s="45" t="str">
        <f t="shared" si="677"/>
        <v/>
      </c>
    </row>
    <row r="3377" spans="1:43" s="15" customFormat="1">
      <c r="A3377" s="39"/>
      <c r="B3377" s="40"/>
      <c r="C3377" s="40"/>
      <c r="D3377" s="57" t="str">
        <f t="shared" si="680"/>
        <v/>
      </c>
      <c r="E3377" s="39"/>
      <c r="F3377" s="40"/>
      <c r="G3377" s="40"/>
      <c r="H3377" s="46"/>
      <c r="I3377" s="57" t="str">
        <f t="shared" si="669"/>
        <v/>
      </c>
      <c r="J3377" s="180"/>
      <c r="K3377" s="46"/>
      <c r="L3377" s="41"/>
      <c r="M3377" s="39"/>
      <c r="N3377" s="39"/>
      <c r="O3377" s="39"/>
      <c r="P3377" s="57" t="str">
        <f t="shared" si="670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1"/>
        <v/>
      </c>
      <c r="Z3377" s="26" t="str">
        <f t="shared" si="678"/>
        <v/>
      </c>
      <c r="AA3377" s="39"/>
      <c r="AB3377" s="35" t="str">
        <f t="shared" si="679"/>
        <v/>
      </c>
      <c r="AC3377" s="42" t="str">
        <f t="shared" si="671"/>
        <v/>
      </c>
      <c r="AD3377" s="38"/>
      <c r="AE3377" s="43" t="str">
        <f t="shared" si="672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73"/>
        <v>0</v>
      </c>
      <c r="AJ3377" s="44">
        <f t="shared" si="674"/>
        <v>0</v>
      </c>
      <c r="AK3377" s="45" t="str">
        <f t="shared" si="675"/>
        <v/>
      </c>
      <c r="AL3377" s="41"/>
      <c r="AM3377" s="41"/>
      <c r="AN3377" s="41"/>
      <c r="AO3377" s="41"/>
      <c r="AP3377" s="45" t="str">
        <f t="shared" si="676"/>
        <v/>
      </c>
      <c r="AQ3377" s="45" t="str">
        <f t="shared" si="677"/>
        <v/>
      </c>
    </row>
    <row r="3378" spans="1:43" s="15" customFormat="1">
      <c r="A3378" s="39"/>
      <c r="B3378" s="40"/>
      <c r="C3378" s="40"/>
      <c r="D3378" s="57" t="str">
        <f t="shared" si="680"/>
        <v/>
      </c>
      <c r="E3378" s="39"/>
      <c r="F3378" s="40"/>
      <c r="G3378" s="40"/>
      <c r="H3378" s="46"/>
      <c r="I3378" s="57" t="str">
        <f t="shared" si="669"/>
        <v/>
      </c>
      <c r="J3378" s="180"/>
      <c r="K3378" s="46"/>
      <c r="L3378" s="41"/>
      <c r="M3378" s="39"/>
      <c r="N3378" s="39"/>
      <c r="O3378" s="39"/>
      <c r="P3378" s="57" t="str">
        <f t="shared" si="670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1"/>
        <v/>
      </c>
      <c r="Z3378" s="26" t="str">
        <f t="shared" si="678"/>
        <v/>
      </c>
      <c r="AA3378" s="39"/>
      <c r="AB3378" s="35" t="str">
        <f t="shared" si="679"/>
        <v/>
      </c>
      <c r="AC3378" s="42" t="str">
        <f t="shared" si="671"/>
        <v/>
      </c>
      <c r="AD3378" s="38"/>
      <c r="AE3378" s="43" t="str">
        <f t="shared" si="672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73"/>
        <v>0</v>
      </c>
      <c r="AJ3378" s="44">
        <f t="shared" si="674"/>
        <v>0</v>
      </c>
      <c r="AK3378" s="45" t="str">
        <f t="shared" si="675"/>
        <v/>
      </c>
      <c r="AL3378" s="41"/>
      <c r="AM3378" s="41"/>
      <c r="AN3378" s="41"/>
      <c r="AO3378" s="41"/>
      <c r="AP3378" s="45" t="str">
        <f t="shared" si="676"/>
        <v/>
      </c>
      <c r="AQ3378" s="45" t="str">
        <f t="shared" si="677"/>
        <v/>
      </c>
    </row>
    <row r="3379" spans="1:43" s="15" customFormat="1">
      <c r="A3379" s="39"/>
      <c r="B3379" s="40"/>
      <c r="C3379" s="40"/>
      <c r="D3379" s="57" t="str">
        <f t="shared" si="680"/>
        <v/>
      </c>
      <c r="E3379" s="39"/>
      <c r="F3379" s="40"/>
      <c r="G3379" s="40"/>
      <c r="H3379" s="46"/>
      <c r="I3379" s="57" t="str">
        <f t="shared" si="669"/>
        <v/>
      </c>
      <c r="J3379" s="180"/>
      <c r="K3379" s="46"/>
      <c r="L3379" s="41"/>
      <c r="M3379" s="39"/>
      <c r="N3379" s="39"/>
      <c r="O3379" s="39"/>
      <c r="P3379" s="57" t="str">
        <f t="shared" si="670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1"/>
        <v/>
      </c>
      <c r="Z3379" s="26" t="str">
        <f t="shared" si="678"/>
        <v/>
      </c>
      <c r="AA3379" s="39"/>
      <c r="AB3379" s="35" t="str">
        <f t="shared" si="679"/>
        <v/>
      </c>
      <c r="AC3379" s="42" t="str">
        <f t="shared" si="671"/>
        <v/>
      </c>
      <c r="AD3379" s="38"/>
      <c r="AE3379" s="43" t="str">
        <f t="shared" si="672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73"/>
        <v>0</v>
      </c>
      <c r="AJ3379" s="44">
        <f t="shared" si="674"/>
        <v>0</v>
      </c>
      <c r="AK3379" s="45" t="str">
        <f t="shared" si="675"/>
        <v/>
      </c>
      <c r="AL3379" s="41"/>
      <c r="AM3379" s="41"/>
      <c r="AN3379" s="41"/>
      <c r="AO3379" s="41"/>
      <c r="AP3379" s="45" t="str">
        <f t="shared" si="676"/>
        <v/>
      </c>
      <c r="AQ3379" s="45" t="str">
        <f t="shared" si="677"/>
        <v/>
      </c>
    </row>
    <row r="3380" spans="1:43" s="15" customFormat="1">
      <c r="A3380" s="39"/>
      <c r="B3380" s="40"/>
      <c r="C3380" s="40"/>
      <c r="D3380" s="57" t="str">
        <f t="shared" si="680"/>
        <v/>
      </c>
      <c r="E3380" s="39"/>
      <c r="F3380" s="40"/>
      <c r="G3380" s="40"/>
      <c r="H3380" s="46"/>
      <c r="I3380" s="57" t="str">
        <f t="shared" si="669"/>
        <v/>
      </c>
      <c r="J3380" s="180"/>
      <c r="K3380" s="46"/>
      <c r="L3380" s="41"/>
      <c r="M3380" s="39"/>
      <c r="N3380" s="39"/>
      <c r="O3380" s="39"/>
      <c r="P3380" s="57" t="str">
        <f t="shared" si="670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1"/>
        <v/>
      </c>
      <c r="Z3380" s="26" t="str">
        <f t="shared" si="678"/>
        <v/>
      </c>
      <c r="AA3380" s="39"/>
      <c r="AB3380" s="35" t="str">
        <f t="shared" si="679"/>
        <v/>
      </c>
      <c r="AC3380" s="42" t="str">
        <f t="shared" si="671"/>
        <v/>
      </c>
      <c r="AD3380" s="38"/>
      <c r="AE3380" s="43" t="str">
        <f t="shared" si="672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73"/>
        <v>0</v>
      </c>
      <c r="AJ3380" s="44">
        <f t="shared" si="674"/>
        <v>0</v>
      </c>
      <c r="AK3380" s="45" t="str">
        <f t="shared" si="675"/>
        <v/>
      </c>
      <c r="AL3380" s="41"/>
      <c r="AM3380" s="41"/>
      <c r="AN3380" s="41"/>
      <c r="AO3380" s="41"/>
      <c r="AP3380" s="45" t="str">
        <f t="shared" si="676"/>
        <v/>
      </c>
      <c r="AQ3380" s="45" t="str">
        <f t="shared" si="677"/>
        <v/>
      </c>
    </row>
    <row r="3381" spans="1:43" s="15" customFormat="1">
      <c r="A3381" s="39"/>
      <c r="B3381" s="40"/>
      <c r="C3381" s="40"/>
      <c r="D3381" s="57" t="str">
        <f t="shared" si="680"/>
        <v/>
      </c>
      <c r="E3381" s="39"/>
      <c r="F3381" s="40"/>
      <c r="G3381" s="40"/>
      <c r="H3381" s="46"/>
      <c r="I3381" s="57" t="str">
        <f t="shared" si="669"/>
        <v/>
      </c>
      <c r="J3381" s="180"/>
      <c r="K3381" s="46"/>
      <c r="L3381" s="41"/>
      <c r="M3381" s="39"/>
      <c r="N3381" s="39"/>
      <c r="O3381" s="39"/>
      <c r="P3381" s="57" t="str">
        <f t="shared" si="670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1"/>
        <v/>
      </c>
      <c r="Z3381" s="26" t="str">
        <f t="shared" si="678"/>
        <v/>
      </c>
      <c r="AA3381" s="39"/>
      <c r="AB3381" s="35" t="str">
        <f t="shared" si="679"/>
        <v/>
      </c>
      <c r="AC3381" s="42" t="str">
        <f t="shared" si="671"/>
        <v/>
      </c>
      <c r="AD3381" s="38"/>
      <c r="AE3381" s="43" t="str">
        <f t="shared" si="672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73"/>
        <v>0</v>
      </c>
      <c r="AJ3381" s="44">
        <f t="shared" si="674"/>
        <v>0</v>
      </c>
      <c r="AK3381" s="45" t="str">
        <f t="shared" si="675"/>
        <v/>
      </c>
      <c r="AL3381" s="41"/>
      <c r="AM3381" s="41"/>
      <c r="AN3381" s="41"/>
      <c r="AO3381" s="41"/>
      <c r="AP3381" s="45" t="str">
        <f t="shared" si="676"/>
        <v/>
      </c>
      <c r="AQ3381" s="45" t="str">
        <f t="shared" si="677"/>
        <v/>
      </c>
    </row>
    <row r="3382" spans="1:43" s="15" customFormat="1">
      <c r="A3382" s="39"/>
      <c r="B3382" s="40"/>
      <c r="C3382" s="40"/>
      <c r="D3382" s="57" t="str">
        <f t="shared" si="680"/>
        <v/>
      </c>
      <c r="E3382" s="39"/>
      <c r="F3382" s="40"/>
      <c r="G3382" s="40"/>
      <c r="H3382" s="46"/>
      <c r="I3382" s="57" t="str">
        <f t="shared" si="669"/>
        <v/>
      </c>
      <c r="J3382" s="180"/>
      <c r="K3382" s="46"/>
      <c r="L3382" s="41"/>
      <c r="M3382" s="39"/>
      <c r="N3382" s="39"/>
      <c r="O3382" s="39"/>
      <c r="P3382" s="57" t="str">
        <f t="shared" si="670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1"/>
        <v/>
      </c>
      <c r="Z3382" s="26" t="str">
        <f t="shared" si="678"/>
        <v/>
      </c>
      <c r="AA3382" s="39"/>
      <c r="AB3382" s="35" t="str">
        <f t="shared" si="679"/>
        <v/>
      </c>
      <c r="AC3382" s="42" t="str">
        <f t="shared" si="671"/>
        <v/>
      </c>
      <c r="AD3382" s="38"/>
      <c r="AE3382" s="43" t="str">
        <f t="shared" si="672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73"/>
        <v>0</v>
      </c>
      <c r="AJ3382" s="44">
        <f t="shared" si="674"/>
        <v>0</v>
      </c>
      <c r="AK3382" s="45" t="str">
        <f t="shared" si="675"/>
        <v/>
      </c>
      <c r="AL3382" s="41"/>
      <c r="AM3382" s="41"/>
      <c r="AN3382" s="41"/>
      <c r="AO3382" s="41"/>
      <c r="AP3382" s="45" t="str">
        <f t="shared" si="676"/>
        <v/>
      </c>
      <c r="AQ3382" s="45" t="str">
        <f t="shared" si="677"/>
        <v/>
      </c>
    </row>
    <row r="3383" spans="1:43" s="15" customFormat="1">
      <c r="A3383" s="39"/>
      <c r="B3383" s="40"/>
      <c r="C3383" s="40"/>
      <c r="D3383" s="57" t="str">
        <f t="shared" si="680"/>
        <v/>
      </c>
      <c r="E3383" s="39"/>
      <c r="F3383" s="40"/>
      <c r="G3383" s="40"/>
      <c r="H3383" s="46"/>
      <c r="I3383" s="57" t="str">
        <f t="shared" si="669"/>
        <v/>
      </c>
      <c r="J3383" s="180"/>
      <c r="K3383" s="46"/>
      <c r="L3383" s="41"/>
      <c r="M3383" s="39"/>
      <c r="N3383" s="39"/>
      <c r="O3383" s="39"/>
      <c r="P3383" s="57" t="str">
        <f t="shared" si="670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1"/>
        <v/>
      </c>
      <c r="Z3383" s="26" t="str">
        <f t="shared" si="678"/>
        <v/>
      </c>
      <c r="AA3383" s="39"/>
      <c r="AB3383" s="35" t="str">
        <f t="shared" si="679"/>
        <v/>
      </c>
      <c r="AC3383" s="42" t="str">
        <f t="shared" si="671"/>
        <v/>
      </c>
      <c r="AD3383" s="38"/>
      <c r="AE3383" s="43" t="str">
        <f t="shared" si="672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73"/>
        <v>0</v>
      </c>
      <c r="AJ3383" s="44">
        <f t="shared" si="674"/>
        <v>0</v>
      </c>
      <c r="AK3383" s="45" t="str">
        <f t="shared" si="675"/>
        <v/>
      </c>
      <c r="AL3383" s="41"/>
      <c r="AM3383" s="41"/>
      <c r="AN3383" s="41"/>
      <c r="AO3383" s="41"/>
      <c r="AP3383" s="45" t="str">
        <f t="shared" si="676"/>
        <v/>
      </c>
      <c r="AQ3383" s="45" t="str">
        <f t="shared" si="677"/>
        <v/>
      </c>
    </row>
    <row r="3384" spans="1:43" s="15" customFormat="1">
      <c r="A3384" s="39"/>
      <c r="B3384" s="40"/>
      <c r="C3384" s="40"/>
      <c r="D3384" s="57" t="str">
        <f t="shared" si="680"/>
        <v/>
      </c>
      <c r="E3384" s="39"/>
      <c r="F3384" s="40"/>
      <c r="G3384" s="40"/>
      <c r="H3384" s="46"/>
      <c r="I3384" s="57" t="str">
        <f t="shared" si="669"/>
        <v/>
      </c>
      <c r="J3384" s="180"/>
      <c r="K3384" s="46"/>
      <c r="L3384" s="41"/>
      <c r="M3384" s="39"/>
      <c r="N3384" s="39"/>
      <c r="O3384" s="39"/>
      <c r="P3384" s="57" t="str">
        <f t="shared" si="670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1"/>
        <v/>
      </c>
      <c r="Z3384" s="26" t="str">
        <f t="shared" si="678"/>
        <v/>
      </c>
      <c r="AA3384" s="39"/>
      <c r="AB3384" s="35" t="str">
        <f t="shared" si="679"/>
        <v/>
      </c>
      <c r="AC3384" s="42" t="str">
        <f t="shared" si="671"/>
        <v/>
      </c>
      <c r="AD3384" s="38"/>
      <c r="AE3384" s="43" t="str">
        <f t="shared" si="672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73"/>
        <v>0</v>
      </c>
      <c r="AJ3384" s="44">
        <f t="shared" si="674"/>
        <v>0</v>
      </c>
      <c r="AK3384" s="45" t="str">
        <f t="shared" si="675"/>
        <v/>
      </c>
      <c r="AL3384" s="41"/>
      <c r="AM3384" s="41"/>
      <c r="AN3384" s="41"/>
      <c r="AO3384" s="41"/>
      <c r="AP3384" s="45" t="str">
        <f t="shared" si="676"/>
        <v/>
      </c>
      <c r="AQ3384" s="45" t="str">
        <f t="shared" si="677"/>
        <v/>
      </c>
    </row>
    <row r="3385" spans="1:43" s="15" customFormat="1">
      <c r="A3385" s="39"/>
      <c r="B3385" s="40"/>
      <c r="C3385" s="40"/>
      <c r="D3385" s="57" t="str">
        <f t="shared" si="680"/>
        <v/>
      </c>
      <c r="E3385" s="39"/>
      <c r="F3385" s="40"/>
      <c r="G3385" s="40"/>
      <c r="H3385" s="46"/>
      <c r="I3385" s="57" t="str">
        <f t="shared" si="669"/>
        <v/>
      </c>
      <c r="J3385" s="180"/>
      <c r="K3385" s="46"/>
      <c r="L3385" s="41"/>
      <c r="M3385" s="39"/>
      <c r="N3385" s="39"/>
      <c r="O3385" s="39"/>
      <c r="P3385" s="57" t="str">
        <f t="shared" si="670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1"/>
        <v/>
      </c>
      <c r="Z3385" s="26" t="str">
        <f t="shared" si="678"/>
        <v/>
      </c>
      <c r="AA3385" s="39"/>
      <c r="AB3385" s="35" t="str">
        <f t="shared" si="679"/>
        <v/>
      </c>
      <c r="AC3385" s="42" t="str">
        <f t="shared" si="671"/>
        <v/>
      </c>
      <c r="AD3385" s="38"/>
      <c r="AE3385" s="43" t="str">
        <f t="shared" si="672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73"/>
        <v>0</v>
      </c>
      <c r="AJ3385" s="44">
        <f t="shared" si="674"/>
        <v>0</v>
      </c>
      <c r="AK3385" s="45" t="str">
        <f t="shared" si="675"/>
        <v/>
      </c>
      <c r="AL3385" s="41"/>
      <c r="AM3385" s="41"/>
      <c r="AN3385" s="41"/>
      <c r="AO3385" s="41"/>
      <c r="AP3385" s="45" t="str">
        <f t="shared" si="676"/>
        <v/>
      </c>
      <c r="AQ3385" s="45" t="str">
        <f t="shared" si="677"/>
        <v/>
      </c>
    </row>
    <row r="3386" spans="1:43" s="15" customFormat="1">
      <c r="A3386" s="39"/>
      <c r="B3386" s="40"/>
      <c r="C3386" s="40"/>
      <c r="D3386" s="57" t="str">
        <f t="shared" si="680"/>
        <v/>
      </c>
      <c r="E3386" s="39"/>
      <c r="F3386" s="40"/>
      <c r="G3386" s="40"/>
      <c r="H3386" s="46"/>
      <c r="I3386" s="57" t="str">
        <f t="shared" si="669"/>
        <v/>
      </c>
      <c r="J3386" s="180"/>
      <c r="K3386" s="46"/>
      <c r="L3386" s="41"/>
      <c r="M3386" s="39"/>
      <c r="N3386" s="39"/>
      <c r="O3386" s="39"/>
      <c r="P3386" s="57" t="str">
        <f t="shared" si="670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1"/>
        <v/>
      </c>
      <c r="Z3386" s="26" t="str">
        <f t="shared" si="678"/>
        <v/>
      </c>
      <c r="AA3386" s="39"/>
      <c r="AB3386" s="35" t="str">
        <f t="shared" si="679"/>
        <v/>
      </c>
      <c r="AC3386" s="42" t="str">
        <f t="shared" si="671"/>
        <v/>
      </c>
      <c r="AD3386" s="38"/>
      <c r="AE3386" s="43" t="str">
        <f t="shared" si="672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73"/>
        <v>0</v>
      </c>
      <c r="AJ3386" s="44">
        <f t="shared" si="674"/>
        <v>0</v>
      </c>
      <c r="AK3386" s="45" t="str">
        <f t="shared" si="675"/>
        <v/>
      </c>
      <c r="AL3386" s="41"/>
      <c r="AM3386" s="41"/>
      <c r="AN3386" s="41"/>
      <c r="AO3386" s="41"/>
      <c r="AP3386" s="45" t="str">
        <f t="shared" si="676"/>
        <v/>
      </c>
      <c r="AQ3386" s="45" t="str">
        <f t="shared" si="677"/>
        <v/>
      </c>
    </row>
    <row r="3387" spans="1:43" s="15" customFormat="1">
      <c r="A3387" s="39"/>
      <c r="B3387" s="40"/>
      <c r="C3387" s="40"/>
      <c r="D3387" s="57" t="str">
        <f t="shared" si="680"/>
        <v/>
      </c>
      <c r="E3387" s="39"/>
      <c r="F3387" s="40"/>
      <c r="G3387" s="40"/>
      <c r="H3387" s="46"/>
      <c r="I3387" s="57" t="str">
        <f t="shared" si="669"/>
        <v/>
      </c>
      <c r="J3387" s="180"/>
      <c r="K3387" s="46"/>
      <c r="L3387" s="41"/>
      <c r="M3387" s="39"/>
      <c r="N3387" s="39"/>
      <c r="O3387" s="39"/>
      <c r="P3387" s="57" t="str">
        <f t="shared" si="670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1"/>
        <v/>
      </c>
      <c r="Z3387" s="26" t="str">
        <f t="shared" si="678"/>
        <v/>
      </c>
      <c r="AA3387" s="39"/>
      <c r="AB3387" s="35" t="str">
        <f t="shared" si="679"/>
        <v/>
      </c>
      <c r="AC3387" s="42" t="str">
        <f t="shared" si="671"/>
        <v/>
      </c>
      <c r="AD3387" s="38"/>
      <c r="AE3387" s="43" t="str">
        <f t="shared" si="672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73"/>
        <v>0</v>
      </c>
      <c r="AJ3387" s="44">
        <f t="shared" si="674"/>
        <v>0</v>
      </c>
      <c r="AK3387" s="45" t="str">
        <f t="shared" si="675"/>
        <v/>
      </c>
      <c r="AL3387" s="41"/>
      <c r="AM3387" s="41"/>
      <c r="AN3387" s="41"/>
      <c r="AO3387" s="41"/>
      <c r="AP3387" s="45" t="str">
        <f t="shared" si="676"/>
        <v/>
      </c>
      <c r="AQ3387" s="45" t="str">
        <f t="shared" si="677"/>
        <v/>
      </c>
    </row>
    <row r="3388" spans="1:43" s="15" customFormat="1">
      <c r="A3388" s="39"/>
      <c r="B3388" s="40"/>
      <c r="C3388" s="40"/>
      <c r="D3388" s="57" t="str">
        <f t="shared" si="680"/>
        <v/>
      </c>
      <c r="E3388" s="39"/>
      <c r="F3388" s="40"/>
      <c r="G3388" s="40"/>
      <c r="H3388" s="46"/>
      <c r="I3388" s="57" t="str">
        <f t="shared" si="669"/>
        <v/>
      </c>
      <c r="J3388" s="180"/>
      <c r="K3388" s="46"/>
      <c r="L3388" s="41"/>
      <c r="M3388" s="39"/>
      <c r="N3388" s="39"/>
      <c r="O3388" s="39"/>
      <c r="P3388" s="57" t="str">
        <f t="shared" si="670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1"/>
        <v/>
      </c>
      <c r="Z3388" s="26" t="str">
        <f t="shared" si="678"/>
        <v/>
      </c>
      <c r="AA3388" s="39"/>
      <c r="AB3388" s="35" t="str">
        <f t="shared" si="679"/>
        <v/>
      </c>
      <c r="AC3388" s="42" t="str">
        <f t="shared" si="671"/>
        <v/>
      </c>
      <c r="AD3388" s="38"/>
      <c r="AE3388" s="43" t="str">
        <f t="shared" si="672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73"/>
        <v>0</v>
      </c>
      <c r="AJ3388" s="44">
        <f t="shared" si="674"/>
        <v>0</v>
      </c>
      <c r="AK3388" s="45" t="str">
        <f t="shared" si="675"/>
        <v/>
      </c>
      <c r="AL3388" s="41"/>
      <c r="AM3388" s="41"/>
      <c r="AN3388" s="41"/>
      <c r="AO3388" s="41"/>
      <c r="AP3388" s="45" t="str">
        <f t="shared" si="676"/>
        <v/>
      </c>
      <c r="AQ3388" s="45" t="str">
        <f t="shared" si="677"/>
        <v/>
      </c>
    </row>
    <row r="3389" spans="1:43" s="15" customFormat="1">
      <c r="A3389" s="39"/>
      <c r="B3389" s="40"/>
      <c r="C3389" s="40"/>
      <c r="D3389" s="57" t="str">
        <f t="shared" si="680"/>
        <v/>
      </c>
      <c r="E3389" s="39"/>
      <c r="F3389" s="40"/>
      <c r="G3389" s="40"/>
      <c r="H3389" s="46"/>
      <c r="I3389" s="57" t="str">
        <f t="shared" si="669"/>
        <v/>
      </c>
      <c r="J3389" s="180"/>
      <c r="K3389" s="46"/>
      <c r="L3389" s="41"/>
      <c r="M3389" s="39"/>
      <c r="N3389" s="39"/>
      <c r="O3389" s="39"/>
      <c r="P3389" s="57" t="str">
        <f t="shared" si="670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1"/>
        <v/>
      </c>
      <c r="Z3389" s="26" t="str">
        <f t="shared" si="678"/>
        <v/>
      </c>
      <c r="AA3389" s="39"/>
      <c r="AB3389" s="35" t="str">
        <f t="shared" si="679"/>
        <v/>
      </c>
      <c r="AC3389" s="42" t="str">
        <f t="shared" si="671"/>
        <v/>
      </c>
      <c r="AD3389" s="38"/>
      <c r="AE3389" s="43" t="str">
        <f t="shared" si="672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73"/>
        <v>0</v>
      </c>
      <c r="AJ3389" s="44">
        <f t="shared" si="674"/>
        <v>0</v>
      </c>
      <c r="AK3389" s="45" t="str">
        <f t="shared" si="675"/>
        <v/>
      </c>
      <c r="AL3389" s="41"/>
      <c r="AM3389" s="41"/>
      <c r="AN3389" s="41"/>
      <c r="AO3389" s="41"/>
      <c r="AP3389" s="45" t="str">
        <f t="shared" si="676"/>
        <v/>
      </c>
      <c r="AQ3389" s="45" t="str">
        <f t="shared" si="677"/>
        <v/>
      </c>
    </row>
    <row r="3390" spans="1:43" s="15" customFormat="1">
      <c r="A3390" s="39"/>
      <c r="B3390" s="40"/>
      <c r="C3390" s="40"/>
      <c r="D3390" s="57" t="str">
        <f t="shared" si="680"/>
        <v/>
      </c>
      <c r="E3390" s="39"/>
      <c r="F3390" s="40"/>
      <c r="G3390" s="40"/>
      <c r="H3390" s="46"/>
      <c r="I3390" s="57" t="str">
        <f t="shared" si="669"/>
        <v/>
      </c>
      <c r="J3390" s="180"/>
      <c r="K3390" s="46"/>
      <c r="L3390" s="41"/>
      <c r="M3390" s="39"/>
      <c r="N3390" s="39"/>
      <c r="O3390" s="39"/>
      <c r="P3390" s="57" t="str">
        <f t="shared" si="670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1"/>
        <v/>
      </c>
      <c r="Z3390" s="26" t="str">
        <f t="shared" si="678"/>
        <v/>
      </c>
      <c r="AA3390" s="39"/>
      <c r="AB3390" s="35" t="str">
        <f t="shared" si="679"/>
        <v/>
      </c>
      <c r="AC3390" s="42" t="str">
        <f t="shared" si="671"/>
        <v/>
      </c>
      <c r="AD3390" s="38"/>
      <c r="AE3390" s="43" t="str">
        <f t="shared" si="672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73"/>
        <v>0</v>
      </c>
      <c r="AJ3390" s="44">
        <f t="shared" si="674"/>
        <v>0</v>
      </c>
      <c r="AK3390" s="45" t="str">
        <f t="shared" si="675"/>
        <v/>
      </c>
      <c r="AL3390" s="41"/>
      <c r="AM3390" s="41"/>
      <c r="AN3390" s="41"/>
      <c r="AO3390" s="41"/>
      <c r="AP3390" s="45" t="str">
        <f t="shared" si="676"/>
        <v/>
      </c>
      <c r="AQ3390" s="45" t="str">
        <f t="shared" si="677"/>
        <v/>
      </c>
    </row>
    <row r="3391" spans="1:43" s="15" customFormat="1">
      <c r="A3391" s="39"/>
      <c r="B3391" s="40"/>
      <c r="C3391" s="40"/>
      <c r="D3391" s="57" t="str">
        <f t="shared" si="680"/>
        <v/>
      </c>
      <c r="E3391" s="39"/>
      <c r="F3391" s="40"/>
      <c r="G3391" s="40"/>
      <c r="H3391" s="46"/>
      <c r="I3391" s="57" t="str">
        <f t="shared" si="669"/>
        <v/>
      </c>
      <c r="J3391" s="180"/>
      <c r="K3391" s="46"/>
      <c r="L3391" s="41"/>
      <c r="M3391" s="39"/>
      <c r="N3391" s="39"/>
      <c r="O3391" s="39"/>
      <c r="P3391" s="57" t="str">
        <f t="shared" si="670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1"/>
        <v/>
      </c>
      <c r="Z3391" s="26" t="str">
        <f t="shared" si="678"/>
        <v/>
      </c>
      <c r="AA3391" s="39"/>
      <c r="AB3391" s="35" t="str">
        <f t="shared" si="679"/>
        <v/>
      </c>
      <c r="AC3391" s="42" t="str">
        <f t="shared" si="671"/>
        <v/>
      </c>
      <c r="AD3391" s="38"/>
      <c r="AE3391" s="43" t="str">
        <f t="shared" si="672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73"/>
        <v>0</v>
      </c>
      <c r="AJ3391" s="44">
        <f t="shared" si="674"/>
        <v>0</v>
      </c>
      <c r="AK3391" s="45" t="str">
        <f t="shared" si="675"/>
        <v/>
      </c>
      <c r="AL3391" s="41"/>
      <c r="AM3391" s="41"/>
      <c r="AN3391" s="41"/>
      <c r="AO3391" s="41"/>
      <c r="AP3391" s="45" t="str">
        <f t="shared" si="676"/>
        <v/>
      </c>
      <c r="AQ3391" s="45" t="str">
        <f t="shared" si="677"/>
        <v/>
      </c>
    </row>
    <row r="3392" spans="1:43" s="15" customFormat="1">
      <c r="A3392" s="39"/>
      <c r="B3392" s="40"/>
      <c r="C3392" s="40"/>
      <c r="D3392" s="57" t="str">
        <f t="shared" si="680"/>
        <v/>
      </c>
      <c r="E3392" s="39"/>
      <c r="F3392" s="40"/>
      <c r="G3392" s="40"/>
      <c r="H3392" s="46"/>
      <c r="I3392" s="57" t="str">
        <f t="shared" si="669"/>
        <v/>
      </c>
      <c r="J3392" s="180"/>
      <c r="K3392" s="46"/>
      <c r="L3392" s="41"/>
      <c r="M3392" s="39"/>
      <c r="N3392" s="39"/>
      <c r="O3392" s="39"/>
      <c r="P3392" s="57" t="str">
        <f t="shared" si="670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1"/>
        <v/>
      </c>
      <c r="Z3392" s="26" t="str">
        <f t="shared" si="678"/>
        <v/>
      </c>
      <c r="AA3392" s="39"/>
      <c r="AB3392" s="35" t="str">
        <f t="shared" si="679"/>
        <v/>
      </c>
      <c r="AC3392" s="42" t="str">
        <f t="shared" si="671"/>
        <v/>
      </c>
      <c r="AD3392" s="38"/>
      <c r="AE3392" s="43" t="str">
        <f t="shared" si="672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73"/>
        <v>0</v>
      </c>
      <c r="AJ3392" s="44">
        <f t="shared" si="674"/>
        <v>0</v>
      </c>
      <c r="AK3392" s="45" t="str">
        <f t="shared" si="675"/>
        <v/>
      </c>
      <c r="AL3392" s="41"/>
      <c r="AM3392" s="41"/>
      <c r="AN3392" s="41"/>
      <c r="AO3392" s="41"/>
      <c r="AP3392" s="45" t="str">
        <f t="shared" si="676"/>
        <v/>
      </c>
      <c r="AQ3392" s="45" t="str">
        <f t="shared" si="677"/>
        <v/>
      </c>
    </row>
    <row r="3393" spans="1:43" s="15" customFormat="1">
      <c r="A3393" s="39"/>
      <c r="B3393" s="40"/>
      <c r="C3393" s="40"/>
      <c r="D3393" s="57" t="str">
        <f t="shared" si="680"/>
        <v/>
      </c>
      <c r="E3393" s="39"/>
      <c r="F3393" s="40"/>
      <c r="G3393" s="40"/>
      <c r="H3393" s="46"/>
      <c r="I3393" s="57" t="str">
        <f t="shared" si="669"/>
        <v/>
      </c>
      <c r="J3393" s="180"/>
      <c r="K3393" s="46"/>
      <c r="L3393" s="41"/>
      <c r="M3393" s="39"/>
      <c r="N3393" s="39"/>
      <c r="O3393" s="39"/>
      <c r="P3393" s="57" t="str">
        <f t="shared" si="670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1"/>
        <v/>
      </c>
      <c r="Z3393" s="26" t="str">
        <f t="shared" si="678"/>
        <v/>
      </c>
      <c r="AA3393" s="39"/>
      <c r="AB3393" s="35" t="str">
        <f t="shared" si="679"/>
        <v/>
      </c>
      <c r="AC3393" s="42" t="str">
        <f t="shared" si="671"/>
        <v/>
      </c>
      <c r="AD3393" s="38"/>
      <c r="AE3393" s="43" t="str">
        <f t="shared" si="672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73"/>
        <v>0</v>
      </c>
      <c r="AJ3393" s="44">
        <f t="shared" si="674"/>
        <v>0</v>
      </c>
      <c r="AK3393" s="45" t="str">
        <f t="shared" si="675"/>
        <v/>
      </c>
      <c r="AL3393" s="41"/>
      <c r="AM3393" s="41"/>
      <c r="AN3393" s="41"/>
      <c r="AO3393" s="41"/>
      <c r="AP3393" s="45" t="str">
        <f t="shared" si="676"/>
        <v/>
      </c>
      <c r="AQ3393" s="45" t="str">
        <f t="shared" si="677"/>
        <v/>
      </c>
    </row>
    <row r="3394" spans="1:43" s="15" customFormat="1">
      <c r="A3394" s="39"/>
      <c r="B3394" s="40"/>
      <c r="C3394" s="40"/>
      <c r="D3394" s="57" t="str">
        <f t="shared" si="680"/>
        <v/>
      </c>
      <c r="E3394" s="39"/>
      <c r="F3394" s="40"/>
      <c r="G3394" s="40"/>
      <c r="H3394" s="46"/>
      <c r="I3394" s="5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180"/>
      <c r="K3394" s="46"/>
      <c r="L3394" s="41"/>
      <c r="M3394" s="39"/>
      <c r="N3394" s="39"/>
      <c r="O3394" s="39"/>
      <c r="P3394" s="57" t="str">
        <f t="shared" ref="P3394:P3457" si="683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1"/>
        <v/>
      </c>
      <c r="Z3394" s="26" t="str">
        <f t="shared" si="678"/>
        <v/>
      </c>
      <c r="AA3394" s="39"/>
      <c r="AB3394" s="35" t="str">
        <f t="shared" si="679"/>
        <v/>
      </c>
      <c r="AC3394" s="42" t="str">
        <f t="shared" ref="AC3394:AC3457" si="684">IF(R3394&lt;&gt;"",AB3394*AD3394,"")</f>
        <v/>
      </c>
      <c r="AD3394" s="38"/>
      <c r="AE3394" s="43" t="str">
        <f t="shared" ref="AE3394:AE3457" si="685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686">IF(P3394="C66 SERVICE","",SUMIFS(AB:AB,F:F,F3394,G:G,G3394,E:E,E3394))</f>
        <v>0</v>
      </c>
      <c r="AJ3394" s="44">
        <f t="shared" ref="AJ3394:AJ3457" si="687">IF(P3394="C66 SERVICE","",SUMIFS(AC:AC,F:F,F3394,G:G,G3394,E:E,E3394))</f>
        <v>0</v>
      </c>
      <c r="AK3394" s="45" t="str">
        <f t="shared" ref="AK3394:AK3457" si="688">IF(AJ3394&gt;0,AJ3394/AI3394,"")</f>
        <v/>
      </c>
      <c r="AL3394" s="41"/>
      <c r="AM3394" s="41"/>
      <c r="AN3394" s="41"/>
      <c r="AO3394" s="41"/>
      <c r="AP3394" s="45" t="str">
        <f t="shared" ref="AP3394:AP3457" si="689">IF(F3394="","",F3394&amp;G3394)</f>
        <v/>
      </c>
      <c r="AQ3394" s="45" t="str">
        <f t="shared" ref="AQ3394:AQ3457" si="690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80"/>
        <v/>
      </c>
      <c r="E3395" s="39"/>
      <c r="F3395" s="40"/>
      <c r="G3395" s="40"/>
      <c r="H3395" s="46"/>
      <c r="I3395" s="57" t="str">
        <f t="shared" si="682"/>
        <v/>
      </c>
      <c r="J3395" s="180"/>
      <c r="K3395" s="46"/>
      <c r="L3395" s="41"/>
      <c r="M3395" s="39"/>
      <c r="N3395" s="39"/>
      <c r="O3395" s="39"/>
      <c r="P3395" s="57" t="str">
        <f t="shared" si="683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1"/>
        <v/>
      </c>
      <c r="Z3395" s="26" t="str">
        <f t="shared" si="678"/>
        <v/>
      </c>
      <c r="AA3395" s="39"/>
      <c r="AB3395" s="35" t="str">
        <f t="shared" si="679"/>
        <v/>
      </c>
      <c r="AC3395" s="42" t="str">
        <f t="shared" si="684"/>
        <v/>
      </c>
      <c r="AD3395" s="38"/>
      <c r="AE3395" s="43" t="str">
        <f t="shared" si="685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86"/>
        <v>0</v>
      </c>
      <c r="AJ3395" s="44">
        <f t="shared" si="687"/>
        <v>0</v>
      </c>
      <c r="AK3395" s="45" t="str">
        <f t="shared" si="688"/>
        <v/>
      </c>
      <c r="AL3395" s="41"/>
      <c r="AM3395" s="41"/>
      <c r="AN3395" s="41"/>
      <c r="AO3395" s="41"/>
      <c r="AP3395" s="45" t="str">
        <f t="shared" si="689"/>
        <v/>
      </c>
      <c r="AQ3395" s="45" t="str">
        <f t="shared" si="690"/>
        <v/>
      </c>
    </row>
    <row r="3396" spans="1:43" s="15" customFormat="1">
      <c r="A3396" s="39"/>
      <c r="B3396" s="40"/>
      <c r="C3396" s="40"/>
      <c r="D3396" s="57" t="str">
        <f t="shared" si="680"/>
        <v/>
      </c>
      <c r="E3396" s="39"/>
      <c r="F3396" s="40"/>
      <c r="G3396" s="40"/>
      <c r="H3396" s="46"/>
      <c r="I3396" s="57" t="str">
        <f t="shared" si="682"/>
        <v/>
      </c>
      <c r="J3396" s="180"/>
      <c r="K3396" s="46"/>
      <c r="L3396" s="41"/>
      <c r="M3396" s="39"/>
      <c r="N3396" s="39"/>
      <c r="O3396" s="39"/>
      <c r="P3396" s="57" t="str">
        <f t="shared" si="683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1"/>
        <v/>
      </c>
      <c r="Z3396" s="26" t="str">
        <f t="shared" si="678"/>
        <v/>
      </c>
      <c r="AA3396" s="39"/>
      <c r="AB3396" s="35" t="str">
        <f t="shared" si="679"/>
        <v/>
      </c>
      <c r="AC3396" s="42" t="str">
        <f t="shared" si="684"/>
        <v/>
      </c>
      <c r="AD3396" s="38"/>
      <c r="AE3396" s="43" t="str">
        <f t="shared" si="685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86"/>
        <v>0</v>
      </c>
      <c r="AJ3396" s="44">
        <f t="shared" si="687"/>
        <v>0</v>
      </c>
      <c r="AK3396" s="45" t="str">
        <f t="shared" si="688"/>
        <v/>
      </c>
      <c r="AL3396" s="41"/>
      <c r="AM3396" s="41"/>
      <c r="AN3396" s="41"/>
      <c r="AO3396" s="41"/>
      <c r="AP3396" s="45" t="str">
        <f t="shared" si="689"/>
        <v/>
      </c>
      <c r="AQ3396" s="45" t="str">
        <f t="shared" si="690"/>
        <v/>
      </c>
    </row>
    <row r="3397" spans="1:43" s="15" customFormat="1">
      <c r="A3397" s="39"/>
      <c r="B3397" s="40"/>
      <c r="C3397" s="40"/>
      <c r="D3397" s="57" t="str">
        <f t="shared" si="680"/>
        <v/>
      </c>
      <c r="E3397" s="39"/>
      <c r="F3397" s="40"/>
      <c r="G3397" s="40"/>
      <c r="H3397" s="46"/>
      <c r="I3397" s="57" t="str">
        <f t="shared" si="682"/>
        <v/>
      </c>
      <c r="J3397" s="180"/>
      <c r="K3397" s="46"/>
      <c r="L3397" s="41"/>
      <c r="M3397" s="39"/>
      <c r="N3397" s="39"/>
      <c r="O3397" s="39"/>
      <c r="P3397" s="57" t="str">
        <f t="shared" si="683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1"/>
        <v/>
      </c>
      <c r="Z3397" s="26" t="str">
        <f t="shared" si="678"/>
        <v/>
      </c>
      <c r="AA3397" s="39"/>
      <c r="AB3397" s="35" t="str">
        <f t="shared" si="679"/>
        <v/>
      </c>
      <c r="AC3397" s="42" t="str">
        <f t="shared" si="684"/>
        <v/>
      </c>
      <c r="AD3397" s="38"/>
      <c r="AE3397" s="43" t="str">
        <f t="shared" si="685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86"/>
        <v>0</v>
      </c>
      <c r="AJ3397" s="44">
        <f t="shared" si="687"/>
        <v>0</v>
      </c>
      <c r="AK3397" s="45" t="str">
        <f t="shared" si="688"/>
        <v/>
      </c>
      <c r="AL3397" s="41"/>
      <c r="AM3397" s="41"/>
      <c r="AN3397" s="41"/>
      <c r="AO3397" s="41"/>
      <c r="AP3397" s="45" t="str">
        <f t="shared" si="689"/>
        <v/>
      </c>
      <c r="AQ3397" s="45" t="str">
        <f t="shared" si="690"/>
        <v/>
      </c>
    </row>
    <row r="3398" spans="1:43" s="15" customFormat="1">
      <c r="A3398" s="39"/>
      <c r="B3398" s="40"/>
      <c r="C3398" s="40"/>
      <c r="D3398" s="57" t="str">
        <f t="shared" si="680"/>
        <v/>
      </c>
      <c r="E3398" s="39"/>
      <c r="F3398" s="40"/>
      <c r="G3398" s="40"/>
      <c r="H3398" s="46"/>
      <c r="I3398" s="57" t="str">
        <f t="shared" si="682"/>
        <v/>
      </c>
      <c r="J3398" s="180"/>
      <c r="K3398" s="46"/>
      <c r="L3398" s="41"/>
      <c r="M3398" s="39"/>
      <c r="N3398" s="39"/>
      <c r="O3398" s="39"/>
      <c r="P3398" s="57" t="str">
        <f t="shared" si="683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1"/>
        <v/>
      </c>
      <c r="Z3398" s="26" t="str">
        <f t="shared" ref="Z3398:Z3461" si="691">IF(X3398="","",X3398*MAX(O3398,N3398))</f>
        <v/>
      </c>
      <c r="AA3398" s="39"/>
      <c r="AB3398" s="35" t="str">
        <f t="shared" si="679"/>
        <v/>
      </c>
      <c r="AC3398" s="42" t="str">
        <f t="shared" si="684"/>
        <v/>
      </c>
      <c r="AD3398" s="38"/>
      <c r="AE3398" s="43" t="str">
        <f t="shared" si="685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86"/>
        <v>0</v>
      </c>
      <c r="AJ3398" s="44">
        <f t="shared" si="687"/>
        <v>0</v>
      </c>
      <c r="AK3398" s="45" t="str">
        <f t="shared" si="688"/>
        <v/>
      </c>
      <c r="AL3398" s="41"/>
      <c r="AM3398" s="41"/>
      <c r="AN3398" s="41"/>
      <c r="AO3398" s="41"/>
      <c r="AP3398" s="45" t="str">
        <f t="shared" si="689"/>
        <v/>
      </c>
      <c r="AQ3398" s="45" t="str">
        <f t="shared" si="690"/>
        <v/>
      </c>
    </row>
    <row r="3399" spans="1:43" s="15" customFormat="1">
      <c r="A3399" s="39"/>
      <c r="B3399" s="40"/>
      <c r="C3399" s="40"/>
      <c r="D3399" s="57" t="str">
        <f t="shared" si="680"/>
        <v/>
      </c>
      <c r="E3399" s="39"/>
      <c r="F3399" s="40"/>
      <c r="G3399" s="40"/>
      <c r="H3399" s="46"/>
      <c r="I3399" s="57" t="str">
        <f t="shared" si="682"/>
        <v/>
      </c>
      <c r="J3399" s="180"/>
      <c r="K3399" s="46"/>
      <c r="L3399" s="41"/>
      <c r="M3399" s="39"/>
      <c r="N3399" s="39"/>
      <c r="O3399" s="39"/>
      <c r="P3399" s="57" t="str">
        <f t="shared" si="683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1"/>
        <v/>
      </c>
      <c r="Z3399" s="26" t="str">
        <f t="shared" si="691"/>
        <v/>
      </c>
      <c r="AA3399" s="39"/>
      <c r="AB3399" s="35" t="str">
        <f t="shared" si="679"/>
        <v/>
      </c>
      <c r="AC3399" s="42" t="str">
        <f t="shared" si="684"/>
        <v/>
      </c>
      <c r="AD3399" s="38"/>
      <c r="AE3399" s="43" t="str">
        <f t="shared" si="685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86"/>
        <v>0</v>
      </c>
      <c r="AJ3399" s="44">
        <f t="shared" si="687"/>
        <v>0</v>
      </c>
      <c r="AK3399" s="45" t="str">
        <f t="shared" si="688"/>
        <v/>
      </c>
      <c r="AL3399" s="41"/>
      <c r="AM3399" s="41"/>
      <c r="AN3399" s="41"/>
      <c r="AO3399" s="41"/>
      <c r="AP3399" s="45" t="str">
        <f t="shared" si="689"/>
        <v/>
      </c>
      <c r="AQ3399" s="45" t="str">
        <f t="shared" si="690"/>
        <v/>
      </c>
    </row>
    <row r="3400" spans="1:43" s="15" customFormat="1">
      <c r="A3400" s="39"/>
      <c r="B3400" s="40"/>
      <c r="C3400" s="40"/>
      <c r="D3400" s="57" t="str">
        <f t="shared" si="680"/>
        <v/>
      </c>
      <c r="E3400" s="39"/>
      <c r="F3400" s="40"/>
      <c r="G3400" s="40"/>
      <c r="H3400" s="46"/>
      <c r="I3400" s="57" t="str">
        <f t="shared" si="682"/>
        <v/>
      </c>
      <c r="J3400" s="180"/>
      <c r="K3400" s="46"/>
      <c r="L3400" s="41"/>
      <c r="M3400" s="39"/>
      <c r="N3400" s="39"/>
      <c r="O3400" s="39"/>
      <c r="P3400" s="57" t="str">
        <f t="shared" si="683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1"/>
        <v/>
      </c>
      <c r="Z3400" s="26" t="str">
        <f t="shared" si="691"/>
        <v/>
      </c>
      <c r="AA3400" s="39"/>
      <c r="AB3400" s="35" t="str">
        <f t="shared" si="679"/>
        <v/>
      </c>
      <c r="AC3400" s="42" t="str">
        <f t="shared" si="684"/>
        <v/>
      </c>
      <c r="AD3400" s="38"/>
      <c r="AE3400" s="43" t="str">
        <f t="shared" si="685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86"/>
        <v>0</v>
      </c>
      <c r="AJ3400" s="44">
        <f t="shared" si="687"/>
        <v>0</v>
      </c>
      <c r="AK3400" s="45" t="str">
        <f t="shared" si="688"/>
        <v/>
      </c>
      <c r="AL3400" s="41"/>
      <c r="AM3400" s="41"/>
      <c r="AN3400" s="41"/>
      <c r="AO3400" s="41"/>
      <c r="AP3400" s="45" t="str">
        <f t="shared" si="689"/>
        <v/>
      </c>
      <c r="AQ3400" s="45" t="str">
        <f t="shared" si="690"/>
        <v/>
      </c>
    </row>
    <row r="3401" spans="1:43" s="15" customFormat="1">
      <c r="A3401" s="39"/>
      <c r="B3401" s="40"/>
      <c r="C3401" s="40"/>
      <c r="D3401" s="57" t="str">
        <f t="shared" si="680"/>
        <v/>
      </c>
      <c r="E3401" s="39"/>
      <c r="F3401" s="40"/>
      <c r="G3401" s="40"/>
      <c r="H3401" s="46"/>
      <c r="I3401" s="57" t="str">
        <f t="shared" si="682"/>
        <v/>
      </c>
      <c r="J3401" s="180"/>
      <c r="K3401" s="46"/>
      <c r="L3401" s="41"/>
      <c r="M3401" s="39"/>
      <c r="N3401" s="39"/>
      <c r="O3401" s="39"/>
      <c r="P3401" s="57" t="str">
        <f t="shared" si="683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1"/>
        <v/>
      </c>
      <c r="Z3401" s="26" t="str">
        <f t="shared" si="691"/>
        <v/>
      </c>
      <c r="AA3401" s="39"/>
      <c r="AB3401" s="35" t="str">
        <f t="shared" si="679"/>
        <v/>
      </c>
      <c r="AC3401" s="42" t="str">
        <f t="shared" si="684"/>
        <v/>
      </c>
      <c r="AD3401" s="38"/>
      <c r="AE3401" s="43" t="str">
        <f t="shared" si="685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86"/>
        <v>0</v>
      </c>
      <c r="AJ3401" s="44">
        <f t="shared" si="687"/>
        <v>0</v>
      </c>
      <c r="AK3401" s="45" t="str">
        <f t="shared" si="688"/>
        <v/>
      </c>
      <c r="AL3401" s="41"/>
      <c r="AM3401" s="41"/>
      <c r="AN3401" s="41"/>
      <c r="AO3401" s="41"/>
      <c r="AP3401" s="45" t="str">
        <f t="shared" si="689"/>
        <v/>
      </c>
      <c r="AQ3401" s="45" t="str">
        <f t="shared" si="690"/>
        <v/>
      </c>
    </row>
    <row r="3402" spans="1:43" s="15" customFormat="1">
      <c r="A3402" s="39"/>
      <c r="B3402" s="40"/>
      <c r="C3402" s="40"/>
      <c r="D3402" s="57" t="str">
        <f t="shared" si="680"/>
        <v/>
      </c>
      <c r="E3402" s="39"/>
      <c r="F3402" s="40"/>
      <c r="G3402" s="40"/>
      <c r="H3402" s="46"/>
      <c r="I3402" s="57" t="str">
        <f t="shared" si="682"/>
        <v/>
      </c>
      <c r="J3402" s="180"/>
      <c r="K3402" s="46"/>
      <c r="L3402" s="41"/>
      <c r="M3402" s="39"/>
      <c r="N3402" s="39"/>
      <c r="O3402" s="39"/>
      <c r="P3402" s="57" t="str">
        <f t="shared" si="683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1"/>
        <v/>
      </c>
      <c r="Z3402" s="26" t="str">
        <f t="shared" si="691"/>
        <v/>
      </c>
      <c r="AA3402" s="39"/>
      <c r="AB3402" s="35" t="str">
        <f t="shared" ref="AB3402:AB3465" si="692">IF(AND(R3402&lt;&gt;"C66",R3402&lt;&gt;""),Z3402/Y3402*AA3402,"")</f>
        <v/>
      </c>
      <c r="AC3402" s="42" t="str">
        <f t="shared" si="684"/>
        <v/>
      </c>
      <c r="AD3402" s="38"/>
      <c r="AE3402" s="43" t="str">
        <f t="shared" si="685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86"/>
        <v>0</v>
      </c>
      <c r="AJ3402" s="44">
        <f t="shared" si="687"/>
        <v>0</v>
      </c>
      <c r="AK3402" s="45" t="str">
        <f t="shared" si="688"/>
        <v/>
      </c>
      <c r="AL3402" s="41"/>
      <c r="AM3402" s="41"/>
      <c r="AN3402" s="41"/>
      <c r="AO3402" s="41"/>
      <c r="AP3402" s="45" t="str">
        <f t="shared" si="689"/>
        <v/>
      </c>
      <c r="AQ3402" s="45" t="str">
        <f t="shared" si="690"/>
        <v/>
      </c>
    </row>
    <row r="3403" spans="1:43" s="15" customFormat="1">
      <c r="A3403" s="39"/>
      <c r="B3403" s="40"/>
      <c r="C3403" s="40"/>
      <c r="D3403" s="57" t="str">
        <f t="shared" si="680"/>
        <v/>
      </c>
      <c r="E3403" s="39"/>
      <c r="F3403" s="40"/>
      <c r="G3403" s="40"/>
      <c r="H3403" s="46"/>
      <c r="I3403" s="57" t="str">
        <f t="shared" si="682"/>
        <v/>
      </c>
      <c r="J3403" s="180"/>
      <c r="K3403" s="46"/>
      <c r="L3403" s="41"/>
      <c r="M3403" s="39"/>
      <c r="N3403" s="39"/>
      <c r="O3403" s="39"/>
      <c r="P3403" s="57" t="str">
        <f t="shared" si="683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1"/>
        <v/>
      </c>
      <c r="Z3403" s="26" t="str">
        <f t="shared" si="691"/>
        <v/>
      </c>
      <c r="AA3403" s="39"/>
      <c r="AB3403" s="35" t="str">
        <f t="shared" si="692"/>
        <v/>
      </c>
      <c r="AC3403" s="42" t="str">
        <f t="shared" si="684"/>
        <v/>
      </c>
      <c r="AD3403" s="38"/>
      <c r="AE3403" s="43" t="str">
        <f t="shared" si="685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86"/>
        <v>0</v>
      </c>
      <c r="AJ3403" s="44">
        <f t="shared" si="687"/>
        <v>0</v>
      </c>
      <c r="AK3403" s="45" t="str">
        <f t="shared" si="688"/>
        <v/>
      </c>
      <c r="AL3403" s="41"/>
      <c r="AM3403" s="41"/>
      <c r="AN3403" s="41"/>
      <c r="AO3403" s="41"/>
      <c r="AP3403" s="45" t="str">
        <f t="shared" si="689"/>
        <v/>
      </c>
      <c r="AQ3403" s="45" t="str">
        <f t="shared" si="690"/>
        <v/>
      </c>
    </row>
    <row r="3404" spans="1:43" s="15" customFormat="1">
      <c r="A3404" s="39"/>
      <c r="B3404" s="40"/>
      <c r="C3404" s="40"/>
      <c r="D3404" s="57" t="str">
        <f t="shared" si="680"/>
        <v/>
      </c>
      <c r="E3404" s="39"/>
      <c r="F3404" s="40"/>
      <c r="G3404" s="40"/>
      <c r="H3404" s="46"/>
      <c r="I3404" s="57" t="str">
        <f t="shared" si="682"/>
        <v/>
      </c>
      <c r="J3404" s="180"/>
      <c r="K3404" s="46"/>
      <c r="L3404" s="41"/>
      <c r="M3404" s="39"/>
      <c r="N3404" s="39"/>
      <c r="O3404" s="39"/>
      <c r="P3404" s="57" t="str">
        <f t="shared" si="683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1"/>
        <v/>
      </c>
      <c r="Z3404" s="26" t="str">
        <f t="shared" si="691"/>
        <v/>
      </c>
      <c r="AA3404" s="39"/>
      <c r="AB3404" s="35" t="str">
        <f t="shared" si="692"/>
        <v/>
      </c>
      <c r="AC3404" s="42" t="str">
        <f t="shared" si="684"/>
        <v/>
      </c>
      <c r="AD3404" s="38"/>
      <c r="AE3404" s="43" t="str">
        <f t="shared" si="685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86"/>
        <v>0</v>
      </c>
      <c r="AJ3404" s="44">
        <f t="shared" si="687"/>
        <v>0</v>
      </c>
      <c r="AK3404" s="45" t="str">
        <f t="shared" si="688"/>
        <v/>
      </c>
      <c r="AL3404" s="41"/>
      <c r="AM3404" s="41"/>
      <c r="AN3404" s="41"/>
      <c r="AO3404" s="41"/>
      <c r="AP3404" s="45" t="str">
        <f t="shared" si="689"/>
        <v/>
      </c>
      <c r="AQ3404" s="45" t="str">
        <f t="shared" si="690"/>
        <v/>
      </c>
    </row>
    <row r="3405" spans="1:43" s="15" customFormat="1">
      <c r="A3405" s="39"/>
      <c r="B3405" s="40"/>
      <c r="C3405" s="40"/>
      <c r="D3405" s="57" t="str">
        <f t="shared" si="680"/>
        <v/>
      </c>
      <c r="E3405" s="39"/>
      <c r="F3405" s="40"/>
      <c r="G3405" s="40"/>
      <c r="H3405" s="46"/>
      <c r="I3405" s="57" t="str">
        <f t="shared" si="682"/>
        <v/>
      </c>
      <c r="J3405" s="180"/>
      <c r="K3405" s="46"/>
      <c r="L3405" s="41"/>
      <c r="M3405" s="39"/>
      <c r="N3405" s="39"/>
      <c r="O3405" s="39"/>
      <c r="P3405" s="57" t="str">
        <f t="shared" si="683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1"/>
        <v/>
      </c>
      <c r="Z3405" s="26" t="str">
        <f t="shared" si="691"/>
        <v/>
      </c>
      <c r="AA3405" s="39"/>
      <c r="AB3405" s="35" t="str">
        <f t="shared" si="692"/>
        <v/>
      </c>
      <c r="AC3405" s="42" t="str">
        <f t="shared" si="684"/>
        <v/>
      </c>
      <c r="AD3405" s="38"/>
      <c r="AE3405" s="43" t="str">
        <f t="shared" si="685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86"/>
        <v>0</v>
      </c>
      <c r="AJ3405" s="44">
        <f t="shared" si="687"/>
        <v>0</v>
      </c>
      <c r="AK3405" s="45" t="str">
        <f t="shared" si="688"/>
        <v/>
      </c>
      <c r="AL3405" s="41"/>
      <c r="AM3405" s="41"/>
      <c r="AN3405" s="41"/>
      <c r="AO3405" s="41"/>
      <c r="AP3405" s="45" t="str">
        <f t="shared" si="689"/>
        <v/>
      </c>
      <c r="AQ3405" s="45" t="str">
        <f t="shared" si="690"/>
        <v/>
      </c>
    </row>
    <row r="3406" spans="1:43" s="15" customFormat="1">
      <c r="A3406" s="39"/>
      <c r="B3406" s="40"/>
      <c r="C3406" s="40"/>
      <c r="D3406" s="57" t="str">
        <f t="shared" si="680"/>
        <v/>
      </c>
      <c r="E3406" s="39"/>
      <c r="F3406" s="40"/>
      <c r="G3406" s="40"/>
      <c r="H3406" s="46"/>
      <c r="I3406" s="57" t="str">
        <f t="shared" si="682"/>
        <v/>
      </c>
      <c r="J3406" s="180"/>
      <c r="K3406" s="46"/>
      <c r="L3406" s="41"/>
      <c r="M3406" s="39"/>
      <c r="N3406" s="39"/>
      <c r="O3406" s="39"/>
      <c r="P3406" s="57" t="str">
        <f t="shared" si="683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1"/>
        <v/>
      </c>
      <c r="Z3406" s="26" t="str">
        <f t="shared" si="691"/>
        <v/>
      </c>
      <c r="AA3406" s="39"/>
      <c r="AB3406" s="35" t="str">
        <f t="shared" si="692"/>
        <v/>
      </c>
      <c r="AC3406" s="42" t="str">
        <f t="shared" si="684"/>
        <v/>
      </c>
      <c r="AD3406" s="38"/>
      <c r="AE3406" s="43" t="str">
        <f t="shared" si="685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86"/>
        <v>0</v>
      </c>
      <c r="AJ3406" s="44">
        <f t="shared" si="687"/>
        <v>0</v>
      </c>
      <c r="AK3406" s="45" t="str">
        <f t="shared" si="688"/>
        <v/>
      </c>
      <c r="AL3406" s="41"/>
      <c r="AM3406" s="41"/>
      <c r="AN3406" s="41"/>
      <c r="AO3406" s="41"/>
      <c r="AP3406" s="45" t="str">
        <f t="shared" si="689"/>
        <v/>
      </c>
      <c r="AQ3406" s="45" t="str">
        <f t="shared" si="690"/>
        <v/>
      </c>
    </row>
    <row r="3407" spans="1:43" s="15" customFormat="1">
      <c r="A3407" s="39"/>
      <c r="B3407" s="40"/>
      <c r="C3407" s="40"/>
      <c r="D3407" s="57" t="str">
        <f t="shared" si="680"/>
        <v/>
      </c>
      <c r="E3407" s="39"/>
      <c r="F3407" s="40"/>
      <c r="G3407" s="40"/>
      <c r="H3407" s="46"/>
      <c r="I3407" s="57" t="str">
        <f t="shared" si="682"/>
        <v/>
      </c>
      <c r="J3407" s="180"/>
      <c r="K3407" s="46"/>
      <c r="L3407" s="41"/>
      <c r="M3407" s="39"/>
      <c r="N3407" s="39"/>
      <c r="O3407" s="39"/>
      <c r="P3407" s="57" t="str">
        <f t="shared" si="683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1"/>
        <v/>
      </c>
      <c r="Z3407" s="26" t="str">
        <f t="shared" si="691"/>
        <v/>
      </c>
      <c r="AA3407" s="39"/>
      <c r="AB3407" s="35" t="str">
        <f t="shared" si="692"/>
        <v/>
      </c>
      <c r="AC3407" s="42" t="str">
        <f t="shared" si="684"/>
        <v/>
      </c>
      <c r="AD3407" s="38"/>
      <c r="AE3407" s="43" t="str">
        <f t="shared" si="685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86"/>
        <v>0</v>
      </c>
      <c r="AJ3407" s="44">
        <f t="shared" si="687"/>
        <v>0</v>
      </c>
      <c r="AK3407" s="45" t="str">
        <f t="shared" si="688"/>
        <v/>
      </c>
      <c r="AL3407" s="41"/>
      <c r="AM3407" s="41"/>
      <c r="AN3407" s="41"/>
      <c r="AO3407" s="41"/>
      <c r="AP3407" s="45" t="str">
        <f t="shared" si="689"/>
        <v/>
      </c>
      <c r="AQ3407" s="45" t="str">
        <f t="shared" si="690"/>
        <v/>
      </c>
    </row>
    <row r="3408" spans="1:43" s="15" customFormat="1">
      <c r="A3408" s="39"/>
      <c r="B3408" s="40"/>
      <c r="C3408" s="40"/>
      <c r="D3408" s="57" t="str">
        <f t="shared" si="680"/>
        <v/>
      </c>
      <c r="E3408" s="39"/>
      <c r="F3408" s="40"/>
      <c r="G3408" s="40"/>
      <c r="H3408" s="46"/>
      <c r="I3408" s="57" t="str">
        <f t="shared" si="682"/>
        <v/>
      </c>
      <c r="J3408" s="180"/>
      <c r="K3408" s="46"/>
      <c r="L3408" s="41"/>
      <c r="M3408" s="39"/>
      <c r="N3408" s="39"/>
      <c r="O3408" s="39"/>
      <c r="P3408" s="57" t="str">
        <f t="shared" si="683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1"/>
        <v/>
      </c>
      <c r="Z3408" s="26" t="str">
        <f t="shared" si="691"/>
        <v/>
      </c>
      <c r="AA3408" s="39"/>
      <c r="AB3408" s="35" t="str">
        <f t="shared" si="692"/>
        <v/>
      </c>
      <c r="AC3408" s="42" t="str">
        <f t="shared" si="684"/>
        <v/>
      </c>
      <c r="AD3408" s="38"/>
      <c r="AE3408" s="43" t="str">
        <f t="shared" si="685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86"/>
        <v>0</v>
      </c>
      <c r="AJ3408" s="44">
        <f t="shared" si="687"/>
        <v>0</v>
      </c>
      <c r="AK3408" s="45" t="str">
        <f t="shared" si="688"/>
        <v/>
      </c>
      <c r="AL3408" s="41"/>
      <c r="AM3408" s="41"/>
      <c r="AN3408" s="41"/>
      <c r="AO3408" s="41"/>
      <c r="AP3408" s="45" t="str">
        <f t="shared" si="689"/>
        <v/>
      </c>
      <c r="AQ3408" s="45" t="str">
        <f t="shared" si="690"/>
        <v/>
      </c>
    </row>
    <row r="3409" spans="1:43" s="15" customFormat="1">
      <c r="A3409" s="39"/>
      <c r="B3409" s="40"/>
      <c r="C3409" s="40"/>
      <c r="D3409" s="57" t="str">
        <f t="shared" si="680"/>
        <v/>
      </c>
      <c r="E3409" s="39"/>
      <c r="F3409" s="40"/>
      <c r="G3409" s="40"/>
      <c r="H3409" s="46"/>
      <c r="I3409" s="57" t="str">
        <f t="shared" si="682"/>
        <v/>
      </c>
      <c r="J3409" s="180"/>
      <c r="K3409" s="46"/>
      <c r="L3409" s="41"/>
      <c r="M3409" s="39"/>
      <c r="N3409" s="39"/>
      <c r="O3409" s="39"/>
      <c r="P3409" s="57" t="str">
        <f t="shared" si="683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1"/>
        <v/>
      </c>
      <c r="Z3409" s="26" t="str">
        <f t="shared" si="691"/>
        <v/>
      </c>
      <c r="AA3409" s="39"/>
      <c r="AB3409" s="35" t="str">
        <f t="shared" si="692"/>
        <v/>
      </c>
      <c r="AC3409" s="42" t="str">
        <f t="shared" si="684"/>
        <v/>
      </c>
      <c r="AD3409" s="38"/>
      <c r="AE3409" s="43" t="str">
        <f t="shared" si="685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86"/>
        <v>0</v>
      </c>
      <c r="AJ3409" s="44">
        <f t="shared" si="687"/>
        <v>0</v>
      </c>
      <c r="AK3409" s="45" t="str">
        <f t="shared" si="688"/>
        <v/>
      </c>
      <c r="AL3409" s="41"/>
      <c r="AM3409" s="41"/>
      <c r="AN3409" s="41"/>
      <c r="AO3409" s="41"/>
      <c r="AP3409" s="45" t="str">
        <f t="shared" si="689"/>
        <v/>
      </c>
      <c r="AQ3409" s="45" t="str">
        <f t="shared" si="690"/>
        <v/>
      </c>
    </row>
    <row r="3410" spans="1:43" s="15" customFormat="1">
      <c r="A3410" s="39"/>
      <c r="B3410" s="40"/>
      <c r="C3410" s="40"/>
      <c r="D3410" s="57" t="str">
        <f t="shared" si="680"/>
        <v/>
      </c>
      <c r="E3410" s="39"/>
      <c r="F3410" s="40"/>
      <c r="G3410" s="40"/>
      <c r="H3410" s="46"/>
      <c r="I3410" s="57" t="str">
        <f t="shared" si="682"/>
        <v/>
      </c>
      <c r="J3410" s="180"/>
      <c r="K3410" s="46"/>
      <c r="L3410" s="41"/>
      <c r="M3410" s="39"/>
      <c r="N3410" s="39"/>
      <c r="O3410" s="39"/>
      <c r="P3410" s="57" t="str">
        <f t="shared" si="683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1"/>
        <v/>
      </c>
      <c r="Z3410" s="26" t="str">
        <f t="shared" si="691"/>
        <v/>
      </c>
      <c r="AA3410" s="39"/>
      <c r="AB3410" s="35" t="str">
        <f t="shared" si="692"/>
        <v/>
      </c>
      <c r="AC3410" s="42" t="str">
        <f t="shared" si="684"/>
        <v/>
      </c>
      <c r="AD3410" s="38"/>
      <c r="AE3410" s="43" t="str">
        <f t="shared" si="685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86"/>
        <v>0</v>
      </c>
      <c r="AJ3410" s="44">
        <f t="shared" si="687"/>
        <v>0</v>
      </c>
      <c r="AK3410" s="45" t="str">
        <f t="shared" si="688"/>
        <v/>
      </c>
      <c r="AL3410" s="41"/>
      <c r="AM3410" s="41"/>
      <c r="AN3410" s="41"/>
      <c r="AO3410" s="41"/>
      <c r="AP3410" s="45" t="str">
        <f t="shared" si="689"/>
        <v/>
      </c>
      <c r="AQ3410" s="45" t="str">
        <f t="shared" si="690"/>
        <v/>
      </c>
    </row>
    <row r="3411" spans="1:43" s="15" customFormat="1">
      <c r="A3411" s="39"/>
      <c r="B3411" s="40"/>
      <c r="C3411" s="40"/>
      <c r="D3411" s="57" t="str">
        <f t="shared" si="680"/>
        <v/>
      </c>
      <c r="E3411" s="39"/>
      <c r="F3411" s="40"/>
      <c r="G3411" s="40"/>
      <c r="H3411" s="46"/>
      <c r="I3411" s="57" t="str">
        <f t="shared" si="682"/>
        <v/>
      </c>
      <c r="J3411" s="180"/>
      <c r="K3411" s="46"/>
      <c r="L3411" s="41"/>
      <c r="M3411" s="39"/>
      <c r="N3411" s="39"/>
      <c r="O3411" s="39"/>
      <c r="P3411" s="57" t="str">
        <f t="shared" si="683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1"/>
        <v/>
      </c>
      <c r="Z3411" s="26" t="str">
        <f t="shared" si="691"/>
        <v/>
      </c>
      <c r="AA3411" s="39"/>
      <c r="AB3411" s="35" t="str">
        <f t="shared" si="692"/>
        <v/>
      </c>
      <c r="AC3411" s="42" t="str">
        <f t="shared" si="684"/>
        <v/>
      </c>
      <c r="AD3411" s="38"/>
      <c r="AE3411" s="43" t="str">
        <f t="shared" si="685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86"/>
        <v>0</v>
      </c>
      <c r="AJ3411" s="44">
        <f t="shared" si="687"/>
        <v>0</v>
      </c>
      <c r="AK3411" s="45" t="str">
        <f t="shared" si="688"/>
        <v/>
      </c>
      <c r="AL3411" s="41"/>
      <c r="AM3411" s="41"/>
      <c r="AN3411" s="41"/>
      <c r="AO3411" s="41"/>
      <c r="AP3411" s="45" t="str">
        <f t="shared" si="689"/>
        <v/>
      </c>
      <c r="AQ3411" s="45" t="str">
        <f t="shared" si="690"/>
        <v/>
      </c>
    </row>
    <row r="3412" spans="1:43" s="15" customFormat="1">
      <c r="A3412" s="39"/>
      <c r="B3412" s="40"/>
      <c r="C3412" s="40"/>
      <c r="D3412" s="57" t="str">
        <f t="shared" si="680"/>
        <v/>
      </c>
      <c r="E3412" s="39"/>
      <c r="F3412" s="40"/>
      <c r="G3412" s="40"/>
      <c r="H3412" s="46"/>
      <c r="I3412" s="57" t="str">
        <f t="shared" si="682"/>
        <v/>
      </c>
      <c r="J3412" s="180"/>
      <c r="K3412" s="46"/>
      <c r="L3412" s="41"/>
      <c r="M3412" s="39"/>
      <c r="N3412" s="39"/>
      <c r="O3412" s="39"/>
      <c r="P3412" s="57" t="str">
        <f t="shared" si="683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1"/>
        <v/>
      </c>
      <c r="Z3412" s="26" t="str">
        <f t="shared" si="691"/>
        <v/>
      </c>
      <c r="AA3412" s="39"/>
      <c r="AB3412" s="35" t="str">
        <f t="shared" si="692"/>
        <v/>
      </c>
      <c r="AC3412" s="42" t="str">
        <f t="shared" si="684"/>
        <v/>
      </c>
      <c r="AD3412" s="38"/>
      <c r="AE3412" s="43" t="str">
        <f t="shared" si="685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86"/>
        <v>0</v>
      </c>
      <c r="AJ3412" s="44">
        <f t="shared" si="687"/>
        <v>0</v>
      </c>
      <c r="AK3412" s="45" t="str">
        <f t="shared" si="688"/>
        <v/>
      </c>
      <c r="AL3412" s="41"/>
      <c r="AM3412" s="41"/>
      <c r="AN3412" s="41"/>
      <c r="AO3412" s="41"/>
      <c r="AP3412" s="45" t="str">
        <f t="shared" si="689"/>
        <v/>
      </c>
      <c r="AQ3412" s="45" t="str">
        <f t="shared" si="690"/>
        <v/>
      </c>
    </row>
    <row r="3413" spans="1:43" s="15" customFormat="1">
      <c r="A3413" s="39"/>
      <c r="B3413" s="40"/>
      <c r="C3413" s="40"/>
      <c r="D3413" s="57" t="str">
        <f t="shared" si="680"/>
        <v/>
      </c>
      <c r="E3413" s="39"/>
      <c r="F3413" s="40"/>
      <c r="G3413" s="40"/>
      <c r="H3413" s="46"/>
      <c r="I3413" s="57" t="str">
        <f t="shared" si="682"/>
        <v/>
      </c>
      <c r="J3413" s="180"/>
      <c r="K3413" s="46"/>
      <c r="L3413" s="41"/>
      <c r="M3413" s="39"/>
      <c r="N3413" s="39"/>
      <c r="O3413" s="39"/>
      <c r="P3413" s="57" t="str">
        <f t="shared" si="683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1"/>
        <v/>
      </c>
      <c r="Z3413" s="26" t="str">
        <f t="shared" si="691"/>
        <v/>
      </c>
      <c r="AA3413" s="39"/>
      <c r="AB3413" s="35" t="str">
        <f t="shared" si="692"/>
        <v/>
      </c>
      <c r="AC3413" s="42" t="str">
        <f t="shared" si="684"/>
        <v/>
      </c>
      <c r="AD3413" s="38"/>
      <c r="AE3413" s="43" t="str">
        <f t="shared" si="685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86"/>
        <v>0</v>
      </c>
      <c r="AJ3413" s="44">
        <f t="shared" si="687"/>
        <v>0</v>
      </c>
      <c r="AK3413" s="45" t="str">
        <f t="shared" si="688"/>
        <v/>
      </c>
      <c r="AL3413" s="41"/>
      <c r="AM3413" s="41"/>
      <c r="AN3413" s="41"/>
      <c r="AO3413" s="41"/>
      <c r="AP3413" s="45" t="str">
        <f t="shared" si="689"/>
        <v/>
      </c>
      <c r="AQ3413" s="45" t="str">
        <f t="shared" si="690"/>
        <v/>
      </c>
    </row>
    <row r="3414" spans="1:43" s="15" customFormat="1">
      <c r="A3414" s="39"/>
      <c r="B3414" s="40"/>
      <c r="C3414" s="40"/>
      <c r="D3414" s="57" t="str">
        <f t="shared" si="680"/>
        <v/>
      </c>
      <c r="E3414" s="39"/>
      <c r="F3414" s="40"/>
      <c r="G3414" s="40"/>
      <c r="H3414" s="46"/>
      <c r="I3414" s="57" t="str">
        <f t="shared" si="682"/>
        <v/>
      </c>
      <c r="J3414" s="180"/>
      <c r="K3414" s="46"/>
      <c r="L3414" s="41"/>
      <c r="M3414" s="39"/>
      <c r="N3414" s="39"/>
      <c r="O3414" s="39"/>
      <c r="P3414" s="57" t="str">
        <f t="shared" si="683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81"/>
        <v/>
      </c>
      <c r="Z3414" s="26" t="str">
        <f t="shared" si="691"/>
        <v/>
      </c>
      <c r="AA3414" s="39"/>
      <c r="AB3414" s="35" t="str">
        <f t="shared" si="692"/>
        <v/>
      </c>
      <c r="AC3414" s="42" t="str">
        <f t="shared" si="684"/>
        <v/>
      </c>
      <c r="AD3414" s="38"/>
      <c r="AE3414" s="43" t="str">
        <f t="shared" si="685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86"/>
        <v>0</v>
      </c>
      <c r="AJ3414" s="44">
        <f t="shared" si="687"/>
        <v>0</v>
      </c>
      <c r="AK3414" s="45" t="str">
        <f t="shared" si="688"/>
        <v/>
      </c>
      <c r="AL3414" s="41"/>
      <c r="AM3414" s="41"/>
      <c r="AN3414" s="41"/>
      <c r="AO3414" s="41"/>
      <c r="AP3414" s="45" t="str">
        <f t="shared" si="689"/>
        <v/>
      </c>
      <c r="AQ3414" s="45" t="str">
        <f t="shared" si="690"/>
        <v/>
      </c>
    </row>
    <row r="3415" spans="1:43" s="15" customFormat="1">
      <c r="A3415" s="39"/>
      <c r="B3415" s="40"/>
      <c r="C3415" s="40"/>
      <c r="D3415" s="57" t="str">
        <f t="shared" si="680"/>
        <v/>
      </c>
      <c r="E3415" s="39"/>
      <c r="F3415" s="40"/>
      <c r="G3415" s="40"/>
      <c r="H3415" s="46"/>
      <c r="I3415" s="57" t="str">
        <f t="shared" si="682"/>
        <v/>
      </c>
      <c r="J3415" s="180"/>
      <c r="K3415" s="46"/>
      <c r="L3415" s="41"/>
      <c r="M3415" s="39"/>
      <c r="N3415" s="39"/>
      <c r="O3415" s="39"/>
      <c r="P3415" s="57" t="str">
        <f t="shared" si="683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81"/>
        <v/>
      </c>
      <c r="Z3415" s="26" t="str">
        <f t="shared" si="691"/>
        <v/>
      </c>
      <c r="AA3415" s="39"/>
      <c r="AB3415" s="35" t="str">
        <f t="shared" si="692"/>
        <v/>
      </c>
      <c r="AC3415" s="42" t="str">
        <f t="shared" si="684"/>
        <v/>
      </c>
      <c r="AD3415" s="38"/>
      <c r="AE3415" s="43" t="str">
        <f t="shared" si="685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86"/>
        <v>0</v>
      </c>
      <c r="AJ3415" s="44">
        <f t="shared" si="687"/>
        <v>0</v>
      </c>
      <c r="AK3415" s="45" t="str">
        <f t="shared" si="688"/>
        <v/>
      </c>
      <c r="AL3415" s="41"/>
      <c r="AM3415" s="41"/>
      <c r="AN3415" s="41"/>
      <c r="AO3415" s="41"/>
      <c r="AP3415" s="45" t="str">
        <f t="shared" si="689"/>
        <v/>
      </c>
      <c r="AQ3415" s="45" t="str">
        <f t="shared" si="690"/>
        <v/>
      </c>
    </row>
    <row r="3416" spans="1:43" s="15" customFormat="1">
      <c r="A3416" s="39"/>
      <c r="B3416" s="40"/>
      <c r="C3416" s="40"/>
      <c r="D3416" s="57" t="str">
        <f t="shared" si="680"/>
        <v/>
      </c>
      <c r="E3416" s="39"/>
      <c r="F3416" s="40"/>
      <c r="G3416" s="40"/>
      <c r="H3416" s="46"/>
      <c r="I3416" s="57" t="str">
        <f t="shared" si="682"/>
        <v/>
      </c>
      <c r="J3416" s="180"/>
      <c r="K3416" s="46"/>
      <c r="L3416" s="41"/>
      <c r="M3416" s="39"/>
      <c r="N3416" s="39"/>
      <c r="O3416" s="39"/>
      <c r="P3416" s="57" t="str">
        <f t="shared" si="683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81"/>
        <v/>
      </c>
      <c r="Z3416" s="26" t="str">
        <f t="shared" si="691"/>
        <v/>
      </c>
      <c r="AA3416" s="39"/>
      <c r="AB3416" s="35" t="str">
        <f t="shared" si="692"/>
        <v/>
      </c>
      <c r="AC3416" s="42" t="str">
        <f t="shared" si="684"/>
        <v/>
      </c>
      <c r="AD3416" s="38"/>
      <c r="AE3416" s="43" t="str">
        <f t="shared" si="685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86"/>
        <v>0</v>
      </c>
      <c r="AJ3416" s="44">
        <f t="shared" si="687"/>
        <v>0</v>
      </c>
      <c r="AK3416" s="45" t="str">
        <f t="shared" si="688"/>
        <v/>
      </c>
      <c r="AL3416" s="41"/>
      <c r="AM3416" s="41"/>
      <c r="AN3416" s="41"/>
      <c r="AO3416" s="41"/>
      <c r="AP3416" s="45" t="str">
        <f t="shared" si="689"/>
        <v/>
      </c>
      <c r="AQ3416" s="45" t="str">
        <f t="shared" si="690"/>
        <v/>
      </c>
    </row>
    <row r="3417" spans="1:43" s="15" customFormat="1">
      <c r="A3417" s="39"/>
      <c r="B3417" s="40"/>
      <c r="C3417" s="40"/>
      <c r="D3417" s="57" t="str">
        <f t="shared" si="680"/>
        <v/>
      </c>
      <c r="E3417" s="39"/>
      <c r="F3417" s="40"/>
      <c r="G3417" s="40"/>
      <c r="H3417" s="46"/>
      <c r="I3417" s="57" t="str">
        <f t="shared" si="682"/>
        <v/>
      </c>
      <c r="J3417" s="180"/>
      <c r="K3417" s="46"/>
      <c r="L3417" s="41"/>
      <c r="M3417" s="39"/>
      <c r="N3417" s="39"/>
      <c r="O3417" s="39"/>
      <c r="P3417" s="57" t="str">
        <f t="shared" si="683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81"/>
        <v/>
      </c>
      <c r="Z3417" s="26" t="str">
        <f t="shared" si="691"/>
        <v/>
      </c>
      <c r="AA3417" s="39"/>
      <c r="AB3417" s="35" t="str">
        <f t="shared" si="692"/>
        <v/>
      </c>
      <c r="AC3417" s="42" t="str">
        <f t="shared" si="684"/>
        <v/>
      </c>
      <c r="AD3417" s="38"/>
      <c r="AE3417" s="43" t="str">
        <f t="shared" si="685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686"/>
        <v>0</v>
      </c>
      <c r="AJ3417" s="44">
        <f t="shared" si="687"/>
        <v>0</v>
      </c>
      <c r="AK3417" s="45" t="str">
        <f t="shared" si="688"/>
        <v/>
      </c>
      <c r="AL3417" s="41"/>
      <c r="AM3417" s="41"/>
      <c r="AN3417" s="41"/>
      <c r="AO3417" s="41"/>
      <c r="AP3417" s="45" t="str">
        <f t="shared" si="689"/>
        <v/>
      </c>
      <c r="AQ3417" s="45" t="str">
        <f t="shared" si="690"/>
        <v/>
      </c>
    </row>
    <row r="3418" spans="1:43" s="15" customFormat="1">
      <c r="A3418" s="39"/>
      <c r="B3418" s="40"/>
      <c r="C3418" s="40"/>
      <c r="D3418" s="57" t="str">
        <f t="shared" si="680"/>
        <v/>
      </c>
      <c r="E3418" s="39"/>
      <c r="F3418" s="40"/>
      <c r="G3418" s="40"/>
      <c r="H3418" s="46"/>
      <c r="I3418" s="57" t="str">
        <f t="shared" si="682"/>
        <v/>
      </c>
      <c r="J3418" s="180"/>
      <c r="K3418" s="46"/>
      <c r="L3418" s="41"/>
      <c r="M3418" s="39"/>
      <c r="N3418" s="39"/>
      <c r="O3418" s="39"/>
      <c r="P3418" s="57" t="str">
        <f t="shared" si="683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81"/>
        <v/>
      </c>
      <c r="Z3418" s="26" t="str">
        <f t="shared" si="691"/>
        <v/>
      </c>
      <c r="AA3418" s="39"/>
      <c r="AB3418" s="35" t="str">
        <f t="shared" si="692"/>
        <v/>
      </c>
      <c r="AC3418" s="42" t="str">
        <f t="shared" si="684"/>
        <v/>
      </c>
      <c r="AD3418" s="38"/>
      <c r="AE3418" s="43" t="str">
        <f t="shared" si="685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686"/>
        <v>0</v>
      </c>
      <c r="AJ3418" s="44">
        <f t="shared" si="687"/>
        <v>0</v>
      </c>
      <c r="AK3418" s="45" t="str">
        <f t="shared" si="688"/>
        <v/>
      </c>
      <c r="AL3418" s="41"/>
      <c r="AM3418" s="41"/>
      <c r="AN3418" s="41"/>
      <c r="AO3418" s="41"/>
      <c r="AP3418" s="45" t="str">
        <f t="shared" si="689"/>
        <v/>
      </c>
      <c r="AQ3418" s="45" t="str">
        <f t="shared" si="690"/>
        <v/>
      </c>
    </row>
    <row r="3419" spans="1:43" s="15" customFormat="1">
      <c r="A3419" s="39"/>
      <c r="B3419" s="40"/>
      <c r="C3419" s="40"/>
      <c r="D3419" s="57" t="str">
        <f t="shared" si="680"/>
        <v/>
      </c>
      <c r="E3419" s="39"/>
      <c r="F3419" s="40"/>
      <c r="G3419" s="40"/>
      <c r="H3419" s="46"/>
      <c r="I3419" s="57" t="str">
        <f t="shared" si="682"/>
        <v/>
      </c>
      <c r="J3419" s="180"/>
      <c r="K3419" s="46"/>
      <c r="L3419" s="41"/>
      <c r="M3419" s="39"/>
      <c r="N3419" s="39"/>
      <c r="O3419" s="39"/>
      <c r="P3419" s="57" t="str">
        <f t="shared" si="683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81"/>
        <v/>
      </c>
      <c r="Z3419" s="26" t="str">
        <f t="shared" si="691"/>
        <v/>
      </c>
      <c r="AA3419" s="39"/>
      <c r="AB3419" s="35" t="str">
        <f t="shared" si="692"/>
        <v/>
      </c>
      <c r="AC3419" s="42" t="str">
        <f t="shared" si="684"/>
        <v/>
      </c>
      <c r="AD3419" s="38"/>
      <c r="AE3419" s="43" t="str">
        <f t="shared" si="685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686"/>
        <v>0</v>
      </c>
      <c r="AJ3419" s="44">
        <f t="shared" si="687"/>
        <v>0</v>
      </c>
      <c r="AK3419" s="45" t="str">
        <f t="shared" si="688"/>
        <v/>
      </c>
      <c r="AL3419" s="41"/>
      <c r="AM3419" s="41"/>
      <c r="AN3419" s="41"/>
      <c r="AO3419" s="41"/>
      <c r="AP3419" s="45" t="str">
        <f t="shared" si="689"/>
        <v/>
      </c>
      <c r="AQ3419" s="45" t="str">
        <f t="shared" si="690"/>
        <v/>
      </c>
    </row>
    <row r="3420" spans="1:43" s="15" customFormat="1">
      <c r="A3420" s="39"/>
      <c r="B3420" s="40"/>
      <c r="C3420" s="40"/>
      <c r="D3420" s="57" t="str">
        <f t="shared" si="680"/>
        <v/>
      </c>
      <c r="E3420" s="39"/>
      <c r="F3420" s="40"/>
      <c r="G3420" s="40"/>
      <c r="H3420" s="46"/>
      <c r="I3420" s="57" t="str">
        <f t="shared" si="682"/>
        <v/>
      </c>
      <c r="J3420" s="180"/>
      <c r="K3420" s="46"/>
      <c r="L3420" s="41"/>
      <c r="M3420" s="39"/>
      <c r="N3420" s="39"/>
      <c r="O3420" s="39"/>
      <c r="P3420" s="57" t="str">
        <f t="shared" si="683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81"/>
        <v/>
      </c>
      <c r="Z3420" s="26" t="str">
        <f t="shared" si="691"/>
        <v/>
      </c>
      <c r="AA3420" s="39"/>
      <c r="AB3420" s="35" t="str">
        <f t="shared" si="692"/>
        <v/>
      </c>
      <c r="AC3420" s="42" t="str">
        <f t="shared" si="684"/>
        <v/>
      </c>
      <c r="AD3420" s="38"/>
      <c r="AE3420" s="43" t="str">
        <f t="shared" si="685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686"/>
        <v>0</v>
      </c>
      <c r="AJ3420" s="44">
        <f t="shared" si="687"/>
        <v>0</v>
      </c>
      <c r="AK3420" s="45" t="str">
        <f t="shared" si="688"/>
        <v/>
      </c>
      <c r="AL3420" s="41"/>
      <c r="AM3420" s="41"/>
      <c r="AN3420" s="41"/>
      <c r="AO3420" s="41"/>
      <c r="AP3420" s="45" t="str">
        <f t="shared" si="689"/>
        <v/>
      </c>
      <c r="AQ3420" s="45" t="str">
        <f t="shared" si="690"/>
        <v/>
      </c>
    </row>
    <row r="3421" spans="1:43" s="15" customFormat="1">
      <c r="A3421" s="39"/>
      <c r="B3421" s="40"/>
      <c r="C3421" s="40"/>
      <c r="D3421" s="57" t="str">
        <f t="shared" si="680"/>
        <v/>
      </c>
      <c r="E3421" s="39"/>
      <c r="F3421" s="40"/>
      <c r="G3421" s="40"/>
      <c r="H3421" s="46"/>
      <c r="I3421" s="57" t="str">
        <f t="shared" si="682"/>
        <v/>
      </c>
      <c r="J3421" s="180"/>
      <c r="K3421" s="46"/>
      <c r="L3421" s="41"/>
      <c r="M3421" s="39"/>
      <c r="N3421" s="39"/>
      <c r="O3421" s="39"/>
      <c r="P3421" s="57" t="str">
        <f t="shared" si="683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81"/>
        <v/>
      </c>
      <c r="Z3421" s="26" t="str">
        <f t="shared" si="691"/>
        <v/>
      </c>
      <c r="AA3421" s="39"/>
      <c r="AB3421" s="35" t="str">
        <f t="shared" si="692"/>
        <v/>
      </c>
      <c r="AC3421" s="42" t="str">
        <f t="shared" si="684"/>
        <v/>
      </c>
      <c r="AD3421" s="38"/>
      <c r="AE3421" s="43" t="str">
        <f t="shared" si="685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686"/>
        <v>0</v>
      </c>
      <c r="AJ3421" s="44">
        <f t="shared" si="687"/>
        <v>0</v>
      </c>
      <c r="AK3421" s="45" t="str">
        <f t="shared" si="688"/>
        <v/>
      </c>
      <c r="AL3421" s="41"/>
      <c r="AM3421" s="41"/>
      <c r="AN3421" s="41"/>
      <c r="AO3421" s="41"/>
      <c r="AP3421" s="45" t="str">
        <f t="shared" si="689"/>
        <v/>
      </c>
      <c r="AQ3421" s="45" t="str">
        <f t="shared" si="690"/>
        <v/>
      </c>
    </row>
    <row r="3422" spans="1:43" s="15" customFormat="1">
      <c r="A3422" s="39"/>
      <c r="B3422" s="40"/>
      <c r="C3422" s="40"/>
      <c r="D3422" s="57" t="str">
        <f t="shared" si="680"/>
        <v/>
      </c>
      <c r="E3422" s="39"/>
      <c r="F3422" s="40"/>
      <c r="G3422" s="40"/>
      <c r="H3422" s="46"/>
      <c r="I3422" s="57" t="str">
        <f t="shared" si="682"/>
        <v/>
      </c>
      <c r="J3422" s="180"/>
      <c r="K3422" s="46"/>
      <c r="L3422" s="41"/>
      <c r="M3422" s="39"/>
      <c r="N3422" s="39"/>
      <c r="O3422" s="39"/>
      <c r="P3422" s="57" t="str">
        <f t="shared" si="683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81"/>
        <v/>
      </c>
      <c r="Z3422" s="26" t="str">
        <f t="shared" si="691"/>
        <v/>
      </c>
      <c r="AA3422" s="39"/>
      <c r="AB3422" s="35" t="str">
        <f t="shared" si="692"/>
        <v/>
      </c>
      <c r="AC3422" s="42" t="str">
        <f t="shared" si="684"/>
        <v/>
      </c>
      <c r="AD3422" s="38"/>
      <c r="AE3422" s="43" t="str">
        <f t="shared" si="685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686"/>
        <v>0</v>
      </c>
      <c r="AJ3422" s="44">
        <f t="shared" si="687"/>
        <v>0</v>
      </c>
      <c r="AK3422" s="45" t="str">
        <f t="shared" si="688"/>
        <v/>
      </c>
      <c r="AL3422" s="41"/>
      <c r="AM3422" s="41"/>
      <c r="AN3422" s="41"/>
      <c r="AO3422" s="41"/>
      <c r="AP3422" s="45" t="str">
        <f t="shared" si="689"/>
        <v/>
      </c>
      <c r="AQ3422" s="45" t="str">
        <f t="shared" si="690"/>
        <v/>
      </c>
    </row>
    <row r="3423" spans="1:43" s="15" customFormat="1">
      <c r="A3423" s="39"/>
      <c r="B3423" s="40"/>
      <c r="C3423" s="40"/>
      <c r="D3423" s="57" t="str">
        <f t="shared" si="680"/>
        <v/>
      </c>
      <c r="E3423" s="39"/>
      <c r="F3423" s="40"/>
      <c r="G3423" s="40"/>
      <c r="H3423" s="46"/>
      <c r="I3423" s="57" t="str">
        <f t="shared" si="682"/>
        <v/>
      </c>
      <c r="J3423" s="180"/>
      <c r="K3423" s="46"/>
      <c r="L3423" s="41"/>
      <c r="M3423" s="39"/>
      <c r="N3423" s="39"/>
      <c r="O3423" s="39"/>
      <c r="P3423" s="57" t="str">
        <f t="shared" si="683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81"/>
        <v/>
      </c>
      <c r="Z3423" s="26" t="str">
        <f t="shared" si="691"/>
        <v/>
      </c>
      <c r="AA3423" s="39"/>
      <c r="AB3423" s="35" t="str">
        <f t="shared" si="692"/>
        <v/>
      </c>
      <c r="AC3423" s="42" t="str">
        <f t="shared" si="684"/>
        <v/>
      </c>
      <c r="AD3423" s="38"/>
      <c r="AE3423" s="43" t="str">
        <f t="shared" si="685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686"/>
        <v>0</v>
      </c>
      <c r="AJ3423" s="44">
        <f t="shared" si="687"/>
        <v>0</v>
      </c>
      <c r="AK3423" s="45" t="str">
        <f t="shared" si="688"/>
        <v/>
      </c>
      <c r="AL3423" s="41"/>
      <c r="AM3423" s="41"/>
      <c r="AN3423" s="41"/>
      <c r="AO3423" s="41"/>
      <c r="AP3423" s="45" t="str">
        <f t="shared" si="689"/>
        <v/>
      </c>
      <c r="AQ3423" s="45" t="str">
        <f t="shared" si="690"/>
        <v/>
      </c>
    </row>
    <row r="3424" spans="1:43" s="15" customFormat="1">
      <c r="A3424" s="39"/>
      <c r="B3424" s="40"/>
      <c r="C3424" s="40"/>
      <c r="D3424" s="57" t="str">
        <f t="shared" si="680"/>
        <v/>
      </c>
      <c r="E3424" s="39"/>
      <c r="F3424" s="40"/>
      <c r="G3424" s="40"/>
      <c r="H3424" s="46"/>
      <c r="I3424" s="57" t="str">
        <f t="shared" si="682"/>
        <v/>
      </c>
      <c r="J3424" s="180"/>
      <c r="K3424" s="46"/>
      <c r="L3424" s="41"/>
      <c r="M3424" s="39"/>
      <c r="N3424" s="39"/>
      <c r="O3424" s="39"/>
      <c r="P3424" s="57" t="str">
        <f t="shared" si="683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81"/>
        <v/>
      </c>
      <c r="Z3424" s="26" t="str">
        <f t="shared" si="691"/>
        <v/>
      </c>
      <c r="AA3424" s="39"/>
      <c r="AB3424" s="35" t="str">
        <f t="shared" si="692"/>
        <v/>
      </c>
      <c r="AC3424" s="42" t="str">
        <f t="shared" si="684"/>
        <v/>
      </c>
      <c r="AD3424" s="38"/>
      <c r="AE3424" s="43" t="str">
        <f t="shared" si="685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686"/>
        <v>0</v>
      </c>
      <c r="AJ3424" s="44">
        <f t="shared" si="687"/>
        <v>0</v>
      </c>
      <c r="AK3424" s="45" t="str">
        <f t="shared" si="688"/>
        <v/>
      </c>
      <c r="AL3424" s="41"/>
      <c r="AM3424" s="41"/>
      <c r="AN3424" s="41"/>
      <c r="AO3424" s="41"/>
      <c r="AP3424" s="45" t="str">
        <f t="shared" si="689"/>
        <v/>
      </c>
      <c r="AQ3424" s="45" t="str">
        <f t="shared" si="690"/>
        <v/>
      </c>
    </row>
    <row r="3425" spans="1:43" s="15" customFormat="1">
      <c r="A3425" s="39"/>
      <c r="B3425" s="40"/>
      <c r="C3425" s="40"/>
      <c r="D3425" s="57" t="str">
        <f t="shared" si="680"/>
        <v/>
      </c>
      <c r="E3425" s="39"/>
      <c r="F3425" s="40"/>
      <c r="G3425" s="40"/>
      <c r="H3425" s="46"/>
      <c r="I3425" s="57" t="str">
        <f t="shared" si="682"/>
        <v/>
      </c>
      <c r="J3425" s="180"/>
      <c r="K3425" s="46"/>
      <c r="L3425" s="41"/>
      <c r="M3425" s="39"/>
      <c r="N3425" s="39"/>
      <c r="O3425" s="39"/>
      <c r="P3425" s="57" t="str">
        <f t="shared" si="683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81"/>
        <v/>
      </c>
      <c r="Z3425" s="26" t="str">
        <f t="shared" si="691"/>
        <v/>
      </c>
      <c r="AA3425" s="39"/>
      <c r="AB3425" s="35" t="str">
        <f t="shared" si="692"/>
        <v/>
      </c>
      <c r="AC3425" s="42" t="str">
        <f t="shared" si="684"/>
        <v/>
      </c>
      <c r="AD3425" s="38"/>
      <c r="AE3425" s="43" t="str">
        <f t="shared" si="685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686"/>
        <v>0</v>
      </c>
      <c r="AJ3425" s="44">
        <f t="shared" si="687"/>
        <v>0</v>
      </c>
      <c r="AK3425" s="45" t="str">
        <f t="shared" si="688"/>
        <v/>
      </c>
      <c r="AL3425" s="41"/>
      <c r="AM3425" s="41"/>
      <c r="AN3425" s="41"/>
      <c r="AO3425" s="41"/>
      <c r="AP3425" s="45" t="str">
        <f t="shared" si="689"/>
        <v/>
      </c>
      <c r="AQ3425" s="45" t="str">
        <f t="shared" si="690"/>
        <v/>
      </c>
    </row>
    <row r="3426" spans="1:43" s="15" customFormat="1">
      <c r="A3426" s="39"/>
      <c r="B3426" s="40"/>
      <c r="C3426" s="40"/>
      <c r="D3426" s="5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82"/>
        <v/>
      </c>
      <c r="J3426" s="180"/>
      <c r="K3426" s="46"/>
      <c r="L3426" s="41"/>
      <c r="M3426" s="39"/>
      <c r="N3426" s="39"/>
      <c r="O3426" s="39"/>
      <c r="P3426" s="57" t="str">
        <f t="shared" si="683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81"/>
        <v/>
      </c>
      <c r="Z3426" s="26" t="str">
        <f t="shared" si="691"/>
        <v/>
      </c>
      <c r="AA3426" s="39"/>
      <c r="AB3426" s="35" t="str">
        <f t="shared" si="692"/>
        <v/>
      </c>
      <c r="AC3426" s="42" t="str">
        <f t="shared" si="684"/>
        <v/>
      </c>
      <c r="AD3426" s="38"/>
      <c r="AE3426" s="43" t="str">
        <f t="shared" si="685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686"/>
        <v>0</v>
      </c>
      <c r="AJ3426" s="44">
        <f t="shared" si="687"/>
        <v>0</v>
      </c>
      <c r="AK3426" s="45" t="str">
        <f t="shared" si="688"/>
        <v/>
      </c>
      <c r="AL3426" s="41"/>
      <c r="AM3426" s="41"/>
      <c r="AN3426" s="41"/>
      <c r="AO3426" s="41"/>
      <c r="AP3426" s="45" t="str">
        <f t="shared" si="689"/>
        <v/>
      </c>
      <c r="AQ3426" s="45" t="str">
        <f t="shared" si="690"/>
        <v/>
      </c>
    </row>
    <row r="3427" spans="1:43" s="15" customFormat="1">
      <c r="A3427" s="39"/>
      <c r="B3427" s="40"/>
      <c r="C3427" s="40"/>
      <c r="D3427" s="57" t="str">
        <f t="shared" si="693"/>
        <v/>
      </c>
      <c r="E3427" s="39"/>
      <c r="F3427" s="40"/>
      <c r="G3427" s="40"/>
      <c r="H3427" s="46"/>
      <c r="I3427" s="57" t="str">
        <f t="shared" si="682"/>
        <v/>
      </c>
      <c r="J3427" s="180"/>
      <c r="K3427" s="46"/>
      <c r="L3427" s="41"/>
      <c r="M3427" s="39"/>
      <c r="N3427" s="39"/>
      <c r="O3427" s="39"/>
      <c r="P3427" s="57" t="str">
        <f t="shared" si="683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81"/>
        <v/>
      </c>
      <c r="Z3427" s="26" t="str">
        <f t="shared" si="691"/>
        <v/>
      </c>
      <c r="AA3427" s="39"/>
      <c r="AB3427" s="35" t="str">
        <f t="shared" si="692"/>
        <v/>
      </c>
      <c r="AC3427" s="42" t="str">
        <f t="shared" si="684"/>
        <v/>
      </c>
      <c r="AD3427" s="38"/>
      <c r="AE3427" s="43" t="str">
        <f t="shared" si="685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686"/>
        <v>0</v>
      </c>
      <c r="AJ3427" s="44">
        <f t="shared" si="687"/>
        <v>0</v>
      </c>
      <c r="AK3427" s="45" t="str">
        <f t="shared" si="688"/>
        <v/>
      </c>
      <c r="AL3427" s="41"/>
      <c r="AM3427" s="41"/>
      <c r="AN3427" s="41"/>
      <c r="AO3427" s="41"/>
      <c r="AP3427" s="45" t="str">
        <f t="shared" si="689"/>
        <v/>
      </c>
      <c r="AQ3427" s="45" t="str">
        <f t="shared" si="690"/>
        <v/>
      </c>
    </row>
    <row r="3428" spans="1:43" s="15" customFormat="1">
      <c r="A3428" s="39"/>
      <c r="B3428" s="40"/>
      <c r="C3428" s="40"/>
      <c r="D3428" s="57" t="str">
        <f t="shared" si="693"/>
        <v/>
      </c>
      <c r="E3428" s="39"/>
      <c r="F3428" s="40"/>
      <c r="G3428" s="40"/>
      <c r="H3428" s="46"/>
      <c r="I3428" s="57" t="str">
        <f t="shared" si="682"/>
        <v/>
      </c>
      <c r="J3428" s="180"/>
      <c r="K3428" s="46"/>
      <c r="L3428" s="41"/>
      <c r="M3428" s="39"/>
      <c r="N3428" s="39"/>
      <c r="O3428" s="39"/>
      <c r="P3428" s="57" t="str">
        <f t="shared" si="683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81"/>
        <v/>
      </c>
      <c r="Z3428" s="26" t="str">
        <f t="shared" si="691"/>
        <v/>
      </c>
      <c r="AA3428" s="39"/>
      <c r="AB3428" s="35" t="str">
        <f t="shared" si="692"/>
        <v/>
      </c>
      <c r="AC3428" s="42" t="str">
        <f t="shared" si="684"/>
        <v/>
      </c>
      <c r="AD3428" s="38"/>
      <c r="AE3428" s="43" t="str">
        <f t="shared" si="685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686"/>
        <v>0</v>
      </c>
      <c r="AJ3428" s="44">
        <f t="shared" si="687"/>
        <v>0</v>
      </c>
      <c r="AK3428" s="45" t="str">
        <f t="shared" si="688"/>
        <v/>
      </c>
      <c r="AL3428" s="41"/>
      <c r="AM3428" s="41"/>
      <c r="AN3428" s="41"/>
      <c r="AO3428" s="41"/>
      <c r="AP3428" s="45" t="str">
        <f t="shared" si="689"/>
        <v/>
      </c>
      <c r="AQ3428" s="45" t="str">
        <f t="shared" si="690"/>
        <v/>
      </c>
    </row>
    <row r="3429" spans="1:43" s="15" customFormat="1">
      <c r="A3429" s="39"/>
      <c r="B3429" s="40"/>
      <c r="C3429" s="40"/>
      <c r="D3429" s="57" t="str">
        <f t="shared" si="693"/>
        <v/>
      </c>
      <c r="E3429" s="39"/>
      <c r="F3429" s="40"/>
      <c r="G3429" s="40"/>
      <c r="H3429" s="46"/>
      <c r="I3429" s="57" t="str">
        <f t="shared" si="682"/>
        <v/>
      </c>
      <c r="J3429" s="180"/>
      <c r="K3429" s="46"/>
      <c r="L3429" s="41"/>
      <c r="M3429" s="39"/>
      <c r="N3429" s="39"/>
      <c r="O3429" s="39"/>
      <c r="P3429" s="57" t="str">
        <f t="shared" si="683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694">IF(W3429="","",IF(W3429="RMB","1.13", "1"))</f>
        <v/>
      </c>
      <c r="Z3429" s="26" t="str">
        <f t="shared" si="691"/>
        <v/>
      </c>
      <c r="AA3429" s="39"/>
      <c r="AB3429" s="35" t="str">
        <f t="shared" si="692"/>
        <v/>
      </c>
      <c r="AC3429" s="42" t="str">
        <f t="shared" si="684"/>
        <v/>
      </c>
      <c r="AD3429" s="38"/>
      <c r="AE3429" s="43" t="str">
        <f t="shared" si="685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686"/>
        <v>0</v>
      </c>
      <c r="AJ3429" s="44">
        <f t="shared" si="687"/>
        <v>0</v>
      </c>
      <c r="AK3429" s="45" t="str">
        <f t="shared" si="688"/>
        <v/>
      </c>
      <c r="AL3429" s="41"/>
      <c r="AM3429" s="41"/>
      <c r="AN3429" s="41"/>
      <c r="AO3429" s="41"/>
      <c r="AP3429" s="45" t="str">
        <f t="shared" si="689"/>
        <v/>
      </c>
      <c r="AQ3429" s="45" t="str">
        <f t="shared" si="690"/>
        <v/>
      </c>
    </row>
    <row r="3430" spans="1:43" s="15" customFormat="1">
      <c r="A3430" s="39"/>
      <c r="B3430" s="40"/>
      <c r="C3430" s="40"/>
      <c r="D3430" s="57" t="str">
        <f t="shared" si="693"/>
        <v/>
      </c>
      <c r="E3430" s="39"/>
      <c r="F3430" s="40"/>
      <c r="G3430" s="40"/>
      <c r="H3430" s="46"/>
      <c r="I3430" s="57" t="str">
        <f t="shared" si="682"/>
        <v/>
      </c>
      <c r="J3430" s="180"/>
      <c r="K3430" s="46"/>
      <c r="L3430" s="41"/>
      <c r="M3430" s="39"/>
      <c r="N3430" s="39"/>
      <c r="O3430" s="39"/>
      <c r="P3430" s="57" t="str">
        <f t="shared" si="683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4"/>
        <v/>
      </c>
      <c r="Z3430" s="26" t="str">
        <f t="shared" si="691"/>
        <v/>
      </c>
      <c r="AA3430" s="39"/>
      <c r="AB3430" s="35" t="str">
        <f t="shared" si="692"/>
        <v/>
      </c>
      <c r="AC3430" s="42" t="str">
        <f t="shared" si="684"/>
        <v/>
      </c>
      <c r="AD3430" s="38"/>
      <c r="AE3430" s="43" t="str">
        <f t="shared" si="685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686"/>
        <v>0</v>
      </c>
      <c r="AJ3430" s="44">
        <f t="shared" si="687"/>
        <v>0</v>
      </c>
      <c r="AK3430" s="45" t="str">
        <f t="shared" si="688"/>
        <v/>
      </c>
      <c r="AL3430" s="41"/>
      <c r="AM3430" s="41"/>
      <c r="AN3430" s="41"/>
      <c r="AO3430" s="41"/>
      <c r="AP3430" s="45" t="str">
        <f t="shared" si="689"/>
        <v/>
      </c>
      <c r="AQ3430" s="45" t="str">
        <f t="shared" si="690"/>
        <v/>
      </c>
    </row>
    <row r="3431" spans="1:43" s="15" customFormat="1">
      <c r="A3431" s="39"/>
      <c r="B3431" s="40"/>
      <c r="C3431" s="40"/>
      <c r="D3431" s="57" t="str">
        <f t="shared" si="693"/>
        <v/>
      </c>
      <c r="E3431" s="39"/>
      <c r="F3431" s="40"/>
      <c r="G3431" s="40"/>
      <c r="H3431" s="46"/>
      <c r="I3431" s="57" t="str">
        <f t="shared" si="682"/>
        <v/>
      </c>
      <c r="J3431" s="180"/>
      <c r="K3431" s="46"/>
      <c r="L3431" s="41"/>
      <c r="M3431" s="39"/>
      <c r="N3431" s="39"/>
      <c r="O3431" s="39"/>
      <c r="P3431" s="57" t="str">
        <f t="shared" si="683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4"/>
        <v/>
      </c>
      <c r="Z3431" s="26" t="str">
        <f t="shared" si="691"/>
        <v/>
      </c>
      <c r="AA3431" s="39"/>
      <c r="AB3431" s="35" t="str">
        <f t="shared" si="692"/>
        <v/>
      </c>
      <c r="AC3431" s="42" t="str">
        <f t="shared" si="684"/>
        <v/>
      </c>
      <c r="AD3431" s="38"/>
      <c r="AE3431" s="43" t="str">
        <f t="shared" si="685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686"/>
        <v>0</v>
      </c>
      <c r="AJ3431" s="44">
        <f t="shared" si="687"/>
        <v>0</v>
      </c>
      <c r="AK3431" s="45" t="str">
        <f t="shared" si="688"/>
        <v/>
      </c>
      <c r="AL3431" s="41"/>
      <c r="AM3431" s="41"/>
      <c r="AN3431" s="41"/>
      <c r="AO3431" s="41"/>
      <c r="AP3431" s="45" t="str">
        <f t="shared" si="689"/>
        <v/>
      </c>
      <c r="AQ3431" s="45" t="str">
        <f t="shared" si="690"/>
        <v/>
      </c>
    </row>
    <row r="3432" spans="1:43" s="15" customFormat="1">
      <c r="A3432" s="39"/>
      <c r="B3432" s="40"/>
      <c r="C3432" s="40"/>
      <c r="D3432" s="57" t="str">
        <f t="shared" si="693"/>
        <v/>
      </c>
      <c r="E3432" s="39"/>
      <c r="F3432" s="40"/>
      <c r="G3432" s="40"/>
      <c r="H3432" s="46"/>
      <c r="I3432" s="57" t="str">
        <f t="shared" si="682"/>
        <v/>
      </c>
      <c r="J3432" s="180"/>
      <c r="K3432" s="46"/>
      <c r="L3432" s="41"/>
      <c r="M3432" s="39"/>
      <c r="N3432" s="39"/>
      <c r="O3432" s="39"/>
      <c r="P3432" s="57" t="str">
        <f t="shared" si="683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4"/>
        <v/>
      </c>
      <c r="Z3432" s="26" t="str">
        <f t="shared" si="691"/>
        <v/>
      </c>
      <c r="AA3432" s="39"/>
      <c r="AB3432" s="35" t="str">
        <f t="shared" si="692"/>
        <v/>
      </c>
      <c r="AC3432" s="42" t="str">
        <f t="shared" si="684"/>
        <v/>
      </c>
      <c r="AD3432" s="38"/>
      <c r="AE3432" s="43" t="str">
        <f t="shared" si="685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686"/>
        <v>0</v>
      </c>
      <c r="AJ3432" s="44">
        <f t="shared" si="687"/>
        <v>0</v>
      </c>
      <c r="AK3432" s="45" t="str">
        <f t="shared" si="688"/>
        <v/>
      </c>
      <c r="AL3432" s="41"/>
      <c r="AM3432" s="41"/>
      <c r="AN3432" s="41"/>
      <c r="AO3432" s="41"/>
      <c r="AP3432" s="45" t="str">
        <f t="shared" si="689"/>
        <v/>
      </c>
      <c r="AQ3432" s="45" t="str">
        <f t="shared" si="690"/>
        <v/>
      </c>
    </row>
    <row r="3433" spans="1:43" s="15" customFormat="1">
      <c r="A3433" s="39"/>
      <c r="B3433" s="40"/>
      <c r="C3433" s="40"/>
      <c r="D3433" s="57" t="str">
        <f t="shared" si="693"/>
        <v/>
      </c>
      <c r="E3433" s="39"/>
      <c r="F3433" s="40"/>
      <c r="G3433" s="40"/>
      <c r="H3433" s="46"/>
      <c r="I3433" s="57" t="str">
        <f t="shared" si="682"/>
        <v/>
      </c>
      <c r="J3433" s="180"/>
      <c r="K3433" s="46"/>
      <c r="L3433" s="41"/>
      <c r="M3433" s="39"/>
      <c r="N3433" s="39"/>
      <c r="O3433" s="39"/>
      <c r="P3433" s="57" t="str">
        <f t="shared" si="683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4"/>
        <v/>
      </c>
      <c r="Z3433" s="26" t="str">
        <f t="shared" si="691"/>
        <v/>
      </c>
      <c r="AA3433" s="39"/>
      <c r="AB3433" s="35" t="str">
        <f t="shared" si="692"/>
        <v/>
      </c>
      <c r="AC3433" s="42" t="str">
        <f t="shared" si="684"/>
        <v/>
      </c>
      <c r="AD3433" s="38"/>
      <c r="AE3433" s="43" t="str">
        <f t="shared" si="685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686"/>
        <v>0</v>
      </c>
      <c r="AJ3433" s="44">
        <f t="shared" si="687"/>
        <v>0</v>
      </c>
      <c r="AK3433" s="45" t="str">
        <f t="shared" si="688"/>
        <v/>
      </c>
      <c r="AL3433" s="41"/>
      <c r="AM3433" s="41"/>
      <c r="AN3433" s="41"/>
      <c r="AO3433" s="41"/>
      <c r="AP3433" s="45" t="str">
        <f t="shared" si="689"/>
        <v/>
      </c>
      <c r="AQ3433" s="45" t="str">
        <f t="shared" si="690"/>
        <v/>
      </c>
    </row>
    <row r="3434" spans="1:43" s="15" customFormat="1">
      <c r="A3434" s="39"/>
      <c r="B3434" s="40"/>
      <c r="C3434" s="40"/>
      <c r="D3434" s="57" t="str">
        <f t="shared" si="693"/>
        <v/>
      </c>
      <c r="E3434" s="39"/>
      <c r="F3434" s="40"/>
      <c r="G3434" s="40"/>
      <c r="H3434" s="46"/>
      <c r="I3434" s="57" t="str">
        <f t="shared" si="682"/>
        <v/>
      </c>
      <c r="J3434" s="180"/>
      <c r="K3434" s="46"/>
      <c r="L3434" s="41"/>
      <c r="M3434" s="39"/>
      <c r="N3434" s="39"/>
      <c r="O3434" s="39"/>
      <c r="P3434" s="57" t="str">
        <f t="shared" si="683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4"/>
        <v/>
      </c>
      <c r="Z3434" s="26" t="str">
        <f t="shared" si="691"/>
        <v/>
      </c>
      <c r="AA3434" s="39"/>
      <c r="AB3434" s="35" t="str">
        <f t="shared" si="692"/>
        <v/>
      </c>
      <c r="AC3434" s="42" t="str">
        <f t="shared" si="684"/>
        <v/>
      </c>
      <c r="AD3434" s="38"/>
      <c r="AE3434" s="43" t="str">
        <f t="shared" si="685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686"/>
        <v>0</v>
      </c>
      <c r="AJ3434" s="44">
        <f t="shared" si="687"/>
        <v>0</v>
      </c>
      <c r="AK3434" s="45" t="str">
        <f t="shared" si="688"/>
        <v/>
      </c>
      <c r="AL3434" s="41"/>
      <c r="AM3434" s="41"/>
      <c r="AN3434" s="41"/>
      <c r="AO3434" s="41"/>
      <c r="AP3434" s="45" t="str">
        <f t="shared" si="689"/>
        <v/>
      </c>
      <c r="AQ3434" s="45" t="str">
        <f t="shared" si="690"/>
        <v/>
      </c>
    </row>
    <row r="3435" spans="1:43" s="15" customFormat="1">
      <c r="A3435" s="39"/>
      <c r="B3435" s="40"/>
      <c r="C3435" s="40"/>
      <c r="D3435" s="57" t="str">
        <f t="shared" si="693"/>
        <v/>
      </c>
      <c r="E3435" s="39"/>
      <c r="F3435" s="40"/>
      <c r="G3435" s="40"/>
      <c r="H3435" s="46"/>
      <c r="I3435" s="57" t="str">
        <f t="shared" si="682"/>
        <v/>
      </c>
      <c r="J3435" s="180"/>
      <c r="K3435" s="46"/>
      <c r="L3435" s="41"/>
      <c r="M3435" s="39"/>
      <c r="N3435" s="39"/>
      <c r="O3435" s="39"/>
      <c r="P3435" s="57" t="str">
        <f t="shared" si="683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4"/>
        <v/>
      </c>
      <c r="Z3435" s="26" t="str">
        <f t="shared" si="691"/>
        <v/>
      </c>
      <c r="AA3435" s="39"/>
      <c r="AB3435" s="35" t="str">
        <f t="shared" si="692"/>
        <v/>
      </c>
      <c r="AC3435" s="42" t="str">
        <f t="shared" si="684"/>
        <v/>
      </c>
      <c r="AD3435" s="38"/>
      <c r="AE3435" s="43" t="str">
        <f t="shared" si="685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686"/>
        <v>0</v>
      </c>
      <c r="AJ3435" s="44">
        <f t="shared" si="687"/>
        <v>0</v>
      </c>
      <c r="AK3435" s="45" t="str">
        <f t="shared" si="688"/>
        <v/>
      </c>
      <c r="AL3435" s="41"/>
      <c r="AM3435" s="41"/>
      <c r="AN3435" s="41"/>
      <c r="AO3435" s="41"/>
      <c r="AP3435" s="45" t="str">
        <f t="shared" si="689"/>
        <v/>
      </c>
      <c r="AQ3435" s="45" t="str">
        <f t="shared" si="690"/>
        <v/>
      </c>
    </row>
    <row r="3436" spans="1:43" s="15" customFormat="1">
      <c r="A3436" s="39"/>
      <c r="B3436" s="40"/>
      <c r="C3436" s="40"/>
      <c r="D3436" s="57" t="str">
        <f t="shared" si="693"/>
        <v/>
      </c>
      <c r="E3436" s="39"/>
      <c r="F3436" s="40"/>
      <c r="G3436" s="40"/>
      <c r="H3436" s="46"/>
      <c r="I3436" s="57" t="str">
        <f t="shared" si="682"/>
        <v/>
      </c>
      <c r="J3436" s="180"/>
      <c r="K3436" s="46"/>
      <c r="L3436" s="41"/>
      <c r="M3436" s="39"/>
      <c r="N3436" s="39"/>
      <c r="O3436" s="39"/>
      <c r="P3436" s="57" t="str">
        <f t="shared" si="683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4"/>
        <v/>
      </c>
      <c r="Z3436" s="26" t="str">
        <f t="shared" si="691"/>
        <v/>
      </c>
      <c r="AA3436" s="39"/>
      <c r="AB3436" s="35" t="str">
        <f t="shared" si="692"/>
        <v/>
      </c>
      <c r="AC3436" s="42" t="str">
        <f t="shared" si="684"/>
        <v/>
      </c>
      <c r="AD3436" s="38"/>
      <c r="AE3436" s="43" t="str">
        <f t="shared" si="685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686"/>
        <v>0</v>
      </c>
      <c r="AJ3436" s="44">
        <f t="shared" si="687"/>
        <v>0</v>
      </c>
      <c r="AK3436" s="45" t="str">
        <f t="shared" si="688"/>
        <v/>
      </c>
      <c r="AL3436" s="41"/>
      <c r="AM3436" s="41"/>
      <c r="AN3436" s="41"/>
      <c r="AO3436" s="41"/>
      <c r="AP3436" s="45" t="str">
        <f t="shared" si="689"/>
        <v/>
      </c>
      <c r="AQ3436" s="45" t="str">
        <f t="shared" si="690"/>
        <v/>
      </c>
    </row>
    <row r="3437" spans="1:43" s="15" customFormat="1">
      <c r="A3437" s="39"/>
      <c r="B3437" s="40"/>
      <c r="C3437" s="40"/>
      <c r="D3437" s="57" t="str">
        <f t="shared" si="693"/>
        <v/>
      </c>
      <c r="E3437" s="39"/>
      <c r="F3437" s="40"/>
      <c r="G3437" s="40"/>
      <c r="H3437" s="46"/>
      <c r="I3437" s="57" t="str">
        <f t="shared" si="682"/>
        <v/>
      </c>
      <c r="J3437" s="180"/>
      <c r="K3437" s="46"/>
      <c r="L3437" s="41"/>
      <c r="M3437" s="39"/>
      <c r="N3437" s="39"/>
      <c r="O3437" s="39"/>
      <c r="P3437" s="57" t="str">
        <f t="shared" si="683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4"/>
        <v/>
      </c>
      <c r="Z3437" s="26" t="str">
        <f t="shared" si="691"/>
        <v/>
      </c>
      <c r="AA3437" s="39"/>
      <c r="AB3437" s="35" t="str">
        <f t="shared" si="692"/>
        <v/>
      </c>
      <c r="AC3437" s="42" t="str">
        <f t="shared" si="684"/>
        <v/>
      </c>
      <c r="AD3437" s="38"/>
      <c r="AE3437" s="43" t="str">
        <f t="shared" si="685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686"/>
        <v>0</v>
      </c>
      <c r="AJ3437" s="44">
        <f t="shared" si="687"/>
        <v>0</v>
      </c>
      <c r="AK3437" s="45" t="str">
        <f t="shared" si="688"/>
        <v/>
      </c>
      <c r="AL3437" s="41"/>
      <c r="AM3437" s="41"/>
      <c r="AN3437" s="41"/>
      <c r="AO3437" s="41"/>
      <c r="AP3437" s="45" t="str">
        <f t="shared" si="689"/>
        <v/>
      </c>
      <c r="AQ3437" s="45" t="str">
        <f t="shared" si="690"/>
        <v/>
      </c>
    </row>
    <row r="3438" spans="1:43" s="15" customFormat="1">
      <c r="A3438" s="39"/>
      <c r="B3438" s="40"/>
      <c r="C3438" s="40"/>
      <c r="D3438" s="57" t="str">
        <f t="shared" si="693"/>
        <v/>
      </c>
      <c r="E3438" s="39"/>
      <c r="F3438" s="40"/>
      <c r="G3438" s="40"/>
      <c r="H3438" s="46"/>
      <c r="I3438" s="57" t="str">
        <f t="shared" si="682"/>
        <v/>
      </c>
      <c r="J3438" s="180"/>
      <c r="K3438" s="46"/>
      <c r="L3438" s="41"/>
      <c r="M3438" s="39"/>
      <c r="N3438" s="39"/>
      <c r="O3438" s="39"/>
      <c r="P3438" s="57" t="str">
        <f t="shared" si="683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4"/>
        <v/>
      </c>
      <c r="Z3438" s="26" t="str">
        <f t="shared" si="691"/>
        <v/>
      </c>
      <c r="AA3438" s="39"/>
      <c r="AB3438" s="35" t="str">
        <f t="shared" si="692"/>
        <v/>
      </c>
      <c r="AC3438" s="42" t="str">
        <f t="shared" si="684"/>
        <v/>
      </c>
      <c r="AD3438" s="38"/>
      <c r="AE3438" s="43" t="str">
        <f t="shared" si="685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686"/>
        <v>0</v>
      </c>
      <c r="AJ3438" s="44">
        <f t="shared" si="687"/>
        <v>0</v>
      </c>
      <c r="AK3438" s="45" t="str">
        <f t="shared" si="688"/>
        <v/>
      </c>
      <c r="AL3438" s="41"/>
      <c r="AM3438" s="41"/>
      <c r="AN3438" s="41"/>
      <c r="AO3438" s="41"/>
      <c r="AP3438" s="45" t="str">
        <f t="shared" si="689"/>
        <v/>
      </c>
      <c r="AQ3438" s="45" t="str">
        <f t="shared" si="690"/>
        <v/>
      </c>
    </row>
    <row r="3439" spans="1:43" s="15" customFormat="1">
      <c r="A3439" s="39"/>
      <c r="B3439" s="40"/>
      <c r="C3439" s="40"/>
      <c r="D3439" s="57" t="str">
        <f t="shared" si="693"/>
        <v/>
      </c>
      <c r="E3439" s="39"/>
      <c r="F3439" s="40"/>
      <c r="G3439" s="40"/>
      <c r="H3439" s="46"/>
      <c r="I3439" s="57" t="str">
        <f t="shared" si="682"/>
        <v/>
      </c>
      <c r="J3439" s="180"/>
      <c r="K3439" s="46"/>
      <c r="L3439" s="41"/>
      <c r="M3439" s="39"/>
      <c r="N3439" s="39"/>
      <c r="O3439" s="39"/>
      <c r="P3439" s="57" t="str">
        <f t="shared" si="683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4"/>
        <v/>
      </c>
      <c r="Z3439" s="26" t="str">
        <f t="shared" si="691"/>
        <v/>
      </c>
      <c r="AA3439" s="39"/>
      <c r="AB3439" s="35" t="str">
        <f t="shared" si="692"/>
        <v/>
      </c>
      <c r="AC3439" s="42" t="str">
        <f t="shared" si="684"/>
        <v/>
      </c>
      <c r="AD3439" s="38"/>
      <c r="AE3439" s="43" t="str">
        <f t="shared" si="685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686"/>
        <v>0</v>
      </c>
      <c r="AJ3439" s="44">
        <f t="shared" si="687"/>
        <v>0</v>
      </c>
      <c r="AK3439" s="45" t="str">
        <f t="shared" si="688"/>
        <v/>
      </c>
      <c r="AL3439" s="41"/>
      <c r="AM3439" s="41"/>
      <c r="AN3439" s="41"/>
      <c r="AO3439" s="41"/>
      <c r="AP3439" s="45" t="str">
        <f t="shared" si="689"/>
        <v/>
      </c>
      <c r="AQ3439" s="45" t="str">
        <f t="shared" si="690"/>
        <v/>
      </c>
    </row>
    <row r="3440" spans="1:43" s="15" customFormat="1">
      <c r="A3440" s="39"/>
      <c r="B3440" s="40"/>
      <c r="C3440" s="40"/>
      <c r="D3440" s="57" t="str">
        <f t="shared" si="693"/>
        <v/>
      </c>
      <c r="E3440" s="39"/>
      <c r="F3440" s="40"/>
      <c r="G3440" s="40"/>
      <c r="H3440" s="46"/>
      <c r="I3440" s="57" t="str">
        <f t="shared" si="682"/>
        <v/>
      </c>
      <c r="J3440" s="180"/>
      <c r="K3440" s="46"/>
      <c r="L3440" s="41"/>
      <c r="M3440" s="39"/>
      <c r="N3440" s="39"/>
      <c r="O3440" s="39"/>
      <c r="P3440" s="57" t="str">
        <f t="shared" si="683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4"/>
        <v/>
      </c>
      <c r="Z3440" s="26" t="str">
        <f t="shared" si="691"/>
        <v/>
      </c>
      <c r="AA3440" s="39"/>
      <c r="AB3440" s="35" t="str">
        <f t="shared" si="692"/>
        <v/>
      </c>
      <c r="AC3440" s="42" t="str">
        <f t="shared" si="684"/>
        <v/>
      </c>
      <c r="AD3440" s="38"/>
      <c r="AE3440" s="43" t="str">
        <f t="shared" si="685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686"/>
        <v>0</v>
      </c>
      <c r="AJ3440" s="44">
        <f t="shared" si="687"/>
        <v>0</v>
      </c>
      <c r="AK3440" s="45" t="str">
        <f t="shared" si="688"/>
        <v/>
      </c>
      <c r="AL3440" s="41"/>
      <c r="AM3440" s="41"/>
      <c r="AN3440" s="41"/>
      <c r="AO3440" s="41"/>
      <c r="AP3440" s="45" t="str">
        <f t="shared" si="689"/>
        <v/>
      </c>
      <c r="AQ3440" s="45" t="str">
        <f t="shared" si="690"/>
        <v/>
      </c>
    </row>
    <row r="3441" spans="1:43" s="15" customFormat="1">
      <c r="A3441" s="39"/>
      <c r="B3441" s="40"/>
      <c r="C3441" s="40"/>
      <c r="D3441" s="57" t="str">
        <f t="shared" si="693"/>
        <v/>
      </c>
      <c r="E3441" s="39"/>
      <c r="F3441" s="40"/>
      <c r="G3441" s="40"/>
      <c r="H3441" s="46"/>
      <c r="I3441" s="57" t="str">
        <f t="shared" si="682"/>
        <v/>
      </c>
      <c r="J3441" s="180"/>
      <c r="K3441" s="46"/>
      <c r="L3441" s="41"/>
      <c r="M3441" s="39"/>
      <c r="N3441" s="39"/>
      <c r="O3441" s="39"/>
      <c r="P3441" s="57" t="str">
        <f t="shared" si="683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4"/>
        <v/>
      </c>
      <c r="Z3441" s="26" t="str">
        <f t="shared" si="691"/>
        <v/>
      </c>
      <c r="AA3441" s="39"/>
      <c r="AB3441" s="35" t="str">
        <f t="shared" si="692"/>
        <v/>
      </c>
      <c r="AC3441" s="42" t="str">
        <f t="shared" si="684"/>
        <v/>
      </c>
      <c r="AD3441" s="38"/>
      <c r="AE3441" s="43" t="str">
        <f t="shared" si="685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686"/>
        <v>0</v>
      </c>
      <c r="AJ3441" s="44">
        <f t="shared" si="687"/>
        <v>0</v>
      </c>
      <c r="AK3441" s="45" t="str">
        <f t="shared" si="688"/>
        <v/>
      </c>
      <c r="AL3441" s="41"/>
      <c r="AM3441" s="41"/>
      <c r="AN3441" s="41"/>
      <c r="AO3441" s="41"/>
      <c r="AP3441" s="45" t="str">
        <f t="shared" si="689"/>
        <v/>
      </c>
      <c r="AQ3441" s="45" t="str">
        <f t="shared" si="690"/>
        <v/>
      </c>
    </row>
    <row r="3442" spans="1:43" s="15" customFormat="1">
      <c r="A3442" s="39"/>
      <c r="B3442" s="40"/>
      <c r="C3442" s="40"/>
      <c r="D3442" s="57" t="str">
        <f t="shared" si="693"/>
        <v/>
      </c>
      <c r="E3442" s="39"/>
      <c r="F3442" s="40"/>
      <c r="G3442" s="40"/>
      <c r="H3442" s="46"/>
      <c r="I3442" s="57" t="str">
        <f t="shared" si="682"/>
        <v/>
      </c>
      <c r="J3442" s="180"/>
      <c r="K3442" s="46"/>
      <c r="L3442" s="41"/>
      <c r="M3442" s="39"/>
      <c r="N3442" s="39"/>
      <c r="O3442" s="39"/>
      <c r="P3442" s="57" t="str">
        <f t="shared" si="683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4"/>
        <v/>
      </c>
      <c r="Z3442" s="26" t="str">
        <f t="shared" si="691"/>
        <v/>
      </c>
      <c r="AA3442" s="39"/>
      <c r="AB3442" s="35" t="str">
        <f t="shared" si="692"/>
        <v/>
      </c>
      <c r="AC3442" s="42" t="str">
        <f t="shared" si="684"/>
        <v/>
      </c>
      <c r="AD3442" s="38"/>
      <c r="AE3442" s="43" t="str">
        <f t="shared" si="685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686"/>
        <v>0</v>
      </c>
      <c r="AJ3442" s="44">
        <f t="shared" si="687"/>
        <v>0</v>
      </c>
      <c r="AK3442" s="45" t="str">
        <f t="shared" si="688"/>
        <v/>
      </c>
      <c r="AL3442" s="41"/>
      <c r="AM3442" s="41"/>
      <c r="AN3442" s="41"/>
      <c r="AO3442" s="41"/>
      <c r="AP3442" s="45" t="str">
        <f t="shared" si="689"/>
        <v/>
      </c>
      <c r="AQ3442" s="45" t="str">
        <f t="shared" si="690"/>
        <v/>
      </c>
    </row>
    <row r="3443" spans="1:43" s="15" customFormat="1">
      <c r="A3443" s="39"/>
      <c r="B3443" s="40"/>
      <c r="C3443" s="40"/>
      <c r="D3443" s="57" t="str">
        <f t="shared" si="693"/>
        <v/>
      </c>
      <c r="E3443" s="39"/>
      <c r="F3443" s="40"/>
      <c r="G3443" s="40"/>
      <c r="H3443" s="46"/>
      <c r="I3443" s="57" t="str">
        <f t="shared" si="682"/>
        <v/>
      </c>
      <c r="J3443" s="180"/>
      <c r="K3443" s="46"/>
      <c r="L3443" s="41"/>
      <c r="M3443" s="39"/>
      <c r="N3443" s="39"/>
      <c r="O3443" s="39"/>
      <c r="P3443" s="57" t="str">
        <f t="shared" si="683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4"/>
        <v/>
      </c>
      <c r="Z3443" s="26" t="str">
        <f t="shared" si="691"/>
        <v/>
      </c>
      <c r="AA3443" s="39"/>
      <c r="AB3443" s="35" t="str">
        <f t="shared" si="692"/>
        <v/>
      </c>
      <c r="AC3443" s="42" t="str">
        <f t="shared" si="684"/>
        <v/>
      </c>
      <c r="AD3443" s="38"/>
      <c r="AE3443" s="43" t="str">
        <f t="shared" si="685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686"/>
        <v>0</v>
      </c>
      <c r="AJ3443" s="44">
        <f t="shared" si="687"/>
        <v>0</v>
      </c>
      <c r="AK3443" s="45" t="str">
        <f t="shared" si="688"/>
        <v/>
      </c>
      <c r="AL3443" s="41"/>
      <c r="AM3443" s="41"/>
      <c r="AN3443" s="41"/>
      <c r="AO3443" s="41"/>
      <c r="AP3443" s="45" t="str">
        <f t="shared" si="689"/>
        <v/>
      </c>
      <c r="AQ3443" s="45" t="str">
        <f t="shared" si="690"/>
        <v/>
      </c>
    </row>
    <row r="3444" spans="1:43" s="15" customFormat="1">
      <c r="A3444" s="39"/>
      <c r="B3444" s="40"/>
      <c r="C3444" s="40"/>
      <c r="D3444" s="57" t="str">
        <f t="shared" si="693"/>
        <v/>
      </c>
      <c r="E3444" s="39"/>
      <c r="F3444" s="40"/>
      <c r="G3444" s="40"/>
      <c r="H3444" s="46"/>
      <c r="I3444" s="57" t="str">
        <f t="shared" si="682"/>
        <v/>
      </c>
      <c r="J3444" s="180"/>
      <c r="K3444" s="46"/>
      <c r="L3444" s="41"/>
      <c r="M3444" s="39"/>
      <c r="N3444" s="39"/>
      <c r="O3444" s="39"/>
      <c r="P3444" s="57" t="str">
        <f t="shared" si="683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4"/>
        <v/>
      </c>
      <c r="Z3444" s="26" t="str">
        <f t="shared" si="691"/>
        <v/>
      </c>
      <c r="AA3444" s="39"/>
      <c r="AB3444" s="35" t="str">
        <f t="shared" si="692"/>
        <v/>
      </c>
      <c r="AC3444" s="42" t="str">
        <f t="shared" si="684"/>
        <v/>
      </c>
      <c r="AD3444" s="38"/>
      <c r="AE3444" s="43" t="str">
        <f t="shared" si="685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686"/>
        <v>0</v>
      </c>
      <c r="AJ3444" s="44">
        <f t="shared" si="687"/>
        <v>0</v>
      </c>
      <c r="AK3444" s="45" t="str">
        <f t="shared" si="688"/>
        <v/>
      </c>
      <c r="AL3444" s="41"/>
      <c r="AM3444" s="41"/>
      <c r="AN3444" s="41"/>
      <c r="AO3444" s="41"/>
      <c r="AP3444" s="45" t="str">
        <f t="shared" si="689"/>
        <v/>
      </c>
      <c r="AQ3444" s="45" t="str">
        <f t="shared" si="690"/>
        <v/>
      </c>
    </row>
    <row r="3445" spans="1:43" s="15" customFormat="1">
      <c r="A3445" s="39"/>
      <c r="B3445" s="40"/>
      <c r="C3445" s="40"/>
      <c r="D3445" s="57" t="str">
        <f t="shared" si="693"/>
        <v/>
      </c>
      <c r="E3445" s="39"/>
      <c r="F3445" s="40"/>
      <c r="G3445" s="40"/>
      <c r="H3445" s="46"/>
      <c r="I3445" s="57" t="str">
        <f t="shared" si="682"/>
        <v/>
      </c>
      <c r="J3445" s="180"/>
      <c r="K3445" s="46"/>
      <c r="L3445" s="41"/>
      <c r="M3445" s="39"/>
      <c r="N3445" s="39"/>
      <c r="O3445" s="39"/>
      <c r="P3445" s="57" t="str">
        <f t="shared" si="683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4"/>
        <v/>
      </c>
      <c r="Z3445" s="26" t="str">
        <f t="shared" si="691"/>
        <v/>
      </c>
      <c r="AA3445" s="39"/>
      <c r="AB3445" s="35" t="str">
        <f t="shared" si="692"/>
        <v/>
      </c>
      <c r="AC3445" s="42" t="str">
        <f t="shared" si="684"/>
        <v/>
      </c>
      <c r="AD3445" s="38"/>
      <c r="AE3445" s="43" t="str">
        <f t="shared" si="685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686"/>
        <v>0</v>
      </c>
      <c r="AJ3445" s="44">
        <f t="shared" si="687"/>
        <v>0</v>
      </c>
      <c r="AK3445" s="45" t="str">
        <f t="shared" si="688"/>
        <v/>
      </c>
      <c r="AL3445" s="41"/>
      <c r="AM3445" s="41"/>
      <c r="AN3445" s="41"/>
      <c r="AO3445" s="41"/>
      <c r="AP3445" s="45" t="str">
        <f t="shared" si="689"/>
        <v/>
      </c>
      <c r="AQ3445" s="45" t="str">
        <f t="shared" si="690"/>
        <v/>
      </c>
    </row>
    <row r="3446" spans="1:43" s="15" customFormat="1">
      <c r="A3446" s="39"/>
      <c r="B3446" s="40"/>
      <c r="C3446" s="40"/>
      <c r="D3446" s="57" t="str">
        <f t="shared" si="693"/>
        <v/>
      </c>
      <c r="E3446" s="39"/>
      <c r="F3446" s="40"/>
      <c r="G3446" s="40"/>
      <c r="H3446" s="46"/>
      <c r="I3446" s="57" t="str">
        <f t="shared" si="682"/>
        <v/>
      </c>
      <c r="J3446" s="180"/>
      <c r="K3446" s="46"/>
      <c r="L3446" s="41"/>
      <c r="M3446" s="39"/>
      <c r="N3446" s="39"/>
      <c r="O3446" s="39"/>
      <c r="P3446" s="57" t="str">
        <f t="shared" si="683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4"/>
        <v/>
      </c>
      <c r="Z3446" s="26" t="str">
        <f t="shared" si="691"/>
        <v/>
      </c>
      <c r="AA3446" s="39"/>
      <c r="AB3446" s="35" t="str">
        <f t="shared" si="692"/>
        <v/>
      </c>
      <c r="AC3446" s="42" t="str">
        <f t="shared" si="684"/>
        <v/>
      </c>
      <c r="AD3446" s="38"/>
      <c r="AE3446" s="43" t="str">
        <f t="shared" si="685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686"/>
        <v>0</v>
      </c>
      <c r="AJ3446" s="44">
        <f t="shared" si="687"/>
        <v>0</v>
      </c>
      <c r="AK3446" s="45" t="str">
        <f t="shared" si="688"/>
        <v/>
      </c>
      <c r="AL3446" s="41"/>
      <c r="AM3446" s="41"/>
      <c r="AN3446" s="41"/>
      <c r="AO3446" s="41"/>
      <c r="AP3446" s="45" t="str">
        <f t="shared" si="689"/>
        <v/>
      </c>
      <c r="AQ3446" s="45" t="str">
        <f t="shared" si="690"/>
        <v/>
      </c>
    </row>
    <row r="3447" spans="1:43" s="15" customFormat="1">
      <c r="A3447" s="39"/>
      <c r="B3447" s="40"/>
      <c r="C3447" s="40"/>
      <c r="D3447" s="57" t="str">
        <f t="shared" si="693"/>
        <v/>
      </c>
      <c r="E3447" s="39"/>
      <c r="F3447" s="40"/>
      <c r="G3447" s="40"/>
      <c r="H3447" s="46"/>
      <c r="I3447" s="57" t="str">
        <f t="shared" si="682"/>
        <v/>
      </c>
      <c r="J3447" s="180"/>
      <c r="K3447" s="46"/>
      <c r="L3447" s="41"/>
      <c r="M3447" s="39"/>
      <c r="N3447" s="39"/>
      <c r="O3447" s="39"/>
      <c r="P3447" s="57" t="str">
        <f t="shared" si="683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4"/>
        <v/>
      </c>
      <c r="Z3447" s="26" t="str">
        <f t="shared" si="691"/>
        <v/>
      </c>
      <c r="AA3447" s="39"/>
      <c r="AB3447" s="35" t="str">
        <f t="shared" si="692"/>
        <v/>
      </c>
      <c r="AC3447" s="42" t="str">
        <f t="shared" si="684"/>
        <v/>
      </c>
      <c r="AD3447" s="38"/>
      <c r="AE3447" s="43" t="str">
        <f t="shared" si="685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686"/>
        <v>0</v>
      </c>
      <c r="AJ3447" s="44">
        <f t="shared" si="687"/>
        <v>0</v>
      </c>
      <c r="AK3447" s="45" t="str">
        <f t="shared" si="688"/>
        <v/>
      </c>
      <c r="AL3447" s="41"/>
      <c r="AM3447" s="41"/>
      <c r="AN3447" s="41"/>
      <c r="AO3447" s="41"/>
      <c r="AP3447" s="45" t="str">
        <f t="shared" si="689"/>
        <v/>
      </c>
      <c r="AQ3447" s="45" t="str">
        <f t="shared" si="690"/>
        <v/>
      </c>
    </row>
    <row r="3448" spans="1:43" s="15" customFormat="1">
      <c r="A3448" s="39"/>
      <c r="B3448" s="40"/>
      <c r="C3448" s="40"/>
      <c r="D3448" s="57" t="str">
        <f t="shared" si="693"/>
        <v/>
      </c>
      <c r="E3448" s="39"/>
      <c r="F3448" s="40"/>
      <c r="G3448" s="40"/>
      <c r="H3448" s="46"/>
      <c r="I3448" s="57" t="str">
        <f t="shared" si="682"/>
        <v/>
      </c>
      <c r="J3448" s="180"/>
      <c r="K3448" s="46"/>
      <c r="L3448" s="41"/>
      <c r="M3448" s="39"/>
      <c r="N3448" s="39"/>
      <c r="O3448" s="39"/>
      <c r="P3448" s="57" t="str">
        <f t="shared" si="683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4"/>
        <v/>
      </c>
      <c r="Z3448" s="26" t="str">
        <f t="shared" si="691"/>
        <v/>
      </c>
      <c r="AA3448" s="39"/>
      <c r="AB3448" s="35" t="str">
        <f t="shared" si="692"/>
        <v/>
      </c>
      <c r="AC3448" s="42" t="str">
        <f t="shared" si="684"/>
        <v/>
      </c>
      <c r="AD3448" s="38"/>
      <c r="AE3448" s="43" t="str">
        <f t="shared" si="685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686"/>
        <v>0</v>
      </c>
      <c r="AJ3448" s="44">
        <f t="shared" si="687"/>
        <v>0</v>
      </c>
      <c r="AK3448" s="45" t="str">
        <f t="shared" si="688"/>
        <v/>
      </c>
      <c r="AL3448" s="41"/>
      <c r="AM3448" s="41"/>
      <c r="AN3448" s="41"/>
      <c r="AO3448" s="41"/>
      <c r="AP3448" s="45" t="str">
        <f t="shared" si="689"/>
        <v/>
      </c>
      <c r="AQ3448" s="45" t="str">
        <f t="shared" si="690"/>
        <v/>
      </c>
    </row>
    <row r="3449" spans="1:43" s="15" customFormat="1">
      <c r="A3449" s="39"/>
      <c r="B3449" s="40"/>
      <c r="C3449" s="40"/>
      <c r="D3449" s="57" t="str">
        <f t="shared" si="693"/>
        <v/>
      </c>
      <c r="E3449" s="39"/>
      <c r="F3449" s="40"/>
      <c r="G3449" s="40"/>
      <c r="H3449" s="46"/>
      <c r="I3449" s="57" t="str">
        <f t="shared" si="682"/>
        <v/>
      </c>
      <c r="J3449" s="180"/>
      <c r="K3449" s="46"/>
      <c r="L3449" s="41"/>
      <c r="M3449" s="39"/>
      <c r="N3449" s="39"/>
      <c r="O3449" s="39"/>
      <c r="P3449" s="57" t="str">
        <f t="shared" si="683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4"/>
        <v/>
      </c>
      <c r="Z3449" s="26" t="str">
        <f t="shared" si="691"/>
        <v/>
      </c>
      <c r="AA3449" s="39"/>
      <c r="AB3449" s="35" t="str">
        <f t="shared" si="692"/>
        <v/>
      </c>
      <c r="AC3449" s="42" t="str">
        <f t="shared" si="684"/>
        <v/>
      </c>
      <c r="AD3449" s="38"/>
      <c r="AE3449" s="43" t="str">
        <f t="shared" si="685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686"/>
        <v>0</v>
      </c>
      <c r="AJ3449" s="44">
        <f t="shared" si="687"/>
        <v>0</v>
      </c>
      <c r="AK3449" s="45" t="str">
        <f t="shared" si="688"/>
        <v/>
      </c>
      <c r="AL3449" s="41"/>
      <c r="AM3449" s="41"/>
      <c r="AN3449" s="41"/>
      <c r="AO3449" s="41"/>
      <c r="AP3449" s="45" t="str">
        <f t="shared" si="689"/>
        <v/>
      </c>
      <c r="AQ3449" s="45" t="str">
        <f t="shared" si="690"/>
        <v/>
      </c>
    </row>
    <row r="3450" spans="1:43" s="15" customFormat="1">
      <c r="A3450" s="39"/>
      <c r="B3450" s="40"/>
      <c r="C3450" s="40"/>
      <c r="D3450" s="57" t="str">
        <f t="shared" si="693"/>
        <v/>
      </c>
      <c r="E3450" s="39"/>
      <c r="F3450" s="40"/>
      <c r="G3450" s="40"/>
      <c r="H3450" s="46"/>
      <c r="I3450" s="57" t="str">
        <f t="shared" si="682"/>
        <v/>
      </c>
      <c r="J3450" s="180"/>
      <c r="K3450" s="46"/>
      <c r="L3450" s="41"/>
      <c r="M3450" s="39"/>
      <c r="N3450" s="39"/>
      <c r="O3450" s="39"/>
      <c r="P3450" s="57" t="str">
        <f t="shared" si="683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4"/>
        <v/>
      </c>
      <c r="Z3450" s="26" t="str">
        <f t="shared" si="691"/>
        <v/>
      </c>
      <c r="AA3450" s="39"/>
      <c r="AB3450" s="35" t="str">
        <f t="shared" si="692"/>
        <v/>
      </c>
      <c r="AC3450" s="42" t="str">
        <f t="shared" si="684"/>
        <v/>
      </c>
      <c r="AD3450" s="38"/>
      <c r="AE3450" s="43" t="str">
        <f t="shared" si="685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686"/>
        <v>0</v>
      </c>
      <c r="AJ3450" s="44">
        <f t="shared" si="687"/>
        <v>0</v>
      </c>
      <c r="AK3450" s="45" t="str">
        <f t="shared" si="688"/>
        <v/>
      </c>
      <c r="AL3450" s="41"/>
      <c r="AM3450" s="41"/>
      <c r="AN3450" s="41"/>
      <c r="AO3450" s="41"/>
      <c r="AP3450" s="45" t="str">
        <f t="shared" si="689"/>
        <v/>
      </c>
      <c r="AQ3450" s="45" t="str">
        <f t="shared" si="690"/>
        <v/>
      </c>
    </row>
    <row r="3451" spans="1:43" s="15" customFormat="1">
      <c r="A3451" s="39"/>
      <c r="B3451" s="40"/>
      <c r="C3451" s="40"/>
      <c r="D3451" s="57" t="str">
        <f t="shared" si="693"/>
        <v/>
      </c>
      <c r="E3451" s="39"/>
      <c r="F3451" s="40"/>
      <c r="G3451" s="40"/>
      <c r="H3451" s="46"/>
      <c r="I3451" s="57" t="str">
        <f t="shared" si="682"/>
        <v/>
      </c>
      <c r="J3451" s="180"/>
      <c r="K3451" s="46"/>
      <c r="L3451" s="41"/>
      <c r="M3451" s="39"/>
      <c r="N3451" s="39"/>
      <c r="O3451" s="39"/>
      <c r="P3451" s="57" t="str">
        <f t="shared" si="683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4"/>
        <v/>
      </c>
      <c r="Z3451" s="26" t="str">
        <f t="shared" si="691"/>
        <v/>
      </c>
      <c r="AA3451" s="39"/>
      <c r="AB3451" s="35" t="str">
        <f t="shared" si="692"/>
        <v/>
      </c>
      <c r="AC3451" s="42" t="str">
        <f t="shared" si="684"/>
        <v/>
      </c>
      <c r="AD3451" s="38"/>
      <c r="AE3451" s="43" t="str">
        <f t="shared" si="685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686"/>
        <v>0</v>
      </c>
      <c r="AJ3451" s="44">
        <f t="shared" si="687"/>
        <v>0</v>
      </c>
      <c r="AK3451" s="45" t="str">
        <f t="shared" si="688"/>
        <v/>
      </c>
      <c r="AL3451" s="41"/>
      <c r="AM3451" s="41"/>
      <c r="AN3451" s="41"/>
      <c r="AO3451" s="41"/>
      <c r="AP3451" s="45" t="str">
        <f t="shared" si="689"/>
        <v/>
      </c>
      <c r="AQ3451" s="45" t="str">
        <f t="shared" si="690"/>
        <v/>
      </c>
    </row>
    <row r="3452" spans="1:43" s="15" customFormat="1">
      <c r="A3452" s="39"/>
      <c r="B3452" s="40"/>
      <c r="C3452" s="40"/>
      <c r="D3452" s="57" t="str">
        <f t="shared" si="693"/>
        <v/>
      </c>
      <c r="E3452" s="39"/>
      <c r="F3452" s="40"/>
      <c r="G3452" s="40"/>
      <c r="H3452" s="46"/>
      <c r="I3452" s="57" t="str">
        <f t="shared" si="682"/>
        <v/>
      </c>
      <c r="J3452" s="180"/>
      <c r="K3452" s="46"/>
      <c r="L3452" s="41"/>
      <c r="M3452" s="39"/>
      <c r="N3452" s="39"/>
      <c r="O3452" s="39"/>
      <c r="P3452" s="57" t="str">
        <f t="shared" si="683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4"/>
        <v/>
      </c>
      <c r="Z3452" s="26" t="str">
        <f t="shared" si="691"/>
        <v/>
      </c>
      <c r="AA3452" s="39"/>
      <c r="AB3452" s="35" t="str">
        <f t="shared" si="692"/>
        <v/>
      </c>
      <c r="AC3452" s="42" t="str">
        <f t="shared" si="684"/>
        <v/>
      </c>
      <c r="AD3452" s="38"/>
      <c r="AE3452" s="43" t="str">
        <f t="shared" si="685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686"/>
        <v>0</v>
      </c>
      <c r="AJ3452" s="44">
        <f t="shared" si="687"/>
        <v>0</v>
      </c>
      <c r="AK3452" s="45" t="str">
        <f t="shared" si="688"/>
        <v/>
      </c>
      <c r="AL3452" s="41"/>
      <c r="AM3452" s="41"/>
      <c r="AN3452" s="41"/>
      <c r="AO3452" s="41"/>
      <c r="AP3452" s="45" t="str">
        <f t="shared" si="689"/>
        <v/>
      </c>
      <c r="AQ3452" s="45" t="str">
        <f t="shared" si="690"/>
        <v/>
      </c>
    </row>
    <row r="3453" spans="1:43" s="15" customFormat="1">
      <c r="A3453" s="39"/>
      <c r="B3453" s="40"/>
      <c r="C3453" s="40"/>
      <c r="D3453" s="57" t="str">
        <f t="shared" si="693"/>
        <v/>
      </c>
      <c r="E3453" s="39"/>
      <c r="F3453" s="40"/>
      <c r="G3453" s="40"/>
      <c r="H3453" s="46"/>
      <c r="I3453" s="57" t="str">
        <f t="shared" si="682"/>
        <v/>
      </c>
      <c r="J3453" s="180"/>
      <c r="K3453" s="46"/>
      <c r="L3453" s="41"/>
      <c r="M3453" s="39"/>
      <c r="N3453" s="39"/>
      <c r="O3453" s="39"/>
      <c r="P3453" s="57" t="str">
        <f t="shared" si="683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4"/>
        <v/>
      </c>
      <c r="Z3453" s="26" t="str">
        <f t="shared" si="691"/>
        <v/>
      </c>
      <c r="AA3453" s="39"/>
      <c r="AB3453" s="35" t="str">
        <f t="shared" si="692"/>
        <v/>
      </c>
      <c r="AC3453" s="42" t="str">
        <f t="shared" si="684"/>
        <v/>
      </c>
      <c r="AD3453" s="38"/>
      <c r="AE3453" s="43" t="str">
        <f t="shared" si="685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686"/>
        <v>0</v>
      </c>
      <c r="AJ3453" s="44">
        <f t="shared" si="687"/>
        <v>0</v>
      </c>
      <c r="AK3453" s="45" t="str">
        <f t="shared" si="688"/>
        <v/>
      </c>
      <c r="AL3453" s="41"/>
      <c r="AM3453" s="41"/>
      <c r="AN3453" s="41"/>
      <c r="AO3453" s="41"/>
      <c r="AP3453" s="45" t="str">
        <f t="shared" si="689"/>
        <v/>
      </c>
      <c r="AQ3453" s="45" t="str">
        <f t="shared" si="690"/>
        <v/>
      </c>
    </row>
    <row r="3454" spans="1:43" s="15" customFormat="1">
      <c r="A3454" s="39"/>
      <c r="B3454" s="40"/>
      <c r="C3454" s="40"/>
      <c r="D3454" s="57" t="str">
        <f t="shared" si="693"/>
        <v/>
      </c>
      <c r="E3454" s="39"/>
      <c r="F3454" s="40"/>
      <c r="G3454" s="40"/>
      <c r="H3454" s="46"/>
      <c r="I3454" s="57" t="str">
        <f t="shared" si="682"/>
        <v/>
      </c>
      <c r="J3454" s="180"/>
      <c r="K3454" s="46"/>
      <c r="L3454" s="41"/>
      <c r="M3454" s="39"/>
      <c r="N3454" s="39"/>
      <c r="O3454" s="39"/>
      <c r="P3454" s="57" t="str">
        <f t="shared" si="683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4"/>
        <v/>
      </c>
      <c r="Z3454" s="26" t="str">
        <f t="shared" si="691"/>
        <v/>
      </c>
      <c r="AA3454" s="39"/>
      <c r="AB3454" s="35" t="str">
        <f t="shared" si="692"/>
        <v/>
      </c>
      <c r="AC3454" s="42" t="str">
        <f t="shared" si="684"/>
        <v/>
      </c>
      <c r="AD3454" s="38"/>
      <c r="AE3454" s="43" t="str">
        <f t="shared" si="685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686"/>
        <v>0</v>
      </c>
      <c r="AJ3454" s="44">
        <f t="shared" si="687"/>
        <v>0</v>
      </c>
      <c r="AK3454" s="45" t="str">
        <f t="shared" si="688"/>
        <v/>
      </c>
      <c r="AL3454" s="41"/>
      <c r="AM3454" s="41"/>
      <c r="AN3454" s="41"/>
      <c r="AO3454" s="41"/>
      <c r="AP3454" s="45" t="str">
        <f t="shared" si="689"/>
        <v/>
      </c>
      <c r="AQ3454" s="45" t="str">
        <f t="shared" si="690"/>
        <v/>
      </c>
    </row>
    <row r="3455" spans="1:43" s="15" customFormat="1">
      <c r="A3455" s="39"/>
      <c r="B3455" s="40"/>
      <c r="C3455" s="40"/>
      <c r="D3455" s="57" t="str">
        <f t="shared" si="693"/>
        <v/>
      </c>
      <c r="E3455" s="39"/>
      <c r="F3455" s="40"/>
      <c r="G3455" s="40"/>
      <c r="H3455" s="46"/>
      <c r="I3455" s="57" t="str">
        <f t="shared" si="682"/>
        <v/>
      </c>
      <c r="J3455" s="180"/>
      <c r="K3455" s="46"/>
      <c r="L3455" s="41"/>
      <c r="M3455" s="39"/>
      <c r="N3455" s="39"/>
      <c r="O3455" s="39"/>
      <c r="P3455" s="57" t="str">
        <f t="shared" si="683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4"/>
        <v/>
      </c>
      <c r="Z3455" s="26" t="str">
        <f t="shared" si="691"/>
        <v/>
      </c>
      <c r="AA3455" s="39"/>
      <c r="AB3455" s="35" t="str">
        <f t="shared" si="692"/>
        <v/>
      </c>
      <c r="AC3455" s="42" t="str">
        <f t="shared" si="684"/>
        <v/>
      </c>
      <c r="AD3455" s="38"/>
      <c r="AE3455" s="43" t="str">
        <f t="shared" si="685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686"/>
        <v>0</v>
      </c>
      <c r="AJ3455" s="44">
        <f t="shared" si="687"/>
        <v>0</v>
      </c>
      <c r="AK3455" s="45" t="str">
        <f t="shared" si="688"/>
        <v/>
      </c>
      <c r="AL3455" s="41"/>
      <c r="AM3455" s="41"/>
      <c r="AN3455" s="41"/>
      <c r="AO3455" s="41"/>
      <c r="AP3455" s="45" t="str">
        <f t="shared" si="689"/>
        <v/>
      </c>
      <c r="AQ3455" s="45" t="str">
        <f t="shared" si="690"/>
        <v/>
      </c>
    </row>
    <row r="3456" spans="1:43" s="15" customFormat="1">
      <c r="A3456" s="39"/>
      <c r="B3456" s="40"/>
      <c r="C3456" s="40"/>
      <c r="D3456" s="57" t="str">
        <f t="shared" si="693"/>
        <v/>
      </c>
      <c r="E3456" s="39"/>
      <c r="F3456" s="40"/>
      <c r="G3456" s="40"/>
      <c r="H3456" s="46"/>
      <c r="I3456" s="57" t="str">
        <f t="shared" si="682"/>
        <v/>
      </c>
      <c r="J3456" s="180"/>
      <c r="K3456" s="46"/>
      <c r="L3456" s="41"/>
      <c r="M3456" s="39"/>
      <c r="N3456" s="39"/>
      <c r="O3456" s="39"/>
      <c r="P3456" s="57" t="str">
        <f t="shared" si="683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4"/>
        <v/>
      </c>
      <c r="Z3456" s="26" t="str">
        <f t="shared" si="691"/>
        <v/>
      </c>
      <c r="AA3456" s="39"/>
      <c r="AB3456" s="35" t="str">
        <f t="shared" si="692"/>
        <v/>
      </c>
      <c r="AC3456" s="42" t="str">
        <f t="shared" si="684"/>
        <v/>
      </c>
      <c r="AD3456" s="38"/>
      <c r="AE3456" s="43" t="str">
        <f t="shared" si="685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686"/>
        <v>0</v>
      </c>
      <c r="AJ3456" s="44">
        <f t="shared" si="687"/>
        <v>0</v>
      </c>
      <c r="AK3456" s="45" t="str">
        <f t="shared" si="688"/>
        <v/>
      </c>
      <c r="AL3456" s="41"/>
      <c r="AM3456" s="41"/>
      <c r="AN3456" s="41"/>
      <c r="AO3456" s="41"/>
      <c r="AP3456" s="45" t="str">
        <f t="shared" si="689"/>
        <v/>
      </c>
      <c r="AQ3456" s="45" t="str">
        <f t="shared" si="690"/>
        <v/>
      </c>
    </row>
    <row r="3457" spans="1:43" s="15" customFormat="1">
      <c r="A3457" s="39"/>
      <c r="B3457" s="40"/>
      <c r="C3457" s="40"/>
      <c r="D3457" s="57" t="str">
        <f t="shared" si="693"/>
        <v/>
      </c>
      <c r="E3457" s="39"/>
      <c r="F3457" s="40"/>
      <c r="G3457" s="40"/>
      <c r="H3457" s="46"/>
      <c r="I3457" s="57" t="str">
        <f t="shared" si="682"/>
        <v/>
      </c>
      <c r="J3457" s="180"/>
      <c r="K3457" s="46"/>
      <c r="L3457" s="41"/>
      <c r="M3457" s="39"/>
      <c r="N3457" s="39"/>
      <c r="O3457" s="39"/>
      <c r="P3457" s="57" t="str">
        <f t="shared" si="683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4"/>
        <v/>
      </c>
      <c r="Z3457" s="26" t="str">
        <f t="shared" si="691"/>
        <v/>
      </c>
      <c r="AA3457" s="39"/>
      <c r="AB3457" s="35" t="str">
        <f t="shared" si="692"/>
        <v/>
      </c>
      <c r="AC3457" s="42" t="str">
        <f t="shared" si="684"/>
        <v/>
      </c>
      <c r="AD3457" s="38"/>
      <c r="AE3457" s="43" t="str">
        <f t="shared" si="685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686"/>
        <v>0</v>
      </c>
      <c r="AJ3457" s="44">
        <f t="shared" si="687"/>
        <v>0</v>
      </c>
      <c r="AK3457" s="45" t="str">
        <f t="shared" si="688"/>
        <v/>
      </c>
      <c r="AL3457" s="41"/>
      <c r="AM3457" s="41"/>
      <c r="AN3457" s="41"/>
      <c r="AO3457" s="41"/>
      <c r="AP3457" s="45" t="str">
        <f t="shared" si="689"/>
        <v/>
      </c>
      <c r="AQ3457" s="45" t="str">
        <f t="shared" si="690"/>
        <v/>
      </c>
    </row>
    <row r="3458" spans="1:43" s="15" customFormat="1">
      <c r="A3458" s="39"/>
      <c r="B3458" s="40"/>
      <c r="C3458" s="40"/>
      <c r="D3458" s="57" t="str">
        <f t="shared" si="693"/>
        <v/>
      </c>
      <c r="E3458" s="39"/>
      <c r="F3458" s="40"/>
      <c r="G3458" s="40"/>
      <c r="H3458" s="46"/>
      <c r="I3458" s="5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180"/>
      <c r="K3458" s="46"/>
      <c r="L3458" s="41"/>
      <c r="M3458" s="39"/>
      <c r="N3458" s="39"/>
      <c r="O3458" s="39"/>
      <c r="P3458" s="57" t="str">
        <f t="shared" ref="P3458:P3508" si="696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4"/>
        <v/>
      </c>
      <c r="Z3458" s="26" t="str">
        <f t="shared" si="691"/>
        <v/>
      </c>
      <c r="AA3458" s="39"/>
      <c r="AB3458" s="35" t="str">
        <f t="shared" si="692"/>
        <v/>
      </c>
      <c r="AC3458" s="42" t="str">
        <f t="shared" ref="AC3458:AC3508" si="697">IF(R3458&lt;&gt;"",AB3458*AD3458,"")</f>
        <v/>
      </c>
      <c r="AD3458" s="38"/>
      <c r="AE3458" s="43" t="str">
        <f t="shared" ref="AE3458:AE3508" si="698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699">IF(P3458="C66 SERVICE","",SUMIFS(AB:AB,F:F,F3458,G:G,G3458,E:E,E3458))</f>
        <v>0</v>
      </c>
      <c r="AJ3458" s="44">
        <f t="shared" ref="AJ3458:AJ3508" si="700">IF(P3458="C66 SERVICE","",SUMIFS(AC:AC,F:F,F3458,G:G,G3458,E:E,E3458))</f>
        <v>0</v>
      </c>
      <c r="AK3458" s="45" t="str">
        <f t="shared" ref="AK3458:AK3508" si="701">IF(AJ3458&gt;0,AJ3458/AI3458,"")</f>
        <v/>
      </c>
      <c r="AL3458" s="41"/>
      <c r="AM3458" s="41"/>
      <c r="AN3458" s="41"/>
      <c r="AO3458" s="41"/>
      <c r="AP3458" s="45" t="str">
        <f t="shared" ref="AP3458:AP3510" si="702">IF(F3458="","",F3458&amp;G3458)</f>
        <v/>
      </c>
      <c r="AQ3458" s="45" t="str">
        <f t="shared" ref="AQ3458:AQ3510" si="703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693"/>
        <v/>
      </c>
      <c r="E3459" s="39"/>
      <c r="F3459" s="40"/>
      <c r="G3459" s="40"/>
      <c r="H3459" s="46"/>
      <c r="I3459" s="57" t="str">
        <f t="shared" si="695"/>
        <v/>
      </c>
      <c r="J3459" s="180"/>
      <c r="K3459" s="46"/>
      <c r="L3459" s="41"/>
      <c r="M3459" s="39"/>
      <c r="N3459" s="39"/>
      <c r="O3459" s="39"/>
      <c r="P3459" s="57" t="str">
        <f t="shared" si="696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4"/>
        <v/>
      </c>
      <c r="Z3459" s="26" t="str">
        <f t="shared" si="691"/>
        <v/>
      </c>
      <c r="AA3459" s="39"/>
      <c r="AB3459" s="35" t="str">
        <f t="shared" si="692"/>
        <v/>
      </c>
      <c r="AC3459" s="42" t="str">
        <f t="shared" si="697"/>
        <v/>
      </c>
      <c r="AD3459" s="38"/>
      <c r="AE3459" s="43" t="str">
        <f t="shared" si="698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699"/>
        <v>0</v>
      </c>
      <c r="AJ3459" s="44">
        <f t="shared" si="700"/>
        <v>0</v>
      </c>
      <c r="AK3459" s="45" t="str">
        <f t="shared" si="701"/>
        <v/>
      </c>
      <c r="AL3459" s="41"/>
      <c r="AM3459" s="41"/>
      <c r="AN3459" s="41"/>
      <c r="AO3459" s="41"/>
      <c r="AP3459" s="45" t="str">
        <f t="shared" si="702"/>
        <v/>
      </c>
      <c r="AQ3459" s="45" t="str">
        <f t="shared" si="703"/>
        <v/>
      </c>
    </row>
    <row r="3460" spans="1:43" s="15" customFormat="1">
      <c r="A3460" s="39"/>
      <c r="B3460" s="40"/>
      <c r="C3460" s="40"/>
      <c r="D3460" s="57" t="str">
        <f t="shared" si="693"/>
        <v/>
      </c>
      <c r="E3460" s="39"/>
      <c r="F3460" s="40"/>
      <c r="G3460" s="40"/>
      <c r="H3460" s="46"/>
      <c r="I3460" s="57" t="str">
        <f t="shared" si="695"/>
        <v/>
      </c>
      <c r="J3460" s="180"/>
      <c r="K3460" s="46"/>
      <c r="L3460" s="41"/>
      <c r="M3460" s="39"/>
      <c r="N3460" s="39"/>
      <c r="O3460" s="39"/>
      <c r="P3460" s="57" t="str">
        <f t="shared" si="696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4"/>
        <v/>
      </c>
      <c r="Z3460" s="26" t="str">
        <f t="shared" si="691"/>
        <v/>
      </c>
      <c r="AA3460" s="39"/>
      <c r="AB3460" s="35" t="str">
        <f t="shared" si="692"/>
        <v/>
      </c>
      <c r="AC3460" s="42" t="str">
        <f t="shared" si="697"/>
        <v/>
      </c>
      <c r="AD3460" s="38"/>
      <c r="AE3460" s="43" t="str">
        <f t="shared" si="698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699"/>
        <v>0</v>
      </c>
      <c r="AJ3460" s="44">
        <f t="shared" si="700"/>
        <v>0</v>
      </c>
      <c r="AK3460" s="45" t="str">
        <f t="shared" si="701"/>
        <v/>
      </c>
      <c r="AL3460" s="41"/>
      <c r="AM3460" s="41"/>
      <c r="AN3460" s="41"/>
      <c r="AO3460" s="41"/>
      <c r="AP3460" s="45" t="str">
        <f t="shared" si="702"/>
        <v/>
      </c>
      <c r="AQ3460" s="45" t="str">
        <f t="shared" si="703"/>
        <v/>
      </c>
    </row>
    <row r="3461" spans="1:43" s="15" customFormat="1">
      <c r="A3461" s="39"/>
      <c r="B3461" s="40"/>
      <c r="C3461" s="40"/>
      <c r="D3461" s="57" t="str">
        <f t="shared" si="693"/>
        <v/>
      </c>
      <c r="E3461" s="39"/>
      <c r="F3461" s="40"/>
      <c r="G3461" s="40"/>
      <c r="H3461" s="46"/>
      <c r="I3461" s="57" t="str">
        <f t="shared" si="695"/>
        <v/>
      </c>
      <c r="J3461" s="180"/>
      <c r="K3461" s="46"/>
      <c r="L3461" s="41"/>
      <c r="M3461" s="39"/>
      <c r="N3461" s="39"/>
      <c r="O3461" s="39"/>
      <c r="P3461" s="57" t="str">
        <f t="shared" si="696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4"/>
        <v/>
      </c>
      <c r="Z3461" s="26" t="str">
        <f t="shared" si="691"/>
        <v/>
      </c>
      <c r="AA3461" s="39"/>
      <c r="AB3461" s="35" t="str">
        <f t="shared" si="692"/>
        <v/>
      </c>
      <c r="AC3461" s="42" t="str">
        <f t="shared" si="697"/>
        <v/>
      </c>
      <c r="AD3461" s="38"/>
      <c r="AE3461" s="43" t="str">
        <f t="shared" si="698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699"/>
        <v>0</v>
      </c>
      <c r="AJ3461" s="44">
        <f t="shared" si="700"/>
        <v>0</v>
      </c>
      <c r="AK3461" s="45" t="str">
        <f t="shared" si="701"/>
        <v/>
      </c>
      <c r="AL3461" s="41"/>
      <c r="AM3461" s="41"/>
      <c r="AN3461" s="41"/>
      <c r="AO3461" s="41"/>
      <c r="AP3461" s="45" t="str">
        <f t="shared" si="702"/>
        <v/>
      </c>
      <c r="AQ3461" s="45" t="str">
        <f t="shared" si="703"/>
        <v/>
      </c>
    </row>
    <row r="3462" spans="1:43" s="15" customFormat="1">
      <c r="A3462" s="39"/>
      <c r="B3462" s="40"/>
      <c r="C3462" s="40"/>
      <c r="D3462" s="57" t="str">
        <f t="shared" si="693"/>
        <v/>
      </c>
      <c r="E3462" s="39"/>
      <c r="F3462" s="40"/>
      <c r="G3462" s="40"/>
      <c r="H3462" s="46"/>
      <c r="I3462" s="57" t="str">
        <f t="shared" si="695"/>
        <v/>
      </c>
      <c r="J3462" s="180"/>
      <c r="K3462" s="46"/>
      <c r="L3462" s="41"/>
      <c r="M3462" s="39"/>
      <c r="N3462" s="39"/>
      <c r="O3462" s="39"/>
      <c r="P3462" s="57" t="str">
        <f t="shared" si="696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4"/>
        <v/>
      </c>
      <c r="Z3462" s="26" t="str">
        <f t="shared" ref="Z3462:Z3508" si="704">IF(X3462="","",X3462*MAX(O3462,N3462))</f>
        <v/>
      </c>
      <c r="AA3462" s="39"/>
      <c r="AB3462" s="35" t="str">
        <f t="shared" si="692"/>
        <v/>
      </c>
      <c r="AC3462" s="42" t="str">
        <f t="shared" si="697"/>
        <v/>
      </c>
      <c r="AD3462" s="38"/>
      <c r="AE3462" s="43" t="str">
        <f t="shared" si="698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699"/>
        <v>0</v>
      </c>
      <c r="AJ3462" s="44">
        <f t="shared" si="700"/>
        <v>0</v>
      </c>
      <c r="AK3462" s="45" t="str">
        <f t="shared" si="701"/>
        <v/>
      </c>
      <c r="AL3462" s="41"/>
      <c r="AM3462" s="41"/>
      <c r="AN3462" s="41"/>
      <c r="AO3462" s="41"/>
      <c r="AP3462" s="45" t="str">
        <f t="shared" si="702"/>
        <v/>
      </c>
      <c r="AQ3462" s="45" t="str">
        <f t="shared" si="703"/>
        <v/>
      </c>
    </row>
    <row r="3463" spans="1:43" s="15" customFormat="1">
      <c r="A3463" s="39"/>
      <c r="B3463" s="40"/>
      <c r="C3463" s="40"/>
      <c r="D3463" s="57" t="str">
        <f t="shared" si="693"/>
        <v/>
      </c>
      <c r="E3463" s="39"/>
      <c r="F3463" s="40"/>
      <c r="G3463" s="40"/>
      <c r="H3463" s="46"/>
      <c r="I3463" s="57" t="str">
        <f t="shared" si="695"/>
        <v/>
      </c>
      <c r="J3463" s="180"/>
      <c r="K3463" s="46"/>
      <c r="L3463" s="41"/>
      <c r="M3463" s="39"/>
      <c r="N3463" s="39"/>
      <c r="O3463" s="39"/>
      <c r="P3463" s="57" t="str">
        <f t="shared" si="696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4"/>
        <v/>
      </c>
      <c r="Z3463" s="26" t="str">
        <f t="shared" si="704"/>
        <v/>
      </c>
      <c r="AA3463" s="39"/>
      <c r="AB3463" s="35" t="str">
        <f t="shared" si="692"/>
        <v/>
      </c>
      <c r="AC3463" s="42" t="str">
        <f t="shared" si="697"/>
        <v/>
      </c>
      <c r="AD3463" s="38"/>
      <c r="AE3463" s="43" t="str">
        <f t="shared" si="698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699"/>
        <v>0</v>
      </c>
      <c r="AJ3463" s="44">
        <f t="shared" si="700"/>
        <v>0</v>
      </c>
      <c r="AK3463" s="45" t="str">
        <f t="shared" si="701"/>
        <v/>
      </c>
      <c r="AL3463" s="41"/>
      <c r="AM3463" s="41"/>
      <c r="AN3463" s="41"/>
      <c r="AO3463" s="41"/>
      <c r="AP3463" s="45" t="str">
        <f t="shared" si="702"/>
        <v/>
      </c>
      <c r="AQ3463" s="45" t="str">
        <f t="shared" si="703"/>
        <v/>
      </c>
    </row>
    <row r="3464" spans="1:43" s="15" customFormat="1">
      <c r="A3464" s="39"/>
      <c r="B3464" s="40"/>
      <c r="C3464" s="40"/>
      <c r="D3464" s="57" t="str">
        <f t="shared" si="693"/>
        <v/>
      </c>
      <c r="E3464" s="39"/>
      <c r="F3464" s="40"/>
      <c r="G3464" s="40"/>
      <c r="H3464" s="46"/>
      <c r="I3464" s="57" t="str">
        <f t="shared" si="695"/>
        <v/>
      </c>
      <c r="J3464" s="180"/>
      <c r="K3464" s="46"/>
      <c r="L3464" s="41"/>
      <c r="M3464" s="39"/>
      <c r="N3464" s="39"/>
      <c r="O3464" s="39"/>
      <c r="P3464" s="57" t="str">
        <f t="shared" si="696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4"/>
        <v/>
      </c>
      <c r="Z3464" s="26" t="str">
        <f t="shared" si="704"/>
        <v/>
      </c>
      <c r="AA3464" s="39"/>
      <c r="AB3464" s="35" t="str">
        <f t="shared" si="692"/>
        <v/>
      </c>
      <c r="AC3464" s="42" t="str">
        <f t="shared" si="697"/>
        <v/>
      </c>
      <c r="AD3464" s="38"/>
      <c r="AE3464" s="43" t="str">
        <f t="shared" si="698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699"/>
        <v>0</v>
      </c>
      <c r="AJ3464" s="44">
        <f t="shared" si="700"/>
        <v>0</v>
      </c>
      <c r="AK3464" s="45" t="str">
        <f t="shared" si="701"/>
        <v/>
      </c>
      <c r="AL3464" s="41"/>
      <c r="AM3464" s="41"/>
      <c r="AN3464" s="41"/>
      <c r="AO3464" s="41"/>
      <c r="AP3464" s="45" t="str">
        <f t="shared" si="702"/>
        <v/>
      </c>
      <c r="AQ3464" s="45" t="str">
        <f t="shared" si="703"/>
        <v/>
      </c>
    </row>
    <row r="3465" spans="1:43" s="15" customFormat="1">
      <c r="A3465" s="39"/>
      <c r="B3465" s="40"/>
      <c r="C3465" s="40"/>
      <c r="D3465" s="57" t="str">
        <f t="shared" si="693"/>
        <v/>
      </c>
      <c r="E3465" s="39"/>
      <c r="F3465" s="40"/>
      <c r="G3465" s="40"/>
      <c r="H3465" s="46"/>
      <c r="I3465" s="57" t="str">
        <f t="shared" si="695"/>
        <v/>
      </c>
      <c r="J3465" s="180"/>
      <c r="K3465" s="46"/>
      <c r="L3465" s="41"/>
      <c r="M3465" s="39"/>
      <c r="N3465" s="39"/>
      <c r="O3465" s="39"/>
      <c r="P3465" s="57" t="str">
        <f t="shared" si="696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4"/>
        <v/>
      </c>
      <c r="Z3465" s="26" t="str">
        <f t="shared" si="704"/>
        <v/>
      </c>
      <c r="AA3465" s="39"/>
      <c r="AB3465" s="35" t="str">
        <f t="shared" si="692"/>
        <v/>
      </c>
      <c r="AC3465" s="42" t="str">
        <f t="shared" si="697"/>
        <v/>
      </c>
      <c r="AD3465" s="38"/>
      <c r="AE3465" s="43" t="str">
        <f t="shared" si="698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699"/>
        <v>0</v>
      </c>
      <c r="AJ3465" s="44">
        <f t="shared" si="700"/>
        <v>0</v>
      </c>
      <c r="AK3465" s="45" t="str">
        <f t="shared" si="701"/>
        <v/>
      </c>
      <c r="AL3465" s="41"/>
      <c r="AM3465" s="41"/>
      <c r="AN3465" s="41"/>
      <c r="AO3465" s="41"/>
      <c r="AP3465" s="45" t="str">
        <f t="shared" si="702"/>
        <v/>
      </c>
      <c r="AQ3465" s="45" t="str">
        <f t="shared" si="703"/>
        <v/>
      </c>
    </row>
    <row r="3466" spans="1:43" s="15" customFormat="1">
      <c r="A3466" s="39"/>
      <c r="B3466" s="40"/>
      <c r="C3466" s="40"/>
      <c r="D3466" s="57" t="str">
        <f t="shared" si="693"/>
        <v/>
      </c>
      <c r="E3466" s="39"/>
      <c r="F3466" s="40"/>
      <c r="G3466" s="40"/>
      <c r="H3466" s="46"/>
      <c r="I3466" s="57" t="str">
        <f t="shared" si="695"/>
        <v/>
      </c>
      <c r="J3466" s="180"/>
      <c r="K3466" s="46"/>
      <c r="L3466" s="41"/>
      <c r="M3466" s="39"/>
      <c r="N3466" s="39"/>
      <c r="O3466" s="39"/>
      <c r="P3466" s="57" t="str">
        <f t="shared" si="696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4"/>
        <v/>
      </c>
      <c r="Z3466" s="26" t="str">
        <f t="shared" si="704"/>
        <v/>
      </c>
      <c r="AA3466" s="39"/>
      <c r="AB3466" s="35" t="str">
        <f t="shared" ref="AB3466:AB3508" si="705">IF(AND(R3466&lt;&gt;"C66",R3466&lt;&gt;""),Z3466/Y3466*AA3466,"")</f>
        <v/>
      </c>
      <c r="AC3466" s="42" t="str">
        <f t="shared" si="697"/>
        <v/>
      </c>
      <c r="AD3466" s="38"/>
      <c r="AE3466" s="43" t="str">
        <f t="shared" si="698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699"/>
        <v>0</v>
      </c>
      <c r="AJ3466" s="44">
        <f t="shared" si="700"/>
        <v>0</v>
      </c>
      <c r="AK3466" s="45" t="str">
        <f t="shared" si="701"/>
        <v/>
      </c>
      <c r="AL3466" s="41"/>
      <c r="AM3466" s="41"/>
      <c r="AN3466" s="41"/>
      <c r="AO3466" s="41"/>
      <c r="AP3466" s="45" t="str">
        <f t="shared" si="702"/>
        <v/>
      </c>
      <c r="AQ3466" s="45" t="str">
        <f t="shared" si="703"/>
        <v/>
      </c>
    </row>
    <row r="3467" spans="1:43" s="15" customFormat="1">
      <c r="A3467" s="39"/>
      <c r="B3467" s="40"/>
      <c r="C3467" s="40"/>
      <c r="D3467" s="57" t="str">
        <f t="shared" si="693"/>
        <v/>
      </c>
      <c r="E3467" s="39"/>
      <c r="F3467" s="40"/>
      <c r="G3467" s="40"/>
      <c r="H3467" s="46"/>
      <c r="I3467" s="57" t="str">
        <f t="shared" si="695"/>
        <v/>
      </c>
      <c r="J3467" s="180"/>
      <c r="K3467" s="46"/>
      <c r="L3467" s="41"/>
      <c r="M3467" s="39"/>
      <c r="N3467" s="39"/>
      <c r="O3467" s="39"/>
      <c r="P3467" s="57" t="str">
        <f t="shared" si="696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4"/>
        <v/>
      </c>
      <c r="Z3467" s="26" t="str">
        <f t="shared" si="704"/>
        <v/>
      </c>
      <c r="AA3467" s="39"/>
      <c r="AB3467" s="35" t="str">
        <f t="shared" si="705"/>
        <v/>
      </c>
      <c r="AC3467" s="42" t="str">
        <f t="shared" si="697"/>
        <v/>
      </c>
      <c r="AD3467" s="38"/>
      <c r="AE3467" s="43" t="str">
        <f t="shared" si="698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699"/>
        <v>0</v>
      </c>
      <c r="AJ3467" s="44">
        <f t="shared" si="700"/>
        <v>0</v>
      </c>
      <c r="AK3467" s="45" t="str">
        <f t="shared" si="701"/>
        <v/>
      </c>
      <c r="AL3467" s="41"/>
      <c r="AM3467" s="41"/>
      <c r="AN3467" s="41"/>
      <c r="AO3467" s="41"/>
      <c r="AP3467" s="45" t="str">
        <f t="shared" si="702"/>
        <v/>
      </c>
      <c r="AQ3467" s="45" t="str">
        <f t="shared" si="703"/>
        <v/>
      </c>
    </row>
    <row r="3468" spans="1:43" s="15" customFormat="1">
      <c r="A3468" s="39"/>
      <c r="B3468" s="40"/>
      <c r="C3468" s="40"/>
      <c r="D3468" s="57" t="str">
        <f t="shared" si="693"/>
        <v/>
      </c>
      <c r="E3468" s="39"/>
      <c r="F3468" s="40"/>
      <c r="G3468" s="40"/>
      <c r="H3468" s="46"/>
      <c r="I3468" s="57" t="str">
        <f t="shared" si="695"/>
        <v/>
      </c>
      <c r="J3468" s="180"/>
      <c r="K3468" s="46"/>
      <c r="L3468" s="41"/>
      <c r="M3468" s="39"/>
      <c r="N3468" s="39"/>
      <c r="O3468" s="39"/>
      <c r="P3468" s="57" t="str">
        <f t="shared" si="696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4"/>
        <v/>
      </c>
      <c r="Z3468" s="26" t="str">
        <f t="shared" si="704"/>
        <v/>
      </c>
      <c r="AA3468" s="39"/>
      <c r="AB3468" s="35" t="str">
        <f t="shared" si="705"/>
        <v/>
      </c>
      <c r="AC3468" s="42" t="str">
        <f t="shared" si="697"/>
        <v/>
      </c>
      <c r="AD3468" s="38"/>
      <c r="AE3468" s="43" t="str">
        <f t="shared" si="698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699"/>
        <v>0</v>
      </c>
      <c r="AJ3468" s="44">
        <f t="shared" si="700"/>
        <v>0</v>
      </c>
      <c r="AK3468" s="45" t="str">
        <f t="shared" si="701"/>
        <v/>
      </c>
      <c r="AL3468" s="41"/>
      <c r="AM3468" s="41"/>
      <c r="AN3468" s="41"/>
      <c r="AO3468" s="41"/>
      <c r="AP3468" s="45" t="str">
        <f t="shared" si="702"/>
        <v/>
      </c>
      <c r="AQ3468" s="45" t="str">
        <f t="shared" si="703"/>
        <v/>
      </c>
    </row>
    <row r="3469" spans="1:43" s="15" customFormat="1">
      <c r="A3469" s="39"/>
      <c r="B3469" s="40"/>
      <c r="C3469" s="40"/>
      <c r="D3469" s="57" t="str">
        <f t="shared" si="693"/>
        <v/>
      </c>
      <c r="E3469" s="39"/>
      <c r="F3469" s="40"/>
      <c r="G3469" s="40"/>
      <c r="H3469" s="46"/>
      <c r="I3469" s="57" t="str">
        <f t="shared" si="695"/>
        <v/>
      </c>
      <c r="J3469" s="180"/>
      <c r="K3469" s="46"/>
      <c r="L3469" s="41"/>
      <c r="M3469" s="39"/>
      <c r="N3469" s="39"/>
      <c r="O3469" s="39"/>
      <c r="P3469" s="57" t="str">
        <f t="shared" si="696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4"/>
        <v/>
      </c>
      <c r="Z3469" s="26" t="str">
        <f t="shared" si="704"/>
        <v/>
      </c>
      <c r="AA3469" s="39"/>
      <c r="AB3469" s="35" t="str">
        <f t="shared" si="705"/>
        <v/>
      </c>
      <c r="AC3469" s="42" t="str">
        <f t="shared" si="697"/>
        <v/>
      </c>
      <c r="AD3469" s="38"/>
      <c r="AE3469" s="43" t="str">
        <f t="shared" si="698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699"/>
        <v>0</v>
      </c>
      <c r="AJ3469" s="44">
        <f t="shared" si="700"/>
        <v>0</v>
      </c>
      <c r="AK3469" s="45" t="str">
        <f t="shared" si="701"/>
        <v/>
      </c>
      <c r="AL3469" s="41"/>
      <c r="AM3469" s="41"/>
      <c r="AN3469" s="41"/>
      <c r="AO3469" s="41"/>
      <c r="AP3469" s="45" t="str">
        <f t="shared" si="702"/>
        <v/>
      </c>
      <c r="AQ3469" s="45" t="str">
        <f t="shared" si="703"/>
        <v/>
      </c>
    </row>
    <row r="3470" spans="1:43" s="15" customFormat="1">
      <c r="A3470" s="39"/>
      <c r="B3470" s="40"/>
      <c r="C3470" s="40"/>
      <c r="D3470" s="57" t="str">
        <f t="shared" si="693"/>
        <v/>
      </c>
      <c r="E3470" s="39"/>
      <c r="F3470" s="40"/>
      <c r="G3470" s="40"/>
      <c r="H3470" s="46"/>
      <c r="I3470" s="57" t="str">
        <f t="shared" si="695"/>
        <v/>
      </c>
      <c r="J3470" s="180"/>
      <c r="K3470" s="46"/>
      <c r="L3470" s="41"/>
      <c r="M3470" s="39"/>
      <c r="N3470" s="39"/>
      <c r="O3470" s="39"/>
      <c r="P3470" s="57" t="str">
        <f t="shared" si="696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4"/>
        <v/>
      </c>
      <c r="Z3470" s="26" t="str">
        <f t="shared" si="704"/>
        <v/>
      </c>
      <c r="AA3470" s="39"/>
      <c r="AB3470" s="35" t="str">
        <f t="shared" si="705"/>
        <v/>
      </c>
      <c r="AC3470" s="42" t="str">
        <f t="shared" si="697"/>
        <v/>
      </c>
      <c r="AD3470" s="38"/>
      <c r="AE3470" s="43" t="str">
        <f t="shared" si="698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699"/>
        <v>0</v>
      </c>
      <c r="AJ3470" s="44">
        <f t="shared" si="700"/>
        <v>0</v>
      </c>
      <c r="AK3470" s="45" t="str">
        <f t="shared" si="701"/>
        <v/>
      </c>
      <c r="AL3470" s="41"/>
      <c r="AM3470" s="41"/>
      <c r="AN3470" s="41"/>
      <c r="AO3470" s="41"/>
      <c r="AP3470" s="45" t="str">
        <f t="shared" si="702"/>
        <v/>
      </c>
      <c r="AQ3470" s="45" t="str">
        <f t="shared" si="703"/>
        <v/>
      </c>
    </row>
    <row r="3471" spans="1:43" s="15" customFormat="1">
      <c r="A3471" s="39"/>
      <c r="B3471" s="40"/>
      <c r="C3471" s="40"/>
      <c r="D3471" s="57" t="str">
        <f t="shared" si="693"/>
        <v/>
      </c>
      <c r="E3471" s="39"/>
      <c r="F3471" s="40"/>
      <c r="G3471" s="40"/>
      <c r="H3471" s="46"/>
      <c r="I3471" s="57" t="str">
        <f t="shared" si="695"/>
        <v/>
      </c>
      <c r="J3471" s="180"/>
      <c r="K3471" s="46"/>
      <c r="L3471" s="41"/>
      <c r="M3471" s="39"/>
      <c r="N3471" s="39"/>
      <c r="O3471" s="39"/>
      <c r="P3471" s="57" t="str">
        <f t="shared" si="696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4"/>
        <v/>
      </c>
      <c r="Z3471" s="26" t="str">
        <f t="shared" si="704"/>
        <v/>
      </c>
      <c r="AA3471" s="39"/>
      <c r="AB3471" s="35" t="str">
        <f t="shared" si="705"/>
        <v/>
      </c>
      <c r="AC3471" s="42" t="str">
        <f t="shared" si="697"/>
        <v/>
      </c>
      <c r="AD3471" s="38"/>
      <c r="AE3471" s="43" t="str">
        <f t="shared" si="698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699"/>
        <v>0</v>
      </c>
      <c r="AJ3471" s="44">
        <f t="shared" si="700"/>
        <v>0</v>
      </c>
      <c r="AK3471" s="45" t="str">
        <f t="shared" si="701"/>
        <v/>
      </c>
      <c r="AL3471" s="41"/>
      <c r="AM3471" s="41"/>
      <c r="AN3471" s="41"/>
      <c r="AO3471" s="41"/>
      <c r="AP3471" s="45" t="str">
        <f t="shared" si="702"/>
        <v/>
      </c>
      <c r="AQ3471" s="45" t="str">
        <f t="shared" si="703"/>
        <v/>
      </c>
    </row>
    <row r="3472" spans="1:43" s="15" customFormat="1">
      <c r="A3472" s="39"/>
      <c r="B3472" s="40"/>
      <c r="C3472" s="40"/>
      <c r="D3472" s="57" t="str">
        <f t="shared" si="693"/>
        <v/>
      </c>
      <c r="E3472" s="39"/>
      <c r="F3472" s="40"/>
      <c r="G3472" s="40"/>
      <c r="H3472" s="46"/>
      <c r="I3472" s="57" t="str">
        <f t="shared" si="695"/>
        <v/>
      </c>
      <c r="J3472" s="180"/>
      <c r="K3472" s="46"/>
      <c r="L3472" s="41"/>
      <c r="M3472" s="39"/>
      <c r="N3472" s="39"/>
      <c r="O3472" s="39"/>
      <c r="P3472" s="57" t="str">
        <f t="shared" si="696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4"/>
        <v/>
      </c>
      <c r="Z3472" s="26" t="str">
        <f t="shared" si="704"/>
        <v/>
      </c>
      <c r="AA3472" s="39"/>
      <c r="AB3472" s="35" t="str">
        <f t="shared" si="705"/>
        <v/>
      </c>
      <c r="AC3472" s="42" t="str">
        <f t="shared" si="697"/>
        <v/>
      </c>
      <c r="AD3472" s="38"/>
      <c r="AE3472" s="43" t="str">
        <f t="shared" si="698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699"/>
        <v>0</v>
      </c>
      <c r="AJ3472" s="44">
        <f t="shared" si="700"/>
        <v>0</v>
      </c>
      <c r="AK3472" s="45" t="str">
        <f t="shared" si="701"/>
        <v/>
      </c>
      <c r="AL3472" s="41"/>
      <c r="AM3472" s="41"/>
      <c r="AN3472" s="41"/>
      <c r="AO3472" s="41"/>
      <c r="AP3472" s="45" t="str">
        <f t="shared" si="702"/>
        <v/>
      </c>
      <c r="AQ3472" s="45" t="str">
        <f t="shared" si="703"/>
        <v/>
      </c>
    </row>
    <row r="3473" spans="1:43" s="15" customFormat="1">
      <c r="A3473" s="39"/>
      <c r="B3473" s="40"/>
      <c r="C3473" s="40"/>
      <c r="D3473" s="57" t="str">
        <f t="shared" si="693"/>
        <v/>
      </c>
      <c r="E3473" s="39"/>
      <c r="F3473" s="40"/>
      <c r="G3473" s="40"/>
      <c r="H3473" s="46"/>
      <c r="I3473" s="57" t="str">
        <f t="shared" si="695"/>
        <v/>
      </c>
      <c r="J3473" s="180"/>
      <c r="K3473" s="46"/>
      <c r="L3473" s="41"/>
      <c r="M3473" s="39"/>
      <c r="N3473" s="39"/>
      <c r="O3473" s="39"/>
      <c r="P3473" s="57" t="str">
        <f t="shared" si="696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4"/>
        <v/>
      </c>
      <c r="Z3473" s="26" t="str">
        <f t="shared" si="704"/>
        <v/>
      </c>
      <c r="AA3473" s="39"/>
      <c r="AB3473" s="35" t="str">
        <f t="shared" si="705"/>
        <v/>
      </c>
      <c r="AC3473" s="42" t="str">
        <f t="shared" si="697"/>
        <v/>
      </c>
      <c r="AD3473" s="38"/>
      <c r="AE3473" s="43" t="str">
        <f t="shared" si="698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699"/>
        <v>0</v>
      </c>
      <c r="AJ3473" s="44">
        <f t="shared" si="700"/>
        <v>0</v>
      </c>
      <c r="AK3473" s="45" t="str">
        <f t="shared" si="701"/>
        <v/>
      </c>
      <c r="AL3473" s="41"/>
      <c r="AM3473" s="41"/>
      <c r="AN3473" s="41"/>
      <c r="AO3473" s="41"/>
      <c r="AP3473" s="45" t="str">
        <f t="shared" si="702"/>
        <v/>
      </c>
      <c r="AQ3473" s="45" t="str">
        <f t="shared" si="703"/>
        <v/>
      </c>
    </row>
    <row r="3474" spans="1:43" s="15" customFormat="1">
      <c r="A3474" s="39"/>
      <c r="B3474" s="40"/>
      <c r="C3474" s="40"/>
      <c r="D3474" s="57" t="str">
        <f t="shared" si="693"/>
        <v/>
      </c>
      <c r="E3474" s="39"/>
      <c r="F3474" s="40"/>
      <c r="G3474" s="40"/>
      <c r="H3474" s="46"/>
      <c r="I3474" s="57" t="str">
        <f t="shared" si="695"/>
        <v/>
      </c>
      <c r="J3474" s="180"/>
      <c r="K3474" s="46"/>
      <c r="L3474" s="41"/>
      <c r="M3474" s="39"/>
      <c r="N3474" s="39"/>
      <c r="O3474" s="39"/>
      <c r="P3474" s="57" t="str">
        <f t="shared" si="696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4"/>
        <v/>
      </c>
      <c r="Z3474" s="26" t="str">
        <f t="shared" si="704"/>
        <v/>
      </c>
      <c r="AA3474" s="39"/>
      <c r="AB3474" s="35" t="str">
        <f t="shared" si="705"/>
        <v/>
      </c>
      <c r="AC3474" s="42" t="str">
        <f t="shared" si="697"/>
        <v/>
      </c>
      <c r="AD3474" s="38"/>
      <c r="AE3474" s="43" t="str">
        <f t="shared" si="698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699"/>
        <v>0</v>
      </c>
      <c r="AJ3474" s="44">
        <f t="shared" si="700"/>
        <v>0</v>
      </c>
      <c r="AK3474" s="45" t="str">
        <f t="shared" si="701"/>
        <v/>
      </c>
      <c r="AL3474" s="41"/>
      <c r="AM3474" s="41"/>
      <c r="AN3474" s="41"/>
      <c r="AO3474" s="41"/>
      <c r="AP3474" s="45" t="str">
        <f t="shared" si="702"/>
        <v/>
      </c>
      <c r="AQ3474" s="45" t="str">
        <f t="shared" si="703"/>
        <v/>
      </c>
    </row>
    <row r="3475" spans="1:43" s="15" customFormat="1">
      <c r="A3475" s="39"/>
      <c r="B3475" s="40"/>
      <c r="C3475" s="40"/>
      <c r="D3475" s="57" t="str">
        <f t="shared" si="693"/>
        <v/>
      </c>
      <c r="E3475" s="39"/>
      <c r="F3475" s="40"/>
      <c r="G3475" s="40"/>
      <c r="H3475" s="46"/>
      <c r="I3475" s="57" t="str">
        <f t="shared" si="695"/>
        <v/>
      </c>
      <c r="J3475" s="180"/>
      <c r="K3475" s="46"/>
      <c r="L3475" s="41"/>
      <c r="M3475" s="39"/>
      <c r="N3475" s="39"/>
      <c r="O3475" s="39"/>
      <c r="P3475" s="57" t="str">
        <f t="shared" si="696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4"/>
        <v/>
      </c>
      <c r="Z3475" s="26" t="str">
        <f t="shared" si="704"/>
        <v/>
      </c>
      <c r="AA3475" s="39"/>
      <c r="AB3475" s="35" t="str">
        <f t="shared" si="705"/>
        <v/>
      </c>
      <c r="AC3475" s="42" t="str">
        <f t="shared" si="697"/>
        <v/>
      </c>
      <c r="AD3475" s="38"/>
      <c r="AE3475" s="43" t="str">
        <f t="shared" si="698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699"/>
        <v>0</v>
      </c>
      <c r="AJ3475" s="44">
        <f t="shared" si="700"/>
        <v>0</v>
      </c>
      <c r="AK3475" s="45" t="str">
        <f t="shared" si="701"/>
        <v/>
      </c>
      <c r="AL3475" s="41"/>
      <c r="AM3475" s="41"/>
      <c r="AN3475" s="41"/>
      <c r="AO3475" s="41"/>
      <c r="AP3475" s="45" t="str">
        <f t="shared" si="702"/>
        <v/>
      </c>
      <c r="AQ3475" s="45" t="str">
        <f t="shared" si="703"/>
        <v/>
      </c>
    </row>
    <row r="3476" spans="1:43" s="15" customFormat="1">
      <c r="A3476" s="39"/>
      <c r="B3476" s="40"/>
      <c r="C3476" s="40"/>
      <c r="D3476" s="57" t="str">
        <f t="shared" si="693"/>
        <v/>
      </c>
      <c r="E3476" s="39"/>
      <c r="F3476" s="40"/>
      <c r="G3476" s="40"/>
      <c r="H3476" s="46"/>
      <c r="I3476" s="57" t="str">
        <f t="shared" si="695"/>
        <v/>
      </c>
      <c r="J3476" s="180"/>
      <c r="K3476" s="46"/>
      <c r="L3476" s="41"/>
      <c r="M3476" s="39"/>
      <c r="N3476" s="39"/>
      <c r="O3476" s="39"/>
      <c r="P3476" s="57" t="str">
        <f t="shared" si="696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4"/>
        <v/>
      </c>
      <c r="Z3476" s="26" t="str">
        <f t="shared" si="704"/>
        <v/>
      </c>
      <c r="AA3476" s="39"/>
      <c r="AB3476" s="35" t="str">
        <f t="shared" si="705"/>
        <v/>
      </c>
      <c r="AC3476" s="42" t="str">
        <f t="shared" si="697"/>
        <v/>
      </c>
      <c r="AD3476" s="38"/>
      <c r="AE3476" s="43" t="str">
        <f t="shared" si="698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699"/>
        <v>0</v>
      </c>
      <c r="AJ3476" s="44">
        <f t="shared" si="700"/>
        <v>0</v>
      </c>
      <c r="AK3476" s="45" t="str">
        <f t="shared" si="701"/>
        <v/>
      </c>
      <c r="AL3476" s="41"/>
      <c r="AM3476" s="41"/>
      <c r="AN3476" s="41"/>
      <c r="AO3476" s="41"/>
      <c r="AP3476" s="45" t="str">
        <f t="shared" si="702"/>
        <v/>
      </c>
      <c r="AQ3476" s="45" t="str">
        <f t="shared" si="703"/>
        <v/>
      </c>
    </row>
    <row r="3477" spans="1:43" s="15" customFormat="1">
      <c r="A3477" s="39"/>
      <c r="B3477" s="40"/>
      <c r="C3477" s="40"/>
      <c r="D3477" s="57" t="str">
        <f t="shared" si="693"/>
        <v/>
      </c>
      <c r="E3477" s="39"/>
      <c r="F3477" s="40"/>
      <c r="G3477" s="40"/>
      <c r="H3477" s="46"/>
      <c r="I3477" s="57" t="str">
        <f t="shared" si="695"/>
        <v/>
      </c>
      <c r="J3477" s="180"/>
      <c r="K3477" s="46"/>
      <c r="L3477" s="41"/>
      <c r="M3477" s="39"/>
      <c r="N3477" s="39"/>
      <c r="O3477" s="39"/>
      <c r="P3477" s="57" t="str">
        <f t="shared" si="696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4"/>
        <v/>
      </c>
      <c r="Z3477" s="26" t="str">
        <f t="shared" si="704"/>
        <v/>
      </c>
      <c r="AA3477" s="39"/>
      <c r="AB3477" s="35" t="str">
        <f t="shared" si="705"/>
        <v/>
      </c>
      <c r="AC3477" s="42" t="str">
        <f t="shared" si="697"/>
        <v/>
      </c>
      <c r="AD3477" s="38"/>
      <c r="AE3477" s="43" t="str">
        <f t="shared" si="698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699"/>
        <v>0</v>
      </c>
      <c r="AJ3477" s="44">
        <f t="shared" si="700"/>
        <v>0</v>
      </c>
      <c r="AK3477" s="45" t="str">
        <f t="shared" si="701"/>
        <v/>
      </c>
      <c r="AL3477" s="41"/>
      <c r="AM3477" s="41"/>
      <c r="AN3477" s="41"/>
      <c r="AO3477" s="41"/>
      <c r="AP3477" s="45" t="str">
        <f t="shared" si="702"/>
        <v/>
      </c>
      <c r="AQ3477" s="45" t="str">
        <f t="shared" si="703"/>
        <v/>
      </c>
    </row>
    <row r="3478" spans="1:43" s="15" customFormat="1">
      <c r="A3478" s="39"/>
      <c r="B3478" s="40"/>
      <c r="C3478" s="40"/>
      <c r="D3478" s="57" t="str">
        <f t="shared" si="693"/>
        <v/>
      </c>
      <c r="E3478" s="39"/>
      <c r="F3478" s="40"/>
      <c r="G3478" s="40"/>
      <c r="H3478" s="46"/>
      <c r="I3478" s="57" t="str">
        <f t="shared" si="695"/>
        <v/>
      </c>
      <c r="J3478" s="180"/>
      <c r="K3478" s="46"/>
      <c r="L3478" s="41"/>
      <c r="M3478" s="39"/>
      <c r="N3478" s="39"/>
      <c r="O3478" s="39"/>
      <c r="P3478" s="57" t="str">
        <f t="shared" si="696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694"/>
        <v/>
      </c>
      <c r="Z3478" s="26" t="str">
        <f t="shared" si="704"/>
        <v/>
      </c>
      <c r="AA3478" s="39"/>
      <c r="AB3478" s="35" t="str">
        <f t="shared" si="705"/>
        <v/>
      </c>
      <c r="AC3478" s="42" t="str">
        <f t="shared" si="697"/>
        <v/>
      </c>
      <c r="AD3478" s="38"/>
      <c r="AE3478" s="43" t="str">
        <f t="shared" si="698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699"/>
        <v>0</v>
      </c>
      <c r="AJ3478" s="44">
        <f t="shared" si="700"/>
        <v>0</v>
      </c>
      <c r="AK3478" s="45" t="str">
        <f t="shared" si="701"/>
        <v/>
      </c>
      <c r="AL3478" s="41"/>
      <c r="AM3478" s="41"/>
      <c r="AN3478" s="41"/>
      <c r="AO3478" s="41"/>
      <c r="AP3478" s="45" t="str">
        <f t="shared" si="702"/>
        <v/>
      </c>
      <c r="AQ3478" s="45" t="str">
        <f t="shared" si="703"/>
        <v/>
      </c>
    </row>
    <row r="3479" spans="1:43" s="15" customFormat="1">
      <c r="A3479" s="39"/>
      <c r="B3479" s="40"/>
      <c r="C3479" s="40"/>
      <c r="D3479" s="57" t="str">
        <f t="shared" si="693"/>
        <v/>
      </c>
      <c r="E3479" s="39"/>
      <c r="F3479" s="40"/>
      <c r="G3479" s="40"/>
      <c r="H3479" s="46"/>
      <c r="I3479" s="57" t="str">
        <f t="shared" si="695"/>
        <v/>
      </c>
      <c r="J3479" s="180"/>
      <c r="K3479" s="46"/>
      <c r="L3479" s="41"/>
      <c r="M3479" s="39"/>
      <c r="N3479" s="39"/>
      <c r="O3479" s="39"/>
      <c r="P3479" s="57" t="str">
        <f t="shared" si="696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694"/>
        <v/>
      </c>
      <c r="Z3479" s="26" t="str">
        <f t="shared" si="704"/>
        <v/>
      </c>
      <c r="AA3479" s="39"/>
      <c r="AB3479" s="35" t="str">
        <f t="shared" si="705"/>
        <v/>
      </c>
      <c r="AC3479" s="42" t="str">
        <f t="shared" si="697"/>
        <v/>
      </c>
      <c r="AD3479" s="38"/>
      <c r="AE3479" s="43" t="str">
        <f t="shared" si="698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699"/>
        <v>0</v>
      </c>
      <c r="AJ3479" s="44">
        <f t="shared" si="700"/>
        <v>0</v>
      </c>
      <c r="AK3479" s="45" t="str">
        <f t="shared" si="701"/>
        <v/>
      </c>
      <c r="AL3479" s="41"/>
      <c r="AM3479" s="41"/>
      <c r="AN3479" s="41"/>
      <c r="AO3479" s="41"/>
      <c r="AP3479" s="45" t="str">
        <f t="shared" si="702"/>
        <v/>
      </c>
      <c r="AQ3479" s="45" t="str">
        <f t="shared" si="703"/>
        <v/>
      </c>
    </row>
    <row r="3480" spans="1:43" s="15" customFormat="1">
      <c r="A3480" s="39"/>
      <c r="B3480" s="40"/>
      <c r="C3480" s="40"/>
      <c r="D3480" s="57" t="str">
        <f t="shared" si="693"/>
        <v/>
      </c>
      <c r="E3480" s="39"/>
      <c r="F3480" s="40"/>
      <c r="G3480" s="40"/>
      <c r="H3480" s="46"/>
      <c r="I3480" s="57" t="str">
        <f t="shared" si="695"/>
        <v/>
      </c>
      <c r="J3480" s="180"/>
      <c r="K3480" s="46"/>
      <c r="L3480" s="41"/>
      <c r="M3480" s="39"/>
      <c r="N3480" s="39"/>
      <c r="O3480" s="39"/>
      <c r="P3480" s="57" t="str">
        <f t="shared" si="696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694"/>
        <v/>
      </c>
      <c r="Z3480" s="26" t="str">
        <f t="shared" si="704"/>
        <v/>
      </c>
      <c r="AA3480" s="39"/>
      <c r="AB3480" s="35" t="str">
        <f t="shared" si="705"/>
        <v/>
      </c>
      <c r="AC3480" s="42" t="str">
        <f t="shared" si="697"/>
        <v/>
      </c>
      <c r="AD3480" s="38"/>
      <c r="AE3480" s="43" t="str">
        <f t="shared" si="698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699"/>
        <v>0</v>
      </c>
      <c r="AJ3480" s="44">
        <f t="shared" si="700"/>
        <v>0</v>
      </c>
      <c r="AK3480" s="45" t="str">
        <f t="shared" si="701"/>
        <v/>
      </c>
      <c r="AL3480" s="41"/>
      <c r="AM3480" s="41"/>
      <c r="AN3480" s="41"/>
      <c r="AO3480" s="41"/>
      <c r="AP3480" s="45" t="str">
        <f t="shared" si="702"/>
        <v/>
      </c>
      <c r="AQ3480" s="45" t="str">
        <f t="shared" si="703"/>
        <v/>
      </c>
    </row>
    <row r="3481" spans="1:43" s="15" customFormat="1">
      <c r="A3481" s="39"/>
      <c r="B3481" s="40"/>
      <c r="C3481" s="40"/>
      <c r="D3481" s="57" t="str">
        <f t="shared" si="693"/>
        <v/>
      </c>
      <c r="E3481" s="39"/>
      <c r="F3481" s="40"/>
      <c r="G3481" s="40"/>
      <c r="H3481" s="46"/>
      <c r="I3481" s="57" t="str">
        <f t="shared" si="695"/>
        <v/>
      </c>
      <c r="J3481" s="180"/>
      <c r="K3481" s="46"/>
      <c r="L3481" s="41"/>
      <c r="M3481" s="39"/>
      <c r="N3481" s="39"/>
      <c r="O3481" s="39"/>
      <c r="P3481" s="57" t="str">
        <f t="shared" si="696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694"/>
        <v/>
      </c>
      <c r="Z3481" s="26" t="str">
        <f t="shared" si="704"/>
        <v/>
      </c>
      <c r="AA3481" s="39"/>
      <c r="AB3481" s="35" t="str">
        <f t="shared" si="705"/>
        <v/>
      </c>
      <c r="AC3481" s="42" t="str">
        <f t="shared" si="697"/>
        <v/>
      </c>
      <c r="AD3481" s="38"/>
      <c r="AE3481" s="43" t="str">
        <f t="shared" si="698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699"/>
        <v>0</v>
      </c>
      <c r="AJ3481" s="44">
        <f t="shared" si="700"/>
        <v>0</v>
      </c>
      <c r="AK3481" s="45" t="str">
        <f t="shared" si="701"/>
        <v/>
      </c>
      <c r="AL3481" s="41"/>
      <c r="AM3481" s="41"/>
      <c r="AN3481" s="41"/>
      <c r="AO3481" s="41"/>
      <c r="AP3481" s="45" t="str">
        <f t="shared" si="702"/>
        <v/>
      </c>
      <c r="AQ3481" s="45" t="str">
        <f t="shared" si="703"/>
        <v/>
      </c>
    </row>
    <row r="3482" spans="1:43" s="15" customFormat="1">
      <c r="A3482" s="39"/>
      <c r="B3482" s="40"/>
      <c r="C3482" s="40"/>
      <c r="D3482" s="57" t="str">
        <f t="shared" si="693"/>
        <v/>
      </c>
      <c r="E3482" s="39"/>
      <c r="F3482" s="40"/>
      <c r="G3482" s="40"/>
      <c r="H3482" s="46"/>
      <c r="I3482" s="57" t="str">
        <f t="shared" si="695"/>
        <v/>
      </c>
      <c r="J3482" s="180"/>
      <c r="K3482" s="46"/>
      <c r="L3482" s="41"/>
      <c r="M3482" s="39"/>
      <c r="N3482" s="39"/>
      <c r="O3482" s="39"/>
      <c r="P3482" s="57" t="str">
        <f t="shared" si="696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694"/>
        <v/>
      </c>
      <c r="Z3482" s="26" t="str">
        <f t="shared" si="704"/>
        <v/>
      </c>
      <c r="AA3482" s="39"/>
      <c r="AB3482" s="35" t="str">
        <f t="shared" si="705"/>
        <v/>
      </c>
      <c r="AC3482" s="42" t="str">
        <f t="shared" si="697"/>
        <v/>
      </c>
      <c r="AD3482" s="38"/>
      <c r="AE3482" s="43" t="str">
        <f t="shared" si="698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699"/>
        <v>0</v>
      </c>
      <c r="AJ3482" s="44">
        <f t="shared" si="700"/>
        <v>0</v>
      </c>
      <c r="AK3482" s="45" t="str">
        <f t="shared" si="701"/>
        <v/>
      </c>
      <c r="AL3482" s="41"/>
      <c r="AM3482" s="41"/>
      <c r="AN3482" s="41"/>
      <c r="AO3482" s="41"/>
      <c r="AP3482" s="45" t="str">
        <f t="shared" si="702"/>
        <v/>
      </c>
      <c r="AQ3482" s="45" t="str">
        <f t="shared" si="703"/>
        <v/>
      </c>
    </row>
    <row r="3483" spans="1:43" s="15" customFormat="1">
      <c r="A3483" s="39"/>
      <c r="B3483" s="40"/>
      <c r="C3483" s="40"/>
      <c r="D3483" s="57" t="str">
        <f t="shared" si="693"/>
        <v/>
      </c>
      <c r="E3483" s="39"/>
      <c r="F3483" s="40"/>
      <c r="G3483" s="40"/>
      <c r="H3483" s="46"/>
      <c r="I3483" s="57" t="str">
        <f t="shared" si="695"/>
        <v/>
      </c>
      <c r="J3483" s="180"/>
      <c r="K3483" s="46"/>
      <c r="L3483" s="41"/>
      <c r="M3483" s="39"/>
      <c r="N3483" s="39"/>
      <c r="O3483" s="39"/>
      <c r="P3483" s="57" t="str">
        <f t="shared" si="696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694"/>
        <v/>
      </c>
      <c r="Z3483" s="26" t="str">
        <f t="shared" si="704"/>
        <v/>
      </c>
      <c r="AA3483" s="39"/>
      <c r="AB3483" s="35" t="str">
        <f t="shared" si="705"/>
        <v/>
      </c>
      <c r="AC3483" s="42" t="str">
        <f t="shared" si="697"/>
        <v/>
      </c>
      <c r="AD3483" s="38"/>
      <c r="AE3483" s="43" t="str">
        <f t="shared" si="698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699"/>
        <v>0</v>
      </c>
      <c r="AJ3483" s="44">
        <f t="shared" si="700"/>
        <v>0</v>
      </c>
      <c r="AK3483" s="45" t="str">
        <f t="shared" si="701"/>
        <v/>
      </c>
      <c r="AL3483" s="41"/>
      <c r="AM3483" s="41"/>
      <c r="AN3483" s="41"/>
      <c r="AO3483" s="41"/>
      <c r="AP3483" s="45" t="str">
        <f t="shared" si="702"/>
        <v/>
      </c>
      <c r="AQ3483" s="45" t="str">
        <f t="shared" si="703"/>
        <v/>
      </c>
    </row>
    <row r="3484" spans="1:43" s="15" customFormat="1">
      <c r="A3484" s="39"/>
      <c r="B3484" s="40"/>
      <c r="C3484" s="40"/>
      <c r="D3484" s="57" t="str">
        <f t="shared" si="693"/>
        <v/>
      </c>
      <c r="E3484" s="39"/>
      <c r="F3484" s="40"/>
      <c r="G3484" s="40"/>
      <c r="H3484" s="46"/>
      <c r="I3484" s="57" t="str">
        <f t="shared" si="695"/>
        <v/>
      </c>
      <c r="J3484" s="180"/>
      <c r="K3484" s="46"/>
      <c r="L3484" s="41"/>
      <c r="M3484" s="39"/>
      <c r="N3484" s="39"/>
      <c r="O3484" s="39"/>
      <c r="P3484" s="57" t="str">
        <f t="shared" si="696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694"/>
        <v/>
      </c>
      <c r="Z3484" s="26" t="str">
        <f t="shared" si="704"/>
        <v/>
      </c>
      <c r="AA3484" s="39"/>
      <c r="AB3484" s="35" t="str">
        <f t="shared" si="705"/>
        <v/>
      </c>
      <c r="AC3484" s="42" t="str">
        <f t="shared" si="697"/>
        <v/>
      </c>
      <c r="AD3484" s="38"/>
      <c r="AE3484" s="43" t="str">
        <f t="shared" si="698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699"/>
        <v>0</v>
      </c>
      <c r="AJ3484" s="44">
        <f t="shared" si="700"/>
        <v>0</v>
      </c>
      <c r="AK3484" s="45" t="str">
        <f t="shared" si="701"/>
        <v/>
      </c>
      <c r="AL3484" s="41"/>
      <c r="AM3484" s="41"/>
      <c r="AN3484" s="41"/>
      <c r="AO3484" s="41"/>
      <c r="AP3484" s="45" t="str">
        <f t="shared" si="702"/>
        <v/>
      </c>
      <c r="AQ3484" s="45" t="str">
        <f t="shared" si="703"/>
        <v/>
      </c>
    </row>
    <row r="3485" spans="1:43" s="15" customFormat="1">
      <c r="A3485" s="39"/>
      <c r="B3485" s="40"/>
      <c r="C3485" s="40"/>
      <c r="D3485" s="57" t="str">
        <f t="shared" si="693"/>
        <v/>
      </c>
      <c r="E3485" s="39"/>
      <c r="F3485" s="40"/>
      <c r="G3485" s="40"/>
      <c r="H3485" s="46"/>
      <c r="I3485" s="57" t="str">
        <f t="shared" si="695"/>
        <v/>
      </c>
      <c r="J3485" s="180"/>
      <c r="K3485" s="46"/>
      <c r="L3485" s="41"/>
      <c r="M3485" s="39"/>
      <c r="N3485" s="39"/>
      <c r="O3485" s="39"/>
      <c r="P3485" s="57" t="str">
        <f t="shared" si="696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694"/>
        <v/>
      </c>
      <c r="Z3485" s="26" t="str">
        <f t="shared" si="704"/>
        <v/>
      </c>
      <c r="AA3485" s="39"/>
      <c r="AB3485" s="35" t="str">
        <f t="shared" si="705"/>
        <v/>
      </c>
      <c r="AC3485" s="42" t="str">
        <f t="shared" si="697"/>
        <v/>
      </c>
      <c r="AD3485" s="38"/>
      <c r="AE3485" s="43" t="str">
        <f t="shared" si="698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699"/>
        <v>0</v>
      </c>
      <c r="AJ3485" s="44">
        <f t="shared" si="700"/>
        <v>0</v>
      </c>
      <c r="AK3485" s="45" t="str">
        <f t="shared" si="701"/>
        <v/>
      </c>
      <c r="AL3485" s="41"/>
      <c r="AM3485" s="41"/>
      <c r="AN3485" s="41"/>
      <c r="AO3485" s="41"/>
      <c r="AP3485" s="45" t="str">
        <f t="shared" si="702"/>
        <v/>
      </c>
      <c r="AQ3485" s="45" t="str">
        <f t="shared" si="703"/>
        <v/>
      </c>
    </row>
    <row r="3486" spans="1:43" s="15" customFormat="1">
      <c r="A3486" s="39"/>
      <c r="B3486" s="40"/>
      <c r="C3486" s="40"/>
      <c r="D3486" s="57" t="str">
        <f t="shared" si="693"/>
        <v/>
      </c>
      <c r="E3486" s="39"/>
      <c r="F3486" s="40"/>
      <c r="G3486" s="40"/>
      <c r="H3486" s="46"/>
      <c r="I3486" s="57" t="str">
        <f t="shared" si="695"/>
        <v/>
      </c>
      <c r="J3486" s="180"/>
      <c r="K3486" s="46"/>
      <c r="L3486" s="41"/>
      <c r="M3486" s="39"/>
      <c r="N3486" s="39"/>
      <c r="O3486" s="39"/>
      <c r="P3486" s="57" t="str">
        <f t="shared" si="696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694"/>
        <v/>
      </c>
      <c r="Z3486" s="26" t="str">
        <f t="shared" si="704"/>
        <v/>
      </c>
      <c r="AA3486" s="39"/>
      <c r="AB3486" s="35" t="str">
        <f t="shared" si="705"/>
        <v/>
      </c>
      <c r="AC3486" s="42" t="str">
        <f t="shared" si="697"/>
        <v/>
      </c>
      <c r="AD3486" s="38"/>
      <c r="AE3486" s="43" t="str">
        <f t="shared" si="698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699"/>
        <v>0</v>
      </c>
      <c r="AJ3486" s="44">
        <f t="shared" si="700"/>
        <v>0</v>
      </c>
      <c r="AK3486" s="45" t="str">
        <f t="shared" si="701"/>
        <v/>
      </c>
      <c r="AL3486" s="41"/>
      <c r="AM3486" s="41"/>
      <c r="AN3486" s="41"/>
      <c r="AO3486" s="41"/>
      <c r="AP3486" s="45" t="str">
        <f t="shared" si="702"/>
        <v/>
      </c>
      <c r="AQ3486" s="45" t="str">
        <f t="shared" si="703"/>
        <v/>
      </c>
    </row>
    <row r="3487" spans="1:43" s="15" customFormat="1">
      <c r="A3487" s="39"/>
      <c r="B3487" s="40"/>
      <c r="C3487" s="40"/>
      <c r="D3487" s="57" t="str">
        <f t="shared" si="693"/>
        <v/>
      </c>
      <c r="E3487" s="39"/>
      <c r="F3487" s="40"/>
      <c r="G3487" s="40"/>
      <c r="H3487" s="46"/>
      <c r="I3487" s="57" t="str">
        <f t="shared" si="695"/>
        <v/>
      </c>
      <c r="J3487" s="180"/>
      <c r="K3487" s="46"/>
      <c r="L3487" s="41"/>
      <c r="M3487" s="39"/>
      <c r="N3487" s="39"/>
      <c r="O3487" s="39"/>
      <c r="P3487" s="57" t="str">
        <f t="shared" si="696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694"/>
        <v/>
      </c>
      <c r="Z3487" s="26" t="str">
        <f t="shared" si="704"/>
        <v/>
      </c>
      <c r="AA3487" s="39"/>
      <c r="AB3487" s="35" t="str">
        <f t="shared" si="705"/>
        <v/>
      </c>
      <c r="AC3487" s="42" t="str">
        <f t="shared" si="697"/>
        <v/>
      </c>
      <c r="AD3487" s="38"/>
      <c r="AE3487" s="43" t="str">
        <f t="shared" si="698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699"/>
        <v>0</v>
      </c>
      <c r="AJ3487" s="44">
        <f t="shared" si="700"/>
        <v>0</v>
      </c>
      <c r="AK3487" s="45" t="str">
        <f t="shared" si="701"/>
        <v/>
      </c>
      <c r="AL3487" s="41"/>
      <c r="AM3487" s="41"/>
      <c r="AN3487" s="41"/>
      <c r="AO3487" s="41"/>
      <c r="AP3487" s="45" t="str">
        <f t="shared" si="702"/>
        <v/>
      </c>
      <c r="AQ3487" s="45" t="str">
        <f t="shared" si="703"/>
        <v/>
      </c>
    </row>
    <row r="3488" spans="1:43" s="15" customFormat="1">
      <c r="A3488" s="39"/>
      <c r="B3488" s="40"/>
      <c r="C3488" s="40"/>
      <c r="D3488" s="57" t="str">
        <f t="shared" si="693"/>
        <v/>
      </c>
      <c r="E3488" s="39"/>
      <c r="F3488" s="40"/>
      <c r="G3488" s="40"/>
      <c r="H3488" s="46"/>
      <c r="I3488" s="57" t="str">
        <f t="shared" si="695"/>
        <v/>
      </c>
      <c r="J3488" s="180"/>
      <c r="K3488" s="46"/>
      <c r="L3488" s="41"/>
      <c r="M3488" s="39"/>
      <c r="N3488" s="39"/>
      <c r="O3488" s="39"/>
      <c r="P3488" s="57" t="str">
        <f t="shared" si="696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694"/>
        <v/>
      </c>
      <c r="Z3488" s="26" t="str">
        <f t="shared" si="704"/>
        <v/>
      </c>
      <c r="AA3488" s="39"/>
      <c r="AB3488" s="35" t="str">
        <f t="shared" si="705"/>
        <v/>
      </c>
      <c r="AC3488" s="42" t="str">
        <f t="shared" si="697"/>
        <v/>
      </c>
      <c r="AD3488" s="38"/>
      <c r="AE3488" s="43" t="str">
        <f t="shared" si="698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699"/>
        <v>0</v>
      </c>
      <c r="AJ3488" s="44">
        <f t="shared" si="700"/>
        <v>0</v>
      </c>
      <c r="AK3488" s="45" t="str">
        <f t="shared" si="701"/>
        <v/>
      </c>
      <c r="AL3488" s="41"/>
      <c r="AM3488" s="41"/>
      <c r="AN3488" s="41"/>
      <c r="AO3488" s="41"/>
      <c r="AP3488" s="45" t="str">
        <f t="shared" si="702"/>
        <v/>
      </c>
      <c r="AQ3488" s="45" t="str">
        <f t="shared" si="703"/>
        <v/>
      </c>
    </row>
    <row r="3489" spans="1:43" s="15" customFormat="1">
      <c r="A3489" s="39"/>
      <c r="B3489" s="40"/>
      <c r="C3489" s="40"/>
      <c r="D3489" s="57" t="str">
        <f t="shared" si="693"/>
        <v/>
      </c>
      <c r="E3489" s="39"/>
      <c r="F3489" s="40"/>
      <c r="G3489" s="40"/>
      <c r="H3489" s="46"/>
      <c r="I3489" s="57" t="str">
        <f t="shared" si="695"/>
        <v/>
      </c>
      <c r="J3489" s="180"/>
      <c r="K3489" s="46"/>
      <c r="L3489" s="41"/>
      <c r="M3489" s="39"/>
      <c r="N3489" s="39"/>
      <c r="O3489" s="39"/>
      <c r="P3489" s="57" t="str">
        <f t="shared" si="696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694"/>
        <v/>
      </c>
      <c r="Z3489" s="26" t="str">
        <f t="shared" si="704"/>
        <v/>
      </c>
      <c r="AA3489" s="39"/>
      <c r="AB3489" s="35" t="str">
        <f t="shared" si="705"/>
        <v/>
      </c>
      <c r="AC3489" s="42" t="str">
        <f t="shared" si="697"/>
        <v/>
      </c>
      <c r="AD3489" s="38"/>
      <c r="AE3489" s="43" t="str">
        <f t="shared" si="698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699"/>
        <v>0</v>
      </c>
      <c r="AJ3489" s="44">
        <f t="shared" si="700"/>
        <v>0</v>
      </c>
      <c r="AK3489" s="45" t="str">
        <f t="shared" si="701"/>
        <v/>
      </c>
      <c r="AL3489" s="41"/>
      <c r="AM3489" s="41"/>
      <c r="AN3489" s="41"/>
      <c r="AO3489" s="41"/>
      <c r="AP3489" s="45" t="str">
        <f t="shared" si="702"/>
        <v/>
      </c>
      <c r="AQ3489" s="45" t="str">
        <f t="shared" si="703"/>
        <v/>
      </c>
    </row>
    <row r="3490" spans="1:43" s="15" customFormat="1">
      <c r="A3490" s="39"/>
      <c r="B3490" s="40"/>
      <c r="C3490" s="40"/>
      <c r="D3490" s="5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695"/>
        <v/>
      </c>
      <c r="J3490" s="180"/>
      <c r="K3490" s="46"/>
      <c r="L3490" s="41"/>
      <c r="M3490" s="39"/>
      <c r="N3490" s="39"/>
      <c r="O3490" s="39"/>
      <c r="P3490" s="57" t="str">
        <f t="shared" si="696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694"/>
        <v/>
      </c>
      <c r="Z3490" s="26" t="str">
        <f t="shared" si="704"/>
        <v/>
      </c>
      <c r="AA3490" s="39"/>
      <c r="AB3490" s="35" t="str">
        <f t="shared" si="705"/>
        <v/>
      </c>
      <c r="AC3490" s="42" t="str">
        <f t="shared" si="697"/>
        <v/>
      </c>
      <c r="AD3490" s="38"/>
      <c r="AE3490" s="43" t="str">
        <f t="shared" si="698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699"/>
        <v>0</v>
      </c>
      <c r="AJ3490" s="44">
        <f t="shared" si="700"/>
        <v>0</v>
      </c>
      <c r="AK3490" s="45" t="str">
        <f t="shared" si="701"/>
        <v/>
      </c>
      <c r="AL3490" s="41"/>
      <c r="AM3490" s="41"/>
      <c r="AN3490" s="41"/>
      <c r="AO3490" s="41"/>
      <c r="AP3490" s="45" t="str">
        <f t="shared" si="702"/>
        <v/>
      </c>
      <c r="AQ3490" s="45" t="str">
        <f t="shared" si="703"/>
        <v/>
      </c>
    </row>
    <row r="3491" spans="1:43" s="15" customFormat="1">
      <c r="A3491" s="39"/>
      <c r="B3491" s="40"/>
      <c r="C3491" s="40"/>
      <c r="D3491" s="57" t="str">
        <f t="shared" si="706"/>
        <v/>
      </c>
      <c r="E3491" s="39"/>
      <c r="F3491" s="40"/>
      <c r="G3491" s="40"/>
      <c r="H3491" s="46"/>
      <c r="I3491" s="57" t="str">
        <f t="shared" si="695"/>
        <v/>
      </c>
      <c r="J3491" s="180"/>
      <c r="K3491" s="46"/>
      <c r="L3491" s="41"/>
      <c r="M3491" s="39"/>
      <c r="N3491" s="39"/>
      <c r="O3491" s="39"/>
      <c r="P3491" s="57" t="str">
        <f t="shared" si="696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694"/>
        <v/>
      </c>
      <c r="Z3491" s="26" t="str">
        <f t="shared" si="704"/>
        <v/>
      </c>
      <c r="AA3491" s="39"/>
      <c r="AB3491" s="35" t="str">
        <f t="shared" si="705"/>
        <v/>
      </c>
      <c r="AC3491" s="42" t="str">
        <f t="shared" si="697"/>
        <v/>
      </c>
      <c r="AD3491" s="38"/>
      <c r="AE3491" s="43" t="str">
        <f t="shared" si="698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699"/>
        <v>0</v>
      </c>
      <c r="AJ3491" s="44">
        <f t="shared" si="700"/>
        <v>0</v>
      </c>
      <c r="AK3491" s="45" t="str">
        <f t="shared" si="701"/>
        <v/>
      </c>
      <c r="AL3491" s="41"/>
      <c r="AM3491" s="41"/>
      <c r="AN3491" s="41"/>
      <c r="AO3491" s="41"/>
      <c r="AP3491" s="45" t="str">
        <f t="shared" si="702"/>
        <v/>
      </c>
      <c r="AQ3491" s="45" t="str">
        <f t="shared" si="703"/>
        <v/>
      </c>
    </row>
    <row r="3492" spans="1:43" s="15" customFormat="1">
      <c r="A3492" s="39"/>
      <c r="B3492" s="40"/>
      <c r="C3492" s="40"/>
      <c r="D3492" s="57" t="str">
        <f t="shared" si="706"/>
        <v/>
      </c>
      <c r="E3492" s="39"/>
      <c r="F3492" s="40"/>
      <c r="G3492" s="40"/>
      <c r="H3492" s="46"/>
      <c r="I3492" s="57" t="str">
        <f t="shared" si="695"/>
        <v/>
      </c>
      <c r="J3492" s="180"/>
      <c r="K3492" s="46"/>
      <c r="L3492" s="41"/>
      <c r="M3492" s="39"/>
      <c r="N3492" s="39"/>
      <c r="O3492" s="39"/>
      <c r="P3492" s="57" t="str">
        <f t="shared" si="696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694"/>
        <v/>
      </c>
      <c r="Z3492" s="26" t="str">
        <f t="shared" si="704"/>
        <v/>
      </c>
      <c r="AA3492" s="39"/>
      <c r="AB3492" s="35" t="str">
        <f t="shared" si="705"/>
        <v/>
      </c>
      <c r="AC3492" s="42" t="str">
        <f t="shared" si="697"/>
        <v/>
      </c>
      <c r="AD3492" s="38"/>
      <c r="AE3492" s="43" t="str">
        <f t="shared" si="698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699"/>
        <v>0</v>
      </c>
      <c r="AJ3492" s="44">
        <f t="shared" si="700"/>
        <v>0</v>
      </c>
      <c r="AK3492" s="45" t="str">
        <f t="shared" si="701"/>
        <v/>
      </c>
      <c r="AL3492" s="41"/>
      <c r="AM3492" s="41"/>
      <c r="AN3492" s="41"/>
      <c r="AO3492" s="41"/>
      <c r="AP3492" s="45" t="str">
        <f t="shared" si="702"/>
        <v/>
      </c>
      <c r="AQ3492" s="45" t="str">
        <f t="shared" si="703"/>
        <v/>
      </c>
    </row>
    <row r="3493" spans="1:43" s="15" customFormat="1">
      <c r="A3493" s="39"/>
      <c r="B3493" s="40"/>
      <c r="C3493" s="40"/>
      <c r="D3493" s="57" t="str">
        <f t="shared" si="706"/>
        <v/>
      </c>
      <c r="E3493" s="39"/>
      <c r="F3493" s="40"/>
      <c r="G3493" s="40"/>
      <c r="H3493" s="46"/>
      <c r="I3493" s="57" t="str">
        <f t="shared" si="695"/>
        <v/>
      </c>
      <c r="J3493" s="180"/>
      <c r="K3493" s="46"/>
      <c r="L3493" s="41"/>
      <c r="M3493" s="39"/>
      <c r="N3493" s="39"/>
      <c r="O3493" s="39"/>
      <c r="P3493" s="57" t="str">
        <f t="shared" si="696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07">IF(W3493="","",IF(W3493="RMB","1.13", "1"))</f>
        <v/>
      </c>
      <c r="Z3493" s="26" t="str">
        <f t="shared" si="704"/>
        <v/>
      </c>
      <c r="AA3493" s="39"/>
      <c r="AB3493" s="35" t="str">
        <f t="shared" si="705"/>
        <v/>
      </c>
      <c r="AC3493" s="42" t="str">
        <f t="shared" si="697"/>
        <v/>
      </c>
      <c r="AD3493" s="38"/>
      <c r="AE3493" s="43" t="str">
        <f t="shared" si="698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699"/>
        <v>0</v>
      </c>
      <c r="AJ3493" s="44">
        <f t="shared" si="700"/>
        <v>0</v>
      </c>
      <c r="AK3493" s="45" t="str">
        <f t="shared" si="701"/>
        <v/>
      </c>
      <c r="AL3493" s="41"/>
      <c r="AM3493" s="41"/>
      <c r="AN3493" s="41"/>
      <c r="AO3493" s="41"/>
      <c r="AP3493" s="45" t="str">
        <f t="shared" si="702"/>
        <v/>
      </c>
      <c r="AQ3493" s="45" t="str">
        <f t="shared" si="703"/>
        <v/>
      </c>
    </row>
    <row r="3494" spans="1:43" s="15" customFormat="1">
      <c r="A3494" s="39"/>
      <c r="B3494" s="40"/>
      <c r="C3494" s="40"/>
      <c r="D3494" s="57" t="str">
        <f t="shared" si="706"/>
        <v/>
      </c>
      <c r="E3494" s="39"/>
      <c r="F3494" s="40"/>
      <c r="G3494" s="40"/>
      <c r="H3494" s="46"/>
      <c r="I3494" s="57" t="str">
        <f t="shared" si="695"/>
        <v/>
      </c>
      <c r="J3494" s="180"/>
      <c r="K3494" s="46"/>
      <c r="L3494" s="41"/>
      <c r="M3494" s="39"/>
      <c r="N3494" s="39"/>
      <c r="O3494" s="39"/>
      <c r="P3494" s="57" t="str">
        <f t="shared" si="696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07"/>
        <v/>
      </c>
      <c r="Z3494" s="26" t="str">
        <f t="shared" si="704"/>
        <v/>
      </c>
      <c r="AA3494" s="39"/>
      <c r="AB3494" s="35" t="str">
        <f t="shared" si="705"/>
        <v/>
      </c>
      <c r="AC3494" s="42" t="str">
        <f t="shared" si="697"/>
        <v/>
      </c>
      <c r="AD3494" s="38"/>
      <c r="AE3494" s="43" t="str">
        <f t="shared" si="698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699"/>
        <v>0</v>
      </c>
      <c r="AJ3494" s="44">
        <f t="shared" si="700"/>
        <v>0</v>
      </c>
      <c r="AK3494" s="45" t="str">
        <f t="shared" si="701"/>
        <v/>
      </c>
      <c r="AL3494" s="41"/>
      <c r="AM3494" s="41"/>
      <c r="AN3494" s="41"/>
      <c r="AO3494" s="41"/>
      <c r="AP3494" s="45" t="str">
        <f t="shared" si="702"/>
        <v/>
      </c>
      <c r="AQ3494" s="45" t="str">
        <f t="shared" si="703"/>
        <v/>
      </c>
    </row>
    <row r="3495" spans="1:43" s="15" customFormat="1">
      <c r="A3495" s="39"/>
      <c r="B3495" s="40"/>
      <c r="C3495" s="40"/>
      <c r="D3495" s="57" t="str">
        <f t="shared" si="706"/>
        <v/>
      </c>
      <c r="E3495" s="39"/>
      <c r="F3495" s="40"/>
      <c r="G3495" s="40"/>
      <c r="H3495" s="46"/>
      <c r="I3495" s="57" t="str">
        <f t="shared" si="695"/>
        <v/>
      </c>
      <c r="J3495" s="180"/>
      <c r="K3495" s="46"/>
      <c r="L3495" s="41"/>
      <c r="M3495" s="39"/>
      <c r="N3495" s="39"/>
      <c r="O3495" s="39"/>
      <c r="P3495" s="57" t="str">
        <f t="shared" si="696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07"/>
        <v/>
      </c>
      <c r="Z3495" s="26" t="str">
        <f t="shared" si="704"/>
        <v/>
      </c>
      <c r="AA3495" s="39"/>
      <c r="AB3495" s="35" t="str">
        <f t="shared" si="705"/>
        <v/>
      </c>
      <c r="AC3495" s="42" t="str">
        <f t="shared" si="697"/>
        <v/>
      </c>
      <c r="AD3495" s="38"/>
      <c r="AE3495" s="43" t="str">
        <f t="shared" si="698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699"/>
        <v>0</v>
      </c>
      <c r="AJ3495" s="44">
        <f t="shared" si="700"/>
        <v>0</v>
      </c>
      <c r="AK3495" s="45" t="str">
        <f t="shared" si="701"/>
        <v/>
      </c>
      <c r="AL3495" s="41"/>
      <c r="AM3495" s="41"/>
      <c r="AN3495" s="41"/>
      <c r="AO3495" s="41"/>
      <c r="AP3495" s="45" t="str">
        <f t="shared" si="702"/>
        <v/>
      </c>
      <c r="AQ3495" s="45" t="str">
        <f t="shared" si="703"/>
        <v/>
      </c>
    </row>
    <row r="3496" spans="1:43" s="15" customFormat="1">
      <c r="A3496" s="39"/>
      <c r="B3496" s="40"/>
      <c r="C3496" s="40"/>
      <c r="D3496" s="57" t="str">
        <f t="shared" si="706"/>
        <v/>
      </c>
      <c r="E3496" s="39"/>
      <c r="F3496" s="40"/>
      <c r="G3496" s="40"/>
      <c r="H3496" s="46"/>
      <c r="I3496" s="57" t="str">
        <f t="shared" si="695"/>
        <v/>
      </c>
      <c r="J3496" s="180"/>
      <c r="K3496" s="46"/>
      <c r="L3496" s="41"/>
      <c r="M3496" s="39"/>
      <c r="N3496" s="39"/>
      <c r="O3496" s="39"/>
      <c r="P3496" s="57" t="str">
        <f t="shared" si="696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07"/>
        <v/>
      </c>
      <c r="Z3496" s="26" t="str">
        <f t="shared" si="704"/>
        <v/>
      </c>
      <c r="AA3496" s="39"/>
      <c r="AB3496" s="35" t="str">
        <f t="shared" si="705"/>
        <v/>
      </c>
      <c r="AC3496" s="42" t="str">
        <f t="shared" si="697"/>
        <v/>
      </c>
      <c r="AD3496" s="38"/>
      <c r="AE3496" s="43" t="str">
        <f t="shared" si="698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699"/>
        <v>0</v>
      </c>
      <c r="AJ3496" s="44">
        <f t="shared" si="700"/>
        <v>0</v>
      </c>
      <c r="AK3496" s="45" t="str">
        <f t="shared" si="701"/>
        <v/>
      </c>
      <c r="AL3496" s="41"/>
      <c r="AM3496" s="41"/>
      <c r="AN3496" s="41"/>
      <c r="AO3496" s="41"/>
      <c r="AP3496" s="45" t="str">
        <f t="shared" si="702"/>
        <v/>
      </c>
      <c r="AQ3496" s="45" t="str">
        <f t="shared" si="703"/>
        <v/>
      </c>
    </row>
    <row r="3497" spans="1:43" s="15" customFormat="1">
      <c r="A3497" s="39"/>
      <c r="B3497" s="40"/>
      <c r="C3497" s="40"/>
      <c r="D3497" s="57" t="str">
        <f t="shared" si="706"/>
        <v/>
      </c>
      <c r="E3497" s="39"/>
      <c r="F3497" s="40"/>
      <c r="G3497" s="40"/>
      <c r="H3497" s="46"/>
      <c r="I3497" s="57" t="str">
        <f t="shared" si="695"/>
        <v/>
      </c>
      <c r="J3497" s="180"/>
      <c r="K3497" s="46"/>
      <c r="L3497" s="41"/>
      <c r="M3497" s="39"/>
      <c r="N3497" s="39"/>
      <c r="O3497" s="39"/>
      <c r="P3497" s="57" t="str">
        <f t="shared" si="696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07"/>
        <v/>
      </c>
      <c r="Z3497" s="26" t="str">
        <f t="shared" si="704"/>
        <v/>
      </c>
      <c r="AA3497" s="39"/>
      <c r="AB3497" s="35" t="str">
        <f t="shared" si="705"/>
        <v/>
      </c>
      <c r="AC3497" s="42" t="str">
        <f t="shared" si="697"/>
        <v/>
      </c>
      <c r="AD3497" s="38"/>
      <c r="AE3497" s="43" t="str">
        <f t="shared" si="698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699"/>
        <v>0</v>
      </c>
      <c r="AJ3497" s="44">
        <f t="shared" si="700"/>
        <v>0</v>
      </c>
      <c r="AK3497" s="45" t="str">
        <f t="shared" si="701"/>
        <v/>
      </c>
      <c r="AL3497" s="41"/>
      <c r="AM3497" s="41"/>
      <c r="AN3497" s="41"/>
      <c r="AO3497" s="41"/>
      <c r="AP3497" s="45" t="str">
        <f t="shared" si="702"/>
        <v/>
      </c>
      <c r="AQ3497" s="45" t="str">
        <f t="shared" si="703"/>
        <v/>
      </c>
    </row>
    <row r="3498" spans="1:43" s="15" customFormat="1">
      <c r="A3498" s="39"/>
      <c r="B3498" s="40"/>
      <c r="C3498" s="40"/>
      <c r="D3498" s="57" t="str">
        <f t="shared" si="706"/>
        <v/>
      </c>
      <c r="E3498" s="39"/>
      <c r="F3498" s="40"/>
      <c r="G3498" s="40"/>
      <c r="H3498" s="46"/>
      <c r="I3498" s="57" t="str">
        <f t="shared" si="695"/>
        <v/>
      </c>
      <c r="J3498" s="180"/>
      <c r="K3498" s="46"/>
      <c r="L3498" s="41"/>
      <c r="M3498" s="39"/>
      <c r="N3498" s="39"/>
      <c r="O3498" s="39"/>
      <c r="P3498" s="57" t="str">
        <f t="shared" si="696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07"/>
        <v/>
      </c>
      <c r="Z3498" s="26" t="str">
        <f t="shared" si="704"/>
        <v/>
      </c>
      <c r="AA3498" s="39"/>
      <c r="AB3498" s="35" t="str">
        <f t="shared" si="705"/>
        <v/>
      </c>
      <c r="AC3498" s="42" t="str">
        <f t="shared" si="697"/>
        <v/>
      </c>
      <c r="AD3498" s="38"/>
      <c r="AE3498" s="43" t="str">
        <f t="shared" si="698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699"/>
        <v>0</v>
      </c>
      <c r="AJ3498" s="44">
        <f t="shared" si="700"/>
        <v>0</v>
      </c>
      <c r="AK3498" s="45" t="str">
        <f t="shared" si="701"/>
        <v/>
      </c>
      <c r="AL3498" s="41"/>
      <c r="AM3498" s="41"/>
      <c r="AN3498" s="41"/>
      <c r="AO3498" s="41"/>
      <c r="AP3498" s="45" t="str">
        <f t="shared" si="702"/>
        <v/>
      </c>
      <c r="AQ3498" s="45" t="str">
        <f t="shared" si="703"/>
        <v/>
      </c>
    </row>
    <row r="3499" spans="1:43" s="15" customFormat="1">
      <c r="A3499" s="39"/>
      <c r="B3499" s="40"/>
      <c r="C3499" s="40"/>
      <c r="D3499" s="57" t="str">
        <f t="shared" si="706"/>
        <v/>
      </c>
      <c r="E3499" s="39"/>
      <c r="F3499" s="40"/>
      <c r="G3499" s="40"/>
      <c r="H3499" s="46"/>
      <c r="I3499" s="57" t="str">
        <f t="shared" si="695"/>
        <v/>
      </c>
      <c r="J3499" s="180"/>
      <c r="K3499" s="46"/>
      <c r="L3499" s="41"/>
      <c r="M3499" s="39"/>
      <c r="N3499" s="39"/>
      <c r="O3499" s="39"/>
      <c r="P3499" s="57" t="str">
        <f t="shared" si="696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07"/>
        <v/>
      </c>
      <c r="Z3499" s="26" t="str">
        <f t="shared" si="704"/>
        <v/>
      </c>
      <c r="AA3499" s="39"/>
      <c r="AB3499" s="35" t="str">
        <f t="shared" si="705"/>
        <v/>
      </c>
      <c r="AC3499" s="42" t="str">
        <f t="shared" si="697"/>
        <v/>
      </c>
      <c r="AD3499" s="38"/>
      <c r="AE3499" s="43" t="str">
        <f t="shared" si="698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699"/>
        <v>0</v>
      </c>
      <c r="AJ3499" s="44">
        <f t="shared" si="700"/>
        <v>0</v>
      </c>
      <c r="AK3499" s="45" t="str">
        <f t="shared" si="701"/>
        <v/>
      </c>
      <c r="AL3499" s="41"/>
      <c r="AM3499" s="41"/>
      <c r="AN3499" s="41"/>
      <c r="AO3499" s="41"/>
      <c r="AP3499" s="45" t="str">
        <f t="shared" si="702"/>
        <v/>
      </c>
      <c r="AQ3499" s="45" t="str">
        <f t="shared" si="703"/>
        <v/>
      </c>
    </row>
    <row r="3500" spans="1:43" s="15" customFormat="1">
      <c r="A3500" s="39"/>
      <c r="B3500" s="40"/>
      <c r="C3500" s="40"/>
      <c r="D3500" s="57" t="str">
        <f t="shared" si="706"/>
        <v/>
      </c>
      <c r="E3500" s="39"/>
      <c r="F3500" s="40"/>
      <c r="G3500" s="40"/>
      <c r="H3500" s="46"/>
      <c r="I3500" s="57" t="str">
        <f t="shared" si="695"/>
        <v/>
      </c>
      <c r="J3500" s="180"/>
      <c r="K3500" s="46"/>
      <c r="L3500" s="41"/>
      <c r="M3500" s="39"/>
      <c r="N3500" s="39"/>
      <c r="O3500" s="39"/>
      <c r="P3500" s="57" t="str">
        <f t="shared" si="696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07"/>
        <v/>
      </c>
      <c r="Z3500" s="26" t="str">
        <f t="shared" si="704"/>
        <v/>
      </c>
      <c r="AA3500" s="39"/>
      <c r="AB3500" s="35" t="str">
        <f t="shared" si="705"/>
        <v/>
      </c>
      <c r="AC3500" s="42" t="str">
        <f t="shared" si="697"/>
        <v/>
      </c>
      <c r="AD3500" s="38"/>
      <c r="AE3500" s="43" t="str">
        <f t="shared" si="698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699"/>
        <v>0</v>
      </c>
      <c r="AJ3500" s="44">
        <f t="shared" si="700"/>
        <v>0</v>
      </c>
      <c r="AK3500" s="45" t="str">
        <f t="shared" si="701"/>
        <v/>
      </c>
      <c r="AL3500" s="41"/>
      <c r="AM3500" s="41"/>
      <c r="AN3500" s="41"/>
      <c r="AO3500" s="41"/>
      <c r="AP3500" s="45" t="str">
        <f t="shared" si="702"/>
        <v/>
      </c>
      <c r="AQ3500" s="45" t="str">
        <f t="shared" si="703"/>
        <v/>
      </c>
    </row>
    <row r="3501" spans="1:43" s="15" customFormat="1">
      <c r="A3501" s="39"/>
      <c r="B3501" s="40"/>
      <c r="C3501" s="40"/>
      <c r="D3501" s="57" t="str">
        <f t="shared" si="706"/>
        <v/>
      </c>
      <c r="E3501" s="39"/>
      <c r="F3501" s="40"/>
      <c r="G3501" s="40"/>
      <c r="H3501" s="46"/>
      <c r="I3501" s="57" t="str">
        <f t="shared" si="695"/>
        <v/>
      </c>
      <c r="J3501" s="180"/>
      <c r="K3501" s="46"/>
      <c r="L3501" s="41"/>
      <c r="M3501" s="39"/>
      <c r="N3501" s="39"/>
      <c r="O3501" s="39"/>
      <c r="P3501" s="57" t="str">
        <f t="shared" si="696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07"/>
        <v/>
      </c>
      <c r="Z3501" s="26" t="str">
        <f t="shared" si="704"/>
        <v/>
      </c>
      <c r="AA3501" s="39"/>
      <c r="AB3501" s="35" t="str">
        <f t="shared" si="705"/>
        <v/>
      </c>
      <c r="AC3501" s="42" t="str">
        <f t="shared" si="697"/>
        <v/>
      </c>
      <c r="AD3501" s="38"/>
      <c r="AE3501" s="43" t="str">
        <f t="shared" si="698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699"/>
        <v>0</v>
      </c>
      <c r="AJ3501" s="44">
        <f t="shared" si="700"/>
        <v>0</v>
      </c>
      <c r="AK3501" s="45" t="str">
        <f t="shared" si="701"/>
        <v/>
      </c>
      <c r="AL3501" s="41"/>
      <c r="AM3501" s="41"/>
      <c r="AN3501" s="41"/>
      <c r="AO3501" s="41"/>
      <c r="AP3501" s="45" t="str">
        <f t="shared" si="702"/>
        <v/>
      </c>
      <c r="AQ3501" s="45" t="str">
        <f t="shared" si="703"/>
        <v/>
      </c>
    </row>
    <row r="3502" spans="1:43" s="15" customFormat="1">
      <c r="A3502" s="39"/>
      <c r="B3502" s="40"/>
      <c r="C3502" s="40"/>
      <c r="D3502" s="57" t="str">
        <f t="shared" si="706"/>
        <v/>
      </c>
      <c r="E3502" s="39"/>
      <c r="F3502" s="40"/>
      <c r="G3502" s="40"/>
      <c r="H3502" s="46"/>
      <c r="I3502" s="57" t="str">
        <f t="shared" si="695"/>
        <v/>
      </c>
      <c r="J3502" s="180"/>
      <c r="K3502" s="46"/>
      <c r="L3502" s="41"/>
      <c r="M3502" s="39"/>
      <c r="N3502" s="39"/>
      <c r="O3502" s="39"/>
      <c r="P3502" s="57" t="str">
        <f t="shared" si="696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07"/>
        <v/>
      </c>
      <c r="Z3502" s="26" t="str">
        <f t="shared" si="704"/>
        <v/>
      </c>
      <c r="AA3502" s="39"/>
      <c r="AB3502" s="35" t="str">
        <f t="shared" si="705"/>
        <v/>
      </c>
      <c r="AC3502" s="42" t="str">
        <f t="shared" si="697"/>
        <v/>
      </c>
      <c r="AD3502" s="38"/>
      <c r="AE3502" s="43" t="str">
        <f t="shared" si="698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699"/>
        <v>0</v>
      </c>
      <c r="AJ3502" s="44">
        <f t="shared" si="700"/>
        <v>0</v>
      </c>
      <c r="AK3502" s="45" t="str">
        <f t="shared" si="701"/>
        <v/>
      </c>
      <c r="AL3502" s="41"/>
      <c r="AM3502" s="41"/>
      <c r="AN3502" s="41"/>
      <c r="AO3502" s="41"/>
      <c r="AP3502" s="45" t="str">
        <f t="shared" si="702"/>
        <v/>
      </c>
      <c r="AQ3502" s="45" t="str">
        <f t="shared" si="703"/>
        <v/>
      </c>
    </row>
    <row r="3503" spans="1:43" s="15" customFormat="1">
      <c r="A3503" s="39"/>
      <c r="B3503" s="40"/>
      <c r="C3503" s="40"/>
      <c r="D3503" s="57" t="str">
        <f t="shared" si="706"/>
        <v/>
      </c>
      <c r="E3503" s="39"/>
      <c r="F3503" s="40"/>
      <c r="G3503" s="40"/>
      <c r="H3503" s="46"/>
      <c r="I3503" s="57" t="str">
        <f t="shared" si="695"/>
        <v/>
      </c>
      <c r="J3503" s="180"/>
      <c r="K3503" s="46"/>
      <c r="L3503" s="41"/>
      <c r="M3503" s="39"/>
      <c r="N3503" s="39"/>
      <c r="O3503" s="39"/>
      <c r="P3503" s="57" t="str">
        <f t="shared" si="696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07"/>
        <v/>
      </c>
      <c r="Z3503" s="26" t="str">
        <f t="shared" si="704"/>
        <v/>
      </c>
      <c r="AA3503" s="39"/>
      <c r="AB3503" s="35" t="str">
        <f t="shared" si="705"/>
        <v/>
      </c>
      <c r="AC3503" s="42" t="str">
        <f t="shared" si="697"/>
        <v/>
      </c>
      <c r="AD3503" s="38"/>
      <c r="AE3503" s="43" t="str">
        <f t="shared" si="698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699"/>
        <v>0</v>
      </c>
      <c r="AJ3503" s="44">
        <f t="shared" si="700"/>
        <v>0</v>
      </c>
      <c r="AK3503" s="45" t="str">
        <f t="shared" si="701"/>
        <v/>
      </c>
      <c r="AL3503" s="41"/>
      <c r="AM3503" s="41"/>
      <c r="AN3503" s="41"/>
      <c r="AO3503" s="41"/>
      <c r="AP3503" s="45" t="str">
        <f t="shared" si="702"/>
        <v/>
      </c>
      <c r="AQ3503" s="45" t="str">
        <f t="shared" si="703"/>
        <v/>
      </c>
    </row>
    <row r="3504" spans="1:43" s="15" customFormat="1">
      <c r="A3504" s="39"/>
      <c r="B3504" s="40"/>
      <c r="C3504" s="40"/>
      <c r="D3504" s="57" t="str">
        <f t="shared" si="706"/>
        <v/>
      </c>
      <c r="E3504" s="39"/>
      <c r="F3504" s="40"/>
      <c r="G3504" s="40"/>
      <c r="H3504" s="46"/>
      <c r="I3504" s="57" t="str">
        <f t="shared" si="695"/>
        <v/>
      </c>
      <c r="J3504" s="180"/>
      <c r="K3504" s="46"/>
      <c r="L3504" s="41"/>
      <c r="M3504" s="39"/>
      <c r="N3504" s="39"/>
      <c r="O3504" s="39"/>
      <c r="P3504" s="57" t="str">
        <f t="shared" si="696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07"/>
        <v/>
      </c>
      <c r="Z3504" s="26" t="str">
        <f t="shared" si="704"/>
        <v/>
      </c>
      <c r="AA3504" s="39"/>
      <c r="AB3504" s="35" t="str">
        <f t="shared" si="705"/>
        <v/>
      </c>
      <c r="AC3504" s="42" t="str">
        <f t="shared" si="697"/>
        <v/>
      </c>
      <c r="AD3504" s="38"/>
      <c r="AE3504" s="43" t="str">
        <f t="shared" si="698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699"/>
        <v>0</v>
      </c>
      <c r="AJ3504" s="44">
        <f t="shared" si="700"/>
        <v>0</v>
      </c>
      <c r="AK3504" s="45" t="str">
        <f t="shared" si="701"/>
        <v/>
      </c>
      <c r="AL3504" s="41"/>
      <c r="AM3504" s="41"/>
      <c r="AN3504" s="41"/>
      <c r="AO3504" s="41"/>
      <c r="AP3504" s="45" t="str">
        <f t="shared" si="702"/>
        <v/>
      </c>
      <c r="AQ3504" s="45" t="str">
        <f t="shared" si="703"/>
        <v/>
      </c>
    </row>
    <row r="3505" spans="1:43" s="15" customFormat="1">
      <c r="A3505" s="39"/>
      <c r="B3505" s="40"/>
      <c r="C3505" s="40"/>
      <c r="D3505" s="57" t="str">
        <f t="shared" si="706"/>
        <v/>
      </c>
      <c r="E3505" s="39"/>
      <c r="F3505" s="40"/>
      <c r="G3505" s="40"/>
      <c r="H3505" s="46"/>
      <c r="I3505" s="57" t="str">
        <f t="shared" si="695"/>
        <v/>
      </c>
      <c r="J3505" s="180"/>
      <c r="K3505" s="46"/>
      <c r="L3505" s="41"/>
      <c r="M3505" s="39"/>
      <c r="N3505" s="39"/>
      <c r="O3505" s="39"/>
      <c r="P3505" s="57" t="str">
        <f t="shared" si="696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07"/>
        <v/>
      </c>
      <c r="Z3505" s="26" t="str">
        <f t="shared" si="704"/>
        <v/>
      </c>
      <c r="AA3505" s="39"/>
      <c r="AB3505" s="35" t="str">
        <f t="shared" si="705"/>
        <v/>
      </c>
      <c r="AC3505" s="42" t="str">
        <f t="shared" si="697"/>
        <v/>
      </c>
      <c r="AD3505" s="38"/>
      <c r="AE3505" s="43" t="str">
        <f t="shared" si="698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699"/>
        <v>0</v>
      </c>
      <c r="AJ3505" s="44">
        <f t="shared" si="700"/>
        <v>0</v>
      </c>
      <c r="AK3505" s="45" t="str">
        <f t="shared" si="701"/>
        <v/>
      </c>
      <c r="AL3505" s="41"/>
      <c r="AM3505" s="41"/>
      <c r="AN3505" s="41"/>
      <c r="AO3505" s="41"/>
      <c r="AP3505" s="45" t="str">
        <f t="shared" si="702"/>
        <v/>
      </c>
      <c r="AQ3505" s="45" t="str">
        <f t="shared" si="703"/>
        <v/>
      </c>
    </row>
    <row r="3506" spans="1:43" s="15" customFormat="1">
      <c r="A3506" s="39"/>
      <c r="B3506" s="40"/>
      <c r="C3506" s="40"/>
      <c r="D3506" s="57" t="str">
        <f t="shared" si="706"/>
        <v/>
      </c>
      <c r="E3506" s="39"/>
      <c r="F3506" s="40"/>
      <c r="G3506" s="40"/>
      <c r="H3506" s="46"/>
      <c r="I3506" s="57" t="str">
        <f t="shared" si="695"/>
        <v/>
      </c>
      <c r="J3506" s="180"/>
      <c r="K3506" s="46"/>
      <c r="L3506" s="41"/>
      <c r="M3506" s="39"/>
      <c r="N3506" s="39"/>
      <c r="O3506" s="39"/>
      <c r="P3506" s="57" t="str">
        <f t="shared" si="696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07"/>
        <v/>
      </c>
      <c r="Z3506" s="26" t="str">
        <f t="shared" si="704"/>
        <v/>
      </c>
      <c r="AA3506" s="39"/>
      <c r="AB3506" s="35" t="str">
        <f t="shared" si="705"/>
        <v/>
      </c>
      <c r="AC3506" s="42" t="str">
        <f t="shared" si="697"/>
        <v/>
      </c>
      <c r="AD3506" s="38"/>
      <c r="AE3506" s="43" t="str">
        <f t="shared" si="698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699"/>
        <v>0</v>
      </c>
      <c r="AJ3506" s="44">
        <f t="shared" si="700"/>
        <v>0</v>
      </c>
      <c r="AK3506" s="45" t="str">
        <f t="shared" si="701"/>
        <v/>
      </c>
      <c r="AL3506" s="41"/>
      <c r="AM3506" s="41"/>
      <c r="AN3506" s="41"/>
      <c r="AO3506" s="41"/>
      <c r="AP3506" s="45" t="str">
        <f t="shared" si="702"/>
        <v/>
      </c>
      <c r="AQ3506" s="45" t="str">
        <f t="shared" si="703"/>
        <v/>
      </c>
    </row>
    <row r="3507" spans="1:43" s="15" customFormat="1">
      <c r="A3507" s="39"/>
      <c r="B3507" s="40"/>
      <c r="C3507" s="40"/>
      <c r="D3507" s="57" t="str">
        <f t="shared" si="706"/>
        <v/>
      </c>
      <c r="E3507" s="39"/>
      <c r="F3507" s="40"/>
      <c r="G3507" s="40"/>
      <c r="H3507" s="46"/>
      <c r="I3507" s="57" t="str">
        <f t="shared" si="695"/>
        <v/>
      </c>
      <c r="J3507" s="180"/>
      <c r="K3507" s="46"/>
      <c r="L3507" s="41"/>
      <c r="M3507" s="39"/>
      <c r="N3507" s="39"/>
      <c r="O3507" s="39"/>
      <c r="P3507" s="57" t="str">
        <f t="shared" si="696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07"/>
        <v/>
      </c>
      <c r="Z3507" s="26" t="str">
        <f t="shared" si="704"/>
        <v/>
      </c>
      <c r="AA3507" s="39"/>
      <c r="AB3507" s="35" t="str">
        <f t="shared" si="705"/>
        <v/>
      </c>
      <c r="AC3507" s="42" t="str">
        <f t="shared" si="697"/>
        <v/>
      </c>
      <c r="AD3507" s="38"/>
      <c r="AE3507" s="43" t="str">
        <f t="shared" si="698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699"/>
        <v>0</v>
      </c>
      <c r="AJ3507" s="44">
        <f t="shared" si="700"/>
        <v>0</v>
      </c>
      <c r="AK3507" s="45" t="str">
        <f t="shared" si="701"/>
        <v/>
      </c>
      <c r="AL3507" s="41"/>
      <c r="AM3507" s="41"/>
      <c r="AN3507" s="41"/>
      <c r="AO3507" s="41"/>
      <c r="AP3507" s="45" t="str">
        <f t="shared" si="702"/>
        <v/>
      </c>
      <c r="AQ3507" s="45" t="str">
        <f t="shared" si="703"/>
        <v/>
      </c>
    </row>
    <row r="3508" spans="1:43" s="15" customFormat="1">
      <c r="A3508" s="39"/>
      <c r="B3508" s="40"/>
      <c r="C3508" s="40"/>
      <c r="D3508" s="57" t="str">
        <f t="shared" si="706"/>
        <v/>
      </c>
      <c r="E3508" s="39"/>
      <c r="F3508" s="40"/>
      <c r="G3508" s="40"/>
      <c r="H3508" s="46"/>
      <c r="I3508" s="57" t="str">
        <f t="shared" si="695"/>
        <v/>
      </c>
      <c r="J3508" s="180"/>
      <c r="K3508" s="46"/>
      <c r="L3508" s="41"/>
      <c r="M3508" s="39"/>
      <c r="N3508" s="39"/>
      <c r="O3508" s="39"/>
      <c r="P3508" s="57" t="str">
        <f t="shared" si="696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07"/>
        <v/>
      </c>
      <c r="Z3508" s="26" t="str">
        <f t="shared" si="704"/>
        <v/>
      </c>
      <c r="AA3508" s="39"/>
      <c r="AB3508" s="35" t="str">
        <f t="shared" si="705"/>
        <v/>
      </c>
      <c r="AC3508" s="42" t="str">
        <f t="shared" si="697"/>
        <v/>
      </c>
      <c r="AD3508" s="38"/>
      <c r="AE3508" s="43" t="str">
        <f t="shared" si="698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699"/>
        <v>0</v>
      </c>
      <c r="AJ3508" s="44">
        <f t="shared" si="700"/>
        <v>0</v>
      </c>
      <c r="AK3508" s="45" t="str">
        <f t="shared" si="701"/>
        <v/>
      </c>
      <c r="AL3508" s="41"/>
      <c r="AM3508" s="41"/>
      <c r="AN3508" s="41"/>
      <c r="AO3508" s="41"/>
      <c r="AP3508" s="45" t="str">
        <f t="shared" si="702"/>
        <v/>
      </c>
      <c r="AQ3508" s="45" t="str">
        <f t="shared" si="703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180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02"/>
        <v/>
      </c>
      <c r="AQ3509" s="45" t="str">
        <f t="shared" si="703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180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02"/>
        <v/>
      </c>
      <c r="AQ3510" s="45" t="str">
        <f t="shared" si="703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180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180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180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359"/>
  <sheetViews>
    <sheetView tabSelected="1" topLeftCell="A6" zoomScale="85" zoomScaleNormal="85" workbookViewId="0">
      <selection activeCell="J30" sqref="J30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09765625" style="25" bestFit="1" customWidth="1"/>
    <col min="9" max="9" width="9.19921875" style="25" customWidth="1"/>
    <col min="10" max="10" width="10.19921875" style="25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09765625" style="16" bestFit="1" customWidth="1"/>
    <col min="19" max="19" width="24.3984375" style="16" customWidth="1"/>
    <col min="20" max="20" width="11.5" style="25" bestFit="1" customWidth="1"/>
    <col min="21" max="21" width="12.69921875" style="25" bestFit="1" customWidth="1"/>
    <col min="22" max="22" width="17.3984375" style="25" customWidth="1"/>
    <col min="23" max="23" width="6.59765625" style="25" customWidth="1"/>
    <col min="24" max="24" width="8.09765625" style="25" bestFit="1" customWidth="1"/>
    <col min="25" max="25" width="22.19921875" style="25" customWidth="1"/>
    <col min="26" max="26" width="12.3984375" style="25" bestFit="1" customWidth="1"/>
    <col min="27" max="27" width="11.19921875" style="25"/>
    <col min="28" max="28" width="14.3984375" style="25" bestFit="1" customWidth="1"/>
    <col min="29" max="29" width="10.0976562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0976562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2675</v>
      </c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203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.2" thickBot="1">
      <c r="A2" s="154" t="s">
        <v>2675</v>
      </c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204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2675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205" t="s">
        <v>3081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2675</v>
      </c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205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3265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205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172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3266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3267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3268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3269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215" t="s">
        <v>3099</v>
      </c>
      <c r="Q10" s="216"/>
      <c r="R10" s="216"/>
      <c r="S10" s="216"/>
      <c r="T10" s="216"/>
      <c r="U10" s="216"/>
      <c r="V10" s="216"/>
      <c r="AA10" s="197" t="s">
        <v>3098</v>
      </c>
      <c r="AB10" s="198"/>
      <c r="AC10" s="198"/>
      <c r="AD10" s="198"/>
      <c r="AE10" s="198"/>
      <c r="AF10" s="198"/>
      <c r="AG10" s="198"/>
      <c r="AH10" s="199"/>
    </row>
    <row r="11" spans="1:34" ht="16.2" thickBot="1">
      <c r="A11" s="154" t="s">
        <v>2586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217"/>
      <c r="Q11" s="218"/>
      <c r="R11" s="218"/>
      <c r="S11" s="218"/>
      <c r="T11" s="218"/>
      <c r="U11" s="218"/>
      <c r="V11" s="218"/>
      <c r="AA11" s="200"/>
      <c r="AB11" s="201"/>
      <c r="AC11" s="201"/>
      <c r="AD11" s="201"/>
      <c r="AE11" s="201"/>
      <c r="AF11" s="201"/>
      <c r="AG11" s="201"/>
      <c r="AH11" s="202"/>
    </row>
    <row r="12" spans="1:34" ht="16.2" thickBot="1">
      <c r="A12" s="154" t="s">
        <v>2586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.2" thickBot="1">
      <c r="A13" s="154" t="s">
        <v>2585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2023</v>
      </c>
      <c r="R13" s="64">
        <v>12</v>
      </c>
      <c r="S13" s="122">
        <f>IF(R13="","",SUMIFS(raw_sheet!AB:AB,raw_sheet!E:E,list!P13,raw_sheet!F:F,list!Q13,raw_sheet!G:G,list!R13,raw_sheet!R:R,list!$S$12))</f>
        <v>9716727.4867256619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555000</v>
      </c>
      <c r="V13" s="123">
        <f>IF(R13="","",SUMIFS(raw_sheet!AB:AB,raw_sheet!E:E,list!P13,raw_sheet!F:F,list!Q13,raw_sheet!G:G,list!R13))</f>
        <v>10271727.486725662</v>
      </c>
      <c r="AA13" s="64" t="s">
        <v>42</v>
      </c>
      <c r="AB13" s="64">
        <v>2023</v>
      </c>
      <c r="AC13" s="64">
        <v>12</v>
      </c>
      <c r="AD13" s="122">
        <f>IF(AC13="","",SUMIFS(raw_sheet!AB:AB,raw_sheet!A:A,list!AA13,raw_sheet!B:B,list!AB13,raw_sheet!C:C,list!AC13,raw_sheet!S:S,list!$AD$12))</f>
        <v>15018707.630088493</v>
      </c>
      <c r="AE13" s="122">
        <f>IF(AC13="","",SUMIFS(raw_sheet!AB:AB,raw_sheet!A:A,list!AA13,raw_sheet!B:B,list!AB13,raw_sheet!C:C,list!AC13,raw_sheet!S:S,list!$AE$12))</f>
        <v>2897619.0265486725</v>
      </c>
      <c r="AF13" s="122">
        <f>IF(AC13="","",SUMIFS(raw_sheet!AB:AB,raw_sheet!A:A,list!AA13,raw_sheet!B:B,list!AB13,raw_sheet!C:C,list!AC13,raw_sheet!S:S,list!$AF$12))</f>
        <v>678318.5840707965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18594645.24070796</v>
      </c>
    </row>
    <row r="14" spans="1:34" ht="16.2" thickBot="1">
      <c r="A14" s="154" t="s">
        <v>2585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 t="s">
        <v>2582</v>
      </c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96" t="s">
        <v>2582</v>
      </c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 t="s">
        <v>571</v>
      </c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 t="s">
        <v>571</v>
      </c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 t="s">
        <v>3270</v>
      </c>
      <c r="B19" s="74"/>
      <c r="C19" s="210" t="s">
        <v>3087</v>
      </c>
      <c r="D19" s="211"/>
      <c r="E19" s="212"/>
      <c r="F19" s="72"/>
      <c r="M19" s="82"/>
      <c r="N19" s="83"/>
      <c r="O19" s="73"/>
      <c r="P19" s="208" t="s">
        <v>3107</v>
      </c>
      <c r="Q19" s="209"/>
      <c r="R19" s="209"/>
      <c r="S19" s="209"/>
      <c r="T19" s="209"/>
      <c r="U19" s="209"/>
      <c r="V19" s="209"/>
      <c r="W19" s="209"/>
      <c r="X19" s="209"/>
      <c r="Y19" s="209"/>
      <c r="AA19" s="206" t="s">
        <v>3108</v>
      </c>
      <c r="AB19" s="207"/>
      <c r="AC19" s="207"/>
      <c r="AD19" s="207"/>
      <c r="AE19" s="207"/>
      <c r="AF19" s="207"/>
      <c r="AG19" s="207"/>
      <c r="AH19" s="207"/>
      <c r="AI19" s="207"/>
      <c r="AJ19" s="207"/>
    </row>
    <row r="20" spans="1:36" ht="16.2" thickBot="1">
      <c r="A20" s="70" t="s">
        <v>3270</v>
      </c>
      <c r="B20" s="88"/>
      <c r="C20" s="210" t="s">
        <v>3088</v>
      </c>
      <c r="D20" s="211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.2" thickBot="1">
      <c r="A21" s="70" t="s">
        <v>570</v>
      </c>
      <c r="B21" s="88"/>
      <c r="C21" s="210" t="s">
        <v>3089</v>
      </c>
      <c r="D21" s="211"/>
      <c r="E21" s="63">
        <v>2024</v>
      </c>
      <c r="M21" s="82"/>
      <c r="N21" s="83"/>
      <c r="O21" s="73"/>
      <c r="P21" s="23" cm="1">
        <f t="array" ref="P21:Y40">_xlfn.CHOOSECOLS(_xlfn._xlws.FILTER(raw_sheet!E:AQ,(raw_sheet!F:F=list!Q13)*(raw_sheet!E:E=list!P13)*(raw_sheet!G:G=list!R13),""),2,3,15,6,7,8,10,19,23,24)</f>
        <v>2023</v>
      </c>
      <c r="Q21" s="16">
        <v>12</v>
      </c>
      <c r="R21" s="16" t="str">
        <v>SOUTH</v>
      </c>
      <c r="S21" s="16" t="str">
        <v>C49SZX20230096JL/4600003030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468000</v>
      </c>
      <c r="AA21" s="23" cm="1">
        <f t="array" ref="AA21:AJ53">_xlfn.CHOOSECOLS(_xlfn._xlws.FILTER(raw_sheet!A:AY,(raw_sheet!B:B=list!AB13)*(raw_sheet!A:A=list!AA13)*(raw_sheet!C:C=list!AC13),""),2,3,19,10,11,12,14,23,27,28)</f>
        <v>2023</v>
      </c>
      <c r="AB21" s="16">
        <v>12</v>
      </c>
      <c r="AC21" s="16" t="str">
        <v>SOUTH</v>
      </c>
      <c r="AD21" s="16" t="str">
        <v>C49SZX20230133JL/4600003765</v>
      </c>
      <c r="AE21" s="16" t="str">
        <v>高伟</v>
      </c>
      <c r="AF21" s="16" t="str">
        <v>YSM10</v>
      </c>
      <c r="AG21" s="16">
        <v>1</v>
      </c>
      <c r="AH21" s="137" t="str">
        <v>USD</v>
      </c>
      <c r="AI21" s="16">
        <v>7.8</v>
      </c>
      <c r="AJ21" s="134">
        <v>452400</v>
      </c>
    </row>
    <row r="22" spans="1:36" ht="16.2" thickBot="1">
      <c r="A22" s="70" t="s">
        <v>570</v>
      </c>
      <c r="B22" s="74"/>
      <c r="C22" s="213" t="s">
        <v>3090</v>
      </c>
      <c r="D22" s="214"/>
      <c r="E22" s="64">
        <v>1</v>
      </c>
      <c r="F22" s="72"/>
      <c r="M22" s="82"/>
      <c r="N22" s="83"/>
      <c r="O22" s="73"/>
      <c r="P22" s="16">
        <v>2023</v>
      </c>
      <c r="Q22" s="16">
        <v>12</v>
      </c>
      <c r="R22" s="16" t="str">
        <v>SOUTH</v>
      </c>
      <c r="S22" s="16" t="str">
        <v>C49SZX20230096JL/4600003030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468000</v>
      </c>
      <c r="AA22" s="16">
        <v>2023</v>
      </c>
      <c r="AB22" s="16">
        <v>12</v>
      </c>
      <c r="AC22" s="16" t="str">
        <v>SOUTH</v>
      </c>
      <c r="AD22" s="16" t="str">
        <v>C49SZX20230133JL/4600003765</v>
      </c>
      <c r="AE22" s="16" t="str">
        <v>高伟</v>
      </c>
      <c r="AF22" s="16" t="str">
        <v>YSM10</v>
      </c>
      <c r="AG22" s="16">
        <v>1</v>
      </c>
      <c r="AH22" s="137" t="str">
        <v>USD</v>
      </c>
      <c r="AI22" s="16">
        <v>7.8</v>
      </c>
      <c r="AJ22" s="134">
        <v>452400</v>
      </c>
    </row>
    <row r="23" spans="1:36">
      <c r="A23" s="70" t="s">
        <v>567</v>
      </c>
      <c r="B23" s="74"/>
      <c r="C23" s="112"/>
      <c r="D23" s="112"/>
      <c r="E23" s="112"/>
      <c r="F23" s="72"/>
      <c r="M23" s="82"/>
      <c r="N23" s="83"/>
      <c r="O23" s="73"/>
      <c r="P23" s="16">
        <v>2023</v>
      </c>
      <c r="Q23" s="16">
        <v>12</v>
      </c>
      <c r="R23" s="16" t="str">
        <v>EAST</v>
      </c>
      <c r="S23" s="16" t="str">
        <v>C49SUZ20230926/SZS</v>
      </c>
      <c r="T23" s="16" t="str">
        <v>江苏诚进盛</v>
      </c>
      <c r="U23" s="16" t="str">
        <v>YSM10</v>
      </c>
      <c r="V23" s="16">
        <v>1</v>
      </c>
      <c r="W23" s="137" t="str">
        <v>RMB</v>
      </c>
      <c r="X23" s="160">
        <v>1.095</v>
      </c>
      <c r="Y23" s="134">
        <v>421526.54867256642</v>
      </c>
      <c r="AA23" s="16">
        <v>2023</v>
      </c>
      <c r="AB23" s="16">
        <v>12</v>
      </c>
      <c r="AC23" s="16" t="str">
        <v>SOUTH</v>
      </c>
      <c r="AD23" s="16" t="str">
        <v>LF-23120029</v>
      </c>
      <c r="AE23" s="16" t="str">
        <v>徕芬</v>
      </c>
      <c r="AF23" s="16" t="str">
        <v>YSM20R</v>
      </c>
      <c r="AG23" s="16">
        <v>1</v>
      </c>
      <c r="AH23" s="137" t="str">
        <v>RMB</v>
      </c>
      <c r="AI23" s="16">
        <v>1.1000000000000001</v>
      </c>
      <c r="AJ23" s="134">
        <v>778761.06194690277</v>
      </c>
    </row>
    <row r="24" spans="1:36">
      <c r="A24" s="70" t="s">
        <v>567</v>
      </c>
      <c r="B24" s="74"/>
      <c r="C24" s="112"/>
      <c r="D24" s="112"/>
      <c r="E24" s="112"/>
      <c r="F24" s="72"/>
      <c r="M24" s="82"/>
      <c r="N24" s="83"/>
      <c r="O24" s="73"/>
      <c r="P24" s="16">
        <v>2023</v>
      </c>
      <c r="Q24" s="16">
        <v>12</v>
      </c>
      <c r="R24" s="16" t="str">
        <v>SOUTH</v>
      </c>
      <c r="S24" s="16" t="str">
        <v>C49SZX20230129JL/HJD23110851</v>
      </c>
      <c r="T24" s="16" t="str">
        <v>皓吉达</v>
      </c>
      <c r="U24" s="16" t="str">
        <v>YSM10</v>
      </c>
      <c r="V24" s="16">
        <v>1</v>
      </c>
      <c r="W24" s="137" t="str">
        <v>RMB</v>
      </c>
      <c r="X24" s="160">
        <v>1.095</v>
      </c>
      <c r="Y24" s="134">
        <v>490327.43362831866</v>
      </c>
      <c r="AA24" s="16">
        <v>2023</v>
      </c>
      <c r="AB24" s="16">
        <v>12</v>
      </c>
      <c r="AC24" s="16" t="str">
        <v>SOUTH</v>
      </c>
      <c r="AD24" s="16" t="str">
        <v>LF-23120029</v>
      </c>
      <c r="AE24" s="16" t="str">
        <v>徕芬</v>
      </c>
      <c r="AF24" s="16" t="str">
        <v>YSM20R</v>
      </c>
      <c r="AG24" s="16">
        <v>1</v>
      </c>
      <c r="AH24" s="137" t="str">
        <v>RMB</v>
      </c>
      <c r="AI24" s="16">
        <v>1.1000000000000001</v>
      </c>
      <c r="AJ24" s="134">
        <v>778761.06194690277</v>
      </c>
    </row>
    <row r="25" spans="1:36" ht="16.2" thickBot="1">
      <c r="A25" s="70" t="s">
        <v>567</v>
      </c>
      <c r="B25" s="74"/>
      <c r="C25" s="113"/>
      <c r="D25" s="114"/>
      <c r="E25" s="115"/>
      <c r="F25" s="72"/>
      <c r="M25" s="84"/>
      <c r="N25" s="85"/>
      <c r="O25" s="86"/>
      <c r="P25" s="16">
        <v>2023</v>
      </c>
      <c r="Q25" s="16">
        <v>12</v>
      </c>
      <c r="R25" s="16" t="str">
        <v>SOUTH</v>
      </c>
      <c r="S25" s="16" t="str">
        <v>C49SZX20230130JY</v>
      </c>
      <c r="T25" s="16" t="str">
        <v>精莞盈</v>
      </c>
      <c r="U25" s="16" t="str">
        <v>YSM20R</v>
      </c>
      <c r="V25" s="16">
        <v>1</v>
      </c>
      <c r="W25" s="137" t="str">
        <v>JPY</v>
      </c>
      <c r="X25" s="160">
        <v>5.4199999999999998E-2</v>
      </c>
      <c r="Y25" s="134">
        <v>716795</v>
      </c>
      <c r="AA25" s="16">
        <v>2023</v>
      </c>
      <c r="AB25" s="16">
        <v>12</v>
      </c>
      <c r="AC25" s="16" t="str">
        <v>SOUTH</v>
      </c>
      <c r="AD25" s="16" t="str">
        <v>LF-23120029</v>
      </c>
      <c r="AE25" s="16" t="str">
        <v>徕芬</v>
      </c>
      <c r="AF25" s="16" t="str">
        <v>YSM10</v>
      </c>
      <c r="AG25" s="16">
        <v>1</v>
      </c>
      <c r="AH25" s="137" t="str">
        <v>RMB</v>
      </c>
      <c r="AI25" s="16">
        <v>1.1000000000000001</v>
      </c>
      <c r="AJ25" s="134">
        <v>540070.79646017705</v>
      </c>
    </row>
    <row r="26" spans="1:36">
      <c r="A26" s="70" t="s">
        <v>569</v>
      </c>
      <c r="B26" s="74"/>
      <c r="P26" s="16">
        <v>2023</v>
      </c>
      <c r="Q26" s="16">
        <v>12</v>
      </c>
      <c r="R26" s="16" t="str">
        <v>SOUTH</v>
      </c>
      <c r="S26" s="16" t="str">
        <v>C49SZX20230130JY</v>
      </c>
      <c r="T26" s="16" t="str">
        <v>精莞盈</v>
      </c>
      <c r="U26" s="16" t="str">
        <v>YSM20R</v>
      </c>
      <c r="V26" s="16">
        <v>1</v>
      </c>
      <c r="W26" s="137" t="str">
        <v>JPY</v>
      </c>
      <c r="X26" s="160">
        <v>5.4199999999999998E-2</v>
      </c>
      <c r="Y26" s="134">
        <v>716795</v>
      </c>
      <c r="AA26" s="16">
        <v>2023</v>
      </c>
      <c r="AB26" s="16">
        <v>12</v>
      </c>
      <c r="AC26" s="16" t="str">
        <v>SOUTH</v>
      </c>
      <c r="AD26" s="16" t="str">
        <v>LF-23120029</v>
      </c>
      <c r="AE26" s="16" t="str">
        <v>徕芬</v>
      </c>
      <c r="AF26" s="16" t="str">
        <v>YSM20R</v>
      </c>
      <c r="AG26" s="16">
        <v>1</v>
      </c>
      <c r="AH26" s="137" t="str">
        <v>RMB</v>
      </c>
      <c r="AI26" s="16">
        <v>1.095</v>
      </c>
      <c r="AJ26" s="134">
        <v>872123.89380530978</v>
      </c>
    </row>
    <row r="27" spans="1:36">
      <c r="A27" s="70" t="s">
        <v>569</v>
      </c>
      <c r="B27" s="74"/>
      <c r="P27" s="16">
        <v>2023</v>
      </c>
      <c r="Q27" s="16">
        <v>12</v>
      </c>
      <c r="R27" s="16" t="str">
        <v>SOUTH</v>
      </c>
      <c r="S27" s="16" t="str">
        <v>C49SZX20230132LC</v>
      </c>
      <c r="T27" s="16" t="str">
        <v>声韵</v>
      </c>
      <c r="U27" s="16" t="str">
        <v>YSM20R</v>
      </c>
      <c r="V27" s="16">
        <v>1</v>
      </c>
      <c r="W27" s="137" t="str">
        <v>JPY</v>
      </c>
      <c r="X27" s="160">
        <v>5.4199999999999998E-2</v>
      </c>
      <c r="Y27" s="134">
        <v>682920</v>
      </c>
      <c r="AA27" s="16">
        <v>2023</v>
      </c>
      <c r="AB27" s="16">
        <v>12</v>
      </c>
      <c r="AC27" s="16" t="str">
        <v>SOUTH</v>
      </c>
      <c r="AD27" s="16" t="str">
        <v>LF-23120029</v>
      </c>
      <c r="AE27" s="16" t="str">
        <v>徕芬</v>
      </c>
      <c r="AF27" s="16" t="str">
        <v>YSM20R</v>
      </c>
      <c r="AG27" s="16">
        <v>1</v>
      </c>
      <c r="AH27" s="137" t="str">
        <v>RMB</v>
      </c>
      <c r="AI27" s="16">
        <v>1.095</v>
      </c>
      <c r="AJ27" s="134">
        <v>872123.89380530978</v>
      </c>
    </row>
    <row r="28" spans="1:36">
      <c r="A28" s="70" t="s">
        <v>569</v>
      </c>
      <c r="B28" s="74"/>
      <c r="P28" s="16">
        <v>2023</v>
      </c>
      <c r="Q28" s="16">
        <v>12</v>
      </c>
      <c r="R28" s="16" t="str">
        <v>SOUTH</v>
      </c>
      <c r="S28" s="16" t="str">
        <v>C49SZX20230132LC</v>
      </c>
      <c r="T28" s="16" t="str">
        <v>声韵</v>
      </c>
      <c r="U28" s="16" t="str">
        <v>YSM10</v>
      </c>
      <c r="V28" s="16">
        <v>1</v>
      </c>
      <c r="W28" s="137" t="str">
        <v>JPY</v>
      </c>
      <c r="X28" s="160">
        <v>5.4199999999999998E-2</v>
      </c>
      <c r="Y28" s="134">
        <v>515442</v>
      </c>
      <c r="AA28" s="16">
        <v>2023</v>
      </c>
      <c r="AB28" s="16">
        <v>12</v>
      </c>
      <c r="AC28" s="16" t="str">
        <v>SOUTH</v>
      </c>
      <c r="AD28" s="16" t="str">
        <v>C49SZX20230136JAL</v>
      </c>
      <c r="AE28" s="16" t="str">
        <v>TBS</v>
      </c>
      <c r="AF28" s="16" t="str">
        <v>YSM20R</v>
      </c>
      <c r="AG28" s="16">
        <v>1</v>
      </c>
      <c r="AH28" s="137" t="str">
        <v>USD</v>
      </c>
      <c r="AI28" s="16">
        <v>7.8</v>
      </c>
      <c r="AJ28" s="134">
        <v>1045200</v>
      </c>
    </row>
    <row r="29" spans="1:36">
      <c r="A29" s="70" t="s">
        <v>569</v>
      </c>
      <c r="B29" s="74"/>
      <c r="P29" s="16">
        <v>2023</v>
      </c>
      <c r="Q29" s="16">
        <v>12</v>
      </c>
      <c r="R29" s="16" t="str">
        <v>SOUTH</v>
      </c>
      <c r="S29" s="16" t="str">
        <v>C49SZX20230131EC</v>
      </c>
      <c r="T29" s="16" t="str">
        <v>福瑞康</v>
      </c>
      <c r="U29" s="16" t="str">
        <v>YSM10</v>
      </c>
      <c r="V29" s="16">
        <v>1</v>
      </c>
      <c r="W29" s="137" t="str">
        <v>JPY</v>
      </c>
      <c r="X29" s="160">
        <v>5.4199999999999998E-2</v>
      </c>
      <c r="Y29" s="134">
        <v>460700</v>
      </c>
      <c r="AA29" s="16">
        <v>2023</v>
      </c>
      <c r="AB29" s="16">
        <v>12</v>
      </c>
      <c r="AC29" s="16" t="str">
        <v>SOUTH</v>
      </c>
      <c r="AD29" s="16" t="str">
        <v>C28SZX20230135JAL</v>
      </c>
      <c r="AE29" s="16" t="str">
        <v>TBS</v>
      </c>
      <c r="AF29" s="16" t="str">
        <v>PEMTRON TRO-7700EL</v>
      </c>
      <c r="AG29" s="16">
        <v>1</v>
      </c>
      <c r="AH29" s="137" t="str">
        <v>USD</v>
      </c>
      <c r="AI29" s="16">
        <v>7.8</v>
      </c>
      <c r="AJ29" s="134">
        <v>351000</v>
      </c>
    </row>
    <row r="30" spans="1:36">
      <c r="A30" s="70" t="s">
        <v>569</v>
      </c>
      <c r="B30" s="74"/>
      <c r="P30" s="16">
        <v>2023</v>
      </c>
      <c r="Q30" s="16">
        <v>12</v>
      </c>
      <c r="R30" s="16" t="str">
        <v>SOUTH</v>
      </c>
      <c r="S30" s="16" t="str">
        <v>C49SZX20230140SX</v>
      </c>
      <c r="T30" s="16" t="str">
        <v>莫思特</v>
      </c>
      <c r="U30" s="16" t="str">
        <v>YSM20R</v>
      </c>
      <c r="V30" s="16">
        <v>1</v>
      </c>
      <c r="W30" s="137" t="str">
        <v>RMB</v>
      </c>
      <c r="X30" s="160">
        <v>1.095</v>
      </c>
      <c r="Y30" s="134">
        <v>639557.52212389384</v>
      </c>
      <c r="AA30" s="16">
        <v>2023</v>
      </c>
      <c r="AB30" s="16">
        <v>12</v>
      </c>
      <c r="AC30" s="16" t="str">
        <v>SOUTH</v>
      </c>
      <c r="AD30" s="16" t="str">
        <v>C28SZX20230135JAL</v>
      </c>
      <c r="AE30" s="16" t="str">
        <v>TBS</v>
      </c>
      <c r="AF30" s="16" t="str">
        <v xml:space="preserve">HELLER 1707MK5 </v>
      </c>
      <c r="AG30" s="16">
        <v>1</v>
      </c>
      <c r="AH30" s="137" t="str">
        <v>USD</v>
      </c>
      <c r="AI30" s="16">
        <v>7.8</v>
      </c>
      <c r="AJ30" s="134">
        <v>499200</v>
      </c>
    </row>
    <row r="31" spans="1:36">
      <c r="A31" s="70" t="s">
        <v>569</v>
      </c>
      <c r="B31" s="74"/>
      <c r="P31" s="16">
        <v>2023</v>
      </c>
      <c r="Q31" s="16">
        <v>12</v>
      </c>
      <c r="R31" s="16" t="str">
        <v>SOUTH</v>
      </c>
      <c r="S31" s="16" t="str">
        <v>C49SZX20230141SS</v>
      </c>
      <c r="T31" s="16" t="str">
        <v>派勤</v>
      </c>
      <c r="U31" s="16" t="str">
        <v>YSM20R</v>
      </c>
      <c r="V31" s="16">
        <v>1</v>
      </c>
      <c r="W31" s="137" t="str">
        <v>JPY</v>
      </c>
      <c r="X31" s="160">
        <v>5.4199999999999998E-2</v>
      </c>
      <c r="Y31" s="134">
        <v>823840</v>
      </c>
      <c r="AA31" s="16">
        <v>2023</v>
      </c>
      <c r="AB31" s="16">
        <v>12</v>
      </c>
      <c r="AC31" s="16" t="str">
        <v>SOUTH</v>
      </c>
      <c r="AD31" s="16" t="str">
        <v>C49SZX20230140SX</v>
      </c>
      <c r="AE31" s="16" t="str">
        <v>莫思特</v>
      </c>
      <c r="AF31" s="16" t="str">
        <v>YSM20R</v>
      </c>
      <c r="AG31" s="16">
        <v>1</v>
      </c>
      <c r="AH31" s="137" t="str">
        <v>RMB</v>
      </c>
      <c r="AI31" s="16">
        <v>1.095</v>
      </c>
      <c r="AJ31" s="134">
        <v>639557.52212389384</v>
      </c>
    </row>
    <row r="32" spans="1:36">
      <c r="A32" s="70" t="s">
        <v>585</v>
      </c>
      <c r="B32" s="74"/>
      <c r="P32" s="16">
        <v>2023</v>
      </c>
      <c r="Q32" s="16">
        <v>12</v>
      </c>
      <c r="R32" s="16" t="str">
        <v>SOUTH</v>
      </c>
      <c r="S32" s="16" t="str">
        <v>C49SZX20230139DX</v>
      </c>
      <c r="T32" s="16" t="str">
        <v>联鸿精密（end user:倍美斯）</v>
      </c>
      <c r="U32" s="16" t="str">
        <v>YSM20R</v>
      </c>
      <c r="V32" s="16">
        <v>1</v>
      </c>
      <c r="W32" s="137" t="str">
        <v>JPY</v>
      </c>
      <c r="X32" s="160">
        <v>5.4199999999999998E-2</v>
      </c>
      <c r="Y32" s="134">
        <v>791320</v>
      </c>
      <c r="AA32" s="16">
        <v>2023</v>
      </c>
      <c r="AB32" s="16">
        <v>12</v>
      </c>
      <c r="AC32" s="16" t="str">
        <v>SOUTH</v>
      </c>
      <c r="AD32" s="16" t="str">
        <v>C49SZX20230141SS</v>
      </c>
      <c r="AE32" s="16" t="str">
        <v>派勤</v>
      </c>
      <c r="AF32" s="16" t="str">
        <v>YSM20R</v>
      </c>
      <c r="AG32" s="16">
        <v>1</v>
      </c>
      <c r="AH32" s="137" t="str">
        <v>JPY</v>
      </c>
      <c r="AI32" s="16">
        <v>5.4199999999999998E-2</v>
      </c>
      <c r="AJ32" s="134">
        <v>823840</v>
      </c>
    </row>
    <row r="33" spans="1:36">
      <c r="A33" s="70" t="s">
        <v>583</v>
      </c>
      <c r="B33" s="74"/>
      <c r="P33" s="16">
        <v>2023</v>
      </c>
      <c r="Q33" s="16">
        <v>12</v>
      </c>
      <c r="R33" s="16" t="str">
        <v>EAST</v>
      </c>
      <c r="S33" s="16" t="str">
        <v>C49SHA20231211/LQM</v>
      </c>
      <c r="T33" s="16" t="str">
        <v>南京浦顺源电子</v>
      </c>
      <c r="U33" s="16" t="str">
        <v>YSM20R</v>
      </c>
      <c r="V33" s="16">
        <v>1</v>
      </c>
      <c r="W33" s="137" t="str">
        <v>RMB</v>
      </c>
      <c r="X33" s="160">
        <v>1.095</v>
      </c>
      <c r="Y33" s="134">
        <v>642464.60176991159</v>
      </c>
      <c r="AA33" s="16">
        <v>2023</v>
      </c>
      <c r="AB33" s="16">
        <v>12</v>
      </c>
      <c r="AC33" s="16" t="str">
        <v>SOUTH</v>
      </c>
      <c r="AD33" s="16" t="str">
        <v>C49SZX20230142MZ</v>
      </c>
      <c r="AE33" s="16" t="str">
        <v>朗格邦定</v>
      </c>
      <c r="AF33" s="16" t="str">
        <v>YSM20R</v>
      </c>
      <c r="AG33" s="16">
        <v>1</v>
      </c>
      <c r="AH33" s="137" t="str">
        <v>JPY</v>
      </c>
      <c r="AI33" s="16">
        <v>5.6300000000000003E-2</v>
      </c>
      <c r="AJ33" s="134">
        <v>731900</v>
      </c>
    </row>
    <row r="34" spans="1:36">
      <c r="A34" s="70" t="s">
        <v>584</v>
      </c>
      <c r="B34" s="74"/>
      <c r="P34" s="16">
        <v>2023</v>
      </c>
      <c r="Q34" s="16">
        <v>12</v>
      </c>
      <c r="R34" s="16" t="str">
        <v>EAST</v>
      </c>
      <c r="S34" s="16" t="str">
        <v>C49SHA20231218/ZQR</v>
      </c>
      <c r="T34" s="16" t="str">
        <v>上海和贤</v>
      </c>
      <c r="U34" s="16" t="str">
        <v>YSM20R</v>
      </c>
      <c r="V34" s="16">
        <v>1</v>
      </c>
      <c r="W34" s="137" t="str">
        <v>RMB</v>
      </c>
      <c r="X34" s="160">
        <v>1.095</v>
      </c>
      <c r="Y34" s="134">
        <v>606610.61946902657</v>
      </c>
      <c r="AA34" s="16">
        <v>2023</v>
      </c>
      <c r="AB34" s="16">
        <v>12</v>
      </c>
      <c r="AC34" s="16" t="str">
        <v>SOUTH</v>
      </c>
      <c r="AD34" s="16" t="str">
        <v>C49SZX20230142MZ</v>
      </c>
      <c r="AE34" s="16" t="str">
        <v>朗格邦定</v>
      </c>
      <c r="AF34" s="16" t="str">
        <v>YSM10</v>
      </c>
      <c r="AG34" s="16">
        <v>1</v>
      </c>
      <c r="AH34" s="137" t="str">
        <v>JPY</v>
      </c>
      <c r="AI34" s="16">
        <v>5.6300000000000003E-2</v>
      </c>
      <c r="AJ34" s="134">
        <v>422250</v>
      </c>
    </row>
    <row r="35" spans="1:36">
      <c r="A35" s="70" t="s">
        <v>584</v>
      </c>
      <c r="B35" s="74"/>
      <c r="P35" s="16">
        <v>2023</v>
      </c>
      <c r="Q35" s="16">
        <v>12</v>
      </c>
      <c r="R35" s="16" t="str">
        <v>EAST</v>
      </c>
      <c r="S35" s="16" t="str">
        <v>C49SHA20231219/ZQR</v>
      </c>
      <c r="T35" s="16" t="str">
        <v>上海和贤</v>
      </c>
      <c r="U35" s="16" t="str">
        <v>YSM10</v>
      </c>
      <c r="V35" s="16">
        <v>1</v>
      </c>
      <c r="W35" s="137" t="str">
        <v>RMB</v>
      </c>
      <c r="X35" s="160">
        <v>1.095</v>
      </c>
      <c r="Y35" s="134">
        <v>552442.03539823007</v>
      </c>
      <c r="AA35" s="16">
        <v>2023</v>
      </c>
      <c r="AB35" s="16">
        <v>12</v>
      </c>
      <c r="AC35" s="16" t="str">
        <v>SOUTH</v>
      </c>
      <c r="AD35" s="16" t="str">
        <v>C49SZX20230139DX</v>
      </c>
      <c r="AE35" s="16" t="str">
        <v>联鸿精密（end user:倍美斯）</v>
      </c>
      <c r="AF35" s="16" t="str">
        <v>YSM20R</v>
      </c>
      <c r="AG35" s="16">
        <v>1</v>
      </c>
      <c r="AH35" s="137" t="str">
        <v>JPY</v>
      </c>
      <c r="AI35" s="16">
        <v>5.4199999999999998E-2</v>
      </c>
      <c r="AJ35" s="134">
        <v>791320</v>
      </c>
    </row>
    <row r="36" spans="1:36">
      <c r="A36" s="70" t="s">
        <v>584</v>
      </c>
      <c r="B36" s="74"/>
      <c r="P36" s="16">
        <v>2023</v>
      </c>
      <c r="Q36" s="16">
        <v>12</v>
      </c>
      <c r="R36" s="16" t="str">
        <v>EAST</v>
      </c>
      <c r="S36" s="16" t="str">
        <v>C49SHA20231220/ZQR</v>
      </c>
      <c r="T36" s="16" t="str">
        <v>上海项如</v>
      </c>
      <c r="U36" s="16" t="str">
        <v>YSM20R</v>
      </c>
      <c r="V36" s="16">
        <v>1</v>
      </c>
      <c r="W36" s="137" t="str">
        <v>RMB</v>
      </c>
      <c r="X36" s="160">
        <v>1.095</v>
      </c>
      <c r="Y36" s="134">
        <v>719986.72566371679</v>
      </c>
      <c r="AA36" s="16">
        <v>2023</v>
      </c>
      <c r="AB36" s="16">
        <v>12</v>
      </c>
      <c r="AC36" s="16" t="str">
        <v>EAST</v>
      </c>
      <c r="AD36" s="16" t="str">
        <v>C49SHA20231211/LQM</v>
      </c>
      <c r="AE36" s="16" t="str">
        <v>南京浦顺源电子</v>
      </c>
      <c r="AF36" s="16" t="str">
        <v>YSM20R</v>
      </c>
      <c r="AG36" s="16">
        <v>1</v>
      </c>
      <c r="AH36" s="137" t="str">
        <v>RMB</v>
      </c>
      <c r="AI36" s="16">
        <v>1.095</v>
      </c>
      <c r="AJ36" s="134">
        <v>642464.60176991159</v>
      </c>
    </row>
    <row r="37" spans="1:36">
      <c r="A37" s="70" t="s">
        <v>586</v>
      </c>
      <c r="B37" s="74"/>
      <c r="P37" s="16">
        <v>2023</v>
      </c>
      <c r="Q37" s="16">
        <v>12</v>
      </c>
      <c r="R37" s="16" t="str">
        <v>WEST</v>
      </c>
      <c r="S37" s="16">
        <v>0</v>
      </c>
      <c r="T37" s="25">
        <v>0</v>
      </c>
      <c r="U37" s="25" t="str">
        <v>C66 SERVICE</v>
      </c>
      <c r="V37" s="16">
        <v>0</v>
      </c>
      <c r="W37" s="134">
        <v>0</v>
      </c>
      <c r="X37" s="161">
        <v>0</v>
      </c>
      <c r="Y37" s="134">
        <v>5000</v>
      </c>
      <c r="AA37" s="16">
        <v>2023</v>
      </c>
      <c r="AB37" s="16">
        <v>12</v>
      </c>
      <c r="AC37" s="16" t="str">
        <v>EAST</v>
      </c>
      <c r="AD37" s="16" t="str">
        <v>PO#101338-KDY-LEL</v>
      </c>
      <c r="AE37" s="16" t="str">
        <v>力丰</v>
      </c>
      <c r="AF37" s="16" t="str">
        <v>SOLDERSTAR Lite 6</v>
      </c>
      <c r="AG37" s="16">
        <v>1</v>
      </c>
      <c r="AH37" s="137" t="str">
        <v>RMB</v>
      </c>
      <c r="AI37" s="16">
        <v>1.1000000000000001</v>
      </c>
      <c r="AJ37" s="134">
        <v>29203.539823008854</v>
      </c>
    </row>
    <row r="38" spans="1:36">
      <c r="A38" s="70" t="s">
        <v>576</v>
      </c>
      <c r="B38" s="74"/>
      <c r="P38" s="16">
        <v>2023</v>
      </c>
      <c r="Q38" s="16">
        <v>12</v>
      </c>
      <c r="R38" s="16" t="str">
        <v>NORTH</v>
      </c>
      <c r="S38" s="16">
        <v>0</v>
      </c>
      <c r="T38" s="16">
        <v>0</v>
      </c>
      <c r="U38" s="25" t="str">
        <v>C66 SERVICE</v>
      </c>
      <c r="V38" s="16">
        <v>0</v>
      </c>
      <c r="W38" s="134">
        <v>0</v>
      </c>
      <c r="X38" s="161">
        <v>0</v>
      </c>
      <c r="Y38" s="134">
        <v>100000</v>
      </c>
      <c r="AA38" s="16">
        <v>2023</v>
      </c>
      <c r="AB38" s="16">
        <v>12</v>
      </c>
      <c r="AC38" s="16" t="str">
        <v>EAST</v>
      </c>
      <c r="AD38" s="16" t="str">
        <v>C49SHA20231218/ZQR</v>
      </c>
      <c r="AE38" s="16" t="str">
        <v>上海和贤</v>
      </c>
      <c r="AF38" s="16" t="str">
        <v>YSM20R</v>
      </c>
      <c r="AG38" s="16">
        <v>1</v>
      </c>
      <c r="AH38" s="137" t="str">
        <v>RMB</v>
      </c>
      <c r="AI38" s="16">
        <v>1.095</v>
      </c>
      <c r="AJ38" s="134">
        <v>606610.61946902657</v>
      </c>
    </row>
    <row r="39" spans="1:36">
      <c r="A39" s="70" t="s">
        <v>576</v>
      </c>
      <c r="B39" s="74"/>
      <c r="P39" s="16">
        <v>2023</v>
      </c>
      <c r="Q39" s="16">
        <v>12</v>
      </c>
      <c r="R39" s="16" t="str">
        <v>EAST</v>
      </c>
      <c r="S39" s="16">
        <v>0</v>
      </c>
      <c r="T39" s="25">
        <v>0</v>
      </c>
      <c r="U39" s="25" t="str">
        <v>C66 SERVICE</v>
      </c>
      <c r="V39" s="16">
        <v>0</v>
      </c>
      <c r="W39" s="134">
        <v>0</v>
      </c>
      <c r="X39" s="161">
        <v>0</v>
      </c>
      <c r="Y39" s="134">
        <v>200000</v>
      </c>
      <c r="AA39" s="16">
        <v>2023</v>
      </c>
      <c r="AB39" s="16">
        <v>12</v>
      </c>
      <c r="AC39" s="16" t="str">
        <v>EAST</v>
      </c>
      <c r="AD39" s="16" t="str">
        <v>C49SHA20231219/ZQR</v>
      </c>
      <c r="AE39" s="16" t="str">
        <v>上海和贤</v>
      </c>
      <c r="AF39" s="16" t="str">
        <v>YSM10</v>
      </c>
      <c r="AG39" s="16">
        <v>1</v>
      </c>
      <c r="AH39" s="137" t="str">
        <v>RMB</v>
      </c>
      <c r="AI39" s="16">
        <v>1.095</v>
      </c>
      <c r="AJ39" s="134">
        <v>552442.03539823007</v>
      </c>
    </row>
    <row r="40" spans="1:36">
      <c r="A40" s="70" t="s">
        <v>576</v>
      </c>
      <c r="B40" s="74"/>
      <c r="P40" s="16">
        <v>2023</v>
      </c>
      <c r="Q40" s="16">
        <v>12</v>
      </c>
      <c r="R40" s="16" t="str">
        <v>SOUTH</v>
      </c>
      <c r="S40" s="16">
        <v>0</v>
      </c>
      <c r="T40" s="25">
        <v>0</v>
      </c>
      <c r="U40" s="25" t="str">
        <v>C66 SERVICE</v>
      </c>
      <c r="V40" s="16">
        <v>0</v>
      </c>
      <c r="W40" s="134">
        <v>0</v>
      </c>
      <c r="X40" s="161">
        <v>0</v>
      </c>
      <c r="Y40" s="134">
        <v>250000</v>
      </c>
      <c r="AA40" s="16">
        <v>2023</v>
      </c>
      <c r="AB40" s="16">
        <v>12</v>
      </c>
      <c r="AC40" s="16" t="str">
        <v>EAST</v>
      </c>
      <c r="AD40" s="16" t="str">
        <v>C49SHA20231220/ZQR</v>
      </c>
      <c r="AE40" s="16" t="str">
        <v>上海项如</v>
      </c>
      <c r="AF40" s="16" t="str">
        <v>YSM20R</v>
      </c>
      <c r="AG40" s="16">
        <v>1</v>
      </c>
      <c r="AH40" s="137" t="str">
        <v>RMB</v>
      </c>
      <c r="AI40" s="16">
        <v>1.095</v>
      </c>
      <c r="AJ40" s="134">
        <v>719986.72566371679</v>
      </c>
    </row>
    <row r="41" spans="1:36">
      <c r="A41" s="70" t="s">
        <v>576</v>
      </c>
      <c r="B41" s="74"/>
      <c r="P41" s="16"/>
      <c r="V41" s="16"/>
      <c r="W41" s="134"/>
      <c r="X41" s="161"/>
      <c r="Y41" s="134"/>
      <c r="AA41" s="16">
        <v>2023</v>
      </c>
      <c r="AB41" s="16">
        <v>12</v>
      </c>
      <c r="AC41" s="16" t="str">
        <v>SOUTH</v>
      </c>
      <c r="AD41" s="16" t="str">
        <v>C49SZX20230142SS</v>
      </c>
      <c r="AE41" s="16" t="str">
        <v>盈通恒翼</v>
      </c>
      <c r="AF41" s="16" t="str">
        <v>YSM10</v>
      </c>
      <c r="AG41" s="16">
        <v>1</v>
      </c>
      <c r="AH41" s="137" t="str">
        <v>JPY</v>
      </c>
      <c r="AI41" s="16">
        <v>5.6300000000000003E-2</v>
      </c>
      <c r="AJ41" s="134">
        <v>371580</v>
      </c>
    </row>
    <row r="42" spans="1:36">
      <c r="A42" s="70" t="s">
        <v>2583</v>
      </c>
      <c r="B42" s="74"/>
      <c r="P42" s="16"/>
      <c r="V42" s="16"/>
      <c r="W42" s="134"/>
      <c r="X42" s="161"/>
      <c r="Y42" s="134"/>
      <c r="AA42" s="16">
        <v>2023</v>
      </c>
      <c r="AB42" s="16">
        <v>12</v>
      </c>
      <c r="AC42" s="16" t="str">
        <v>SOUTH</v>
      </c>
      <c r="AD42" s="16" t="str">
        <v>C49SZX20230142SS</v>
      </c>
      <c r="AE42" s="16" t="str">
        <v>盈通恒翼</v>
      </c>
      <c r="AF42" s="16" t="str">
        <v>YSM10</v>
      </c>
      <c r="AG42" s="16">
        <v>1</v>
      </c>
      <c r="AH42" s="137" t="str">
        <v>JPY</v>
      </c>
      <c r="AI42" s="16">
        <v>5.6300000000000003E-2</v>
      </c>
      <c r="AJ42" s="134">
        <v>371580</v>
      </c>
    </row>
    <row r="43" spans="1:36">
      <c r="A43" s="70" t="s">
        <v>2583</v>
      </c>
      <c r="B43" s="74"/>
      <c r="P43" s="16"/>
      <c r="V43" s="16"/>
      <c r="W43" s="134"/>
      <c r="X43" s="161"/>
      <c r="Y43" s="134"/>
      <c r="AA43" s="16">
        <v>2023</v>
      </c>
      <c r="AB43" s="16">
        <v>12</v>
      </c>
      <c r="AC43" s="16" t="str">
        <v>SOUTH</v>
      </c>
      <c r="AD43" s="16" t="str">
        <v>C49SZX20230142SS</v>
      </c>
      <c r="AE43" s="16" t="str">
        <v>盈通恒翼</v>
      </c>
      <c r="AF43" s="16" t="str">
        <v>YSM10</v>
      </c>
      <c r="AG43" s="16">
        <v>1</v>
      </c>
      <c r="AH43" s="137" t="str">
        <v>JPY</v>
      </c>
      <c r="AI43" s="16">
        <v>5.6300000000000003E-2</v>
      </c>
      <c r="AJ43" s="134">
        <v>371580</v>
      </c>
    </row>
    <row r="44" spans="1:36">
      <c r="A44" s="70" t="s">
        <v>2583</v>
      </c>
      <c r="B44" s="74"/>
      <c r="P44" s="16"/>
      <c r="V44" s="16"/>
      <c r="W44" s="134"/>
      <c r="X44" s="161"/>
      <c r="Y44" s="134"/>
      <c r="AA44" s="16">
        <v>2023</v>
      </c>
      <c r="AB44" s="16">
        <v>12</v>
      </c>
      <c r="AC44" s="16" t="str">
        <v>SOUTH</v>
      </c>
      <c r="AD44" s="16" t="str">
        <v>C49SZX20230142SS</v>
      </c>
      <c r="AE44" s="16" t="str">
        <v>盈通恒翼</v>
      </c>
      <c r="AF44" s="16" t="str">
        <v>YSM10</v>
      </c>
      <c r="AG44" s="16">
        <v>1</v>
      </c>
      <c r="AH44" s="137" t="str">
        <v>JPY</v>
      </c>
      <c r="AI44" s="16">
        <v>5.6300000000000003E-2</v>
      </c>
      <c r="AJ44" s="134">
        <v>371580</v>
      </c>
    </row>
    <row r="45" spans="1:36">
      <c r="A45" s="70" t="s">
        <v>552</v>
      </c>
      <c r="B45" s="74"/>
      <c r="P45" s="16"/>
      <c r="V45" s="16"/>
      <c r="W45" s="134"/>
      <c r="X45" s="161"/>
      <c r="Y45" s="134"/>
      <c r="AA45" s="16">
        <v>2023</v>
      </c>
      <c r="AB45" s="16">
        <v>12</v>
      </c>
      <c r="AC45" s="16" t="str">
        <v>SOUTH</v>
      </c>
      <c r="AD45" s="16" t="str">
        <v>C49SZX20230142SS</v>
      </c>
      <c r="AE45" s="16" t="str">
        <v>盈通恒翼</v>
      </c>
      <c r="AF45" s="16" t="str">
        <v>YSM20R</v>
      </c>
      <c r="AG45" s="16">
        <v>1</v>
      </c>
      <c r="AH45" s="137" t="str">
        <v>JPY</v>
      </c>
      <c r="AI45" s="16">
        <v>5.6300000000000003E-2</v>
      </c>
      <c r="AJ45" s="134">
        <v>678077.20000000007</v>
      </c>
    </row>
    <row r="46" spans="1:36">
      <c r="A46" s="70" t="s">
        <v>552</v>
      </c>
      <c r="B46" s="74"/>
      <c r="P46" s="16"/>
      <c r="V46" s="16"/>
      <c r="W46" s="134"/>
      <c r="X46" s="161"/>
      <c r="Y46" s="134"/>
      <c r="AA46" s="16">
        <v>2023</v>
      </c>
      <c r="AB46" s="16">
        <v>12</v>
      </c>
      <c r="AC46" s="16" t="str">
        <v>SOUTH</v>
      </c>
      <c r="AD46" s="16" t="str">
        <v>C49SZX20230142SS</v>
      </c>
      <c r="AE46" s="16" t="str">
        <v>盈通恒翼</v>
      </c>
      <c r="AF46" s="16" t="str">
        <v>YSM20R</v>
      </c>
      <c r="AG46" s="16">
        <v>1</v>
      </c>
      <c r="AH46" s="137" t="str">
        <v>JPY</v>
      </c>
      <c r="AI46" s="16">
        <v>5.6300000000000003E-2</v>
      </c>
      <c r="AJ46" s="134">
        <v>678077.20000000007</v>
      </c>
    </row>
    <row r="47" spans="1:36">
      <c r="A47" s="70" t="s">
        <v>552</v>
      </c>
      <c r="B47" s="74"/>
      <c r="P47" s="16"/>
      <c r="V47" s="16"/>
      <c r="W47" s="134"/>
      <c r="X47" s="161"/>
      <c r="Y47" s="134"/>
      <c r="AA47" s="16">
        <v>2023</v>
      </c>
      <c r="AB47" s="16">
        <v>12</v>
      </c>
      <c r="AC47" s="16" t="str">
        <v>SOUTH</v>
      </c>
      <c r="AD47" s="16" t="str">
        <v>C49SZX20230145BH</v>
      </c>
      <c r="AE47" s="16" t="str">
        <v>世纪佳柔</v>
      </c>
      <c r="AF47" s="16" t="str">
        <v>YSM20R</v>
      </c>
      <c r="AG47" s="16">
        <v>1</v>
      </c>
      <c r="AH47" s="137" t="str">
        <v>JPY</v>
      </c>
      <c r="AI47" s="16">
        <v>5.6300000000000003E-2</v>
      </c>
      <c r="AJ47" s="134">
        <v>627745</v>
      </c>
    </row>
    <row r="48" spans="1:36">
      <c r="A48" s="70" t="s">
        <v>552</v>
      </c>
      <c r="B48" s="74"/>
      <c r="P48" s="16"/>
      <c r="V48" s="16"/>
      <c r="W48" s="134"/>
      <c r="X48" s="161"/>
      <c r="Y48" s="134"/>
      <c r="AA48" s="16">
        <v>2023</v>
      </c>
      <c r="AB48" s="16">
        <v>12</v>
      </c>
      <c r="AC48" s="16" t="str">
        <v>SOUTH</v>
      </c>
      <c r="AD48" s="16" t="str">
        <v>C49SZX20230145BH</v>
      </c>
      <c r="AE48" s="16" t="str">
        <v>世纪佳柔</v>
      </c>
      <c r="AF48" s="16" t="str">
        <v>YSM20R</v>
      </c>
      <c r="AG48" s="16">
        <v>1</v>
      </c>
      <c r="AH48" s="137" t="str">
        <v>JPY</v>
      </c>
      <c r="AI48" s="16">
        <v>5.6300000000000003E-2</v>
      </c>
      <c r="AJ48" s="134">
        <v>627745</v>
      </c>
    </row>
    <row r="49" spans="1:36">
      <c r="A49" s="70" t="s">
        <v>551</v>
      </c>
      <c r="B49" s="74"/>
      <c r="P49" s="16"/>
      <c r="V49" s="16"/>
      <c r="W49" s="134"/>
      <c r="X49" s="161"/>
      <c r="Y49" s="134"/>
      <c r="AA49" s="16">
        <v>2023</v>
      </c>
      <c r="AB49" s="16">
        <v>12</v>
      </c>
      <c r="AC49" s="16" t="str">
        <v>SOUTH</v>
      </c>
      <c r="AD49" s="16" t="str">
        <v>C49SZX20230145BH</v>
      </c>
      <c r="AE49" s="16" t="str">
        <v>世纪佳柔</v>
      </c>
      <c r="AF49" s="16" t="str">
        <v>YSM10</v>
      </c>
      <c r="AG49" s="16">
        <v>1</v>
      </c>
      <c r="AH49" s="137" t="str">
        <v>JPY</v>
      </c>
      <c r="AI49" s="16">
        <v>5.6300000000000003E-2</v>
      </c>
      <c r="AJ49" s="134">
        <v>378336</v>
      </c>
    </row>
    <row r="50" spans="1:36">
      <c r="A50" s="70" t="s">
        <v>551</v>
      </c>
      <c r="B50" s="74"/>
      <c r="P50" s="16"/>
      <c r="V50" s="16"/>
      <c r="W50" s="134"/>
      <c r="X50" s="161"/>
      <c r="Y50" s="134"/>
      <c r="AA50" s="16">
        <v>2023</v>
      </c>
      <c r="AB50" s="16">
        <v>12</v>
      </c>
      <c r="AC50" s="16" t="str">
        <v>SOUTH</v>
      </c>
      <c r="AD50" s="16" t="str">
        <v>C49SZX20230143SX</v>
      </c>
      <c r="AE50" s="16" t="str">
        <v>柏星</v>
      </c>
      <c r="AF50" s="16" t="str">
        <v>YSM10</v>
      </c>
      <c r="AG50" s="16">
        <v>1</v>
      </c>
      <c r="AH50" s="137" t="str">
        <v>JPY</v>
      </c>
      <c r="AI50" s="16">
        <v>5.6300000000000003E-2</v>
      </c>
      <c r="AJ50" s="134">
        <v>491499</v>
      </c>
    </row>
    <row r="51" spans="1:36">
      <c r="A51" s="70" t="s">
        <v>551</v>
      </c>
      <c r="B51" s="74"/>
      <c r="P51" s="16"/>
      <c r="V51" s="16"/>
      <c r="W51" s="134"/>
      <c r="X51" s="161"/>
      <c r="Y51" s="134"/>
      <c r="AA51" s="16">
        <v>2023</v>
      </c>
      <c r="AB51" s="16">
        <v>12</v>
      </c>
      <c r="AC51" s="16" t="str">
        <v>WEST</v>
      </c>
      <c r="AD51" s="16" t="str">
        <v>C28XIY20231222/LJY</v>
      </c>
      <c r="AE51" s="16" t="str">
        <v>河南铨宝电子</v>
      </c>
      <c r="AF51" s="16" t="str">
        <v>YSi-V</v>
      </c>
      <c r="AG51" s="16">
        <v>1</v>
      </c>
      <c r="AH51" s="137" t="str">
        <v>RMB</v>
      </c>
      <c r="AI51" s="16">
        <v>1.095</v>
      </c>
      <c r="AJ51" s="134">
        <v>339159.29203539825</v>
      </c>
    </row>
    <row r="52" spans="1:36">
      <c r="A52" s="70" t="s">
        <v>551</v>
      </c>
      <c r="B52" s="74"/>
      <c r="P52" s="16"/>
      <c r="V52" s="16"/>
      <c r="W52" s="134"/>
      <c r="X52" s="161"/>
      <c r="Y52" s="134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37" t="str">
        <v>RMB</v>
      </c>
      <c r="AI52" s="16">
        <v>1.095</v>
      </c>
      <c r="AJ52" s="134">
        <v>339159.29203539825</v>
      </c>
    </row>
    <row r="53" spans="1:36">
      <c r="A53" s="70" t="s">
        <v>551</v>
      </c>
      <c r="B53" s="74"/>
      <c r="P53" s="16"/>
      <c r="V53" s="16"/>
      <c r="W53" s="134"/>
      <c r="X53" s="161"/>
      <c r="Y53" s="134"/>
      <c r="AA53" s="16">
        <v>2023</v>
      </c>
      <c r="AB53" s="16">
        <v>12</v>
      </c>
      <c r="AC53" s="16" t="str">
        <v>EAST</v>
      </c>
      <c r="AD53" s="16" t="str">
        <v>C28SUZ20231226/SZS</v>
      </c>
      <c r="AE53" s="16" t="str">
        <v>常州璟上电子</v>
      </c>
      <c r="AF53" s="16" t="str">
        <v>YSi-V</v>
      </c>
      <c r="AG53" s="16">
        <v>1</v>
      </c>
      <c r="AH53" s="137" t="str">
        <v>RMB</v>
      </c>
      <c r="AI53" s="16">
        <v>1.095</v>
      </c>
      <c r="AJ53" s="134">
        <v>346911.5044247788</v>
      </c>
    </row>
    <row r="54" spans="1:36">
      <c r="A54" s="70" t="s">
        <v>551</v>
      </c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 t="s">
        <v>2648</v>
      </c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 t="s">
        <v>2648</v>
      </c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 t="s">
        <v>553</v>
      </c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 t="s">
        <v>553</v>
      </c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 t="s">
        <v>3271</v>
      </c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 t="s">
        <v>3271</v>
      </c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 t="s">
        <v>590</v>
      </c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 t="s">
        <v>588</v>
      </c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 t="s">
        <v>2578</v>
      </c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 t="s">
        <v>2578</v>
      </c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 t="s">
        <v>2578</v>
      </c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 t="s">
        <v>2578</v>
      </c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 t="s">
        <v>2578</v>
      </c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 t="s">
        <v>2578</v>
      </c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 t="s">
        <v>2578</v>
      </c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 t="s">
        <v>2578</v>
      </c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 t="s">
        <v>2578</v>
      </c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 t="s">
        <v>2578</v>
      </c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 t="s">
        <v>2578</v>
      </c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 t="s">
        <v>2578</v>
      </c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 t="s">
        <v>2578</v>
      </c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 t="s">
        <v>2578</v>
      </c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 t="s">
        <v>2578</v>
      </c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 t="s">
        <v>2578</v>
      </c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 t="s">
        <v>2578</v>
      </c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 t="s">
        <v>2578</v>
      </c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 t="s">
        <v>2578</v>
      </c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 t="s">
        <v>2578</v>
      </c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 t="s">
        <v>2578</v>
      </c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 t="s">
        <v>592</v>
      </c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 t="s">
        <v>592</v>
      </c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 t="s">
        <v>592</v>
      </c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 t="s">
        <v>592</v>
      </c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 t="s">
        <v>592</v>
      </c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 t="s">
        <v>592</v>
      </c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 t="s">
        <v>592</v>
      </c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 t="s">
        <v>591</v>
      </c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 t="s">
        <v>591</v>
      </c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 t="s">
        <v>591</v>
      </c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 t="s">
        <v>591</v>
      </c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 t="s">
        <v>574</v>
      </c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 t="s">
        <v>574</v>
      </c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 t="s">
        <v>582</v>
      </c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 t="s">
        <v>582</v>
      </c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 t="s">
        <v>2647</v>
      </c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 t="s">
        <v>2647</v>
      </c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 t="s">
        <v>3272</v>
      </c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 t="s">
        <v>3272</v>
      </c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 t="s">
        <v>3272</v>
      </c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 t="s">
        <v>580</v>
      </c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 t="s">
        <v>580</v>
      </c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 t="s">
        <v>580</v>
      </c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 t="s">
        <v>580</v>
      </c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 t="s">
        <v>581</v>
      </c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 t="s">
        <v>3273</v>
      </c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 t="s">
        <v>2644</v>
      </c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 t="s">
        <v>3274</v>
      </c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 t="s">
        <v>3274</v>
      </c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 t="s">
        <v>254</v>
      </c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 t="s">
        <v>3275</v>
      </c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 t="s">
        <v>3276</v>
      </c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 t="s">
        <v>3277</v>
      </c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 t="s">
        <v>3277</v>
      </c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 t="s">
        <v>3278</v>
      </c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 t="s">
        <v>3279</v>
      </c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 t="s">
        <v>3280</v>
      </c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 t="s">
        <v>3280</v>
      </c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 t="s">
        <v>3281</v>
      </c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 t="s">
        <v>565</v>
      </c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 t="s">
        <v>565</v>
      </c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 t="s">
        <v>2678</v>
      </c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 t="s">
        <v>2678</v>
      </c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 t="s">
        <v>2678</v>
      </c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 t="s">
        <v>2678</v>
      </c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 t="s">
        <v>2678</v>
      </c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 t="s">
        <v>2678</v>
      </c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 t="s">
        <v>2678</v>
      </c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 t="s">
        <v>2678</v>
      </c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 t="s">
        <v>3282</v>
      </c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 t="s">
        <v>3282</v>
      </c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 t="s">
        <v>3283</v>
      </c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 t="s">
        <v>3283</v>
      </c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 t="s">
        <v>3283</v>
      </c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 t="s">
        <v>3283</v>
      </c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 t="s">
        <v>3284</v>
      </c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 t="s">
        <v>2642</v>
      </c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 t="s">
        <v>2642</v>
      </c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 t="s">
        <v>2642</v>
      </c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 t="s">
        <v>2642</v>
      </c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 t="s">
        <v>2607</v>
      </c>
      <c r="B144" s="74"/>
    </row>
    <row r="145" spans="1:2">
      <c r="A145" s="70" t="s">
        <v>2607</v>
      </c>
      <c r="B145" s="74"/>
    </row>
    <row r="146" spans="1:2">
      <c r="A146" s="70" t="s">
        <v>2607</v>
      </c>
      <c r="B146" s="74"/>
    </row>
    <row r="147" spans="1:2">
      <c r="A147" s="70" t="s">
        <v>2607</v>
      </c>
      <c r="B147" s="74"/>
    </row>
    <row r="148" spans="1:2">
      <c r="A148" s="70" t="s">
        <v>2607</v>
      </c>
      <c r="B148" s="74"/>
    </row>
    <row r="149" spans="1:2">
      <c r="A149" s="70" t="s">
        <v>2607</v>
      </c>
      <c r="B149" s="74"/>
    </row>
    <row r="150" spans="1:2">
      <c r="A150" s="70" t="s">
        <v>3285</v>
      </c>
      <c r="B150" s="74"/>
    </row>
    <row r="151" spans="1:2">
      <c r="A151" s="70" t="s">
        <v>3285</v>
      </c>
      <c r="B151" s="75"/>
    </row>
    <row r="152" spans="1:2">
      <c r="A152" s="72" t="s">
        <v>2609</v>
      </c>
    </row>
    <row r="153" spans="1:2">
      <c r="A153" s="72" t="s">
        <v>2609</v>
      </c>
    </row>
    <row r="154" spans="1:2">
      <c r="A154" s="72" t="s">
        <v>2609</v>
      </c>
    </row>
    <row r="155" spans="1:2">
      <c r="A155" s="72" t="s">
        <v>2603</v>
      </c>
    </row>
    <row r="156" spans="1:2">
      <c r="A156" s="72" t="s">
        <v>2603</v>
      </c>
    </row>
    <row r="157" spans="1:2">
      <c r="A157" s="72" t="s">
        <v>2603</v>
      </c>
    </row>
    <row r="158" spans="1:2">
      <c r="A158" s="72" t="s">
        <v>2603</v>
      </c>
    </row>
    <row r="159" spans="1:2">
      <c r="A159" s="72" t="s">
        <v>2603</v>
      </c>
    </row>
    <row r="160" spans="1:2">
      <c r="A160" s="72" t="s">
        <v>2603</v>
      </c>
    </row>
    <row r="161" spans="1:1">
      <c r="A161" s="72" t="s">
        <v>2604</v>
      </c>
    </row>
    <row r="162" spans="1:1">
      <c r="A162" s="72" t="s">
        <v>2606</v>
      </c>
    </row>
    <row r="163" spans="1:1">
      <c r="A163" s="72" t="s">
        <v>2614</v>
      </c>
    </row>
    <row r="164" spans="1:1">
      <c r="A164" s="72" t="s">
        <v>2614</v>
      </c>
    </row>
    <row r="165" spans="1:1">
      <c r="A165" s="72" t="s">
        <v>3286</v>
      </c>
    </row>
    <row r="166" spans="1:1">
      <c r="A166" s="72" t="s">
        <v>3286</v>
      </c>
    </row>
    <row r="167" spans="1:1">
      <c r="A167" s="72" t="s">
        <v>3287</v>
      </c>
    </row>
    <row r="168" spans="1:1">
      <c r="A168" s="72" t="s">
        <v>3287</v>
      </c>
    </row>
    <row r="169" spans="1:1">
      <c r="A169" s="72" t="s">
        <v>3287</v>
      </c>
    </row>
    <row r="170" spans="1:1">
      <c r="A170" s="72" t="s">
        <v>3287</v>
      </c>
    </row>
    <row r="171" spans="1:1">
      <c r="A171" s="72" t="s">
        <v>2620</v>
      </c>
    </row>
    <row r="172" spans="1:1">
      <c r="A172" s="72" t="s">
        <v>2620</v>
      </c>
    </row>
    <row r="173" spans="1:1">
      <c r="A173" s="72" t="s">
        <v>2620</v>
      </c>
    </row>
    <row r="174" spans="1:1">
      <c r="A174" s="72" t="s">
        <v>2620</v>
      </c>
    </row>
    <row r="175" spans="1:1">
      <c r="A175" s="72" t="s">
        <v>969</v>
      </c>
    </row>
    <row r="176" spans="1:1">
      <c r="A176" s="72" t="s">
        <v>969</v>
      </c>
    </row>
    <row r="177" spans="1:1">
      <c r="A177" s="72" t="s">
        <v>631</v>
      </c>
    </row>
    <row r="178" spans="1:1">
      <c r="A178" s="72" t="s">
        <v>631</v>
      </c>
    </row>
    <row r="179" spans="1:1">
      <c r="A179" s="72" t="s">
        <v>2632</v>
      </c>
    </row>
    <row r="180" spans="1:1">
      <c r="A180" s="72" t="s">
        <v>2593</v>
      </c>
    </row>
    <row r="181" spans="1:1">
      <c r="A181" s="72" t="s">
        <v>2593</v>
      </c>
    </row>
    <row r="182" spans="1:1">
      <c r="A182" s="72" t="s">
        <v>2593</v>
      </c>
    </row>
    <row r="183" spans="1:1">
      <c r="A183" s="72" t="s">
        <v>2593</v>
      </c>
    </row>
    <row r="184" spans="1:1">
      <c r="A184" s="72" t="s">
        <v>2593</v>
      </c>
    </row>
    <row r="185" spans="1:1">
      <c r="A185" s="72" t="s">
        <v>2593</v>
      </c>
    </row>
    <row r="186" spans="1:1">
      <c r="A186" s="72" t="s">
        <v>2593</v>
      </c>
    </row>
    <row r="187" spans="1:1">
      <c r="A187" s="72" t="s">
        <v>2593</v>
      </c>
    </row>
    <row r="188" spans="1:1">
      <c r="A188" s="72" t="s">
        <v>2593</v>
      </c>
    </row>
    <row r="189" spans="1:1">
      <c r="A189" s="72" t="s">
        <v>2593</v>
      </c>
    </row>
    <row r="190" spans="1:1">
      <c r="A190" s="72" t="s">
        <v>2593</v>
      </c>
    </row>
    <row r="191" spans="1:1">
      <c r="A191" s="72" t="s">
        <v>2593</v>
      </c>
    </row>
    <row r="192" spans="1:1">
      <c r="A192" s="72" t="s">
        <v>2593</v>
      </c>
    </row>
    <row r="193" spans="1:1">
      <c r="A193" s="72" t="s">
        <v>2593</v>
      </c>
    </row>
    <row r="194" spans="1:1">
      <c r="A194" s="72" t="s">
        <v>2593</v>
      </c>
    </row>
    <row r="195" spans="1:1">
      <c r="A195" s="72" t="s">
        <v>2645</v>
      </c>
    </row>
    <row r="196" spans="1:1">
      <c r="A196" s="72" t="s">
        <v>2627</v>
      </c>
    </row>
    <row r="197" spans="1:1">
      <c r="A197" s="72" t="s">
        <v>2649</v>
      </c>
    </row>
    <row r="198" spans="1:1">
      <c r="A198" s="72" t="s">
        <v>2685</v>
      </c>
    </row>
    <row r="199" spans="1:1">
      <c r="A199" s="72" t="s">
        <v>2685</v>
      </c>
    </row>
    <row r="200" spans="1:1">
      <c r="A200" s="72" t="s">
        <v>2653</v>
      </c>
    </row>
    <row r="201" spans="1:1">
      <c r="A201" s="72" t="s">
        <v>2654</v>
      </c>
    </row>
    <row r="202" spans="1:1">
      <c r="A202" s="72" t="s">
        <v>2656</v>
      </c>
    </row>
    <row r="203" spans="1:1">
      <c r="A203" s="72" t="s">
        <v>2656</v>
      </c>
    </row>
    <row r="204" spans="1:1">
      <c r="A204" s="72" t="s">
        <v>3288</v>
      </c>
    </row>
    <row r="205" spans="1:1">
      <c r="A205" s="72" t="s">
        <v>3288</v>
      </c>
    </row>
    <row r="206" spans="1:1">
      <c r="A206" s="72" t="s">
        <v>3289</v>
      </c>
    </row>
    <row r="207" spans="1:1">
      <c r="A207" s="72" t="s">
        <v>3290</v>
      </c>
    </row>
    <row r="208" spans="1:1">
      <c r="A208" s="72" t="s">
        <v>3290</v>
      </c>
    </row>
    <row r="209" spans="1:1">
      <c r="A209" s="72" t="s">
        <v>3290</v>
      </c>
    </row>
    <row r="210" spans="1:1">
      <c r="A210" s="72" t="s">
        <v>3290</v>
      </c>
    </row>
    <row r="211" spans="1:1">
      <c r="A211" s="72" t="s">
        <v>3290</v>
      </c>
    </row>
    <row r="212" spans="1:1">
      <c r="A212" s="72" t="s">
        <v>3291</v>
      </c>
    </row>
    <row r="213" spans="1:1">
      <c r="A213" s="72" t="s">
        <v>3291</v>
      </c>
    </row>
    <row r="214" spans="1:1">
      <c r="A214" s="72" t="s">
        <v>3291</v>
      </c>
    </row>
    <row r="215" spans="1:1">
      <c r="A215" s="72" t="s">
        <v>3291</v>
      </c>
    </row>
    <row r="216" spans="1:1">
      <c r="A216" s="72" t="s">
        <v>3291</v>
      </c>
    </row>
    <row r="217" spans="1:1">
      <c r="A217" s="72" t="s">
        <v>3291</v>
      </c>
    </row>
    <row r="218" spans="1:1">
      <c r="A218" s="72" t="s">
        <v>3291</v>
      </c>
    </row>
    <row r="219" spans="1:1">
      <c r="A219" s="72" t="s">
        <v>3291</v>
      </c>
    </row>
    <row r="220" spans="1:1">
      <c r="A220" s="72" t="s">
        <v>1449</v>
      </c>
    </row>
    <row r="221" spans="1:1">
      <c r="A221" s="72" t="s">
        <v>1449</v>
      </c>
    </row>
    <row r="222" spans="1:1">
      <c r="A222" s="72" t="s">
        <v>1449</v>
      </c>
    </row>
    <row r="223" spans="1:1">
      <c r="A223" s="72" t="s">
        <v>1567</v>
      </c>
    </row>
    <row r="224" spans="1:1">
      <c r="A224" s="72" t="s">
        <v>1567</v>
      </c>
    </row>
    <row r="225" spans="1:1">
      <c r="A225" s="72" t="s">
        <v>1568</v>
      </c>
    </row>
    <row r="226" spans="1:1">
      <c r="A226" s="72" t="s">
        <v>1568</v>
      </c>
    </row>
    <row r="227" spans="1:1">
      <c r="A227" s="72" t="s">
        <v>1572</v>
      </c>
    </row>
    <row r="228" spans="1:1">
      <c r="A228" s="72" t="s">
        <v>1573</v>
      </c>
    </row>
    <row r="229" spans="1:1">
      <c r="A229" s="72" t="s">
        <v>1573</v>
      </c>
    </row>
    <row r="230" spans="1:1">
      <c r="A230" s="72" t="s">
        <v>1573</v>
      </c>
    </row>
    <row r="231" spans="1:1">
      <c r="A231" s="72" t="s">
        <v>1573</v>
      </c>
    </row>
    <row r="232" spans="1:1">
      <c r="A232" s="72" t="s">
        <v>1574</v>
      </c>
    </row>
    <row r="233" spans="1:1">
      <c r="A233" s="72" t="s">
        <v>1574</v>
      </c>
    </row>
    <row r="234" spans="1:1">
      <c r="A234" s="72" t="s">
        <v>1574</v>
      </c>
    </row>
    <row r="235" spans="1:1">
      <c r="A235" s="72" t="s">
        <v>1574</v>
      </c>
    </row>
    <row r="236" spans="1:1">
      <c r="A236" s="72" t="s">
        <v>1575</v>
      </c>
    </row>
    <row r="237" spans="1:1">
      <c r="A237" s="72" t="s">
        <v>1575</v>
      </c>
    </row>
    <row r="238" spans="1:1">
      <c r="A238" s="72" t="s">
        <v>1575</v>
      </c>
    </row>
    <row r="239" spans="1:1">
      <c r="A239" s="72" t="s">
        <v>1575</v>
      </c>
    </row>
    <row r="240" spans="1:1">
      <c r="A240" s="72" t="s">
        <v>1575</v>
      </c>
    </row>
    <row r="241" spans="1:1">
      <c r="A241" s="72" t="s">
        <v>1575</v>
      </c>
    </row>
    <row r="242" spans="1:1">
      <c r="A242" s="72" t="s">
        <v>1575</v>
      </c>
    </row>
    <row r="243" spans="1:1">
      <c r="A243" s="72" t="s">
        <v>1575</v>
      </c>
    </row>
    <row r="244" spans="1:1">
      <c r="A244" s="72" t="s">
        <v>2001</v>
      </c>
    </row>
    <row r="245" spans="1:1">
      <c r="A245" s="72" t="s">
        <v>1998</v>
      </c>
    </row>
    <row r="246" spans="1:1">
      <c r="A246" s="72" t="s">
        <v>2000</v>
      </c>
    </row>
    <row r="247" spans="1:1">
      <c r="A247" s="72" t="s">
        <v>2000</v>
      </c>
    </row>
    <row r="248" spans="1:1">
      <c r="A248" s="72" t="s">
        <v>2000</v>
      </c>
    </row>
    <row r="249" spans="1:1">
      <c r="A249" s="72" t="s">
        <v>2000</v>
      </c>
    </row>
    <row r="250" spans="1:1">
      <c r="A250" s="72" t="s">
        <v>1623</v>
      </c>
    </row>
    <row r="251" spans="1:1">
      <c r="A251" s="72" t="s">
        <v>1623</v>
      </c>
    </row>
    <row r="252" spans="1:1">
      <c r="A252" s="72" t="s">
        <v>1623</v>
      </c>
    </row>
    <row r="253" spans="1:1">
      <c r="A253" s="72" t="s">
        <v>2700</v>
      </c>
    </row>
    <row r="254" spans="1:1">
      <c r="A254" s="72" t="s">
        <v>2568</v>
      </c>
    </row>
    <row r="255" spans="1:1">
      <c r="A255" s="72" t="s">
        <v>2568</v>
      </c>
    </row>
    <row r="256" spans="1:1">
      <c r="A256" s="72" t="s">
        <v>2568</v>
      </c>
    </row>
    <row r="257" spans="1:1">
      <c r="A257" s="72" t="s">
        <v>2004</v>
      </c>
    </row>
    <row r="258" spans="1:1">
      <c r="A258" s="72" t="s">
        <v>2004</v>
      </c>
    </row>
    <row r="259" spans="1:1">
      <c r="A259" s="72" t="s">
        <v>2004</v>
      </c>
    </row>
    <row r="260" spans="1:1">
      <c r="A260" s="72" t="s">
        <v>2004</v>
      </c>
    </row>
    <row r="261" spans="1:1">
      <c r="A261" s="72" t="s">
        <v>2004</v>
      </c>
    </row>
    <row r="262" spans="1:1">
      <c r="A262" s="72" t="s">
        <v>2004</v>
      </c>
    </row>
    <row r="263" spans="1:1">
      <c r="A263" s="72" t="s">
        <v>2004</v>
      </c>
    </row>
    <row r="264" spans="1:1">
      <c r="A264" s="72" t="s">
        <v>2004</v>
      </c>
    </row>
    <row r="265" spans="1:1">
      <c r="A265" s="72" t="s">
        <v>2004</v>
      </c>
    </row>
    <row r="266" spans="1:1">
      <c r="A266" s="72" t="s">
        <v>2004</v>
      </c>
    </row>
    <row r="267" spans="1:1">
      <c r="A267" s="72" t="s">
        <v>2004</v>
      </c>
    </row>
    <row r="268" spans="1:1">
      <c r="A268" s="72" t="s">
        <v>2004</v>
      </c>
    </row>
    <row r="269" spans="1:1">
      <c r="A269" s="72" t="s">
        <v>2004</v>
      </c>
    </row>
    <row r="270" spans="1:1">
      <c r="A270" s="72" t="s">
        <v>2004</v>
      </c>
    </row>
    <row r="271" spans="1:1">
      <c r="A271" s="72" t="s">
        <v>2004</v>
      </c>
    </row>
    <row r="272" spans="1:1">
      <c r="A272" s="72" t="s">
        <v>2004</v>
      </c>
    </row>
    <row r="273" spans="1:1">
      <c r="A273" s="72" t="s">
        <v>2004</v>
      </c>
    </row>
    <row r="274" spans="1:1">
      <c r="A274" s="72" t="s">
        <v>2004</v>
      </c>
    </row>
    <row r="275" spans="1:1">
      <c r="A275" s="72" t="s">
        <v>2004</v>
      </c>
    </row>
    <row r="276" spans="1:1">
      <c r="A276" s="72" t="s">
        <v>2004</v>
      </c>
    </row>
    <row r="277" spans="1:1">
      <c r="A277" s="72" t="s">
        <v>2703</v>
      </c>
    </row>
    <row r="278" spans="1:1">
      <c r="A278" s="72" t="s">
        <v>2005</v>
      </c>
    </row>
    <row r="279" spans="1:1">
      <c r="A279" s="72" t="s">
        <v>2005</v>
      </c>
    </row>
    <row r="280" spans="1:1">
      <c r="A280" s="72" t="s">
        <v>2005</v>
      </c>
    </row>
    <row r="281" spans="1:1">
      <c r="A281" s="72" t="s">
        <v>2005</v>
      </c>
    </row>
    <row r="282" spans="1:1">
      <c r="A282" s="72" t="s">
        <v>2005</v>
      </c>
    </row>
    <row r="283" spans="1:1">
      <c r="A283" s="72" t="s">
        <v>2005</v>
      </c>
    </row>
    <row r="284" spans="1:1">
      <c r="A284" s="72" t="s">
        <v>2705</v>
      </c>
    </row>
    <row r="285" spans="1:1">
      <c r="A285" s="72" t="s">
        <v>2009</v>
      </c>
    </row>
    <row r="286" spans="1:1">
      <c r="A286" s="72" t="s">
        <v>2009</v>
      </c>
    </row>
    <row r="287" spans="1:1">
      <c r="A287" s="72" t="s">
        <v>2009</v>
      </c>
    </row>
    <row r="288" spans="1:1">
      <c r="A288" s="72" t="s">
        <v>2009</v>
      </c>
    </row>
    <row r="289" spans="1:1">
      <c r="A289" s="72" t="s">
        <v>2029</v>
      </c>
    </row>
    <row r="290" spans="1:1">
      <c r="A290" s="72" t="s">
        <v>2029</v>
      </c>
    </row>
    <row r="291" spans="1:1">
      <c r="A291" s="72" t="s">
        <v>2031</v>
      </c>
    </row>
    <row r="292" spans="1:1">
      <c r="A292" s="72" t="s">
        <v>2040</v>
      </c>
    </row>
    <row r="293" spans="1:1">
      <c r="A293" s="72" t="s">
        <v>2712</v>
      </c>
    </row>
    <row r="294" spans="1:1">
      <c r="A294" s="72" t="s">
        <v>3029</v>
      </c>
    </row>
    <row r="295" spans="1:1">
      <c r="A295" s="72" t="s">
        <v>2281</v>
      </c>
    </row>
    <row r="296" spans="1:1">
      <c r="A296" s="72" t="s">
        <v>2281</v>
      </c>
    </row>
    <row r="297" spans="1:1">
      <c r="A297" s="72" t="s">
        <v>2713</v>
      </c>
    </row>
    <row r="298" spans="1:1">
      <c r="A298" s="72" t="s">
        <v>2290</v>
      </c>
    </row>
    <row r="299" spans="1:1">
      <c r="A299" s="72" t="s">
        <v>2291</v>
      </c>
    </row>
    <row r="300" spans="1:1">
      <c r="A300" s="72" t="s">
        <v>2291</v>
      </c>
    </row>
    <row r="301" spans="1:1">
      <c r="A301" s="72" t="s">
        <v>2291</v>
      </c>
    </row>
    <row r="302" spans="1:1">
      <c r="A302" s="72" t="s">
        <v>2291</v>
      </c>
    </row>
    <row r="303" spans="1:1">
      <c r="A303" s="72" t="s">
        <v>2292</v>
      </c>
    </row>
    <row r="304" spans="1:1">
      <c r="A304" s="72" t="s">
        <v>2292</v>
      </c>
    </row>
    <row r="305" spans="1:1">
      <c r="A305" s="72" t="s">
        <v>2714</v>
      </c>
    </row>
    <row r="306" spans="1:1">
      <c r="A306" s="72" t="s">
        <v>2714</v>
      </c>
    </row>
    <row r="307" spans="1:1">
      <c r="A307" s="72" t="s">
        <v>2714</v>
      </c>
    </row>
    <row r="308" spans="1:1">
      <c r="A308" s="72" t="s">
        <v>2714</v>
      </c>
    </row>
    <row r="309" spans="1:1">
      <c r="A309" s="72" t="s">
        <v>2715</v>
      </c>
    </row>
    <row r="310" spans="1:1">
      <c r="A310" s="72" t="s">
        <v>2715</v>
      </c>
    </row>
    <row r="311" spans="1:1">
      <c r="A311" s="72" t="s">
        <v>2296</v>
      </c>
    </row>
    <row r="312" spans="1:1">
      <c r="A312" s="72" t="s">
        <v>2296</v>
      </c>
    </row>
    <row r="313" spans="1:1">
      <c r="A313" s="72" t="s">
        <v>2716</v>
      </c>
    </row>
    <row r="314" spans="1:1">
      <c r="A314" s="72" t="s">
        <v>2528</v>
      </c>
    </row>
    <row r="315" spans="1:1">
      <c r="A315" s="72" t="s">
        <v>2528</v>
      </c>
    </row>
    <row r="316" spans="1:1">
      <c r="A316" s="72" t="s">
        <v>2528</v>
      </c>
    </row>
    <row r="317" spans="1:1">
      <c r="A317" s="72" t="s">
        <v>2528</v>
      </c>
    </row>
    <row r="318" spans="1:1">
      <c r="A318" s="72" t="s">
        <v>2536</v>
      </c>
    </row>
    <row r="319" spans="1:1">
      <c r="A319" s="72" t="s">
        <v>2536</v>
      </c>
    </row>
    <row r="320" spans="1:1">
      <c r="A320" s="72" t="s">
        <v>2536</v>
      </c>
    </row>
    <row r="321" spans="1:1">
      <c r="A321" s="72" t="s">
        <v>2536</v>
      </c>
    </row>
    <row r="322" spans="1:1">
      <c r="A322" s="72" t="s">
        <v>2536</v>
      </c>
    </row>
    <row r="323" spans="1:1">
      <c r="A323" s="72" t="s">
        <v>2536</v>
      </c>
    </row>
    <row r="324" spans="1:1">
      <c r="A324" s="72" t="s">
        <v>2536</v>
      </c>
    </row>
    <row r="325" spans="1:1">
      <c r="A325" s="72" t="s">
        <v>2536</v>
      </c>
    </row>
    <row r="326" spans="1:1">
      <c r="A326" s="72" t="s">
        <v>2536</v>
      </c>
    </row>
    <row r="327" spans="1:1">
      <c r="A327" s="72" t="s">
        <v>2536</v>
      </c>
    </row>
    <row r="328" spans="1:1">
      <c r="A328" s="72" t="s">
        <v>2536</v>
      </c>
    </row>
    <row r="329" spans="1:1">
      <c r="A329" s="72" t="s">
        <v>2536</v>
      </c>
    </row>
    <row r="330" spans="1:1">
      <c r="A330" s="72" t="s">
        <v>2518</v>
      </c>
    </row>
    <row r="331" spans="1:1">
      <c r="A331" s="72" t="s">
        <v>2518</v>
      </c>
    </row>
    <row r="332" spans="1:1">
      <c r="A332" s="72" t="s">
        <v>2521</v>
      </c>
    </row>
    <row r="333" spans="1:1">
      <c r="A333" s="72" t="s">
        <v>2521</v>
      </c>
    </row>
    <row r="334" spans="1:1">
      <c r="A334" s="72" t="s">
        <v>2531</v>
      </c>
    </row>
    <row r="335" spans="1:1">
      <c r="A335" s="72" t="s">
        <v>2553</v>
      </c>
    </row>
    <row r="336" spans="1:1">
      <c r="A336" s="72" t="s">
        <v>2553</v>
      </c>
    </row>
    <row r="337" spans="1:1">
      <c r="A337" s="72" t="s">
        <v>2553</v>
      </c>
    </row>
    <row r="338" spans="1:1">
      <c r="A338" s="72" t="s">
        <v>2553</v>
      </c>
    </row>
    <row r="339" spans="1:1">
      <c r="A339" s="72" t="s">
        <v>2565</v>
      </c>
    </row>
    <row r="340" spans="1:1">
      <c r="A340" s="72" t="s">
        <v>2565</v>
      </c>
    </row>
    <row r="341" spans="1:1">
      <c r="A341" s="72" t="s">
        <v>2565</v>
      </c>
    </row>
    <row r="342" spans="1:1">
      <c r="A342" s="72" t="s">
        <v>2565</v>
      </c>
    </row>
    <row r="343" spans="1:1">
      <c r="A343" s="72" t="s">
        <v>2565</v>
      </c>
    </row>
    <row r="344" spans="1:1">
      <c r="A344" s="72" t="s">
        <v>2565</v>
      </c>
    </row>
    <row r="345" spans="1:1">
      <c r="A345" s="72" t="s">
        <v>2565</v>
      </c>
    </row>
    <row r="346" spans="1:1">
      <c r="A346" s="72" t="s">
        <v>2565</v>
      </c>
    </row>
    <row r="347" spans="1:1">
      <c r="A347" s="72" t="s">
        <v>2565</v>
      </c>
    </row>
    <row r="348" spans="1:1">
      <c r="A348" s="72" t="s">
        <v>2565</v>
      </c>
    </row>
    <row r="349" spans="1:1">
      <c r="A349" s="72" t="s">
        <v>3030</v>
      </c>
    </row>
    <row r="350" spans="1:1">
      <c r="A350" s="72" t="s">
        <v>3030</v>
      </c>
    </row>
    <row r="351" spans="1:1">
      <c r="A351" s="72" t="s">
        <v>2525</v>
      </c>
    </row>
    <row r="352" spans="1:1">
      <c r="A352" s="72" t="s">
        <v>2525</v>
      </c>
    </row>
    <row r="353" spans="1:1">
      <c r="A353" s="72" t="s">
        <v>2525</v>
      </c>
    </row>
    <row r="354" spans="1:1">
      <c r="A354" s="72" t="s">
        <v>2525</v>
      </c>
    </row>
    <row r="355" spans="1:1">
      <c r="A355" s="72" t="s">
        <v>2566</v>
      </c>
    </row>
    <row r="356" spans="1:1">
      <c r="A356" s="72" t="s">
        <v>2566</v>
      </c>
    </row>
    <row r="357" spans="1:1">
      <c r="A357" s="72" t="s">
        <v>2567</v>
      </c>
    </row>
    <row r="358" spans="1:1">
      <c r="A358" s="72" t="s">
        <v>2567</v>
      </c>
    </row>
    <row r="359" spans="1:1">
      <c r="A359" s="72" t="s">
        <v>3065</v>
      </c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0CB99-1444-42A4-A029-5B59A1815278}">
  <sheetPr codeName="Sheet5"/>
  <dimension ref="A1:F102"/>
  <sheetViews>
    <sheetView workbookViewId="0">
      <selection activeCell="C10" sqref="C10"/>
    </sheetView>
  </sheetViews>
  <sheetFormatPr defaultRowHeight="15.6"/>
  <cols>
    <col min="1" max="1" width="20.5" style="16" bestFit="1" customWidth="1"/>
    <col min="2" max="2" width="16.796875" style="16" bestFit="1" customWidth="1"/>
    <col min="3" max="3" width="24.09765625" style="16" bestFit="1" customWidth="1"/>
    <col min="4" max="4" width="16.59765625" style="16" bestFit="1" customWidth="1"/>
    <col min="5" max="5" width="19.8984375" style="16" bestFit="1" customWidth="1"/>
    <col min="6" max="6" width="19.8984375" bestFit="1" customWidth="1"/>
  </cols>
  <sheetData>
    <row r="1" spans="1:6">
      <c r="A1" s="171" t="s">
        <v>3218</v>
      </c>
      <c r="B1" s="173" t="s">
        <v>3217</v>
      </c>
    </row>
    <row r="2" spans="1:6">
      <c r="A2" s="174" t="s">
        <v>3262</v>
      </c>
      <c r="B2" s="174" t="s">
        <v>56</v>
      </c>
    </row>
    <row r="4" spans="1:6">
      <c r="A4" s="175" t="s">
        <v>3264</v>
      </c>
      <c r="B4" s="171" t="s">
        <v>3218</v>
      </c>
      <c r="C4" s="172" t="s">
        <v>3260</v>
      </c>
      <c r="D4" s="172" t="s">
        <v>3261</v>
      </c>
      <c r="E4" s="172" t="s">
        <v>3263</v>
      </c>
      <c r="F4" s="173" t="s">
        <v>3217</v>
      </c>
    </row>
    <row r="5" spans="1:6">
      <c r="A5" s="170" cm="1">
        <f t="array" ref="A5:F28">IFERROR(_xlfn.CHOOSECOLS(_xlfn._xlws.FILTER('[1]Stock list '!$A:$AO,('[1]Stock list '!$AO:$AO=B2)*('[1]Stock list '!$AP:$AP=A2)),12,14,17,18,19,25),"Not data found")</f>
        <v>44281</v>
      </c>
      <c r="B5" s="16">
        <v>0</v>
      </c>
      <c r="C5" s="16" t="str">
        <v>C49SHA20210326</v>
      </c>
      <c r="D5" s="16" t="str">
        <v>上海多越</v>
      </c>
      <c r="E5" s="16" t="str">
        <v>YSM10</v>
      </c>
      <c r="F5" t="str">
        <v>Yes</v>
      </c>
    </row>
    <row r="6" spans="1:6">
      <c r="A6" s="169">
        <v>44166</v>
      </c>
      <c r="B6" s="16">
        <v>0</v>
      </c>
      <c r="C6" s="16" t="str">
        <v>C28SZX2021044KC</v>
      </c>
      <c r="D6" s="16" t="str">
        <v>小婉牛</v>
      </c>
      <c r="E6" s="16" t="str">
        <v>SolderStar R-0625L</v>
      </c>
      <c r="F6" t="str">
        <v>Yes</v>
      </c>
    </row>
    <row r="7" spans="1:6">
      <c r="A7" s="169" t="str">
        <v>2022-1-17Yamaha 仓库</v>
      </c>
      <c r="B7" s="16">
        <v>0</v>
      </c>
      <c r="C7" s="16" t="str">
        <v>C49SZX20220001SS</v>
      </c>
      <c r="D7" s="16" t="str">
        <v>深圳世达威</v>
      </c>
      <c r="E7" s="16" t="str">
        <v>YSM40R-4</v>
      </c>
      <c r="F7" t="str">
        <v>Yes</v>
      </c>
    </row>
    <row r="8" spans="1:6">
      <c r="A8" s="169">
        <v>44688</v>
      </c>
      <c r="B8" s="16">
        <v>0</v>
      </c>
      <c r="C8" s="16" t="str">
        <v>C49SZX20220025AY</v>
      </c>
      <c r="D8" s="16" t="str">
        <v>创舰</v>
      </c>
      <c r="E8" s="16" t="str">
        <v>YSM10</v>
      </c>
      <c r="F8" t="str">
        <v>Yes</v>
      </c>
    </row>
    <row r="9" spans="1:6">
      <c r="A9" s="169">
        <v>44688</v>
      </c>
      <c r="B9" s="16">
        <v>0</v>
      </c>
      <c r="C9" s="16" t="str">
        <v>C49SZX20220025AY</v>
      </c>
      <c r="D9" s="16" t="str">
        <v>创舰</v>
      </c>
      <c r="E9" s="16" t="str">
        <v>YSM10</v>
      </c>
      <c r="F9" t="str">
        <v>Yes</v>
      </c>
    </row>
    <row r="10" spans="1:6">
      <c r="A10" s="169">
        <v>45140</v>
      </c>
      <c r="B10" s="16">
        <v>0</v>
      </c>
      <c r="C10" s="16" t="str">
        <v>C49SZX20230115JY</v>
      </c>
      <c r="D10" s="16" t="str">
        <v>万有</v>
      </c>
      <c r="E10" s="16" t="str">
        <v>YSM20R-2</v>
      </c>
      <c r="F10" t="str">
        <v>Yes</v>
      </c>
    </row>
    <row r="11" spans="1:6">
      <c r="A11" s="169" t="str">
        <v>ex-work 24年2月</v>
      </c>
      <c r="B11" s="16">
        <v>0</v>
      </c>
      <c r="C11" s="16" t="str">
        <v>CG20231204009</v>
      </c>
      <c r="D11" s="16" t="str">
        <v>徕芬</v>
      </c>
      <c r="E11" s="16" t="str">
        <v>YSM20R-2</v>
      </c>
      <c r="F11" t="str">
        <v>Yes</v>
      </c>
    </row>
    <row r="12" spans="1:6">
      <c r="A12" s="169" t="str">
        <v>ex-work 24年2月</v>
      </c>
      <c r="B12" s="16">
        <v>0</v>
      </c>
      <c r="C12" s="16" t="str">
        <v>CG20231204009</v>
      </c>
      <c r="D12" s="16" t="str">
        <v>徕芬</v>
      </c>
      <c r="E12" s="16" t="str">
        <v>YSM20R-2</v>
      </c>
      <c r="F12" t="str">
        <v>Yes</v>
      </c>
    </row>
    <row r="13" spans="1:6">
      <c r="A13" s="169" t="str">
        <v>ex-work 24年2月</v>
      </c>
      <c r="B13" s="16">
        <v>0</v>
      </c>
      <c r="C13" s="16" t="str">
        <v>C49SZX20230068JY</v>
      </c>
      <c r="D13" s="16" t="str">
        <v>海凌科</v>
      </c>
      <c r="E13" s="16" t="str">
        <v>YSM10</v>
      </c>
      <c r="F13" t="str">
        <v>Yes</v>
      </c>
    </row>
    <row r="14" spans="1:6">
      <c r="A14" s="169" t="str">
        <v>ex-work 24年2月</v>
      </c>
      <c r="B14" s="16">
        <v>0</v>
      </c>
      <c r="C14" s="16" t="str">
        <v>C49SZX20230068JY</v>
      </c>
      <c r="D14" s="16" t="str">
        <v>海凌科</v>
      </c>
      <c r="E14" s="16" t="str">
        <v>YSM10</v>
      </c>
      <c r="F14" t="str">
        <v>Yes</v>
      </c>
    </row>
    <row r="15" spans="1:6">
      <c r="A15" s="169" t="str">
        <v>ex-work 24年2月</v>
      </c>
      <c r="B15" s="16">
        <v>0</v>
      </c>
      <c r="C15" s="16" t="str">
        <v>C49SZX20230068JY</v>
      </c>
      <c r="D15" s="16" t="str">
        <v>海凌科</v>
      </c>
      <c r="E15" s="16" t="str">
        <v>YSM10</v>
      </c>
      <c r="F15" t="str">
        <v>Yes</v>
      </c>
    </row>
    <row r="16" spans="1:6">
      <c r="A16" s="169" t="str">
        <v>ex-work 24年2月</v>
      </c>
      <c r="B16" s="16">
        <v>0</v>
      </c>
      <c r="C16" s="16" t="str">
        <v>C49SZX20230068JY</v>
      </c>
      <c r="D16" s="16" t="str">
        <v>海凌科</v>
      </c>
      <c r="E16" s="16" t="str">
        <v>YSM10</v>
      </c>
      <c r="F16" t="str">
        <v>Yes</v>
      </c>
    </row>
    <row r="17" spans="1:6">
      <c r="A17" s="169" t="str">
        <v>ex-work 24年2月</v>
      </c>
      <c r="B17" s="16">
        <v>0</v>
      </c>
      <c r="C17" s="16" t="str">
        <v>C49SZX20230068JY</v>
      </c>
      <c r="D17" s="16" t="str">
        <v>海凌科</v>
      </c>
      <c r="E17" s="16" t="str">
        <v>YSM10</v>
      </c>
      <c r="F17" t="str">
        <v>Yes</v>
      </c>
    </row>
    <row r="18" spans="1:6">
      <c r="A18" s="169" t="str">
        <v>ex-work 24年2月</v>
      </c>
      <c r="B18" s="16">
        <v>0</v>
      </c>
      <c r="C18" s="16" t="str">
        <v>C49SZX20230068JY</v>
      </c>
      <c r="D18" s="16" t="str">
        <v>海凌科</v>
      </c>
      <c r="E18" s="16" t="str">
        <v>YSM10</v>
      </c>
      <c r="F18" t="str">
        <v>Yes</v>
      </c>
    </row>
    <row r="19" spans="1:6">
      <c r="A19" s="169" t="str">
        <v>ex-work 24年2月</v>
      </c>
      <c r="B19" s="16">
        <v>0</v>
      </c>
      <c r="C19" s="16" t="str">
        <v>C49SZX20230142MZ</v>
      </c>
      <c r="D19" s="16" t="str">
        <v>朗格邦定</v>
      </c>
      <c r="E19" s="16" t="str">
        <v>YSM20R-2</v>
      </c>
      <c r="F19" t="str">
        <v>Yes</v>
      </c>
    </row>
    <row r="20" spans="1:6">
      <c r="A20" s="169">
        <v>0</v>
      </c>
      <c r="B20" s="16">
        <v>0</v>
      </c>
      <c r="C20" s="16" t="str">
        <v>C49SZX20210101JD</v>
      </c>
      <c r="D20" s="16" t="str">
        <v>聚亮兴业</v>
      </c>
      <c r="E20" s="16" t="str">
        <v>YSM20R-2</v>
      </c>
      <c r="F20" t="str">
        <v>Yes</v>
      </c>
    </row>
    <row r="21" spans="1:6">
      <c r="A21" s="169">
        <v>0</v>
      </c>
      <c r="B21" s="16">
        <v>0</v>
      </c>
      <c r="C21" s="16" t="str">
        <v>C49SZX20210043AY</v>
      </c>
      <c r="D21" s="16" t="str">
        <v>正宏兴</v>
      </c>
      <c r="E21" s="16" t="str">
        <v>YSM10</v>
      </c>
      <c r="F21" t="str">
        <v>Yes</v>
      </c>
    </row>
    <row r="22" spans="1:6">
      <c r="A22" s="169">
        <v>0</v>
      </c>
      <c r="B22" s="16">
        <v>0</v>
      </c>
      <c r="C22" s="16" t="str">
        <v>C49SZX20210169VG</v>
      </c>
      <c r="D22" s="16" t="str">
        <v>狂热者</v>
      </c>
      <c r="E22" s="16" t="str">
        <v>YSM20R-2</v>
      </c>
      <c r="F22" t="str">
        <v>Yes</v>
      </c>
    </row>
    <row r="23" spans="1:6">
      <c r="A23" s="169">
        <v>0</v>
      </c>
      <c r="B23" s="16">
        <v>0</v>
      </c>
      <c r="C23" s="16" t="str">
        <v>C49SZX20210169VG</v>
      </c>
      <c r="D23" s="16" t="str">
        <v>狂热者</v>
      </c>
      <c r="E23" s="16" t="str">
        <v>YSM20R-2</v>
      </c>
      <c r="F23" t="str">
        <v>Yes</v>
      </c>
    </row>
    <row r="24" spans="1:6">
      <c r="A24" s="169">
        <v>0</v>
      </c>
      <c r="B24" s="16">
        <v>0</v>
      </c>
      <c r="C24" s="16" t="str">
        <v>C49SZX20210169VG</v>
      </c>
      <c r="D24" s="16" t="str">
        <v>狂热者</v>
      </c>
      <c r="E24" s="16" t="str">
        <v>YSM10</v>
      </c>
      <c r="F24" t="str">
        <v>Yes</v>
      </c>
    </row>
    <row r="25" spans="1:6">
      <c r="A25" s="169">
        <v>0</v>
      </c>
      <c r="B25" s="16">
        <v>0</v>
      </c>
      <c r="C25" s="16" t="str">
        <v>C49SZX20210169VG（已发相机）</v>
      </c>
      <c r="D25" s="16" t="str">
        <v>狂热者</v>
      </c>
      <c r="E25" s="16" t="str">
        <v>YSM10</v>
      </c>
      <c r="F25" t="str">
        <v>Yes</v>
      </c>
    </row>
    <row r="26" spans="1:6">
      <c r="A26" s="169">
        <v>0</v>
      </c>
      <c r="B26" s="16">
        <v>0</v>
      </c>
      <c r="C26" s="16" t="str">
        <v>C49SZX20210043AY</v>
      </c>
      <c r="D26" s="16" t="str">
        <v>正宏兴</v>
      </c>
      <c r="E26" s="16" t="str">
        <v>YSM20R-2</v>
      </c>
      <c r="F26" t="str">
        <v>Yes</v>
      </c>
    </row>
    <row r="27" spans="1:6">
      <c r="A27" s="169">
        <v>0</v>
      </c>
      <c r="B27" s="16">
        <v>0</v>
      </c>
      <c r="C27" s="16" t="str">
        <v>C49SZX20220049JY</v>
      </c>
      <c r="D27" s="16" t="str">
        <v>辉拓</v>
      </c>
      <c r="E27" s="16" t="str">
        <v>YSM20R-2</v>
      </c>
      <c r="F27" t="str">
        <v>Yes</v>
      </c>
    </row>
    <row r="28" spans="1:6">
      <c r="A28" s="169">
        <v>0</v>
      </c>
      <c r="B28" s="16">
        <v>0</v>
      </c>
      <c r="C28" s="16" t="str">
        <v>C49SZX20220049JY</v>
      </c>
      <c r="D28" s="16" t="str">
        <v>辉拓</v>
      </c>
      <c r="E28" s="16" t="str">
        <v>YSM20R-2</v>
      </c>
      <c r="F28" t="str">
        <v>Yes</v>
      </c>
    </row>
    <row r="29" spans="1:6">
      <c r="A29" s="169"/>
    </row>
    <row r="30" spans="1:6">
      <c r="A30" s="169"/>
    </row>
    <row r="31" spans="1:6">
      <c r="A31" s="169"/>
    </row>
    <row r="32" spans="1:6">
      <c r="A32" s="169"/>
    </row>
    <row r="33" spans="1:1">
      <c r="A33" s="169"/>
    </row>
    <row r="34" spans="1:1">
      <c r="A34" s="169"/>
    </row>
    <row r="35" spans="1:1">
      <c r="A35" s="169"/>
    </row>
    <row r="36" spans="1:1">
      <c r="A36" s="169"/>
    </row>
    <row r="37" spans="1:1">
      <c r="A37" s="169"/>
    </row>
    <row r="38" spans="1:1">
      <c r="A38" s="169"/>
    </row>
    <row r="39" spans="1:1">
      <c r="A39" s="169"/>
    </row>
    <row r="40" spans="1:1">
      <c r="A40" s="169"/>
    </row>
    <row r="41" spans="1:1">
      <c r="A41" s="169"/>
    </row>
    <row r="42" spans="1:1">
      <c r="A42" s="169"/>
    </row>
    <row r="43" spans="1:1">
      <c r="A43" s="169"/>
    </row>
    <row r="44" spans="1:1">
      <c r="A44" s="169"/>
    </row>
    <row r="45" spans="1:1">
      <c r="A45" s="169"/>
    </row>
    <row r="46" spans="1:1">
      <c r="A46" s="169"/>
    </row>
    <row r="47" spans="1:1">
      <c r="A47" s="169"/>
    </row>
    <row r="48" spans="1:1">
      <c r="A48" s="169"/>
    </row>
    <row r="49" spans="1:1">
      <c r="A49" s="169"/>
    </row>
    <row r="50" spans="1:1">
      <c r="A50" s="169"/>
    </row>
    <row r="51" spans="1:1">
      <c r="A51" s="169"/>
    </row>
    <row r="52" spans="1:1">
      <c r="A52" s="169"/>
    </row>
    <row r="53" spans="1:1">
      <c r="A53" s="169"/>
    </row>
    <row r="54" spans="1:1">
      <c r="A54" s="169"/>
    </row>
    <row r="55" spans="1:1">
      <c r="A55" s="169"/>
    </row>
    <row r="56" spans="1:1">
      <c r="A56" s="169"/>
    </row>
    <row r="57" spans="1:1">
      <c r="A57" s="169"/>
    </row>
    <row r="58" spans="1:1">
      <c r="A58" s="169"/>
    </row>
    <row r="59" spans="1:1">
      <c r="A59" s="169"/>
    </row>
    <row r="60" spans="1:1">
      <c r="A60" s="169"/>
    </row>
    <row r="61" spans="1:1">
      <c r="A61" s="169"/>
    </row>
    <row r="62" spans="1:1">
      <c r="A62" s="169"/>
    </row>
    <row r="63" spans="1:1">
      <c r="A63" s="169"/>
    </row>
    <row r="64" spans="1:1">
      <c r="A64" s="169"/>
    </row>
    <row r="65" spans="1:1">
      <c r="A65" s="169"/>
    </row>
    <row r="66" spans="1:1">
      <c r="A66" s="169"/>
    </row>
    <row r="67" spans="1:1">
      <c r="A67" s="169"/>
    </row>
    <row r="68" spans="1:1">
      <c r="A68" s="169"/>
    </row>
    <row r="69" spans="1:1">
      <c r="A69" s="169"/>
    </row>
    <row r="70" spans="1:1">
      <c r="A70" s="169"/>
    </row>
    <row r="71" spans="1:1">
      <c r="A71" s="169"/>
    </row>
    <row r="72" spans="1:1">
      <c r="A72" s="169"/>
    </row>
    <row r="73" spans="1:1">
      <c r="A73" s="169"/>
    </row>
    <row r="74" spans="1:1">
      <c r="A74" s="169"/>
    </row>
    <row r="75" spans="1:1">
      <c r="A75" s="169"/>
    </row>
    <row r="76" spans="1:1">
      <c r="A76" s="169"/>
    </row>
    <row r="77" spans="1:1">
      <c r="A77" s="169"/>
    </row>
    <row r="78" spans="1:1">
      <c r="A78" s="169"/>
    </row>
    <row r="79" spans="1:1">
      <c r="A79" s="169"/>
    </row>
    <row r="80" spans="1:1">
      <c r="A80" s="169"/>
    </row>
    <row r="81" spans="1:1">
      <c r="A81" s="169"/>
    </row>
    <row r="82" spans="1:1">
      <c r="A82" s="169"/>
    </row>
    <row r="83" spans="1:1">
      <c r="A83" s="169"/>
    </row>
    <row r="84" spans="1:1">
      <c r="A84" s="169"/>
    </row>
    <row r="85" spans="1:1">
      <c r="A85" s="169"/>
    </row>
    <row r="86" spans="1:1">
      <c r="A86" s="169"/>
    </row>
    <row r="87" spans="1:1">
      <c r="A87" s="169"/>
    </row>
    <row r="88" spans="1:1">
      <c r="A88" s="169"/>
    </row>
    <row r="89" spans="1:1">
      <c r="A89" s="169"/>
    </row>
    <row r="90" spans="1:1">
      <c r="A90" s="169"/>
    </row>
    <row r="91" spans="1:1">
      <c r="A91" s="169"/>
    </row>
    <row r="92" spans="1:1">
      <c r="A92" s="169"/>
    </row>
    <row r="93" spans="1:1">
      <c r="A93" s="169"/>
    </row>
    <row r="94" spans="1:1">
      <c r="A94" s="169"/>
    </row>
    <row r="95" spans="1:1">
      <c r="A95" s="169"/>
    </row>
    <row r="96" spans="1:1">
      <c r="A96" s="169"/>
    </row>
    <row r="97" spans="1:1">
      <c r="A97" s="169"/>
    </row>
    <row r="98" spans="1:1">
      <c r="A98" s="169"/>
    </row>
    <row r="99" spans="1:1">
      <c r="A99" s="169"/>
    </row>
    <row r="100" spans="1:1">
      <c r="A100" s="169"/>
    </row>
    <row r="101" spans="1:1">
      <c r="A101" s="169"/>
    </row>
    <row r="102" spans="1:1">
      <c r="A102" s="169"/>
    </row>
  </sheetData>
  <sheetProtection sheet="1" formatCells="0" formatColumns="0" formatRows="0" insertColumns="0" insertRows="0" insertHyperlinks="0" deleteColumns="0" deleteRows="0" selectLockedCells="1" sort="0" autoFilter="0" pivotTables="0"/>
  <autoFilter ref="B4:F4" xr:uid="{1BE0CB99-1444-42A4-A029-5B59A1815278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2F9EFA-2074-47FD-BE1A-06BEE8869116}">
          <x14:formula1>
            <xm:f>'data validation'!$D$1:$D$4</xm:f>
          </x14:formula1>
          <xm:sqref>B2</xm:sqref>
        </x14:dataValidation>
        <x14:dataValidation type="list" allowBlank="1" showInputMessage="1" showErrorMessage="1" xr:uid="{71C035C3-934B-4B60-BCBE-9CE7A94F21D0}">
          <x14:formula1>
            <xm:f>'data validation'!$E:$E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B16" sqref="B16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3221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3262</v>
      </c>
    </row>
    <row r="3" spans="1:5">
      <c r="A3" s="23">
        <v>2024</v>
      </c>
      <c r="B3" s="23">
        <v>11</v>
      </c>
      <c r="C3" t="s">
        <v>42</v>
      </c>
      <c r="D3" t="s">
        <v>3259</v>
      </c>
      <c r="E3" t="s">
        <v>3219</v>
      </c>
    </row>
    <row r="4" spans="1:5">
      <c r="A4" s="23">
        <v>2023</v>
      </c>
      <c r="B4" s="23">
        <v>10</v>
      </c>
      <c r="C4" t="s">
        <v>41</v>
      </c>
      <c r="D4" t="s">
        <v>3262</v>
      </c>
      <c r="E4" t="s">
        <v>3220</v>
      </c>
    </row>
    <row r="5" spans="1:5">
      <c r="A5" s="23">
        <v>2022</v>
      </c>
      <c r="B5" s="23">
        <v>9</v>
      </c>
      <c r="C5" t="s">
        <v>40</v>
      </c>
      <c r="E5" t="s">
        <v>3230</v>
      </c>
    </row>
    <row r="6" spans="1:5">
      <c r="A6" s="23">
        <v>2021</v>
      </c>
      <c r="B6" s="23">
        <v>8</v>
      </c>
      <c r="C6" t="s">
        <v>35</v>
      </c>
      <c r="E6" t="s">
        <v>3222</v>
      </c>
    </row>
    <row r="7" spans="1:5">
      <c r="A7" s="23">
        <v>2020</v>
      </c>
      <c r="B7" s="23">
        <v>7</v>
      </c>
      <c r="C7" t="s">
        <v>34</v>
      </c>
      <c r="E7" t="s">
        <v>3223</v>
      </c>
    </row>
    <row r="8" spans="1:5">
      <c r="A8" s="23">
        <v>2019</v>
      </c>
      <c r="B8" s="23">
        <v>6</v>
      </c>
      <c r="C8" t="s">
        <v>28</v>
      </c>
      <c r="E8" t="s">
        <v>3224</v>
      </c>
    </row>
    <row r="9" spans="1:5">
      <c r="A9" s="23">
        <v>2018</v>
      </c>
      <c r="B9" s="23">
        <v>5</v>
      </c>
      <c r="C9" s="23" t="s">
        <v>171</v>
      </c>
      <c r="E9" t="s">
        <v>3225</v>
      </c>
    </row>
    <row r="10" spans="1:5">
      <c r="A10" s="23">
        <v>2017</v>
      </c>
      <c r="B10" s="23">
        <v>4</v>
      </c>
      <c r="E10" t="s">
        <v>3226</v>
      </c>
    </row>
    <row r="11" spans="1:5">
      <c r="A11" s="23" t="s">
        <v>171</v>
      </c>
      <c r="B11" s="23">
        <v>3</v>
      </c>
      <c r="E11" t="s">
        <v>3227</v>
      </c>
    </row>
    <row r="12" spans="1:5">
      <c r="B12" s="23">
        <v>2</v>
      </c>
      <c r="E12" t="s">
        <v>3228</v>
      </c>
    </row>
    <row r="13" spans="1:5">
      <c r="B13" s="23">
        <v>1</v>
      </c>
      <c r="E13" t="s">
        <v>3229</v>
      </c>
    </row>
    <row r="14" spans="1:5">
      <c r="B14" s="23" t="s">
        <v>171</v>
      </c>
      <c r="E14" t="s">
        <v>3231</v>
      </c>
    </row>
    <row r="15" spans="1:5">
      <c r="E15" t="s">
        <v>3232</v>
      </c>
    </row>
    <row r="16" spans="1:5">
      <c r="E16" t="s">
        <v>3233</v>
      </c>
    </row>
    <row r="17" spans="5:5">
      <c r="E17" t="s">
        <v>3234</v>
      </c>
    </row>
    <row r="18" spans="5:5">
      <c r="E18" t="s">
        <v>3235</v>
      </c>
    </row>
    <row r="19" spans="5:5">
      <c r="E19" t="s">
        <v>3236</v>
      </c>
    </row>
    <row r="20" spans="5:5">
      <c r="E20" t="s">
        <v>3237</v>
      </c>
    </row>
    <row r="21" spans="5:5">
      <c r="E21" t="s">
        <v>3238</v>
      </c>
    </row>
    <row r="22" spans="5:5">
      <c r="E22" t="s">
        <v>3239</v>
      </c>
    </row>
    <row r="23" spans="5:5">
      <c r="E23" t="s">
        <v>3240</v>
      </c>
    </row>
    <row r="24" spans="5:5">
      <c r="E24" t="s">
        <v>3241</v>
      </c>
    </row>
    <row r="25" spans="5:5">
      <c r="E25" t="s">
        <v>3242</v>
      </c>
    </row>
    <row r="26" spans="5:5">
      <c r="E26" t="s">
        <v>3243</v>
      </c>
    </row>
    <row r="27" spans="5:5">
      <c r="E27" t="s">
        <v>3244</v>
      </c>
    </row>
    <row r="28" spans="5:5">
      <c r="E28" t="s">
        <v>3245</v>
      </c>
    </row>
    <row r="29" spans="5:5">
      <c r="E29" t="s">
        <v>3246</v>
      </c>
    </row>
    <row r="30" spans="5:5">
      <c r="E30" t="s">
        <v>3247</v>
      </c>
    </row>
    <row r="31" spans="5:5">
      <c r="E31" t="s">
        <v>3248</v>
      </c>
    </row>
    <row r="32" spans="5:5">
      <c r="E32" t="s">
        <v>3249</v>
      </c>
    </row>
    <row r="33" spans="5:5">
      <c r="E33" t="s">
        <v>3250</v>
      </c>
    </row>
    <row r="34" spans="5:5">
      <c r="E34" t="s">
        <v>3251</v>
      </c>
    </row>
    <row r="35" spans="5:5">
      <c r="E35" t="s">
        <v>3252</v>
      </c>
    </row>
    <row r="36" spans="5:5">
      <c r="E36" t="s">
        <v>3253</v>
      </c>
    </row>
    <row r="37" spans="5:5">
      <c r="E37" t="s">
        <v>3254</v>
      </c>
    </row>
    <row r="38" spans="5:5">
      <c r="E38" t="s">
        <v>3255</v>
      </c>
    </row>
    <row r="39" spans="5:5">
      <c r="E39" t="s">
        <v>3256</v>
      </c>
    </row>
    <row r="40" spans="5:5">
      <c r="E40" t="s">
        <v>3257</v>
      </c>
    </row>
    <row r="41" spans="5:5">
      <c r="E41" t="s">
        <v>3258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  <ds:schemaRef ds:uri="dcec4b07-66e7-4e8f-b2bb-0bd07e3b5177"/>
    <ds:schemaRef ds:uri="http://schemas.openxmlformats.org/package/2006/metadata/core-properties"/>
    <ds:schemaRef ds:uri="efa1766b-290e-4930-94b4-5079da17b09c"/>
  </ds:schemaRefs>
</ds:datastoreItem>
</file>

<file path=customXml/itemProps2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Stock list data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2024-01-11T04:20:47Z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